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MENU" sheetId="1" r:id="rId4"/>
    <sheet state="hidden" name="CASO" sheetId="2" r:id="rId5"/>
    <sheet state="hidden" name="PCGE" sheetId="3" r:id="rId6"/>
    <sheet state="hidden" name="TABLAS" sheetId="4" r:id="rId7"/>
    <sheet state="hidden" name="CP" sheetId="5" r:id="rId8"/>
    <sheet state="hidden" name="3.7" sheetId="6" r:id="rId9"/>
    <sheet state="hidden" name="3.2" sheetId="7" r:id="rId10"/>
    <sheet state="hidden" name="3.8" sheetId="8" r:id="rId11"/>
    <sheet state="hidden" name="3.9" sheetId="9" r:id="rId12"/>
    <sheet state="hidden" name="NOTA 2015" sheetId="10" r:id="rId13"/>
    <sheet state="hidden" name="ESF" sheetId="11" r:id="rId14"/>
    <sheet state="hidden" name="L.D" sheetId="12" r:id="rId15"/>
    <sheet state="hidden" name="5.2" sheetId="13" r:id="rId16"/>
    <sheet state="hidden" name="8" sheetId="14" r:id="rId17"/>
    <sheet state="hidden" name="14" sheetId="15" r:id="rId18"/>
    <sheet state="hidden" name="L.M" sheetId="16" r:id="rId19"/>
    <sheet state="hidden" name="HT" sheetId="17" r:id="rId20"/>
    <sheet state="hidden" name="NOTAS " sheetId="18" r:id="rId21"/>
    <sheet state="visible" name="BC 2019" sheetId="19" r:id="rId22"/>
    <sheet state="visible" name="BC 2020" sheetId="20" r:id="rId23"/>
    <sheet state="visible" name="A. Horizontal y Ratios" sheetId="21" r:id="rId24"/>
  </sheets>
  <externalReferences>
    <externalReference r:id="rId25"/>
    <externalReference r:id="rId26"/>
    <externalReference r:id="rId27"/>
  </externalReferences>
  <definedNames>
    <definedName localSheetId="11" name="_DIV3">#REF!</definedName>
    <definedName name="h">#REF!</definedName>
    <definedName name="_DIV3">#REF!</definedName>
    <definedName name="DIVIS">PCGE!$C:$E</definedName>
    <definedName name="dsfgsdhgx">#REF!</definedName>
    <definedName name="DIV">PCGE!$C:$E</definedName>
    <definedName name="CTA">PCGE!$A$3:$E$1605</definedName>
    <definedName name="_TAB10">TABLAS!$B$181:$B$228</definedName>
    <definedName name="SOCOTROS">CP!$H:$I</definedName>
    <definedName name="SUB">PCGE!$B$3:$E$2386</definedName>
    <definedName name="PROV">CP!$E:$F</definedName>
    <definedName name="EXIST">CP!$K:$L</definedName>
    <definedName name="TABLA3">TABLAS!$A$65:$A$97</definedName>
    <definedName name="TABLA2">TABLAS!$B$49:$B$53</definedName>
    <definedName name="MES">TABLAS!$A$12:$B$24</definedName>
    <definedName name="TABLA4">TABLAS!$A$102:$A$104</definedName>
    <definedName name="TABLA5">TABLAS!$B$105:$B$110</definedName>
    <definedName name="CTACTE">TABLAS!$A$325:$B$331</definedName>
    <definedName name="SUBDIV">PCGE!$D:$E</definedName>
    <definedName name="TABLA6">TABLAS!$B$116:$B$131</definedName>
    <definedName name="TABLA12">TABLAS!$A$306:$A$322</definedName>
    <definedName name="CLI">CP!$B:$C</definedName>
    <definedName hidden="1" localSheetId="11" name="_xlnm._FilterDatabase">L.D!$H$10:$K$347</definedName>
    <definedName hidden="1" localSheetId="15" name="_xlnm._FilterDatabase">L.M!$D$10:$G$144</definedName>
    <definedName hidden="1" localSheetId="16" name="_xlnm._FilterDatabase">HT!$A$4:$B$42</definedName>
  </definedNames>
  <calcPr/>
  <extLst>
    <ext uri="GoogleSheetsCustomDataVersion1">
      <go:sheetsCustomData xmlns:go="http://customooxmlschemas.google.com/" r:id="rId28" roundtripDataSignature="AMtx7mg2ClEsLgIJKf666LM7v/C61W1k1g=="/>
    </ext>
  </extLst>
</workbook>
</file>

<file path=xl/sharedStrings.xml><?xml version="1.0" encoding="utf-8"?>
<sst xmlns="http://schemas.openxmlformats.org/spreadsheetml/2006/main" count="3866" uniqueCount="1760">
  <si>
    <t>UNIVERSIDAD PRIVADA DEL NORTE</t>
  </si>
  <si>
    <t>CONTABILIDAD AVANZADA</t>
  </si>
  <si>
    <t>Elaborado por el CPCC Robert Hernández Mendoza</t>
  </si>
  <si>
    <t>CONTABILIDAD AVANZADA: CASO Nº 01</t>
  </si>
  <si>
    <t>.</t>
  </si>
  <si>
    <t>La empresa "FERRETERIA EL SOL SRL"  identificada con número de RUC: 20453678947, con domicilio en la Av. Vía de Evitamiento G-20 de la ciudad de Cajamarca,  dedicada a la compra y venta de artículos de ferretería, reinicia el ejercicio 2016 con el siguiente activo, pasivo y patrimonio:</t>
  </si>
  <si>
    <t>BBVA Continental</t>
  </si>
  <si>
    <t>Scotiabank</t>
  </si>
  <si>
    <t>La socia Yulisa Idaela Rojas Pomatanta, propone a los demás socios la capitalización de los resultados acumulados, la propuesta es aceptada por unanimidad.</t>
  </si>
  <si>
    <t>Se cobra las deudas pendientes de clientes por S/ 2,500.00 descontando el 3% por pronto pago, depositando el dinero en Cuenta Corriente del Banco Scotiabank.</t>
  </si>
  <si>
    <t>Se compra mercaderías al crédito  por S/ 12,500 más IGV a nuestro proveedor "MAESTRO SAC".</t>
  </si>
  <si>
    <t>Se recibe un cheque por concepto de anticipo por S/ 4,200 para una futura venta de mercaderías de nuestro cliente: Paulo Cesar Mendoza Cortez.</t>
  </si>
  <si>
    <t>Se vende mercaderías por S/ 75,400 más IGV al contado a Paulo Cesar Mendoza Cortez nuestro cliente aplicando el anticipo recibido, se deposita el efectivo en bancos, 50% en cada banco.</t>
  </si>
  <si>
    <t>Se cancela con giro de cheque Bco. BBVA Continental la totalidad de las deudas pendientes por lo que nos conceden un descuento del 5% por pronto pago.</t>
  </si>
  <si>
    <t>Se compra mercaderías por S/ 11,300 exonerado del IGV, al crédito a nuestro proveedor Ferretería La Panameña, según factura.</t>
  </si>
  <si>
    <t>Se gira un cheque del Bco. Scotiabank a "Almacenes Cajamarca SA", nuestra filial por S/ 5,200 por un concepto de un préstamo.</t>
  </si>
  <si>
    <t>Se registra unos recibos por concepto  de tributos municipales por S/ 1,300.00 se distribuye el gasto en 100% para Administración.</t>
  </si>
  <si>
    <t>Se registra y se paga con cheque una planilla de sueldos por S/ 30,600 se registra también las cuotas patronales y descuentos de ley, se distribuye los gastos en 60% para administración y 40% para ventas, se retiene además los siguientes conceptos:</t>
  </si>
  <si>
    <t>Sindicato</t>
  </si>
  <si>
    <t>Cooperativa</t>
  </si>
  <si>
    <t>Descuento Judicial</t>
  </si>
  <si>
    <t>Total</t>
  </si>
  <si>
    <t>Se cancelan los tributos municipales con giro de cheque Bco. Scotiabank.</t>
  </si>
  <si>
    <t>Con Giro de cheque Bco. Scotiabank se paga a cuenta del Impuesto a la Renta S/. 3,250.</t>
  </si>
  <si>
    <t>Se gira cheque Bco. Scotiabank para el pago del IGV según liquidación.</t>
  </si>
  <si>
    <t>Se realiza el registro por la depreciación de activos fijos por S/ 24,700, y una estimación de cobranza dudosa por S/ 1,300 distribuyendo el gasto en 50% para administración y 50% para ventas.</t>
  </si>
  <si>
    <t>Se tiene un inventario final de mercaderías por S/ 52,600.</t>
  </si>
  <si>
    <t>Se determina el resultado del ejercicio antes del cálculo de la participación de los trabajadores.</t>
  </si>
  <si>
    <t>Se registra la participación de los trabajadores de acuerdo a la NIC 19 (Beneficios de los trabajadores)</t>
  </si>
  <si>
    <t>Se registra el cierre contable del ejercicio determinándose el 30% del IR.</t>
  </si>
  <si>
    <t>PLAN CONTABLE GENERAL EMPRESARIAL</t>
  </si>
  <si>
    <t>CTA</t>
  </si>
  <si>
    <t>SUB</t>
  </si>
  <si>
    <t>DIV</t>
  </si>
  <si>
    <t>SUBDIV</t>
  </si>
  <si>
    <t>NOMBRE</t>
  </si>
  <si>
    <t>EFECTIVOS Y EQUIVALENTES DE EFECTIVOS</t>
  </si>
  <si>
    <t xml:space="preserve">Caja  </t>
  </si>
  <si>
    <t>Caja MN</t>
  </si>
  <si>
    <t>Caja ME</t>
  </si>
  <si>
    <t>Fondos Fijos</t>
  </si>
  <si>
    <t>Efectivo en transito</t>
  </si>
  <si>
    <t>Cheque no negociable</t>
  </si>
  <si>
    <t>Cuentas Corrientes en Istituciones Financieras</t>
  </si>
  <si>
    <t>Cuenta Corriente MN</t>
  </si>
  <si>
    <t>Cuenta Corriente ME</t>
  </si>
  <si>
    <t>Cuentasn corrientes operativas</t>
  </si>
  <si>
    <t>BBVA CONTINENTAL</t>
  </si>
  <si>
    <t>SCOTIABANK</t>
  </si>
  <si>
    <t>Cuentas corrientes para fines específicos</t>
  </si>
  <si>
    <t>Certificados Bancarios</t>
  </si>
  <si>
    <t>Otros</t>
  </si>
  <si>
    <t>Depósitos en Instituciones Financieras</t>
  </si>
  <si>
    <t>Depósitos de Ahorro</t>
  </si>
  <si>
    <t>Depósitos a Plazo</t>
  </si>
  <si>
    <t>Fondos Sujetos a Restricción</t>
  </si>
  <si>
    <t>INVERSIONES AL VALOR RAZONABLE Y DISPONIBLES PARA LA VENTA</t>
  </si>
  <si>
    <t xml:space="preserve">Inversiones al Valor Razonable  </t>
  </si>
  <si>
    <t>Valores Emitidos o Garantizados por el Estado</t>
  </si>
  <si>
    <t>Valores emitidos por el Sistema Financiero</t>
  </si>
  <si>
    <t>Valores emitidos por empresas</t>
  </si>
  <si>
    <t>Otros Tìtulos represantivos</t>
  </si>
  <si>
    <t>Participaciones en entidades</t>
  </si>
  <si>
    <t>Inversiones disponibles para la venta.</t>
  </si>
  <si>
    <t>Valores emitidos o garantizados por el Estado.</t>
  </si>
  <si>
    <t>Valores emitidos por el sitema financiero.</t>
  </si>
  <si>
    <t>Valores emitidos por empresas.</t>
  </si>
  <si>
    <t xml:space="preserve">Otros tTìtulos representativos en deuda </t>
  </si>
  <si>
    <t>Activosfinancieros - compromiso de compra</t>
  </si>
  <si>
    <t>CUENTAS POR COBRAR COMERCIALES - TERCEROS</t>
  </si>
  <si>
    <t>Facturas, boletas y otros comprobantes por cobrar</t>
  </si>
  <si>
    <t>No emitidas</t>
  </si>
  <si>
    <t>Emitidas en cartera</t>
  </si>
  <si>
    <t>En cobranza</t>
  </si>
  <si>
    <t>En descuento</t>
  </si>
  <si>
    <t>Anticipos de cliente</t>
  </si>
  <si>
    <t>Letras por cobrar</t>
  </si>
  <si>
    <t>En cartera</t>
  </si>
  <si>
    <t>Cobranza dudosa</t>
  </si>
  <si>
    <t>CUENTAS POR COBRAR COMERCIALES RELACIONADAS</t>
  </si>
  <si>
    <t>Facturas, boletas y otros comprabantes por cobrar</t>
  </si>
  <si>
    <t>Matriz</t>
  </si>
  <si>
    <t>Subsidiarias</t>
  </si>
  <si>
    <t xml:space="preserve">Emitidas en cartera </t>
  </si>
  <si>
    <t>Asociadas</t>
  </si>
  <si>
    <t>Suucursal</t>
  </si>
  <si>
    <t>Sucursal</t>
  </si>
  <si>
    <t>Anticipos recibidos</t>
  </si>
  <si>
    <t>CUENTAS POR COBRAR AL PERSONAL, A LOS ACCIONISTAS (SOCIOS), DIRECTORES Y GERENTES</t>
  </si>
  <si>
    <t>Personal</t>
  </si>
  <si>
    <t>Préstamos</t>
  </si>
  <si>
    <t>Adelanto de remuneraciones</t>
  </si>
  <si>
    <t>Entregas a rendir cuenta</t>
  </si>
  <si>
    <t>Accionistas (o socios)</t>
  </si>
  <si>
    <t>Suscripciones por cobrar a socios o accionistas</t>
  </si>
  <si>
    <t>Directores</t>
  </si>
  <si>
    <t>Gerentes</t>
  </si>
  <si>
    <t>Diversas</t>
  </si>
  <si>
    <t>CUENTAS POR COBRAR DIVERSAS - TERCEROS</t>
  </si>
  <si>
    <t>Con garantía</t>
  </si>
  <si>
    <t>Sin garantía</t>
  </si>
  <si>
    <t>Reclamaciones a terceros</t>
  </si>
  <si>
    <t>Compañías aseguradoras</t>
  </si>
  <si>
    <t>Transportadoras</t>
  </si>
  <si>
    <t>Servicios Públicos</t>
  </si>
  <si>
    <t>Intereses, regalías y dividendos</t>
  </si>
  <si>
    <t>Intereses</t>
  </si>
  <si>
    <t>Regalías</t>
  </si>
  <si>
    <t>Dividendos</t>
  </si>
  <si>
    <t>Depósitos otorgados en garantía</t>
  </si>
  <si>
    <t>Préstamos de instituciones no financieras</t>
  </si>
  <si>
    <t>Préstamos de instituciones financieras</t>
  </si>
  <si>
    <t>Venta de activos inmovilizados</t>
  </si>
  <si>
    <t>Inversión mobiliaria</t>
  </si>
  <si>
    <t>Inversión inmobiliaria</t>
  </si>
  <si>
    <t>Inmuebles, maquinaria y equipo</t>
  </si>
  <si>
    <t>Intangibles</t>
  </si>
  <si>
    <t>Otros activos</t>
  </si>
  <si>
    <t>Activos por derivados financieros</t>
  </si>
  <si>
    <t>Cartera de negociación</t>
  </si>
  <si>
    <t>Instrumentos de cobertura</t>
  </si>
  <si>
    <t>Otras cuentas por cobrar diversas</t>
  </si>
  <si>
    <t>CUENTAS POR COBRAR DIVERSAS RELACIONADAS</t>
  </si>
  <si>
    <t>Activos Biológicos</t>
  </si>
  <si>
    <t>Activos por instrumentos financieros derivados</t>
  </si>
  <si>
    <t>Ottras cuentas por cobrar diversas</t>
  </si>
  <si>
    <t>SERVICIOS Y OTROS CONTRATADOS POR ANTICIPADO</t>
  </si>
  <si>
    <t>Seguros</t>
  </si>
  <si>
    <t>Alquileres</t>
  </si>
  <si>
    <t>Primas pagadas por opciones</t>
  </si>
  <si>
    <t>Mantenimiento de activo inmovilizado</t>
  </si>
  <si>
    <t>Otros gastos contratados por anticipado</t>
  </si>
  <si>
    <t>ESTIMACIÓN DE CUENTAS DE COBRANZA DUDOSA</t>
  </si>
  <si>
    <t>Cuentas por cobrar comerciales - Terceros</t>
  </si>
  <si>
    <t>Facturas y boletas por cobrar</t>
  </si>
  <si>
    <t>Cuentas por cobrar al personal, a los accionistas y directores</t>
  </si>
  <si>
    <t>Accionistas</t>
  </si>
  <si>
    <t>Cuentas por cobrar - Relacionadas</t>
  </si>
  <si>
    <t>Cuentas por cobrar comerciales</t>
  </si>
  <si>
    <t>Cuentas por cobrar diversas</t>
  </si>
  <si>
    <t>Cuentas por cobrar diversas - Terceros</t>
  </si>
  <si>
    <t>MERCADERÍAS</t>
  </si>
  <si>
    <t>Productos manufacturados</t>
  </si>
  <si>
    <t>Al costo</t>
  </si>
  <si>
    <t>Al valor razonable</t>
  </si>
  <si>
    <t>Mercaderías de extracción</t>
  </si>
  <si>
    <t>Productos agropecuarios y piscicolas</t>
  </si>
  <si>
    <t>De origen animal</t>
  </si>
  <si>
    <t>De origen vegetal</t>
  </si>
  <si>
    <t>Mercaderías Inmuebles</t>
  </si>
  <si>
    <t>Otras mercaderías</t>
  </si>
  <si>
    <t>Mercaderías desvalorizadas</t>
  </si>
  <si>
    <t>Mercaderías manufacturadas</t>
  </si>
  <si>
    <t>Recursos Extraídos</t>
  </si>
  <si>
    <t xml:space="preserve">Inmuebles </t>
  </si>
  <si>
    <t>PRODUCTOS TERMINADOS</t>
  </si>
  <si>
    <t>Productos de extracción terminados</t>
  </si>
  <si>
    <t>Productos agropecuarios y piscicolas terminados</t>
  </si>
  <si>
    <t>Costo</t>
  </si>
  <si>
    <t>Valor razonable</t>
  </si>
  <si>
    <t>Inmuebles</t>
  </si>
  <si>
    <t>Existencias de servicios terminados</t>
  </si>
  <si>
    <t>Otros productos terminados</t>
  </si>
  <si>
    <t>Costos de financiación - Productos terminados</t>
  </si>
  <si>
    <t>Productos terminados desvalorizados</t>
  </si>
  <si>
    <t>Productos agropecuarios y pisicolas terminados</t>
  </si>
  <si>
    <t>Productos Inmuebles</t>
  </si>
  <si>
    <t>SUB-PRODUCTOS, DESECHOS Y DESPERDICIOS</t>
  </si>
  <si>
    <t>Sub Productos</t>
  </si>
  <si>
    <t>Desechos y desperdicios</t>
  </si>
  <si>
    <t>Sub productos, desechos y desperdicios desvalorizados</t>
  </si>
  <si>
    <t>Subproductos</t>
  </si>
  <si>
    <t>PRODUCTOS EN PROCESO</t>
  </si>
  <si>
    <t>Productos en proceso de manufactura</t>
  </si>
  <si>
    <t>Productos extraídos en proceso de transformación</t>
  </si>
  <si>
    <t xml:space="preserve">                                  </t>
  </si>
  <si>
    <t>Productos agropecuarios y pisicolas en proceso</t>
  </si>
  <si>
    <t>Productos Inmuebles en proceso</t>
  </si>
  <si>
    <t>Existencias de servicios en proceso</t>
  </si>
  <si>
    <t>Otros productos en proceso</t>
  </si>
  <si>
    <t>Costos de financiación - Productos en proceso</t>
  </si>
  <si>
    <t>Productos en proceso desvalorizados</t>
  </si>
  <si>
    <t xml:space="preserve">Productos estraídos en proceso de transformación </t>
  </si>
  <si>
    <t>Productos agropecuarios y piscicolas en proceso</t>
  </si>
  <si>
    <t xml:space="preserve">Existencias de servicios en proceso </t>
  </si>
  <si>
    <t>Costos de financición - Productos en proceso</t>
  </si>
  <si>
    <t>MATERIAS PRIMAS</t>
  </si>
  <si>
    <t xml:space="preserve">Materias primas para productos manufacturados </t>
  </si>
  <si>
    <t xml:space="preserve">Materias primas para productos de extracción </t>
  </si>
  <si>
    <t>Materias primas para productos agropecuarios y piscicolas</t>
  </si>
  <si>
    <t>Materias primas para productos inmuebles</t>
  </si>
  <si>
    <t>Materias primas desvalorizadas</t>
  </si>
  <si>
    <t>MATERIALES AUXILIARES Y SUMINISTROS</t>
  </si>
  <si>
    <t>Materiales auxiliares</t>
  </si>
  <si>
    <t>Suministros</t>
  </si>
  <si>
    <t>Combustibles</t>
  </si>
  <si>
    <t>Lubricantes</t>
  </si>
  <si>
    <t>Energía</t>
  </si>
  <si>
    <t>Otros suministros</t>
  </si>
  <si>
    <t>Repuestos</t>
  </si>
  <si>
    <t>Materiales auxiliares, suministros y repuestos desvalorizados</t>
  </si>
  <si>
    <t>ENVASES Y EMBALAJES</t>
  </si>
  <si>
    <t>Envases</t>
  </si>
  <si>
    <t>Embalajes</t>
  </si>
  <si>
    <t>Envases y embalajes desvalorizados</t>
  </si>
  <si>
    <t>ACTIVOS NO CORRIENTES MANTENIDOS PARA LA VENTA</t>
  </si>
  <si>
    <t>Inversiones inmobiliarias</t>
  </si>
  <si>
    <t>Terrenos</t>
  </si>
  <si>
    <t>Edificaciones</t>
  </si>
  <si>
    <t xml:space="preserve">Maquinarias y equipos de explotación </t>
  </si>
  <si>
    <t>Equipo de transporte</t>
  </si>
  <si>
    <t>Muebles y enseres</t>
  </si>
  <si>
    <t>Equipos diversos</t>
  </si>
  <si>
    <t>Herramientas y unidades de reemplazo</t>
  </si>
  <si>
    <t>Concesiones, licencias y derechos</t>
  </si>
  <si>
    <t>Patentes y propiedad industrial</t>
  </si>
  <si>
    <t>Programas de computadora (software)</t>
  </si>
  <si>
    <t>Fórmulas, diseños y prototipos</t>
  </si>
  <si>
    <t>Activos biológicos</t>
  </si>
  <si>
    <t>Activos biológicos en producción</t>
  </si>
  <si>
    <t>Activos biológicos en desarrollo</t>
  </si>
  <si>
    <t>EXISTENCIAS POR RECIBIR</t>
  </si>
  <si>
    <t>Mercaderías</t>
  </si>
  <si>
    <t>Materias primas</t>
  </si>
  <si>
    <t xml:space="preserve">Materiales auxiliares, suministros y repuestos </t>
  </si>
  <si>
    <t>Envases y embalajes</t>
  </si>
  <si>
    <t>Existencias por recibir desvalorizadas</t>
  </si>
  <si>
    <t>Materiaa primas</t>
  </si>
  <si>
    <t>Materiales auxiliares, suministros y repuestos</t>
  </si>
  <si>
    <t>DESVALORIZACIÓN DE EXISTENCIAS</t>
  </si>
  <si>
    <t>Mercaderías agropecuarias y piscicolas</t>
  </si>
  <si>
    <t>Productos terminados</t>
  </si>
  <si>
    <t>Productos inmuebles</t>
  </si>
  <si>
    <t>Subproductos, desechos y desperdicios</t>
  </si>
  <si>
    <t>Productos en proceso</t>
  </si>
  <si>
    <t>Materias auxiliares, suministros y repuestos</t>
  </si>
  <si>
    <t xml:space="preserve">Materias auxiliares </t>
  </si>
  <si>
    <t>Existencias por recibir</t>
  </si>
  <si>
    <t>INVERSIONES MOBILIARIAS</t>
  </si>
  <si>
    <t>Inversiones a ser mantenidas hasta el vencimiento</t>
  </si>
  <si>
    <t>Instrumentos financieros representativos de deuda</t>
  </si>
  <si>
    <t>Valores emitidos o garantizados por el Estado</t>
  </si>
  <si>
    <t>Valores emitidos por el sistema Financiero</t>
  </si>
  <si>
    <t>Valores emitidos por las empresas</t>
  </si>
  <si>
    <t>Otros títulos representativos de deuda</t>
  </si>
  <si>
    <t>Instrumentos financieros representativos de derecho patrimonial</t>
  </si>
  <si>
    <t>Certificados de suscripción preferente</t>
  </si>
  <si>
    <t>Acciones representativas de capital social</t>
  </si>
  <si>
    <t>Acciones de inversión</t>
  </si>
  <si>
    <t>Subsidiarias, asociadas y sucursales</t>
  </si>
  <si>
    <t>Otras</t>
  </si>
  <si>
    <t>Certificados de participación de fondos</t>
  </si>
  <si>
    <t>Fondos mutuos</t>
  </si>
  <si>
    <t>Fondos de inversión</t>
  </si>
  <si>
    <t>Asociaciones en participación y consorcios</t>
  </si>
  <si>
    <t>Otros títulos representativos de patrimonio</t>
  </si>
  <si>
    <t>Desavalorizadas de inversiones mobiliarias</t>
  </si>
  <si>
    <t>INVERSIONES INMOBILIARIAS</t>
  </si>
  <si>
    <t>Urbanos</t>
  </si>
  <si>
    <t>Revaluación</t>
  </si>
  <si>
    <t>Rurales</t>
  </si>
  <si>
    <t>Costos de financiación - Inversiones inmobiliarias</t>
  </si>
  <si>
    <t>ACTIVOS ADQUIRIDOS EN ARRENDAMIENTO FINANCIERO</t>
  </si>
  <si>
    <t>INMUEBLES, MAQUINARIA Y EQUIPO</t>
  </si>
  <si>
    <t xml:space="preserve"> Terrenos</t>
  </si>
  <si>
    <t>Edificaciones administrativos</t>
  </si>
  <si>
    <t>Costo de adquisición o producción</t>
  </si>
  <si>
    <t>Costo de financiación - edificaciones</t>
  </si>
  <si>
    <t>Almacenes</t>
  </si>
  <si>
    <t>Costo de financiación - almacenes</t>
  </si>
  <si>
    <t>Edifcaciones para producción</t>
  </si>
  <si>
    <t>Costo de financiación . Edificaciones para producción</t>
  </si>
  <si>
    <t>Instalaciones</t>
  </si>
  <si>
    <t>Costo de financiación - Instalaciones</t>
  </si>
  <si>
    <t>Maquinarias y equipos de explotación</t>
  </si>
  <si>
    <t>Costo de financiación - Maquinarias de explotación</t>
  </si>
  <si>
    <t>Vehículos motorizados</t>
  </si>
  <si>
    <t>Vehículos no motorizados</t>
  </si>
  <si>
    <t>Muebles y Enseres</t>
  </si>
  <si>
    <t>Muebles</t>
  </si>
  <si>
    <t>Enseres</t>
  </si>
  <si>
    <t>Equipo para proceso de información (de cómputo)</t>
  </si>
  <si>
    <t>Equipo de comunicación</t>
  </si>
  <si>
    <t>Equipo de seguridad</t>
  </si>
  <si>
    <t>Otros equipos</t>
  </si>
  <si>
    <t>Herramientas</t>
  </si>
  <si>
    <t>Unidades de reemplazo</t>
  </si>
  <si>
    <t>Unidades por recibir</t>
  </si>
  <si>
    <t>Maquinaria y equipos de explotación</t>
  </si>
  <si>
    <t>Construcciones y obras en curso</t>
  </si>
  <si>
    <t>Adaptación de terrenos</t>
  </si>
  <si>
    <t>Construcciones en curso</t>
  </si>
  <si>
    <t>Maquinaria en montaje</t>
  </si>
  <si>
    <t>Costo de  financiación inversiones inmobiliarias</t>
  </si>
  <si>
    <t xml:space="preserve">Costo de financiación . Edificaciones </t>
  </si>
  <si>
    <t>Otros activos en curso</t>
  </si>
  <si>
    <t>ACTIVOS INTANGIBLES</t>
  </si>
  <si>
    <t>Concesiones, licencias y otros derechos</t>
  </si>
  <si>
    <t>Concesiones</t>
  </si>
  <si>
    <t>Licencias</t>
  </si>
  <si>
    <t>Otros derechos</t>
  </si>
  <si>
    <t>Patentes</t>
  </si>
  <si>
    <t>Marcas</t>
  </si>
  <si>
    <t>Aplicaciones informáticas</t>
  </si>
  <si>
    <t>Costos de exploración y desarrollo</t>
  </si>
  <si>
    <t>Costos de exploración</t>
  </si>
  <si>
    <t>Costos de desarrollo</t>
  </si>
  <si>
    <t>Fórmulas</t>
  </si>
  <si>
    <t>Diseños y prototipos</t>
  </si>
  <si>
    <t>Reservas de recursos extraíbles</t>
  </si>
  <si>
    <t>Minerales</t>
  </si>
  <si>
    <t>Petróleo y gas</t>
  </si>
  <si>
    <t>Madera</t>
  </si>
  <si>
    <t>Otros recursos extraíbles</t>
  </si>
  <si>
    <t>Plusvalía mercantil</t>
  </si>
  <si>
    <t>Otros activos intangibles</t>
  </si>
  <si>
    <t>ACTIVOS BIOLÓGICOS</t>
  </si>
  <si>
    <t>Costo de financiación - Activos biológicos de orifgen vegetal</t>
  </si>
  <si>
    <t>DESVALORIZACIÓN DE ACTIVOS INMOVILIZADOS</t>
  </si>
  <si>
    <t>Edificaciones - Costo de construcción</t>
  </si>
  <si>
    <t>Edificaciones - Costo de financiación</t>
  </si>
  <si>
    <t>Maquinarias y equipos de explotación - Costo de construcción</t>
  </si>
  <si>
    <t xml:space="preserve">Maquinarias y equipos de explotación - Costo de financiación </t>
  </si>
  <si>
    <t>Activos biológicos en desarrollo - Costo</t>
  </si>
  <si>
    <t>Activos biológicos en desarrollo - Costo de financiación</t>
  </si>
  <si>
    <t>ACTIVO DIFERIDO</t>
  </si>
  <si>
    <t>Impuesto a la renta diferido</t>
  </si>
  <si>
    <t>Participaciones de los trabajadores diferidas</t>
  </si>
  <si>
    <t>Intereses diferidos</t>
  </si>
  <si>
    <t>Intereses no devengados en transacciones con terceros</t>
  </si>
  <si>
    <t>Intereses no devengados en medición a valor descontado</t>
  </si>
  <si>
    <t>OTROS ACTIVOS</t>
  </si>
  <si>
    <t>Bienes de arte y cultura</t>
  </si>
  <si>
    <t>Obras de arte</t>
  </si>
  <si>
    <t>Biblioteca</t>
  </si>
  <si>
    <t>Diversos</t>
  </si>
  <si>
    <t>Monedas y joyas</t>
  </si>
  <si>
    <t>Bienes entregados en comodato</t>
  </si>
  <si>
    <t>Bienes recibidos en pago (adjudicados y realizables)</t>
  </si>
  <si>
    <t>DEPRECIACIÓN, AMORTIZACIÓN Y AGOTAMIENTO ACUMULADOS</t>
  </si>
  <si>
    <t>Depreciación acumulada</t>
  </si>
  <si>
    <t>Inversiones Inmobiliarias</t>
  </si>
  <si>
    <t>Edificaciones - Costo de adquisición o constrcción</t>
  </si>
  <si>
    <t>Activos adquiridos en arrendamiento financiero</t>
  </si>
  <si>
    <t>Inversiones inmobiliarias - Edificaciones</t>
  </si>
  <si>
    <t>Inmuebles, maquinaria y equipo - Edificaciones</t>
  </si>
  <si>
    <t>Inmuebles, maquinaria y equipo - Maquinarias y equipos de explotación</t>
  </si>
  <si>
    <t>Inmuebles, maquinaria y equipo - Equipos de transporte</t>
  </si>
  <si>
    <t>Inmuebles, maquinaria y equipo - Equipos diversos</t>
  </si>
  <si>
    <t>Inmuebles, maquinaria y equipo - Costo</t>
  </si>
  <si>
    <t>Maquinaria y equipo de explotación</t>
  </si>
  <si>
    <t xml:space="preserve">Activos biológicos en producción - Costo de financiación </t>
  </si>
  <si>
    <t>Activos biológicos de origen animal</t>
  </si>
  <si>
    <t>Activos biológicos de origen vegetal</t>
  </si>
  <si>
    <t>Amortización acumulada</t>
  </si>
  <si>
    <t>Intangibles - Costo</t>
  </si>
  <si>
    <t>Intangibles - Revaluación</t>
  </si>
  <si>
    <t>TRIBUTOS Y APORTES AL SISTEMA PRIVADO DE PENSIONES Y DE SALUD X PAGAR</t>
  </si>
  <si>
    <t>Gobierno Central</t>
  </si>
  <si>
    <t>Impuesto general a las ventas</t>
  </si>
  <si>
    <t>Impuesto selectivo al consumo</t>
  </si>
  <si>
    <t>Canon</t>
  </si>
  <si>
    <t>Derechos aduaneros</t>
  </si>
  <si>
    <t>Impuesto a la renta</t>
  </si>
  <si>
    <t>Renta de tercera categoría</t>
  </si>
  <si>
    <t>Renta de cuarta categoría</t>
  </si>
  <si>
    <t>Renta de quinta categoría</t>
  </si>
  <si>
    <t>Renta de no domiciliados</t>
  </si>
  <si>
    <t>Certificados tributarios</t>
  </si>
  <si>
    <t>Instituciones públicas</t>
  </si>
  <si>
    <t>ESSALUD</t>
  </si>
  <si>
    <t>ONP</t>
  </si>
  <si>
    <t>Contribución SENATI</t>
  </si>
  <si>
    <t>Contribución al SENCICO</t>
  </si>
  <si>
    <t>Otras instituciones</t>
  </si>
  <si>
    <t>Gobiernos regionales</t>
  </si>
  <si>
    <t>Gobiernos locales</t>
  </si>
  <si>
    <t>Impuestos</t>
  </si>
  <si>
    <t>Administradoras de fondos de pensiones</t>
  </si>
  <si>
    <t>Empresas prestadoras de salud</t>
  </si>
  <si>
    <t>Cuenta propia</t>
  </si>
  <si>
    <t>Cuenta de terceros</t>
  </si>
  <si>
    <t>Costos financieros</t>
  </si>
  <si>
    <t>REMUNERACIONES Y PARTICIPACIONES POR PAGAR</t>
  </si>
  <si>
    <t>Remuneraciones por pagar</t>
  </si>
  <si>
    <t>Sueldos y salarios por pagar</t>
  </si>
  <si>
    <t>Comisiones por pagar</t>
  </si>
  <si>
    <t>Remuneraciones en especie por pagar</t>
  </si>
  <si>
    <t>Gratificaciones por pagar</t>
  </si>
  <si>
    <t>Vacaciones por pagar</t>
  </si>
  <si>
    <t>Participación de los trabajadores por pagar</t>
  </si>
  <si>
    <t>Beneficios sociales de los trabajadores por pagar</t>
  </si>
  <si>
    <t>Compensación por tiempo de servicios</t>
  </si>
  <si>
    <t>Adelanto de compensación por tiempo de servicios</t>
  </si>
  <si>
    <t>Pensiones y jubilaciones</t>
  </si>
  <si>
    <t>Otras remuneraciones y participaciones por pagar</t>
  </si>
  <si>
    <t>CUENTAS POR PAGAR COMERCIALES - TERCEROS</t>
  </si>
  <si>
    <t xml:space="preserve"> Facturas, boletas y otros comprobantes por pagar</t>
  </si>
  <si>
    <t>Emitidas</t>
  </si>
  <si>
    <t>Anticipos a proveedores</t>
  </si>
  <si>
    <t>Letras por pagar</t>
  </si>
  <si>
    <t>Honorarios por pagar</t>
  </si>
  <si>
    <t>CUENTAS POR PAGAR COMERCIALES - VINCULADAS</t>
  </si>
  <si>
    <t>Facturas, boletas y otros comprobantes por pagar</t>
  </si>
  <si>
    <t>Anticipos otorgados</t>
  </si>
  <si>
    <t>Letras por Pagar</t>
  </si>
  <si>
    <t>CUENTAS POR PAGAR A LOS ACCIONISTAS Y DIRECTORES</t>
  </si>
  <si>
    <t>Accionistas (o Socios)</t>
  </si>
  <si>
    <t>Otras cuentas por pagar</t>
  </si>
  <si>
    <t>Dietas</t>
  </si>
  <si>
    <t>OBLIGACIONES FINANCIERAS</t>
  </si>
  <si>
    <t>Préstamos de instituciones financieras y otras entidades</t>
  </si>
  <si>
    <t>Instituciones financieras</t>
  </si>
  <si>
    <t>Otras entidades</t>
  </si>
  <si>
    <t>Contratos de arrendamiento financiero</t>
  </si>
  <si>
    <t>Obligaciones emitidas</t>
  </si>
  <si>
    <t>Otros Instrumentos financieros por pagar</t>
  </si>
  <si>
    <t>Letras</t>
  </si>
  <si>
    <t>Papeles comerciales</t>
  </si>
  <si>
    <t>Bonos</t>
  </si>
  <si>
    <t>Pagarés</t>
  </si>
  <si>
    <t>Facturas conformadas</t>
  </si>
  <si>
    <t>Otras obligaciones financieras</t>
  </si>
  <si>
    <t>Costos de financiación por pagar</t>
  </si>
  <si>
    <t>Préstamos con compromisos de recompra</t>
  </si>
  <si>
    <t>CUENTAS POR PAGAR DIVERSAS - TERCEROS</t>
  </si>
  <si>
    <t>Reclamaciones de terceros</t>
  </si>
  <si>
    <t>Pasivos por instrumentos financieros derivados</t>
  </si>
  <si>
    <t>Pasivos por compra de activo</t>
  </si>
  <si>
    <t>Depósitos recibidos en garantía</t>
  </si>
  <si>
    <t>Otras cuentas por pagar diversas</t>
  </si>
  <si>
    <t>CUENTAS POR PAGAR DIVERSAS - VINCULADAS</t>
  </si>
  <si>
    <t>Sucursales</t>
  </si>
  <si>
    <t>Costos de financiación</t>
  </si>
  <si>
    <t>Pasivo por compra de activos inmovilizados</t>
  </si>
  <si>
    <t>PROVISIONES DIVERSAS</t>
  </si>
  <si>
    <t>Provisión para litígios</t>
  </si>
  <si>
    <t>Provisión por desmantelamiento, retiro o rehabilitación del inmovilizado</t>
  </si>
  <si>
    <t xml:space="preserve"> Provisión para reestructuraciones</t>
  </si>
  <si>
    <t>Provisión para protección y remediación del medio ambiente</t>
  </si>
  <si>
    <t>Provisión para gastos de responsabilidad social</t>
  </si>
  <si>
    <t>Otras provisiones</t>
  </si>
  <si>
    <t>PASIVO REFERIDO</t>
  </si>
  <si>
    <t>Pasivo tributario diferido - patrimonio</t>
  </si>
  <si>
    <t>Pasivo tributario diferido – resultados</t>
  </si>
  <si>
    <t>Participaciones de los trabajadores diferidas - patrimonio</t>
  </si>
  <si>
    <t>Participaciones de los trabajadores diferidas - resultados</t>
  </si>
  <si>
    <t>CAPITAL</t>
  </si>
  <si>
    <t>Capital social</t>
  </si>
  <si>
    <t>Acciones</t>
  </si>
  <si>
    <t>Participaciones</t>
  </si>
  <si>
    <t>Acciones en tesoreria</t>
  </si>
  <si>
    <t>ACCIONES DE INVERSIÓN</t>
  </si>
  <si>
    <t>Acciones de inversión en tesorería</t>
  </si>
  <si>
    <t>CAPITAL ADICIONAL</t>
  </si>
  <si>
    <t>Primas (descuento) de acciones</t>
  </si>
  <si>
    <t>Capitalizaciones en trámite</t>
  </si>
  <si>
    <t>Aportes</t>
  </si>
  <si>
    <t>Reservas</t>
  </si>
  <si>
    <t>Acreencias</t>
  </si>
  <si>
    <t>Utilidades</t>
  </si>
  <si>
    <t>Reducciones de capital pendientes de formalizacion</t>
  </si>
  <si>
    <t>RESULTADOS NO REALIZADOS</t>
  </si>
  <si>
    <t>Diferencia en cambio de inversiones permanentes en entidades extranjeras</t>
  </si>
  <si>
    <t>Instrumentos financieros – cobertura de flujo de efectivo</t>
  </si>
  <si>
    <t>Ganancia o pérdida en activos y pasivos financieros disponibles para la venta</t>
  </si>
  <si>
    <t xml:space="preserve">Ganancia </t>
  </si>
  <si>
    <t>Perdida</t>
  </si>
  <si>
    <t>EXCEDENTE DE REVALUACION</t>
  </si>
  <si>
    <t>Excedente de revaluación propio</t>
  </si>
  <si>
    <t>Inmuebles, maquinaria y equipos</t>
  </si>
  <si>
    <t>Excedente de revaluación – acciones liberadas recibidas</t>
  </si>
  <si>
    <t>Participación en excedente de revaluación – inversiones en entidades relacionadas</t>
  </si>
  <si>
    <t>RESERVAS</t>
  </si>
  <si>
    <t>Reinversión</t>
  </si>
  <si>
    <t>Legal</t>
  </si>
  <si>
    <t>Contractuales</t>
  </si>
  <si>
    <t>Estatutarias</t>
  </si>
  <si>
    <t>Facultativas</t>
  </si>
  <si>
    <t>Otras reservas</t>
  </si>
  <si>
    <t>RESULTADOS ACUMULADOS</t>
  </si>
  <si>
    <t>Utilidades no distribuidas</t>
  </si>
  <si>
    <t>Utilidades acumuladas</t>
  </si>
  <si>
    <t>Ingresos de ejercicios anteriores</t>
  </si>
  <si>
    <t>Perdidas acumuladas</t>
  </si>
  <si>
    <t>Gastos de años anteriores</t>
  </si>
  <si>
    <t>COMPRAS</t>
  </si>
  <si>
    <t>Mercaderias</t>
  </si>
  <si>
    <t>Mercaderias  manufacturadas</t>
  </si>
  <si>
    <t>Mercaderias de extraccion</t>
  </si>
  <si>
    <t>Mercaderias agropecuarias y piscicolas</t>
  </si>
  <si>
    <t>Mercaderias inmuebles</t>
  </si>
  <si>
    <t>Otras mercaderias</t>
  </si>
  <si>
    <t>Materias primas para productos manufacturados</t>
  </si>
  <si>
    <t>Materias primas para productos de extraccion</t>
  </si>
  <si>
    <t>Materiales auxiliares suministros y repuestos</t>
  </si>
  <si>
    <t>Costos vinculados a las compras</t>
  </si>
  <si>
    <t>Costos vinculados con las compras de mercaderias</t>
  </si>
  <si>
    <t xml:space="preserve">Trasnporte </t>
  </si>
  <si>
    <t>Comisiones</t>
  </si>
  <si>
    <t>Otros costos vinculados con las compras de mercaderias</t>
  </si>
  <si>
    <t>Costos vinculados con las compras de materias primas, materiales, suministros y repuestos</t>
  </si>
  <si>
    <t>Otros gastos vinculados con las compras de materias primas, materiales, suministros y repuestos</t>
  </si>
  <si>
    <t>VARIACIÓN DE EXISTENCIAS</t>
  </si>
  <si>
    <t>Mercaderias manufacturadas</t>
  </si>
  <si>
    <t>Mercaderias en extraccion</t>
  </si>
  <si>
    <t>GASTOS DE PERSONAL DIRECTORES Y GERENTES</t>
  </si>
  <si>
    <t>Remuneraciones</t>
  </si>
  <si>
    <t>Sueldos y salarios</t>
  </si>
  <si>
    <t>Remuneraciones en especie</t>
  </si>
  <si>
    <t>Gratificaciones</t>
  </si>
  <si>
    <t>Vacaciones</t>
  </si>
  <si>
    <t>Otras remuneraciones</t>
  </si>
  <si>
    <t>Indemnizaciones al personal</t>
  </si>
  <si>
    <t>Capacitacion</t>
  </si>
  <si>
    <t>Atencion al personal</t>
  </si>
  <si>
    <t>Seguridad y prevision social</t>
  </si>
  <si>
    <t>Regimenes de prestaciones de salud</t>
  </si>
  <si>
    <t>Regimenes de pensiones</t>
  </si>
  <si>
    <t>Seguro complementario de trabajo de riesgo, accidentes de trabajo y enfermedades profesionales</t>
  </si>
  <si>
    <t>Seguro de vida</t>
  </si>
  <si>
    <t>Seguros particulares de prestaciones de Salud - EPS y otros particulares</t>
  </si>
  <si>
    <t>Caja de beneficios de seguridad social del pescador</t>
  </si>
  <si>
    <t>Remuneraciones al directorio</t>
  </si>
  <si>
    <t>Beneficios sociales de los trabajadores</t>
  </si>
  <si>
    <t>Compensacion por tiempo de servicio</t>
  </si>
  <si>
    <t xml:space="preserve">Pensiones y jubilaciones </t>
  </si>
  <si>
    <t>Otros beneficios post-empleo</t>
  </si>
  <si>
    <t>GASTOS DE SERVICIOS PRESTADOS POR TERCEROS</t>
  </si>
  <si>
    <t>Transporte, correos y gastos de viaje</t>
  </si>
  <si>
    <t>Transporte</t>
  </si>
  <si>
    <t>De carga</t>
  </si>
  <si>
    <t>De pasajeros</t>
  </si>
  <si>
    <t xml:space="preserve">Correos </t>
  </si>
  <si>
    <t>Alojamiento</t>
  </si>
  <si>
    <t>Honorarios, comisiones y corretajes</t>
  </si>
  <si>
    <t>Honorarios</t>
  </si>
  <si>
    <t xml:space="preserve">Comisiones </t>
  </si>
  <si>
    <t>Corretajes</t>
  </si>
  <si>
    <t>Produccion encargada a terceros</t>
  </si>
  <si>
    <t>Mantenimiento y reparaciones</t>
  </si>
  <si>
    <t>Maquinarias y equipos de explotacion</t>
  </si>
  <si>
    <t>Servicios basicos</t>
  </si>
  <si>
    <t>Energia electrica</t>
  </si>
  <si>
    <t>Gas</t>
  </si>
  <si>
    <t>Agua</t>
  </si>
  <si>
    <t>Telefono</t>
  </si>
  <si>
    <t>Internet</t>
  </si>
  <si>
    <t xml:space="preserve">Radio </t>
  </si>
  <si>
    <t>Cable</t>
  </si>
  <si>
    <t>Publicidad, publicaciones y relaciones publicas</t>
  </si>
  <si>
    <t>Servicios de contratistas</t>
  </si>
  <si>
    <t>Otros servicios prestados por terceros</t>
  </si>
  <si>
    <t>Gastos bancarios</t>
  </si>
  <si>
    <t>Gastos de laboratorio</t>
  </si>
  <si>
    <t>GASTOS POR TRIBUTOS</t>
  </si>
  <si>
    <t>Gobierno Regional</t>
  </si>
  <si>
    <t>Cánones</t>
  </si>
  <si>
    <t>Canon petrolero</t>
  </si>
  <si>
    <t>Canon minero</t>
  </si>
  <si>
    <t>Canon gasifero</t>
  </si>
  <si>
    <t>Canon pesquero</t>
  </si>
  <si>
    <t>Canon hidroenergetico forestal</t>
  </si>
  <si>
    <t>Derechos</t>
  </si>
  <si>
    <t>Derechos arancelarios</t>
  </si>
  <si>
    <t>Derechos aduaneros por ventas</t>
  </si>
  <si>
    <t>Gobierno local</t>
  </si>
  <si>
    <t>Arbitrios municipales y seguridad ciudadana</t>
  </si>
  <si>
    <t>Otros gastos por tributos</t>
  </si>
  <si>
    <t>Otros-ITF</t>
  </si>
  <si>
    <t>Tributos al gobiernos regionales y locales</t>
  </si>
  <si>
    <t>Cotizaciones con carácter de tributo</t>
  </si>
  <si>
    <t>Otros tributos</t>
  </si>
  <si>
    <t>OTROS GASTOS DE GESTION</t>
  </si>
  <si>
    <t>Subscripciones y cotizaciones</t>
  </si>
  <si>
    <t>Licencias y derechos de vigencia</t>
  </si>
  <si>
    <t>Costo neto de enajenacion de activos inmovilizados y operaciones discontinuadas</t>
  </si>
  <si>
    <t xml:space="preserve">Costo neto de enajenacion de activos inmovilizados </t>
  </si>
  <si>
    <t>Activos biologicos</t>
  </si>
  <si>
    <t>Operaciones discontinuadas</t>
  </si>
  <si>
    <t>Gastos de investigacion y desarrollo</t>
  </si>
  <si>
    <t>Gestion medioambiental</t>
  </si>
  <si>
    <t>Otros gastos de gestion</t>
  </si>
  <si>
    <t>Donaciones</t>
  </si>
  <si>
    <t xml:space="preserve">Sanciones administrativas </t>
  </si>
  <si>
    <t>PERDIDA POR MEDICION DE ACTIVOS NO FINANCIEROS AL VALOR RAZONABLE</t>
  </si>
  <si>
    <t>Activo realizable</t>
  </si>
  <si>
    <t>Activos no corrientes mantenidos para la venta</t>
  </si>
  <si>
    <t>Activo inmovilizado</t>
  </si>
  <si>
    <t>Obligaciones financieras</t>
  </si>
  <si>
    <t>Participacion en los resultados de subsidiarias y afiliadas bajo el metodo del valor patrimonial</t>
  </si>
  <si>
    <t>Gastos por participaciones en negocios conjuntos</t>
  </si>
  <si>
    <t xml:space="preserve">GASTO FINANCIERO </t>
  </si>
  <si>
    <t>Gastos en operaciones de endeudamiento y otros</t>
  </si>
  <si>
    <t>Préstamos en instituciones financieras y otras entidades</t>
  </si>
  <si>
    <t>Emision y colocacion de instrumentos representativcos de deuda y patrimonio</t>
  </si>
  <si>
    <t>Documentos vendidos o descontados</t>
  </si>
  <si>
    <t>Perdida por instrumentos financieros derivados</t>
  </si>
  <si>
    <t>Intereses por préstamos y otras obligaciones</t>
  </si>
  <si>
    <t>Otros instrumentos financieros por pagar</t>
  </si>
  <si>
    <t>Obligaciones comerciales</t>
  </si>
  <si>
    <t>Obligaciones tributarias</t>
  </si>
  <si>
    <t>Descuentos concedidos por pronto pago</t>
  </si>
  <si>
    <t>Diferencia de cambio</t>
  </si>
  <si>
    <t>Pérdida por medicion de activos y pasivos al valor razonable</t>
  </si>
  <si>
    <t>Otros gastos financieros</t>
  </si>
  <si>
    <t>Primas por opciones</t>
  </si>
  <si>
    <t>Gastos financieros en medicion a valor agregado</t>
  </si>
  <si>
    <t>VALUACION Y DETERIORO DE ACTIVOS Y PROVISIONES</t>
  </si>
  <si>
    <t xml:space="preserve">Depreciacion </t>
  </si>
  <si>
    <t>Depreciacion de inversiones inmobiliarias</t>
  </si>
  <si>
    <t>Edificaciones - Costo</t>
  </si>
  <si>
    <t>Edificaciones - Revaluacioon</t>
  </si>
  <si>
    <t>Edificaciones - Costo de financiacion</t>
  </si>
  <si>
    <t>Depreciacion de activos adquiridos en arrendamiento - inversiones inmobiliarias</t>
  </si>
  <si>
    <t xml:space="preserve"> Edificaciones</t>
  </si>
  <si>
    <t>Depreciacion de activos adquiridos en arrendamiento financiero</t>
  </si>
  <si>
    <t>Depreciacion de inmuebles maquinaria y equipo - costo</t>
  </si>
  <si>
    <t>Depreciacion de inmuebles, maquinaria y equipo - Revaluacion</t>
  </si>
  <si>
    <t>Depreciacion de inmuebles, maquinaria y equipo - Costos de financiacion</t>
  </si>
  <si>
    <t>Depreciacion de activos biologicos en produccion - costo</t>
  </si>
  <si>
    <t>Activos biologicos de origen animal</t>
  </si>
  <si>
    <t>Activos biologicos de origen vegetal</t>
  </si>
  <si>
    <t>Depreciacion de activos biologicos en produccion - costo de financiacion</t>
  </si>
  <si>
    <t>Amortizacion de intangibles</t>
  </si>
  <si>
    <t>Amortizacion de intangibles adquiridos - costo</t>
  </si>
  <si>
    <t>Costos de exploracion y desarrollo</t>
  </si>
  <si>
    <t>Formulas, diseños y prototipos</t>
  </si>
  <si>
    <t>Amortizacion de intangibles adquiridos - revaluacion</t>
  </si>
  <si>
    <t>Amortizacion de intangibles - generados internamente - revaluacion</t>
  </si>
  <si>
    <t>Agotamiento</t>
  </si>
  <si>
    <t>Agotamiento de recursos naturales adquiridos</t>
  </si>
  <si>
    <t>Valuacion de activos</t>
  </si>
  <si>
    <t>Estimacion de cuentas de cobranza dudosa</t>
  </si>
  <si>
    <t>Desvalorizacion de existencias</t>
  </si>
  <si>
    <t>Desvalorizacion de inversiones inmobiliarias</t>
  </si>
  <si>
    <t>Deterioro del valor de los activos</t>
  </si>
  <si>
    <t>Desvalorizacion de inmuebles maquinaria y equipo</t>
  </si>
  <si>
    <t>Desvalorizacion de intangibles</t>
  </si>
  <si>
    <t>Desvalorizacion de activos biologicos en produccion</t>
  </si>
  <si>
    <t>Provisiones</t>
  </si>
  <si>
    <t>Provisiones para litigios</t>
  </si>
  <si>
    <t>Provision para litigios - costo</t>
  </si>
  <si>
    <t>Provision para litigios - actualizacion financiera</t>
  </si>
  <si>
    <t>Provision por desmantelamiento, retiro o rehabilitacion del inmovilizado</t>
  </si>
  <si>
    <t>Provision por desmantelamiento, retiro o rehabilitacion del inmovilizado - costo</t>
  </si>
  <si>
    <t>Provision por desmantelamiento, retiro o rehabilitacion del inmovilizado - actualizacion financiera</t>
  </si>
  <si>
    <t>Provision para reestructuraciones</t>
  </si>
  <si>
    <t>Provision para proteccion y remediacion del medio ambiente</t>
  </si>
  <si>
    <t>Provision para gastos de responsabilidad social</t>
  </si>
  <si>
    <t>COSTO DE VENTAS</t>
  </si>
  <si>
    <t>Terceros</t>
  </si>
  <si>
    <t>Relacionadas</t>
  </si>
  <si>
    <t>Productos de extraccion terminados</t>
  </si>
  <si>
    <t>Productos inmuebles terminados</t>
  </si>
  <si>
    <t>Costos de financiacion - Productos terminados</t>
  </si>
  <si>
    <t>Servicios</t>
  </si>
  <si>
    <t>VENTAS</t>
  </si>
  <si>
    <t>Mercaderias - Otras</t>
  </si>
  <si>
    <r>
      <rPr>
        <rFont val="Calibri"/>
        <color rgb="FF000000"/>
        <sz val="11.0"/>
      </rPr>
      <t>Productos</t>
    </r>
    <r>
      <rPr>
        <rFont val="Calibri"/>
        <color rgb="FF000000"/>
        <sz val="11.0"/>
      </rPr>
      <t xml:space="preserve"> inmuebles terminados</t>
    </r>
  </si>
  <si>
    <t>Prestacion de servicios</t>
  </si>
  <si>
    <t>Devoluciones sobre ventas</t>
  </si>
  <si>
    <t>Mercaderias - terceros</t>
  </si>
  <si>
    <t>Mercaderias - relacionadas</t>
  </si>
  <si>
    <t>Productos terminados - terceros</t>
  </si>
  <si>
    <r>
      <rPr>
        <rFont val="Calibri"/>
        <color rgb="FF000000"/>
        <sz val="11.0"/>
      </rPr>
      <t>Productos</t>
    </r>
    <r>
      <rPr>
        <rFont val="Calibri"/>
        <color rgb="FF000000"/>
        <sz val="11.0"/>
      </rPr>
      <t xml:space="preserve"> inmuebles terminados</t>
    </r>
  </si>
  <si>
    <t>Prodcutos terminados - relacionadas</t>
  </si>
  <si>
    <r>
      <rPr>
        <rFont val="Calibri"/>
        <color rgb="FF000000"/>
        <sz val="11.0"/>
      </rPr>
      <t>Productos</t>
    </r>
    <r>
      <rPr>
        <rFont val="Calibri"/>
        <color rgb="FF000000"/>
        <sz val="11.0"/>
      </rPr>
      <t xml:space="preserve"> inmuebles terminados</t>
    </r>
  </si>
  <si>
    <t>Subproductos, desechos y desperdicios - terceros</t>
  </si>
  <si>
    <t>Subproductos, desechos y desperdicios - relacionadas</t>
  </si>
  <si>
    <t>VARIACION DE LA PRODUCCION ALMACENADA</t>
  </si>
  <si>
    <t>Variacion de productos terminados</t>
  </si>
  <si>
    <t>Variacion de productos manufacturados</t>
  </si>
  <si>
    <t>Existencia de servicios terminados</t>
  </si>
  <si>
    <t>Variacion de subproductos, desechos y desperdicios</t>
  </si>
  <si>
    <t>Variacion de productos en proceso</t>
  </si>
  <si>
    <t>Prodcutos extraidos en proceso de transformacion</t>
  </si>
  <si>
    <t>Prodcutos agropecuarios y piscicolas en proceso</t>
  </si>
  <si>
    <t>Productos inmuebles en proceso</t>
  </si>
  <si>
    <t>Existencia de servicios en proceso</t>
  </si>
  <si>
    <t>Variacion de envases y embalajes</t>
  </si>
  <si>
    <t>Variacion de existencias de servicios</t>
  </si>
  <si>
    <t>PRODUCCION DEL ACTIVO INMOVILIZADO</t>
  </si>
  <si>
    <t>Maquinarias y otros equipos de explotacion</t>
  </si>
  <si>
    <t>Activos biologicos en desarrollo de origen animal</t>
  </si>
  <si>
    <t>Activos biologicos en desarrollo de origen vegetal</t>
  </si>
  <si>
    <t>Costos de financiacion capitalizados</t>
  </si>
  <si>
    <t>Costos de financiacion - inversiones inmobiliarias</t>
  </si>
  <si>
    <t>Costos de financiacion - inversiones inmobiliarias - edificaciones</t>
  </si>
  <si>
    <t>Costos de financiacion - inmuebles, maquinaria y equipo</t>
  </si>
  <si>
    <t>Costos de financiacion - intangibles</t>
  </si>
  <si>
    <t>Costos de financiacion - activos biologicos en desarrollo</t>
  </si>
  <si>
    <t>DESCUENTOS, REBAJAS Y BONIFICACIONES OBTENIDOS</t>
  </si>
  <si>
    <t>Descuentos, rebajas y bonificaciones obtenidos</t>
  </si>
  <si>
    <t>DESCUENTOS, REBAJAS Y BONIFICACIONES CONCEDIDOS</t>
  </si>
  <si>
    <t>Descuentos, rebajas y bonificaciones concedidos</t>
  </si>
  <si>
    <t>OTROS INGRESOS DE GESTION</t>
  </si>
  <si>
    <t>Servicios en beneficio del personal</t>
  </si>
  <si>
    <t>Comisiones y corretajes</t>
  </si>
  <si>
    <t>Recuperacion de cuentas de valuacion</t>
  </si>
  <si>
    <t>Recuperacion - cuentas de cobranza dudosa</t>
  </si>
  <si>
    <t>Recuperacion - desvalorizacion de existencias</t>
  </si>
  <si>
    <t>Recuperacion - desvalorizacion de inversiones mobiliarias</t>
  </si>
  <si>
    <t>Enajenacion de activos inmovilizados</t>
  </si>
  <si>
    <t>Recuperacion de deterioro de cuentas de activos inmovilizados</t>
  </si>
  <si>
    <t>Otros ingresos de gestion</t>
  </si>
  <si>
    <t>Subsidios gubernamentales</t>
  </si>
  <si>
    <t>GANANCIA POR MEDICION DE ACTIVOS NO FINANCIEROS AL VALOR RAZONABLE</t>
  </si>
  <si>
    <t>Activo Realizable</t>
  </si>
  <si>
    <t>Activo inmovilzado</t>
  </si>
  <si>
    <t>Participacion en los resultados de subsidiarias y asociadas bajo el metodo de valor patrimonial</t>
  </si>
  <si>
    <t>Ingresos por participaciones en negocios conjuntos</t>
  </si>
  <si>
    <t>INGRESOS FINANCIEROS</t>
  </si>
  <si>
    <t>Ganancia por instrumento financiero derivado</t>
  </si>
  <si>
    <t>Intereses ganados</t>
  </si>
  <si>
    <t>Préstamos otorgados</t>
  </si>
  <si>
    <t>Ingresos en operaciones de factoring</t>
  </si>
  <si>
    <t>Descuentos obtenidos por pronto pago</t>
  </si>
  <si>
    <t>Diferencia en cambio</t>
  </si>
  <si>
    <t>Ganancia por medición de activos y pasivos al valor razonable</t>
  </si>
  <si>
    <t>Participación en los resultados de entidades relacionadas</t>
  </si>
  <si>
    <t>Otros ingreos financieros</t>
  </si>
  <si>
    <t>Ingresos financieros en medicion a valor descontado</t>
  </si>
  <si>
    <t>CARGAS CUBIERTAS POR PROVISIONES</t>
  </si>
  <si>
    <t>Cargas cubiertas por provisiones</t>
  </si>
  <si>
    <t>CARGAS IMPUTABLES A CUENTA DE COSTOS Y GASTOS</t>
  </si>
  <si>
    <t>Cargas imputables a cuentas de costos y gastos</t>
  </si>
  <si>
    <t>Gastos financieros imputables a cuentas de existencias</t>
  </si>
  <si>
    <t>MARGEN COMERCIAL</t>
  </si>
  <si>
    <t>Margen comercial</t>
  </si>
  <si>
    <t>PRODUCCION DEL EJERCICIO</t>
  </si>
  <si>
    <t>Produccion de bienes</t>
  </si>
  <si>
    <t>Produccion de servicios</t>
  </si>
  <si>
    <t>Produccion de activo inmovilizado</t>
  </si>
  <si>
    <t>VALOR AGREGADO</t>
  </si>
  <si>
    <t>Valor agregado</t>
  </si>
  <si>
    <t>EXCEDENTE BRUTO (INSUFICIENCIA BRUTA) DE EXPLOTACION</t>
  </si>
  <si>
    <t>Excedente bruto (insuficiencia bruta) de explotación</t>
  </si>
  <si>
    <t>RESULTADO DE EXPLOTACION</t>
  </si>
  <si>
    <t>Resultado de explotación</t>
  </si>
  <si>
    <t>RESULTADO ANTES DE PARTICIPACIONES E IMPUESTOS</t>
  </si>
  <si>
    <t>Resultado antes de participaciones e impuestos</t>
  </si>
  <si>
    <t>PARTICIPACIONES DE LOS TRABAJADORES</t>
  </si>
  <si>
    <t>Parcicipacion de los trabajadores ­ corriente</t>
  </si>
  <si>
    <t>Parcicipacion de los trabajadores ­ diferida</t>
  </si>
  <si>
    <t>IMPUESTO A LA RENTA</t>
  </si>
  <si>
    <t>Impuesto a la renta ­ corriente</t>
  </si>
  <si>
    <t>Impuesto a la renta ­ diferido</t>
  </si>
  <si>
    <t>DETERMINACION DEL RESULTADO DEL EJERCICIO</t>
  </si>
  <si>
    <t>Utilidad</t>
  </si>
  <si>
    <t>Pérdida</t>
  </si>
  <si>
    <t>GASTOS ADMINISTRATIVOS</t>
  </si>
  <si>
    <t>Gastos Administrativos</t>
  </si>
  <si>
    <t>GASTOS DE VENTAS</t>
  </si>
  <si>
    <t>Gastos de Ventas</t>
  </si>
  <si>
    <t>GASTOS FINANCIEROS</t>
  </si>
  <si>
    <t>Gastos Financieros</t>
  </si>
  <si>
    <t>BIENES Y VALORES ENTREGADOS</t>
  </si>
  <si>
    <t>Bienes en préstamo, custodia y no capitalizables</t>
  </si>
  <si>
    <t>Bienes en préstamo</t>
  </si>
  <si>
    <t>Bienes en custodia</t>
  </si>
  <si>
    <t>Valores y bienes entregados en garantía</t>
  </si>
  <si>
    <t>Cartas fianza</t>
  </si>
  <si>
    <t>Cuentas por cobrar</t>
  </si>
  <si>
    <t>Existencias</t>
  </si>
  <si>
    <t>Activos realizables entregados en consignación</t>
  </si>
  <si>
    <t>DERECHOS SOBRE INSTRUMENTOS FINANCIEROS DERIVADOS</t>
  </si>
  <si>
    <t>Contratos a futuro</t>
  </si>
  <si>
    <t>Contratos a término (forward)</t>
  </si>
  <si>
    <t>Permutas financieras (swap)</t>
  </si>
  <si>
    <t xml:space="preserve">Contratos de opción </t>
  </si>
  <si>
    <t>OTRAS CUENTAS DE ORDEN DEUDORAS</t>
  </si>
  <si>
    <t>Contratos aprobados</t>
  </si>
  <si>
    <t xml:space="preserve">Contratos en ejecución </t>
  </si>
  <si>
    <t>Contratos en trámite</t>
  </si>
  <si>
    <t xml:space="preserve">Bienes dados de baja </t>
  </si>
  <si>
    <t>DEUDORAS POR EL CONTRARIO CUENTAS DE ORDEN ACREEDORAS</t>
  </si>
  <si>
    <t>BIENES Y VALORES RECIBIDOS</t>
  </si>
  <si>
    <t>Bienes recibidos en préstamo y custodia</t>
  </si>
  <si>
    <t xml:space="preserve">Bienes recibidos en préstamo </t>
  </si>
  <si>
    <t>Bienes recibidos en custodia</t>
  </si>
  <si>
    <t>COMPROMISOS SOBRE INSTRUMENTOS FINANCIEROS DERIVADOS</t>
  </si>
  <si>
    <t>OTRAS CUENTAS DE ORDEN ACREEDORAS</t>
  </si>
  <si>
    <t>ACREEDORAS POR EL CONTRARIO</t>
  </si>
  <si>
    <t>BASE DE DATOS GENERALES</t>
  </si>
  <si>
    <t>MENU PRINCIPAL</t>
  </si>
  <si>
    <t>NOMBRE O RAZÓN SOCIAL:</t>
  </si>
  <si>
    <t>Columna1</t>
  </si>
  <si>
    <t>R.U.C. :</t>
  </si>
  <si>
    <t>DIRECCIÓN</t>
  </si>
  <si>
    <t>PERIODO:</t>
  </si>
  <si>
    <t>MES:</t>
  </si>
  <si>
    <t>AÑO DE TRABAJO:</t>
  </si>
  <si>
    <t>REPRESENTANTE</t>
  </si>
  <si>
    <t>TELÉFONO</t>
  </si>
  <si>
    <t>ACTIVIDAD</t>
  </si>
  <si>
    <t>PERSONA QUE ELABORA
LOS LIBROS CONTABLES</t>
  </si>
  <si>
    <t>CORREO ELECTRÓNICO</t>
  </si>
  <si>
    <t>BASE DE DATOS DE COMPRAS</t>
  </si>
  <si>
    <t>TABLA 1: REGISTRO DE VENTAS E INGRESOS</t>
  </si>
  <si>
    <t>N°</t>
  </si>
  <si>
    <t>DESCRIPCIÓN</t>
  </si>
  <si>
    <t>DEPÓSITO EN CUENTA</t>
  </si>
  <si>
    <t>GIRO</t>
  </si>
  <si>
    <t>TRANSFERENCIA DE FONDOS</t>
  </si>
  <si>
    <t>ORDEN DE PAGO</t>
  </si>
  <si>
    <t>TARJETA DE DÉBITO</t>
  </si>
  <si>
    <t>TARJETA DE CRÉDITO</t>
  </si>
  <si>
    <t>CHEQUES CON LA CLÁUSULA DE "NO NEGOCIABLE", "INTRANSFERIBLES", "NO A LA ORDEN" U OTRA EQUIVALENTE, A QUE SE REFIERE EL INCISO F) DEL ARTICULO 5° DEL DECRETO LEGISLATIVO.</t>
  </si>
  <si>
    <t>EFECTIVO, POR OPERACIONES EN LAS QUE NO EXISTE OBLIGACIÓN DE UTILIZAR MEDIOS DE PAGO</t>
  </si>
  <si>
    <t>EFECTIVO, EN LOS DEMÁS CASOS</t>
  </si>
  <si>
    <t>MEDIOS DE PAGO DE COMERCIO EXTERIOR</t>
  </si>
  <si>
    <t>LETRAS DE CAMBIO</t>
  </si>
  <si>
    <t>TRANSFERENCIAS - COMERCIO EXTERIOR</t>
  </si>
  <si>
    <t>CHEQUES BANCARIOS  - COMERCIO EXTERIOR</t>
  </si>
  <si>
    <t>ORDEN DE PAGO SIMPLE  - COMERCIO EXTERIOR</t>
  </si>
  <si>
    <t>ORDEN DE PAGO DOCUMENTARIO  - COMERCIO EXTERIOR</t>
  </si>
  <si>
    <t>REMESA SIMPLE  - COMERCIO EXTERIOR</t>
  </si>
  <si>
    <t>REMESA DOCUMENTARIA  - COMERCIO EXTERIOR</t>
  </si>
  <si>
    <t>CARTA DE CRÉDITO SIMPLE  - COMERCIO EXTERIOR</t>
  </si>
  <si>
    <t>CARTA DE CRÉDITO DOCUMENTARIO  - COMERCIO EXTERIOR</t>
  </si>
  <si>
    <t>OTROS MEDIOS DE PAGO (ESPECIFICAR)</t>
  </si>
  <si>
    <t>TABLA 2: TIPO DE DOCUMENTO DE IDENTIDAD</t>
  </si>
  <si>
    <t>OTROS TIPOS DE DOCUMENTOS</t>
  </si>
  <si>
    <t>DOCUMENTO NACIONAL DE IDENTIDAD (DNI)</t>
  </si>
  <si>
    <t>CARNET DE EXTRANJERIA</t>
  </si>
  <si>
    <t>REGISTRO ÚNICO DE CONTRIBUYENTES</t>
  </si>
  <si>
    <t>PASAPORTE</t>
  </si>
  <si>
    <t>TABLA 3: ENTIDAD FINANCIERA</t>
  </si>
  <si>
    <t xml:space="preserve">CENTRAL RESERVA DEL PERU </t>
  </si>
  <si>
    <t xml:space="preserve">DE CREDITO DEL PERU      </t>
  </si>
  <si>
    <t xml:space="preserve">INTERNACIONAL DEL PERU   </t>
  </si>
  <si>
    <t xml:space="preserve">LATINO                   </t>
  </si>
  <si>
    <t>CITIBANK DEL PERU S.A.</t>
  </si>
  <si>
    <t>STANDARD CHARTERED</t>
  </si>
  <si>
    <t>SCOTIABANK PERU</t>
  </si>
  <si>
    <t xml:space="preserve">CONTINENTAL              </t>
  </si>
  <si>
    <t xml:space="preserve">DE LIMA                  </t>
  </si>
  <si>
    <t xml:space="preserve">MERCANTIL                </t>
  </si>
  <si>
    <t xml:space="preserve">NACION                   </t>
  </si>
  <si>
    <t>SANTANDER CENTRAL HISPANO</t>
  </si>
  <si>
    <t xml:space="preserve">DE COMERCIO              </t>
  </si>
  <si>
    <t xml:space="preserve">REPUBLICA                </t>
  </si>
  <si>
    <t xml:space="preserve">NBK BANK                 </t>
  </si>
  <si>
    <t>BANCOSUR</t>
  </si>
  <si>
    <t xml:space="preserve">FINANCIERO DEL PERU      </t>
  </si>
  <si>
    <t xml:space="preserve">DEL PROGRESO             </t>
  </si>
  <si>
    <t xml:space="preserve">INTERAMERICANO FINANZAS  </t>
  </si>
  <si>
    <t xml:space="preserve">BANEX                    </t>
  </si>
  <si>
    <t xml:space="preserve">NUEVO MUNDO              </t>
  </si>
  <si>
    <t xml:space="preserve">SUDAMERICANO             </t>
  </si>
  <si>
    <t>DEL LIBERTADOR</t>
  </si>
  <si>
    <t>DEL TRABAJO</t>
  </si>
  <si>
    <t xml:space="preserve">SOLVENTA                 </t>
  </si>
  <si>
    <t xml:space="preserve">SERBANCO SA.             </t>
  </si>
  <si>
    <t xml:space="preserve">BANK OF BOSTON           </t>
  </si>
  <si>
    <t xml:space="preserve">ORION                    </t>
  </si>
  <si>
    <t xml:space="preserve">DEL PAIS                 </t>
  </si>
  <si>
    <t xml:space="preserve">MI BANCO                 </t>
  </si>
  <si>
    <t>BNP PARIBAS</t>
  </si>
  <si>
    <t xml:space="preserve">HSBC BANK PERU S.A.      </t>
  </si>
  <si>
    <t>OTROS</t>
  </si>
  <si>
    <t>TABLA 4: TIPO DE MONEDA</t>
  </si>
  <si>
    <t>NUEVOS SOLES</t>
  </si>
  <si>
    <t>DÓLARES AMERICANOS</t>
  </si>
  <si>
    <t>OTRA MONEDA (ESPECIFICAR)</t>
  </si>
  <si>
    <t>TABLA 5: TIPO DE EXISTENCIA</t>
  </si>
  <si>
    <t>MERCADERÍA</t>
  </si>
  <si>
    <t>PRODUCTO TERMINADO</t>
  </si>
  <si>
    <t>MATERIAS PRIMAS Y AUXILIARES - MATERIALES</t>
  </si>
  <si>
    <t>SUMINISTROS DIVERSOS</t>
  </si>
  <si>
    <t>OTROS (ESPECIFICAR)</t>
  </si>
  <si>
    <t>TABLA 6: CÓDIGO DE LA UNIDAD DE MEDIDA</t>
  </si>
  <si>
    <t>KILOGRAMOS</t>
  </si>
  <si>
    <t>LIBRAS</t>
  </si>
  <si>
    <t>TONELADAS LARGAS</t>
  </si>
  <si>
    <t>TONELADAS MÉTRICAS</t>
  </si>
  <si>
    <t>TONELADAS CORTAS</t>
  </si>
  <si>
    <t>GRAMOS</t>
  </si>
  <si>
    <t>UNIDADES</t>
  </si>
  <si>
    <t>LITROS</t>
  </si>
  <si>
    <t>GALONES</t>
  </si>
  <si>
    <t>BARRILES</t>
  </si>
  <si>
    <t>LATAS</t>
  </si>
  <si>
    <t>CAJAS</t>
  </si>
  <si>
    <t>MILLARES</t>
  </si>
  <si>
    <t>METROS CÚBICOS</t>
  </si>
  <si>
    <t>METROS</t>
  </si>
  <si>
    <t>TABLA 7: TIPO DE INTANGIBLE</t>
  </si>
  <si>
    <t>INTANGIBLE ADQUIRIDO</t>
  </si>
  <si>
    <t>INTANGIBLE EN ETAPA DE INVESTIGACIÓN</t>
  </si>
  <si>
    <t>INTANGIBLE EN ETAPA DE DESARROLLO</t>
  </si>
  <si>
    <t>TABLA 8: CÓDIGO DEL LIBRO O REGISTRO</t>
  </si>
  <si>
    <t>LIBRO CAJA Y BANCOS</t>
  </si>
  <si>
    <t>LIBRO DE INGRESOS Y GASTOS</t>
  </si>
  <si>
    <t>LIBRO DE INVENTARIOS Y BALANCES</t>
  </si>
  <si>
    <t>LIBRO DE RETENCIONES INCISOS E) Y F) DEL ARTICULO 34° DE LA LEY DEL IMPUESTO A LA RENTA</t>
  </si>
  <si>
    <t>LIBRO DIARIO</t>
  </si>
  <si>
    <t>LIBRO MAYOR</t>
  </si>
  <si>
    <t>REGISTRO DE ACTIVOS FIJOS</t>
  </si>
  <si>
    <t>REGISTRO DE COMPRAS</t>
  </si>
  <si>
    <t>REGISTRO DE CONSIGNACIONES</t>
  </si>
  <si>
    <t>REGISTRO DE COSTOS</t>
  </si>
  <si>
    <t>REGISTRO DE HUÉSPEDES</t>
  </si>
  <si>
    <t>REGISTRO DE INVENTARIO PERMANENTE EN UNIDADES FÍSICAS</t>
  </si>
  <si>
    <t>REGISTRO DE INVENTARIO PERMANENTE VALORIZADO</t>
  </si>
  <si>
    <t>REGISTRO DE VENTAS E INGRESOS</t>
  </si>
  <si>
    <t>REGISTRO DE VENTAS E INGRESOS - ARTÍCULO 23° RESOLUCIÓN DE SUPERINTENDENCIA N° 266-2004/SUNAT</t>
  </si>
  <si>
    <t>REGISTRO DEL RÉGIMEN DE PERCEPCIONES</t>
  </si>
  <si>
    <t>REGISTRO DEL RÉGIMEN DE RETENCIONES</t>
  </si>
  <si>
    <t>REGISTRO IVAP</t>
  </si>
  <si>
    <t>REGISTRO(S) AUXILIAR(ES) DE ADQUISICIONES - ARTÍCULO 8° RESOLUCIÓN DE SUPERINTENDENCIA N° 022-98/SUNAT</t>
  </si>
  <si>
    <t>REGISTRO(S) AUXILIAR(ES) DE ADQUISICIONES - INCISO A) PRIMER PÁRRAFO ARTÍCULO 5° RESOLUCIÓN DE SUPERINTENDENCIA N° 021-99/SUNAT</t>
  </si>
  <si>
    <t>REGISTRO(S) AUXILIAR(ES) DE ADQUISICIONES - INCISO A) PRIMER PÁRRAFO ARTÍCULO 5° RESOLUCIÓN DE SUPERINTENDENCIA N° 142-2001/SUNAT</t>
  </si>
  <si>
    <t>REGISTRO(S) AUXILIAR(ES) DE ADQUISICIONES - INCISO C) PRIMER PÁRRAFO ARTÍCULO 5° RESOLUCIÓN DE SUPERINTENDENCIA N° 256-2004/SUNAT</t>
  </si>
  <si>
    <t>REGISTRO(S) AUXILIAR(ES) DE ADQUISICIONES - INCISO A) PRIMER PÁRRAFO ARTÍCULO 5° RESOLUCIÓN DE SUPERINTENDENCIA N° 257-2004/SUNAT</t>
  </si>
  <si>
    <t>REGISTRO(S) AUXILIAR(ES) DE ADQUISICIONES - INCISO C) PRIMER PÁRRAFO ARTÍCULO 5° RESOLUCIÓN DE SUPERINTENDENCIA N° 258-2004/SUNAT</t>
  </si>
  <si>
    <t>REGISTRO(S) AUXILIAR(ES) DE ADQUISICIONES - INCISO A) PRIMER PÁRRAFO ARTÍCULO 5° RESOLUCIÓN DE SUPERINTENDENCIA N° 259-2004/SUNAT</t>
  </si>
  <si>
    <t>REGISTRO DE RETENCIONES ARTÍCULO 77-A DE LA LEY DEL IMPUESTO A LA RENTA</t>
  </si>
  <si>
    <t>LIBRO DE ACTAS DE LA EMPRESA INDIVIDUAL DE RESPONSABILIDAD LIMITADA</t>
  </si>
  <si>
    <t>LIBRO DE ACTAS DE LA JUNTA GENERAL DE ACCIONISTAS</t>
  </si>
  <si>
    <t>LIBRO DE ACTAS DEL DIRECTORIO</t>
  </si>
  <si>
    <t>LIBRO DE MATRÍCULA DE ACCIONES</t>
  </si>
  <si>
    <t>LIBRO DE PLANILLAS</t>
  </si>
  <si>
    <t>TABLA 10: TIPO DE COMPROBANTE DE PAGO O DOCUMENTO</t>
  </si>
  <si>
    <t>Otros (Especificar)</t>
  </si>
  <si>
    <t>Factura</t>
  </si>
  <si>
    <t>Recibo por Honorarios</t>
  </si>
  <si>
    <t>Boleta de Venta</t>
  </si>
  <si>
    <t>Liquidación de compra</t>
  </si>
  <si>
    <t>Boleto de compañía de aviación comercial por el servicio de transporte aéreo de pasajeros</t>
  </si>
  <si>
    <t>Carta de porte aéreo por el servicio de transporte de carga aérea</t>
  </si>
  <si>
    <t>Nota de Crédito</t>
  </si>
  <si>
    <t>Nota de Débito</t>
  </si>
  <si>
    <t>Guía de Remisión - Remitente</t>
  </si>
  <si>
    <t>Recibo por Arrendamiento</t>
  </si>
  <si>
    <t>Póliza emitida por las Bolsas de Valores, Bolsas de Productos o Agentes de Intermediación por operaciones realizadas en las Bolsas de Valores o Productos o fuera de las mismas, autorizadas por CONASEV</t>
  </si>
  <si>
    <t>Ticket o cinta emitido por máquina registradora</t>
  </si>
  <si>
    <t>Documento emitido por bancos, instituciones financieras, crediticias y de seguros que se encuentren bajo el control de la Superintendencia de Banca y Seguros</t>
  </si>
  <si>
    <t>Recibo por servicios públicos de suministro de energía eléctrica, agua, teléfono, telex y telegráficos y otros servicios complementarios que se incluyan en el recibo de servicio público</t>
  </si>
  <si>
    <t>Boleto emitido por las empresas de transporte público urbano de pasajeros</t>
  </si>
  <si>
    <t>Boleto de viaje emitido por las empresas de transporte público interprovincial de pasajeros dentro del país</t>
  </si>
  <si>
    <t>Documento emitido por la Iglesia Católica por el arrendamiento de bienes inmuebles</t>
  </si>
  <si>
    <t>Documento emitido por las Administradoras Privadas de Fondo de Pensiones que se encuentran bajo la supervisión de la Superintendencia de Administradoras Privadas de Fondos de Pensiones</t>
  </si>
  <si>
    <t>Boleto o entrada por atracciones y espectáculos públicos</t>
  </si>
  <si>
    <t>Comprobante de Retención</t>
  </si>
  <si>
    <t>Conocimiento de embarque por el servicio de transporte de carga marítima</t>
  </si>
  <si>
    <t>Comprobante por Operaciones No Habituales</t>
  </si>
  <si>
    <t>Pólizas de Adjudicación emitidas con ocasión del remate o adjudicación de bienes por venta forzada, por los martilleros o las entidades que rematen o subasten bienes por cuenta de terceros</t>
  </si>
  <si>
    <t>Certificado de pago de regalías emitidas por PERUPETRO S.A</t>
  </si>
  <si>
    <t>Documento de Atribución (Ley del Impuesto General a las Ventas e Impuesto Selectivo al Consumo, Art. 19º, último párrafo, R.S. N° 022-98-SUNAT).</t>
  </si>
  <si>
    <t>Recibo por el Pago de la Tarifa por Uso de Agua Superficial con fines agrarios y por el pago de la Cuota para la ejecución de una determinada obra o actividad acordada por la Asamblea General de la Comisión de Regantes o Resolución expedida por el Jefe de la Unidad de Aguas y de Riego (Decreto Supremo N° 003-90-AG, Arts. 28 y 48)</t>
  </si>
  <si>
    <t>Seguro Complementario de Trabajo de Riesgo</t>
  </si>
  <si>
    <t>Tarifa Unificada de Uso de Aeropuerto</t>
  </si>
  <si>
    <t>Documentos emitidos por la COFOPRI en calidad de oferta de venta de terrenos, los correspondientes a las subastas públicas y a la retribución de los servicios que presta</t>
  </si>
  <si>
    <t>Documentos emitidos por las empresas que desempeñan el rol adquirente en los sistemas de pago mediante tarjetas de crédito y débito</t>
  </si>
  <si>
    <t>Guía de Remisión - Transportista</t>
  </si>
  <si>
    <t>Documentos emitidos por las empresas recaudadoras de la denominada Garantía de Red Principal a la que hace referencia el numeral 7.6 del artículo 7° de la Ley N° 27133 – Ley de Promoción del Desarrollo de la Industria del Gas Natural</t>
  </si>
  <si>
    <t>Documento del Operador</t>
  </si>
  <si>
    <t>Documento del Partícipe</t>
  </si>
  <si>
    <t>Recibo de Distribución de Gas Natural</t>
  </si>
  <si>
    <t>Documentos que emitan los concesionarios del servicio de revisiones técnicas vehiculares, por la prestación de dicho servicio</t>
  </si>
  <si>
    <t xml:space="preserve">Declaración Única de Aduanas - Importación definitiva                 </t>
  </si>
  <si>
    <t xml:space="preserve">Despacho Simplificado - Importación Simplificada                        </t>
  </si>
  <si>
    <t xml:space="preserve">Declaración de Mensajería o Courier                                         </t>
  </si>
  <si>
    <t xml:space="preserve">Liquidación de Cobranza                                                     </t>
  </si>
  <si>
    <t>Nota de Crédito Especial</t>
  </si>
  <si>
    <t>Nota de Débito Especial</t>
  </si>
  <si>
    <t xml:space="preserve">Comprobante de No Domiciliado                                                 </t>
  </si>
  <si>
    <t xml:space="preserve">Exceso de crédito fiscal por retiro de bienes                           </t>
  </si>
  <si>
    <t>Nota de Crédito - No Domiciliado</t>
  </si>
  <si>
    <t>Nota de Débito - No Domiciliado</t>
  </si>
  <si>
    <t>Otros - Consolidado de Boletas de Venta</t>
  </si>
  <si>
    <t>TABLA 11: CÓDIGO DE LA ADUANA</t>
  </si>
  <si>
    <t xml:space="preserve">    N°</t>
  </si>
  <si>
    <t xml:space="preserve">                      DESCRIPCIÓN</t>
  </si>
  <si>
    <t>TUMBES</t>
  </si>
  <si>
    <t>TALARA</t>
  </si>
  <si>
    <t>PAITA</t>
  </si>
  <si>
    <t>CHICLAYO</t>
  </si>
  <si>
    <t>SALAVERRY</t>
  </si>
  <si>
    <t>CHIMBOTE</t>
  </si>
  <si>
    <t>MARÍTIMA DEL CALLAO</t>
  </si>
  <si>
    <t>PISCO</t>
  </si>
  <si>
    <t>MOLLENDO MATARANI</t>
  </si>
  <si>
    <t>AREQUIPA</t>
  </si>
  <si>
    <t>ILO</t>
  </si>
  <si>
    <t>TACNA</t>
  </si>
  <si>
    <t>PUNO</t>
  </si>
  <si>
    <t>CUZCO</t>
  </si>
  <si>
    <t>PUCALLPA</t>
  </si>
  <si>
    <t>IQUITOS</t>
  </si>
  <si>
    <t>AÉREA DEL CALLAO</t>
  </si>
  <si>
    <t>POSTAL DE LIMA</t>
  </si>
  <si>
    <t>DESAGUADERO</t>
  </si>
  <si>
    <t>TARAPOTO</t>
  </si>
  <si>
    <t>PUERTO MALDONADO</t>
  </si>
  <si>
    <t>LA TINA</t>
  </si>
  <si>
    <t>DEPENDENCIA FERROVIARIA TACNA</t>
  </si>
  <si>
    <t>DEPENDENCIA POSTAL TACNA</t>
  </si>
  <si>
    <t>DEPENDENCIA POSTAL AREQUIPA</t>
  </si>
  <si>
    <t>COMPLEJO FRONTERIZO STA ROSA TACNA</t>
  </si>
  <si>
    <t>TERMINAL TERRESTRE TACNA</t>
  </si>
  <si>
    <t>AEROPUERTO TACNA</t>
  </si>
  <si>
    <t>CETICOS TACNA</t>
  </si>
  <si>
    <t>DEPENDENCIA POSTAL DE SALAVERRY</t>
  </si>
  <si>
    <t>TABLA 12: TIPO DE OPERACIÓN</t>
  </si>
  <si>
    <t>VENTA</t>
  </si>
  <si>
    <t>COMPRA</t>
  </si>
  <si>
    <t>CONSIGNACIÓN RECIBIDA</t>
  </si>
  <si>
    <t>CONSIGNACIÓN ENTREGADA</t>
  </si>
  <si>
    <t>DEVOLUCIÓN RECIBIDA</t>
  </si>
  <si>
    <t>DEVOLUCIÓN ENTREGADA</t>
  </si>
  <si>
    <t>PROMOCIÓN</t>
  </si>
  <si>
    <t>PREMIO</t>
  </si>
  <si>
    <t>DONACIÓN</t>
  </si>
  <si>
    <t>SALIDA A PRODUCCIÓN</t>
  </si>
  <si>
    <t>TRANSFERENCIA ENTRE ALMACENES</t>
  </si>
  <si>
    <t>RETIRO</t>
  </si>
  <si>
    <t>MERMAS</t>
  </si>
  <si>
    <t>DESMEDROS</t>
  </si>
  <si>
    <t>DESTRUCCIÓN</t>
  </si>
  <si>
    <t>SALDO INICIAL</t>
  </si>
  <si>
    <t>RUC</t>
  </si>
  <si>
    <t>PROVEEDORES</t>
  </si>
  <si>
    <t>«PAPELES UNIDOS» E.I.R.L.</t>
  </si>
  <si>
    <t>«ULISES DE LA CRUZ PAREDES»</t>
  </si>
  <si>
    <t>«MUEBLES BELLOS» S.R.L.</t>
  </si>
  <si>
    <t>«SIGLO XXI» S.A.C.</t>
  </si>
  <si>
    <t>BASE DE DATOS DE VENTAS</t>
  </si>
  <si>
    <t>CLIENTES</t>
  </si>
  <si>
    <t>«LOS MONARCAS» S.A.C.</t>
  </si>
  <si>
    <t>«JUAN PALOMINO ORTIZ»</t>
  </si>
  <si>
    <t>BASE DE DATOS DE TÍTULOS</t>
  </si>
  <si>
    <t>MESES</t>
  </si>
  <si>
    <t>TÍTULOS</t>
  </si>
  <si>
    <t>ENERO</t>
  </si>
  <si>
    <t>FEBRERO</t>
  </si>
  <si>
    <t>REGISTRO DE VENTAS</t>
  </si>
  <si>
    <t>MARZO</t>
  </si>
  <si>
    <t>PRESUPUESTO DE INGRESOS, COSTOS Y GASTOS</t>
  </si>
  <si>
    <t>ABRIL</t>
  </si>
  <si>
    <t>PRESUPUESTO DEL MOVIMIENTO DE CAJA</t>
  </si>
  <si>
    <t>MAYO</t>
  </si>
  <si>
    <t>MOVIMIENTO DEL NEGOCIO</t>
  </si>
  <si>
    <t>JUNIO</t>
  </si>
  <si>
    <t>LIBRO CAJA</t>
  </si>
  <si>
    <t>JULIO</t>
  </si>
  <si>
    <t>LIBRO BANCOS</t>
  </si>
  <si>
    <t>AGOSTO</t>
  </si>
  <si>
    <t>SETIEMBRE</t>
  </si>
  <si>
    <t>OCTUBRE</t>
  </si>
  <si>
    <t>HOJA DE TRABAJO</t>
  </si>
  <si>
    <t>NOVIEMBRE</t>
  </si>
  <si>
    <t>BALANCE GENERAL</t>
  </si>
  <si>
    <t>DICIEMBRE</t>
  </si>
  <si>
    <t>ESTADO DE GANANCIAS Y PÉRDIDAS POR NATURALEZA</t>
  </si>
  <si>
    <t>ESTADO DE GANANCIAS Y PÉRDIDAS POR FUNCIÓN</t>
  </si>
  <si>
    <t>ESTADO DE FLUJOS DE EFECTIVO - MÉTODO DIRECTO</t>
  </si>
  <si>
    <t>CUADRO ANÁLISIS DE LAS MERCADERÍAS</t>
  </si>
  <si>
    <t>KÁRDEX DE ACTIVO FIJO</t>
  </si>
  <si>
    <t>ANÁLISIS DE MERCADERÍAS</t>
  </si>
  <si>
    <t>LIBRO DIARIO ASIENTOS DE CIERRE</t>
  </si>
  <si>
    <t>LIBRO MAYOR CIERRE DE LIBROS</t>
  </si>
  <si>
    <t>ASIENTOS DE REVERSIÓN EXTRACONTABLES</t>
  </si>
  <si>
    <t>BASE DE DATOS DEL PLAN CONTABLE GENERAL EMPRESARIAL</t>
  </si>
  <si>
    <t>CAJA Y BANCOS</t>
  </si>
  <si>
    <t>CUENTAS POR COBRAR COMERCIALES - RELACIONADAS</t>
  </si>
  <si>
    <t>CUENTAS POR COBRAR DIVERSAS - RELACIONADAS</t>
  </si>
  <si>
    <t>MATERIALES AUXILIARES, SUMINISTROS Y REPUESTOS</t>
  </si>
  <si>
    <t>DESVALORIZACIÓN DE ACTIVOS REALIZABLES</t>
  </si>
  <si>
    <t>INTANGIBLES</t>
  </si>
  <si>
    <t>DESVALORIZACIÓN DE ACTIVO INMOVILIZADO</t>
  </si>
  <si>
    <t>TRIBUTOS Y APORTES AL SISTEMA DE PENSIONES Y DE SALUD POR PAGAR</t>
  </si>
  <si>
    <t>CUENTAS POR PAGAR COMERCIALES - RELACIONADAS</t>
  </si>
  <si>
    <t>CUENTAS POR PAGAR A LOS ACCIONISTAS, DIRECTORES Y GERENTES</t>
  </si>
  <si>
    <t>CUENTAS POR PAGAR DIVERSAS - RELACIONADAS</t>
  </si>
  <si>
    <t>PROVISIONES</t>
  </si>
  <si>
    <t>PASIVO DIFERIDO</t>
  </si>
  <si>
    <t>EXCEDENTE DE REVALUACIÓN</t>
  </si>
  <si>
    <t>RESULTADOS  ACUMULADOS</t>
  </si>
  <si>
    <t>GASTOS DE PERSONAL, DIRECTORES Y GERENTES</t>
  </si>
  <si>
    <t>OTROS GASTOS DE GESTIÓN</t>
  </si>
  <si>
    <t>PÉRDIDA POR MEDICIÓN DE ACTIVOS NO FINANCIEROS AL VALOR RAZONABLE</t>
  </si>
  <si>
    <t>VALUACIÓN Y DETERIORO DE ACTIVOS Y PROVISIONES</t>
  </si>
  <si>
    <t>VARIACIÓN DE LA PRODUCCIÓN ALMACENADA</t>
  </si>
  <si>
    <t>PRODUCCIÓN DE ACTIVO INMOVILIZADO</t>
  </si>
  <si>
    <t>OTROS INGRESOS DE GESTIÓN</t>
  </si>
  <si>
    <t>GANANCIA POR MEDICIÓN DE ACTIVOS NO FINANCIEROS AL VALOR RAZONABLE</t>
  </si>
  <si>
    <t>CARGAS IMPUTABLES A CUENTAS DE COSTOS Y GASTOS</t>
  </si>
  <si>
    <t>COSTO POR DISTRIBUIR</t>
  </si>
  <si>
    <t>COSTOS DE PRODUCCIÓN</t>
  </si>
  <si>
    <t>CENTROS DE COSTOS</t>
  </si>
  <si>
    <t>ENTIDAD FINANCIERA</t>
  </si>
  <si>
    <t>Nº DE CUENTA</t>
  </si>
  <si>
    <t>26-4444-69193</t>
  </si>
  <si>
    <t>28-4444-36982</t>
  </si>
  <si>
    <t>SOCIOS Y OTROS</t>
  </si>
  <si>
    <t>EXISTENCIAS</t>
  </si>
  <si>
    <t>RUC O DNI</t>
  </si>
  <si>
    <t>NOMBRE O RAZON SOCIAL</t>
  </si>
  <si>
    <t>CODIGO</t>
  </si>
  <si>
    <t>DESCRIPCION</t>
  </si>
  <si>
    <t>Oropeza Huata César David</t>
  </si>
  <si>
    <t>Transportes LINEA SA</t>
  </si>
  <si>
    <t>INVERSIONES RRC SA</t>
  </si>
  <si>
    <t>URAGA</t>
  </si>
  <si>
    <t>Urea Agrícola</t>
  </si>
  <si>
    <t>Quinta Guevara Elmer Oscar</t>
  </si>
  <si>
    <t>Corporación Sol Latino SAC</t>
  </si>
  <si>
    <t>INDUSTRIAL AKI SRL</t>
  </si>
  <si>
    <t>NITPOT</t>
  </si>
  <si>
    <t>Nitrato de Potasio</t>
  </si>
  <si>
    <t>Mesa de Plata Ingenieros SRL</t>
  </si>
  <si>
    <t>Rest. El Secreto del Inca EIRL</t>
  </si>
  <si>
    <t>CETEX INDUSTRIAL EIRL</t>
  </si>
  <si>
    <t>GUAANI</t>
  </si>
  <si>
    <t>Guano de origen animal</t>
  </si>
  <si>
    <t>Anulada</t>
  </si>
  <si>
    <t>Inversiones La Florida EIRL</t>
  </si>
  <si>
    <t>PESTC</t>
  </si>
  <si>
    <t>Pesticida</t>
  </si>
  <si>
    <t>Hermanos Urteaga Contratistas SRL</t>
  </si>
  <si>
    <t>E.T. Turismo Directo Asegurado SA</t>
  </si>
  <si>
    <t>PISACH</t>
  </si>
  <si>
    <t>ZAG Service EIRL</t>
  </si>
  <si>
    <t>ET Horna e Hojos SRL</t>
  </si>
  <si>
    <t>PISQUE</t>
  </si>
  <si>
    <t>Universidad Alas Peruanas</t>
  </si>
  <si>
    <t>Goicochea Sánchez Ivan Cruz</t>
  </si>
  <si>
    <t>PISMVE</t>
  </si>
  <si>
    <t>DOREN SRL</t>
  </si>
  <si>
    <t>Huamán Gallardo Irma Violeta</t>
  </si>
  <si>
    <t>PISITA</t>
  </si>
  <si>
    <t>Peru Fax Courier EIRL</t>
  </si>
  <si>
    <t>Gran Rest. El Zarco SRLtda.</t>
  </si>
  <si>
    <t>Arequipa Expreso Marvisur EIRL</t>
  </si>
  <si>
    <t>Inversiones La Fonda EIRL</t>
  </si>
  <si>
    <t>Rivasplata Rojas Ana María</t>
  </si>
  <si>
    <t>Castañeda Cervantes Luis Jorge</t>
  </si>
  <si>
    <t>Transportes Cruz del Sur SAC</t>
  </si>
  <si>
    <t>Rash Peru SAC</t>
  </si>
  <si>
    <t>Rabanal Pajares Norma Elizabeth</t>
  </si>
  <si>
    <t>HyM Almacenes Generales SRL</t>
  </si>
  <si>
    <t xml:space="preserve">FORMATO 3.7: "LIBRO DE INVENTARIOS Y BALANCES - DETALLE DEL SALDO DE </t>
  </si>
  <si>
    <t>LA CUENTA 20 - MERCADERÍAS Y LA CUENTA 21 - PRODUCTOS TERMINADOS"</t>
  </si>
  <si>
    <t>EJERCICIO:</t>
  </si>
  <si>
    <t>MÉTODO DE EVALUACIÓN APLICADO:</t>
  </si>
  <si>
    <t xml:space="preserve">CÓDIGO </t>
  </si>
  <si>
    <t xml:space="preserve">TIPO DE </t>
  </si>
  <si>
    <t xml:space="preserve">CÓDIGO DE LA </t>
  </si>
  <si>
    <t>COSTO UNITARIO</t>
  </si>
  <si>
    <t>COSTO TOTAL</t>
  </si>
  <si>
    <t>DE LA</t>
  </si>
  <si>
    <t>EXISTENCIA</t>
  </si>
  <si>
    <t>UNID. MEDIDA</t>
  </si>
  <si>
    <t>CANTIDAD</t>
  </si>
  <si>
    <t>(TABLA 5)</t>
  </si>
  <si>
    <t>(TABLA 6)</t>
  </si>
  <si>
    <t>COSTO TOTAL GENERAL</t>
  </si>
  <si>
    <t>FORMATO 3.2: "LIBRO DE INVENTARIOS Y BALANCES - DETALLE DEL SALDO DE LA CUENTA 10 - CAJA Y BANCOS"</t>
  </si>
  <si>
    <t>CUENTA CONTABLE DIVISIONARIA</t>
  </si>
  <si>
    <t>REFERENCIA DE LA CUENTA</t>
  </si>
  <si>
    <t>SALDO CONTABLE FINAL</t>
  </si>
  <si>
    <t>CÓDIGO</t>
  </si>
  <si>
    <t>DENOMINACIÓN</t>
  </si>
  <si>
    <t xml:space="preserve">ENTIDAD </t>
  </si>
  <si>
    <t xml:space="preserve">NÚMERO DE LA </t>
  </si>
  <si>
    <t>DEUDOR</t>
  </si>
  <si>
    <t>ACREEDOR</t>
  </si>
  <si>
    <t xml:space="preserve">FINANCIERA </t>
  </si>
  <si>
    <t>CUENTA</t>
  </si>
  <si>
    <t xml:space="preserve">MONEDA    </t>
  </si>
  <si>
    <t>(TABLA 3)</t>
  </si>
  <si>
    <t>(TABLA 4)</t>
  </si>
  <si>
    <t>TOTALES</t>
  </si>
  <si>
    <t>FORMATO 3.8: "LIBRO DE INVENTARIOS Y BALANCES - DETALLE DEL SALDO DE LA CUENTA 31 - VALORES"</t>
  </si>
  <si>
    <t>DOCUMENTO DE IDENTIDAD</t>
  </si>
  <si>
    <t xml:space="preserve">APELLIDOS Y NOMBRES, </t>
  </si>
  <si>
    <t>TÍTULO</t>
  </si>
  <si>
    <t>VALOR EN LIBROS</t>
  </si>
  <si>
    <t xml:space="preserve">TIPO </t>
  </si>
  <si>
    <t>NÚMERO</t>
  </si>
  <si>
    <t xml:space="preserve">DENOMINACIÓN O RAZÓN </t>
  </si>
  <si>
    <t>VALOR NOMIN</t>
  </si>
  <si>
    <t>PROVISIÓN TOTAL</t>
  </si>
  <si>
    <t>TOTAL NETO</t>
  </si>
  <si>
    <t>(TABLA 2)</t>
  </si>
  <si>
    <t>SOCIAL DEL EMISOR</t>
  </si>
  <si>
    <t>UNITARIO</t>
  </si>
  <si>
    <t>ACCIONES</t>
  </si>
  <si>
    <t xml:space="preserve">           TOTALES</t>
  </si>
  <si>
    <t xml:space="preserve">FORMATO 3.9: "LIBRO DE INVENTARIOS Y BALANCES - DETALLE DEL SALDO DE </t>
  </si>
  <si>
    <t>LA CUENTA 34 - INTANGIBLES"</t>
  </si>
  <si>
    <t>RUC:</t>
  </si>
  <si>
    <t>APELLIDOS Y NOMBRES, DENOMINACIÓN O RAZÓN SOCIAL:</t>
  </si>
  <si>
    <t xml:space="preserve">    FECHA DE </t>
  </si>
  <si>
    <t xml:space="preserve">           DESCRIPCIÓN DEL INTANGIBLE</t>
  </si>
  <si>
    <t xml:space="preserve">             TIPO DE </t>
  </si>
  <si>
    <t xml:space="preserve">             VALOR </t>
  </si>
  <si>
    <t xml:space="preserve">       AMORTIZACIÓN </t>
  </si>
  <si>
    <t xml:space="preserve">      VALOR NETO </t>
  </si>
  <si>
    <t xml:space="preserve">  INICIO DE LA</t>
  </si>
  <si>
    <t xml:space="preserve">         INTANGIBLE</t>
  </si>
  <si>
    <t xml:space="preserve">     CONTABLE DEL</t>
  </si>
  <si>
    <t xml:space="preserve">          CONTABLE</t>
  </si>
  <si>
    <t xml:space="preserve">    CONTABLE DEL</t>
  </si>
  <si>
    <t xml:space="preserve">  OPERACIÓN</t>
  </si>
  <si>
    <t xml:space="preserve">          (TABLA 7)</t>
  </si>
  <si>
    <t xml:space="preserve">       INTANGIBLE</t>
  </si>
  <si>
    <t xml:space="preserve">       ACUMULADA</t>
  </si>
  <si>
    <t xml:space="preserve">       TOTALES</t>
  </si>
  <si>
    <t>NOTAS A LOS ESTADOS FINANCIEROS</t>
  </si>
  <si>
    <t>(AL 31 DE DICIEMBRE DEL 2015)</t>
  </si>
  <si>
    <t>NOTA 3: EFECTIVO Y EQUIVALENTES DE EFECTIVO</t>
  </si>
  <si>
    <t>Efectivo</t>
  </si>
  <si>
    <t>Caja y Bancos</t>
  </si>
  <si>
    <t>NOTA 4 CUENTAS POR COBRAR COMERCIALES</t>
  </si>
  <si>
    <t xml:space="preserve">Cuentas por cobrar </t>
  </si>
  <si>
    <t>Estimacion de cobransa dudosa</t>
  </si>
  <si>
    <t>NOTA 5: EXISTENCIAS</t>
  </si>
  <si>
    <t>Desvalorizacion de Existencias</t>
  </si>
  <si>
    <t>NOTA 7: INMUEBLES MAQUINARIA Y EQUIPO</t>
  </si>
  <si>
    <t>Inm.Maq.Equip</t>
  </si>
  <si>
    <t>Depreciación</t>
  </si>
  <si>
    <t>NOTA 10: CUENTAS POR PAGAR COMERCIALES- TERCEROS</t>
  </si>
  <si>
    <t>Proveedores</t>
  </si>
  <si>
    <t>NOTA 13: CAPITAL SOCIAL</t>
  </si>
  <si>
    <t>Capital Suscito</t>
  </si>
  <si>
    <t>COMERCIAL GOMEZ SAC</t>
  </si>
  <si>
    <t xml:space="preserve">ESTADO DE SITUACION FINANCIERA </t>
  </si>
  <si>
    <t>AL 31-12-2015</t>
  </si>
  <si>
    <t>(EXPRESADO EN SOLES)</t>
  </si>
  <si>
    <t xml:space="preserve">PERIODO AL </t>
  </si>
  <si>
    <t>NOTAS</t>
  </si>
  <si>
    <t>ACTIVO</t>
  </si>
  <si>
    <t>PASIVO Y PATRIMONIO</t>
  </si>
  <si>
    <t>ACTIVO CORRIENTE</t>
  </si>
  <si>
    <t>PASIVO CORRIENTE</t>
  </si>
  <si>
    <t>Nota 03</t>
  </si>
  <si>
    <t>Sobregiros y Pagarés Bancarios</t>
  </si>
  <si>
    <t>Valores Negociables</t>
  </si>
  <si>
    <t>Cuentas por Pagar Comerciales</t>
  </si>
  <si>
    <t>Nota 09</t>
  </si>
  <si>
    <t>Cuentas por Cobrar Comerciales</t>
  </si>
  <si>
    <t>Nota 04</t>
  </si>
  <si>
    <t>Cuentas por Pagar a Vinculadas</t>
  </si>
  <si>
    <t>Cuentas por Cobrar a Vinculadas</t>
  </si>
  <si>
    <t>Otras Cuentas por Pagar</t>
  </si>
  <si>
    <t>Otras Cuentas por Cobrar</t>
  </si>
  <si>
    <t>Parte Corriente de las Deudas a Largo Plazo</t>
  </si>
  <si>
    <t>Nota 05</t>
  </si>
  <si>
    <t>TOTAL PASIVO CORRIENTE</t>
  </si>
  <si>
    <t>Gastos Pagados por Anticipado</t>
  </si>
  <si>
    <t>TOTAL ACTIVO CORRIENTE</t>
  </si>
  <si>
    <t>PASIVO NO CORRIENTE</t>
  </si>
  <si>
    <t>Deudas a Largo Plazo</t>
  </si>
  <si>
    <t>ACTIVO NO CORRIENTE</t>
  </si>
  <si>
    <t>Cuentas por Cobrar a Largo Plazo</t>
  </si>
  <si>
    <t>Ingresos Diferidos</t>
  </si>
  <si>
    <t>Cuentas por Cobrar a Vinculadas a Largo Plazo</t>
  </si>
  <si>
    <t>Impuesto a la Renta y Participaciones Diferidos Pasivo</t>
  </si>
  <si>
    <t>Otras Cuentas por Cobrar a Largo Plazo</t>
  </si>
  <si>
    <t>TOTAL PASIVO NO CORRIENTE</t>
  </si>
  <si>
    <t>Inversiones Permanentes</t>
  </si>
  <si>
    <t>Inmuebles, Maquinaria y Equipo (neto de depreciación acumulada)</t>
  </si>
  <si>
    <t>Nota 06</t>
  </si>
  <si>
    <t>TOTAL PASIVO</t>
  </si>
  <si>
    <t>Activos Intangibles (neto de amortización acumulada)</t>
  </si>
  <si>
    <t>Impuesto a la Renta y Participaciones Diferidos Activo</t>
  </si>
  <si>
    <t>Contingencias</t>
  </si>
  <si>
    <t>Otros Activos</t>
  </si>
  <si>
    <t>Interés minoritario</t>
  </si>
  <si>
    <t>TOTAL ACTIVO NO CORRIENTE</t>
  </si>
  <si>
    <t>PATRIMONIO NETO</t>
  </si>
  <si>
    <t>Capital</t>
  </si>
  <si>
    <t>Nota 10</t>
  </si>
  <si>
    <t>Capital Adicional</t>
  </si>
  <si>
    <t>Acciones de Inversión</t>
  </si>
  <si>
    <t>Excedentes de Revaluación</t>
  </si>
  <si>
    <t>Reservas Legales</t>
  </si>
  <si>
    <t>Otras Reservas</t>
  </si>
  <si>
    <t>Resultados Acumulados</t>
  </si>
  <si>
    <t>TOTAL PATRIMONIO NETO</t>
  </si>
  <si>
    <t>TOTAL ACTIVO</t>
  </si>
  <si>
    <t>TOTAL PASIVO Y PATRIMONIO NETO</t>
  </si>
  <si>
    <t>(1) Se podrá hacer uso del formato aprobado por la CONASEV, en tanto se cumpla con registrar la información mínima requerida para este Formato.</t>
  </si>
  <si>
    <t>FORMATO 5.1: LIBRO DIARIO</t>
  </si>
  <si>
    <t>PERIODO: 2015</t>
  </si>
  <si>
    <t>RUC: 20496083149</t>
  </si>
  <si>
    <t>NOMBRE O RAZON SOCIAL: "ALMACENES BIM SAC"</t>
  </si>
  <si>
    <t>Nº</t>
  </si>
  <si>
    <t>Fecha</t>
  </si>
  <si>
    <t>Glosa</t>
  </si>
  <si>
    <t>REFERENCIA DE LA OPERACIÓN</t>
  </si>
  <si>
    <t>CUENTA CONTABLE ASOCIADA A LA OPERACIÓN</t>
  </si>
  <si>
    <t>SUBDIVIS.</t>
  </si>
  <si>
    <t>DIVIS.</t>
  </si>
  <si>
    <t>SUBCTA</t>
  </si>
  <si>
    <t>MOVIMIENTO</t>
  </si>
  <si>
    <t xml:space="preserve">CÓD. DE LIBRO </t>
  </si>
  <si>
    <t>NÚMERO CORRELATIVO</t>
  </si>
  <si>
    <t xml:space="preserve"> NÚM. DCTO </t>
  </si>
  <si>
    <t>CUENTAS</t>
  </si>
  <si>
    <t xml:space="preserve"> DENOMINACIÓN</t>
  </si>
  <si>
    <t>DEBE</t>
  </si>
  <si>
    <t>HABER</t>
  </si>
  <si>
    <t>POR EL REINICIO DE LA OPERACIÓN DE LA EMPRESA</t>
  </si>
  <si>
    <t>POR LA COMPRA DE MERCADERÍA</t>
  </si>
  <si>
    <t>EL INGRESO AL ALMACEN DE MERCADERÍA</t>
  </si>
  <si>
    <t>POR EL PAGO DE LA DEUDA PENDIENTE A NUESTRO PROVEEDOR</t>
  </si>
  <si>
    <t>POR LA COMPRA DE UNA FOTOCOPIADORA</t>
  </si>
  <si>
    <t>POR LA VENTA DE MERCADERÍA</t>
  </si>
  <si>
    <t>POR LA CANCELACION DE LA VENTA DE MERCADERÍA</t>
  </si>
  <si>
    <t>POR EL COSTO DE MERCADERÍA VENDIDA</t>
  </si>
  <si>
    <t>POR LA OBTENCION DE PRESTAMO</t>
  </si>
  <si>
    <t>POR EL REGISTRO DE LA DEPRECIACION</t>
  </si>
  <si>
    <t>POR EL DESTINO DE LA DEPRECIACION</t>
  </si>
  <si>
    <t>RECONOCIMIENTO DE LOS ANTICIPOS IMPOSITIVO</t>
  </si>
  <si>
    <t>POR EL PAGO DE ANTICIPO IMPOSITIVO</t>
  </si>
  <si>
    <t>POR EL RECONICIMIENTO DE LA PLANILLA DE REMUNERACIONES</t>
  </si>
  <si>
    <t>POR EL DESTINO DE PLANILLA  DE REMUNERACIONES</t>
  </si>
  <si>
    <t>POR EL PAGO DE PLANILLA DE REMUNERACIONES</t>
  </si>
  <si>
    <t>PROVISION DE COBRANZA DUDOSA</t>
  </si>
  <si>
    <t>POR EL DESTINO DE COBRANZA DUDOSA</t>
  </si>
  <si>
    <t>POR LA COMPRA DE ACCIONES DE CEMENTO PASCAMAYO</t>
  </si>
  <si>
    <t>POR EL PAGO DE LA COMPRA DE ACCIONES</t>
  </si>
  <si>
    <t>FORMATO 5.2: "LIBRO DIARIO DE FORMATO SIMPLIFICADO"</t>
  </si>
  <si>
    <t>PERÍODO:</t>
  </si>
  <si>
    <t>Nº correlativo o codigo unico de la operación</t>
  </si>
  <si>
    <t>Fecha o periodo de la operación</t>
  </si>
  <si>
    <t xml:space="preserve">           Glosa o descripcion de la operación </t>
  </si>
  <si>
    <t xml:space="preserve">      ACTIVOS</t>
  </si>
  <si>
    <t>PASIVOS</t>
  </si>
  <si>
    <t>PATRIMONIO</t>
  </si>
  <si>
    <t>GASTOS</t>
  </si>
  <si>
    <t>INGRESOS</t>
  </si>
  <si>
    <t>SALDOS INTERMEDIARIOS</t>
  </si>
  <si>
    <t xml:space="preserve">CUENTAS DE FUNCIÓN </t>
  </si>
  <si>
    <t>CUENTAS DE ORDEN</t>
  </si>
  <si>
    <t>DE GESTIÓN</t>
  </si>
  <si>
    <t>DEL GASTO</t>
  </si>
  <si>
    <t>DEUDORAS</t>
  </si>
  <si>
    <t>ACREEDORAS</t>
  </si>
  <si>
    <t xml:space="preserve">                    TOTALES</t>
  </si>
  <si>
    <t>CUADRE DEL LIBRO DIARIO SIMPLIFICADO</t>
  </si>
  <si>
    <t>+</t>
  </si>
  <si>
    <t>CTAS. ORDEN DEUD.</t>
  </si>
  <si>
    <t>=</t>
  </si>
  <si>
    <t>CTAS. ORDEN ACRE.</t>
  </si>
  <si>
    <t>(-)GASTOS POR NATURALEZA</t>
  </si>
  <si>
    <t>(-)GASTOS POR FUNCION</t>
  </si>
  <si>
    <t>RESULTADO DEL EJERCICIO</t>
  </si>
  <si>
    <r>
      <rPr>
        <rFont val="Calibri"/>
        <b/>
        <color theme="1"/>
        <sz val="12.0"/>
      </rPr>
      <t xml:space="preserve">FORMATO 8.1: </t>
    </r>
    <r>
      <rPr>
        <rFont val="Calibri"/>
        <b/>
        <color theme="1"/>
        <sz val="16.0"/>
      </rPr>
      <t>REGISTRO DE COMPRAS</t>
    </r>
  </si>
  <si>
    <t>PERIODO: MAYO DEL 2009</t>
  </si>
  <si>
    <t>COMPROBANTE DE PAGO</t>
  </si>
  <si>
    <t>N° DEL COMPROBANTE DE PAGO,</t>
  </si>
  <si>
    <t>INFORMACIÓN DEL</t>
  </si>
  <si>
    <t xml:space="preserve"> ADQUISICIONES GRAVADAS DESTINADAS A OPERACIONES GRAVADAS Y/O DE EXPORTACIÓN</t>
  </si>
  <si>
    <t xml:space="preserve"> ADQUISICIONES GRAVADAS DESTINADAS A OPERACIONES GRAVADAS Y/O DE EXPORTACIÓN Y A OPERACIONES NO GRAVADAS</t>
  </si>
  <si>
    <r>
      <rPr>
        <rFont val="Calibri"/>
        <color theme="1"/>
        <sz val="7.0"/>
      </rPr>
      <t xml:space="preserve"> ADQUISICIONES GRAVADAS DESTINADAS A OPERACIONES </t>
    </r>
    <r>
      <rPr>
        <rFont val="Arial"/>
        <color theme="1"/>
        <sz val="7.0"/>
      </rPr>
      <t>NO GRAVADAS</t>
    </r>
  </si>
  <si>
    <t>N° DE</t>
  </si>
  <si>
    <t>CONSTANCIA DE DEPÓSITO</t>
  </si>
  <si>
    <t>REFERENCIA DEL COMPROBANTE DE PAGO</t>
  </si>
  <si>
    <t xml:space="preserve">CORRELATIVO </t>
  </si>
  <si>
    <t>FECHA DE</t>
  </si>
  <si>
    <t>FECHA</t>
  </si>
  <si>
    <t>O DOCUMENTO</t>
  </si>
  <si>
    <t>DOCUMENTO, N° DE ORDEN DEL</t>
  </si>
  <si>
    <t>PROVEEDOR</t>
  </si>
  <si>
    <t>VALOR</t>
  </si>
  <si>
    <t>COMPROBANTE</t>
  </si>
  <si>
    <t>DE DETRACCIÓN (3)</t>
  </si>
  <si>
    <t>O DOCUMENTO ORIGINAL QUE SE MODIFICA</t>
  </si>
  <si>
    <t>DEL REGISTRO</t>
  </si>
  <si>
    <t>EMISIÓN DEL</t>
  </si>
  <si>
    <t>DE</t>
  </si>
  <si>
    <t>SERIE O</t>
  </si>
  <si>
    <t>AÑO DE</t>
  </si>
  <si>
    <t xml:space="preserve">FORMULARIO FÍSICO O VIRTUAL, </t>
  </si>
  <si>
    <t>APELLIDOS</t>
  </si>
  <si>
    <t xml:space="preserve">DE LA </t>
  </si>
  <si>
    <t>DE LAS</t>
  </si>
  <si>
    <t>IMPORTE</t>
  </si>
  <si>
    <t xml:space="preserve">DE PAGO </t>
  </si>
  <si>
    <t>TIPO</t>
  </si>
  <si>
    <t>N° DEL</t>
  </si>
  <si>
    <t>O CÓDIGO</t>
  </si>
  <si>
    <t>COMPROBAN</t>
  </si>
  <si>
    <t>VENCIMIENTO</t>
  </si>
  <si>
    <t>CÓDIGO DE LA</t>
  </si>
  <si>
    <t xml:space="preserve">EMISIÓN DE </t>
  </si>
  <si>
    <t xml:space="preserve">N° DE DUA, DSI O LIQUIDACIÓN DE </t>
  </si>
  <si>
    <t>Y NOMBRES,</t>
  </si>
  <si>
    <t>ADQUISICIONES</t>
  </si>
  <si>
    <t>ISC</t>
  </si>
  <si>
    <t>TRIBUTOS Y</t>
  </si>
  <si>
    <t xml:space="preserve">  TOTAL</t>
  </si>
  <si>
    <t>EMITIDO POR</t>
  </si>
  <si>
    <t xml:space="preserve">      FECHA</t>
  </si>
  <si>
    <t>SERIE</t>
  </si>
  <si>
    <t xml:space="preserve">COMPROBANTE </t>
  </si>
  <si>
    <t xml:space="preserve">ÚNICO DE LA </t>
  </si>
  <si>
    <t>DE PAGO</t>
  </si>
  <si>
    <t>O FECHA</t>
  </si>
  <si>
    <t>(TABLA</t>
  </si>
  <si>
    <t>DEPENDENCIA</t>
  </si>
  <si>
    <t>LA DUA</t>
  </si>
  <si>
    <t xml:space="preserve">COBRANZA U OTROS DOCUMENTOS </t>
  </si>
  <si>
    <t>RELACIO</t>
  </si>
  <si>
    <t>BASE</t>
  </si>
  <si>
    <t>NO</t>
  </si>
  <si>
    <t xml:space="preserve"> CARGOS</t>
  </si>
  <si>
    <t>SUJETO NO</t>
  </si>
  <si>
    <t xml:space="preserve">         DE</t>
  </si>
  <si>
    <t xml:space="preserve"> CAMBIO</t>
  </si>
  <si>
    <t>(TABLA 10)</t>
  </si>
  <si>
    <t>DE PAGO O</t>
  </si>
  <si>
    <t>OPERACIÓN</t>
  </si>
  <si>
    <t xml:space="preserve">O </t>
  </si>
  <si>
    <t>DE PAGO (1)</t>
  </si>
  <si>
    <t>10)</t>
  </si>
  <si>
    <t>ADUANERA</t>
  </si>
  <si>
    <t>O DSI</t>
  </si>
  <si>
    <t xml:space="preserve">EMITIDOS POR SUNAT PARA ACREDITAR </t>
  </si>
  <si>
    <t xml:space="preserve">O RAZÓN </t>
  </si>
  <si>
    <t>NADA A</t>
  </si>
  <si>
    <t>IMPONIBLE</t>
  </si>
  <si>
    <t>IGV</t>
  </si>
  <si>
    <t>GRAVADAS</t>
  </si>
  <si>
    <t>DOMICILIADO (2)</t>
  </si>
  <si>
    <t xml:space="preserve">    EMISIÓN</t>
  </si>
  <si>
    <t>DOCUMENTO</t>
  </si>
  <si>
    <t>(TABLA 11)</t>
  </si>
  <si>
    <t>NUMERO</t>
  </si>
  <si>
    <t>EL CRÉDITO FISCAL EN LA IMPORTACIÓN</t>
  </si>
  <si>
    <t>SOCIAL</t>
  </si>
  <si>
    <r>
      <rPr>
        <rFont val="Calibri"/>
        <b/>
        <color theme="1"/>
        <sz val="12.0"/>
      </rPr>
      <t xml:space="preserve">FORMATO 8.1: </t>
    </r>
    <r>
      <rPr>
        <rFont val="Calibri"/>
        <b/>
        <color theme="1"/>
        <sz val="16.0"/>
      </rPr>
      <t>REGISTRO DE COMPRAS</t>
    </r>
  </si>
  <si>
    <t>PERIODO: JUNIO DEL 2009</t>
  </si>
  <si>
    <r>
      <rPr>
        <rFont val="Calibri"/>
        <color theme="1"/>
        <sz val="7.0"/>
      </rPr>
      <t xml:space="preserve"> ADQUISICIONES GRAVADAS DESTINADAS A OPERACIONES </t>
    </r>
    <r>
      <rPr>
        <rFont val="Arial"/>
        <color theme="1"/>
        <sz val="7.0"/>
      </rPr>
      <t>NO GRAVADAS</t>
    </r>
  </si>
  <si>
    <r>
      <rPr>
        <rFont val="Calibri"/>
        <b/>
        <color theme="1"/>
        <sz val="12.0"/>
      </rPr>
      <t xml:space="preserve">FORMATO 8.1: </t>
    </r>
    <r>
      <rPr>
        <rFont val="Calibri"/>
        <b/>
        <color theme="1"/>
        <sz val="16.0"/>
      </rPr>
      <t>REGISTRO DE COMPRAS</t>
    </r>
  </si>
  <si>
    <t>PERIODO: JULIO DEL 2009</t>
  </si>
  <si>
    <r>
      <rPr>
        <rFont val="Calibri"/>
        <color theme="1"/>
        <sz val="7.0"/>
      </rPr>
      <t xml:space="preserve"> ADQUISICIONES GRAVADAS DESTINADAS A OPERACIONES </t>
    </r>
    <r>
      <rPr>
        <rFont val="Arial"/>
        <color theme="1"/>
        <sz val="7.0"/>
      </rPr>
      <t>NO GRAVADAS</t>
    </r>
  </si>
  <si>
    <r>
      <rPr>
        <rFont val="Calibri"/>
        <b/>
        <color theme="1"/>
        <sz val="12.0"/>
      </rPr>
      <t xml:space="preserve">FORMATO 8.1: </t>
    </r>
    <r>
      <rPr>
        <rFont val="Calibri"/>
        <b/>
        <color theme="1"/>
        <sz val="16.0"/>
      </rPr>
      <t>REGISTRO DE COMPRAS</t>
    </r>
  </si>
  <si>
    <t>PERIODO: AGOSTO DEL 2009</t>
  </si>
  <si>
    <r>
      <rPr>
        <rFont val="Calibri"/>
        <color theme="1"/>
        <sz val="7.0"/>
      </rPr>
      <t xml:space="preserve"> ADQUISICIONES GRAVADAS DESTINADAS A OPERACIONES </t>
    </r>
    <r>
      <rPr>
        <rFont val="Arial"/>
        <color theme="1"/>
        <sz val="7.0"/>
      </rPr>
      <t>NO GRAVADAS</t>
    </r>
  </si>
  <si>
    <r>
      <rPr>
        <rFont val="Calibri"/>
        <b/>
        <color theme="1"/>
        <sz val="12.0"/>
      </rPr>
      <t xml:space="preserve">FORMATO 8.1: </t>
    </r>
    <r>
      <rPr>
        <rFont val="Calibri"/>
        <b/>
        <color theme="1"/>
        <sz val="16.0"/>
      </rPr>
      <t>REGISTRO DE COMPRAS</t>
    </r>
  </si>
  <si>
    <t>PERIODO: SETIEMBRE DEL 2009</t>
  </si>
  <si>
    <r>
      <rPr>
        <rFont val="Calibri"/>
        <color theme="1"/>
        <sz val="7.0"/>
      </rPr>
      <t xml:space="preserve"> ADQUISICIONES GRAVADAS DESTINADAS A OPERACIONES </t>
    </r>
    <r>
      <rPr>
        <rFont val="Arial"/>
        <color theme="1"/>
        <sz val="7.0"/>
      </rPr>
      <t>NO GRAVADAS</t>
    </r>
  </si>
  <si>
    <r>
      <rPr>
        <rFont val="Calibri"/>
        <b/>
        <color theme="1"/>
        <sz val="12.0"/>
      </rPr>
      <t xml:space="preserve">FORMATO 8.1: </t>
    </r>
    <r>
      <rPr>
        <rFont val="Calibri"/>
        <b/>
        <color theme="1"/>
        <sz val="16.0"/>
      </rPr>
      <t>REGISTRO DE COMPRAS</t>
    </r>
  </si>
  <si>
    <t>PERIODO: NOVIEMBRE DEL 2009</t>
  </si>
  <si>
    <r>
      <rPr>
        <rFont val="Calibri"/>
        <color theme="1"/>
        <sz val="7.0"/>
      </rPr>
      <t xml:space="preserve"> ADQUISICIONES GRAVADAS DESTINADAS A OPERACIONES </t>
    </r>
    <r>
      <rPr>
        <rFont val="Arial"/>
        <color theme="1"/>
        <sz val="7.0"/>
      </rPr>
      <t>NO GRAVADAS</t>
    </r>
  </si>
  <si>
    <r>
      <rPr>
        <rFont val="Calibri"/>
        <b/>
        <color theme="1"/>
        <sz val="14.0"/>
      </rPr>
      <t xml:space="preserve">FORMATO 14.1: </t>
    </r>
    <r>
      <rPr>
        <rFont val="Calibri"/>
        <b/>
        <color theme="1"/>
        <sz val="16.0"/>
      </rPr>
      <t>REGISTRO DE VENTAS E INGRESOS</t>
    </r>
  </si>
  <si>
    <t>PERIODO:  MAYO DEL 2009</t>
  </si>
  <si>
    <t xml:space="preserve">                       COMPROBANTE DE PAGO</t>
  </si>
  <si>
    <t>INFORMACIÓN DEL CLIENTE</t>
  </si>
  <si>
    <t xml:space="preserve"> IMP. TOTAL DE LA OPERACIÓN</t>
  </si>
  <si>
    <t>OTROS TRIBUTOS</t>
  </si>
  <si>
    <t xml:space="preserve">                              O DOCUMENTO</t>
  </si>
  <si>
    <t>FACTURADO</t>
  </si>
  <si>
    <t xml:space="preserve">       EXONERADA O INAFECTA</t>
  </si>
  <si>
    <t>Y CARGOS QUE</t>
  </si>
  <si>
    <t xml:space="preserve">TOTAL </t>
  </si>
  <si>
    <t>DEL REGISTRO O</t>
  </si>
  <si>
    <t>N° SERIE O</t>
  </si>
  <si>
    <t xml:space="preserve"> APELLIDOS Y NOMBRES,</t>
  </si>
  <si>
    <t>IGV Y/O IPM</t>
  </si>
  <si>
    <t xml:space="preserve">NO FORMAN PARTE </t>
  </si>
  <si>
    <t>DEL</t>
  </si>
  <si>
    <t>CÓD. UNICO DE</t>
  </si>
  <si>
    <t>Y/O PAGO</t>
  </si>
  <si>
    <t>N° DE SERIE DE LA</t>
  </si>
  <si>
    <t>EXPORTACIÓN</t>
  </si>
  <si>
    <t>EXONERADA</t>
  </si>
  <si>
    <t>INAFECTA</t>
  </si>
  <si>
    <t>CAMBIO</t>
  </si>
  <si>
    <t>LA OPERACIÓN</t>
  </si>
  <si>
    <t xml:space="preserve"> MAQUINA REGISTRADORA</t>
  </si>
  <si>
    <t>O RAZÓN SOCIAL</t>
  </si>
  <si>
    <t xml:space="preserve">GRAVADA </t>
  </si>
  <si>
    <t>BASE IMPONIBLE</t>
  </si>
  <si>
    <t>DE PAGO O DOCUMENTO</t>
  </si>
  <si>
    <t xml:space="preserve">             TOTALES</t>
  </si>
  <si>
    <t>FORMATO 6.1: LIBRO MAYOR</t>
  </si>
  <si>
    <t>PERIODO: AÑO 2016</t>
  </si>
  <si>
    <t>DENOMINACIÓN O RAZÓN SOCIAL: "Comercial Gomez S.A.C"</t>
  </si>
  <si>
    <t>CUENTA CONTABLE:</t>
  </si>
  <si>
    <t>DENOMINACIÓN DE LA CUENTA CONTABLE:</t>
  </si>
  <si>
    <t>BALANCE GENERAL (HOJA DE TRABAJO)</t>
  </si>
  <si>
    <t>SALDOS INICIALES</t>
  </si>
  <si>
    <t>MOVIMIENTOS</t>
  </si>
  <si>
    <t>SALDOS</t>
  </si>
  <si>
    <t>AJUSTES Y ELIMINACIONES</t>
  </si>
  <si>
    <t>SALDOS AJUSTADOS</t>
  </si>
  <si>
    <t>CUENTAS DEL BALANCE</t>
  </si>
  <si>
    <t>RESULTADO POR NATURALEZA</t>
  </si>
  <si>
    <t>RESULTADOS POR FUNCION</t>
  </si>
  <si>
    <t>PASIVO</t>
  </si>
  <si>
    <t>PERDIDAS</t>
  </si>
  <si>
    <t>GANACIAS</t>
  </si>
  <si>
    <t>PÉRDIDAS</t>
  </si>
  <si>
    <t>GANANCIAS</t>
  </si>
  <si>
    <t xml:space="preserve">              RESULTADO DEL EJERCICIO O PERIODO       </t>
  </si>
  <si>
    <t>Balance General (Hoja de Trabajo) para determinar la participación de los trabajadores de acuerdo a la NIC 19.</t>
  </si>
  <si>
    <t>(AL 31 DE DICIEMBRE DEL 2016)</t>
  </si>
  <si>
    <t>NOTA 3: EFECTIVO Y EQUIVALENTE DE EFECTIVO</t>
  </si>
  <si>
    <t xml:space="preserve">Facturas por cobras </t>
  </si>
  <si>
    <t>Mercadería</t>
  </si>
  <si>
    <t xml:space="preserve">NOTA 6: INVERSIONES </t>
  </si>
  <si>
    <t>Acciones disponibles para la venta</t>
  </si>
  <si>
    <t>Inmueble maquinaria y Equipo</t>
  </si>
  <si>
    <t>NOTA 8: ACTIVO DIFERIDO</t>
  </si>
  <si>
    <t>Anticipos impositivos</t>
  </si>
  <si>
    <t>NOTA 09: TRIBUTOS APORTES AL SISTEMA X PAGAR</t>
  </si>
  <si>
    <t xml:space="preserve">NOTA 10: CUENTAS POR PAGAR COMERC- TERCEROS </t>
  </si>
  <si>
    <t>NOTA 11: CUENTAS POR PAGAR DIVERSAS</t>
  </si>
  <si>
    <t>NOTA 12: OBLIGACIONES FINANCIERAS</t>
  </si>
  <si>
    <t xml:space="preserve">Préstamo BCP (pasivo no corriente) </t>
  </si>
  <si>
    <t>NOTA 14: RESULTADOS ACUMULADOS</t>
  </si>
  <si>
    <t xml:space="preserve">Utilidad Acumulada </t>
  </si>
  <si>
    <t>Utilidad del Periodo</t>
  </si>
  <si>
    <t xml:space="preserve"> MERCADO VAL S.A</t>
  </si>
  <si>
    <t xml:space="preserve">                                                 BALANCE DE COMPROBACION AL MES DE DICIEMBRE DE 2019                                                </t>
  </si>
  <si>
    <t>ESTADO DE CAMBIOS EN EL PATRIMONIO</t>
  </si>
  <si>
    <t>ESTADO DE RESULTADO INTEGRAL 2019</t>
  </si>
  <si>
    <t>ESTADO DE SITUACIÓN FINANCIERA</t>
  </si>
  <si>
    <t>Por el año terminado el 31 de diciembre de 2019</t>
  </si>
  <si>
    <t>Del 01 de enero 2019 al 31 de diciembre de 2019</t>
  </si>
  <si>
    <t>Al 31 de diciembre de 2019</t>
  </si>
  <si>
    <t>*********** SUMAS ************</t>
  </si>
  <si>
    <t>*********** SALDOS ***********</t>
  </si>
  <si>
    <t>*TRANSFERENCIA POR NATURALEZA*</t>
  </si>
  <si>
    <t>********* INVENTARIOS ********</t>
  </si>
  <si>
    <t>********* RESULTADOS *********</t>
  </si>
  <si>
    <t>(Expresado en soles)</t>
  </si>
  <si>
    <t>Reserva</t>
  </si>
  <si>
    <t>Resultados</t>
  </si>
  <si>
    <t>PERDIDA</t>
  </si>
  <si>
    <t>GANANCIA</t>
  </si>
  <si>
    <t>Social</t>
  </si>
  <si>
    <t>Acumulados</t>
  </si>
  <si>
    <t>Patrimonio</t>
  </si>
  <si>
    <t>10</t>
  </si>
  <si>
    <t xml:space="preserve"> EFECTIVO Y EQUIVALENTES DE EFECTIVO     </t>
  </si>
  <si>
    <t xml:space="preserve"> </t>
  </si>
  <si>
    <t xml:space="preserve">Ventas </t>
  </si>
  <si>
    <t>Saldos al 31 de diciembre de 2018</t>
  </si>
  <si>
    <t>12</t>
  </si>
  <si>
    <t xml:space="preserve"> CUENTAS POR COBRAR COMERCIALES - TERCERO</t>
  </si>
  <si>
    <t>Costo de ventas</t>
  </si>
  <si>
    <t>Utilidad del ejercicio</t>
  </si>
  <si>
    <t>14</t>
  </si>
  <si>
    <t xml:space="preserve"> CUENTAS POR COBRAR AL PERSONAL, A LOS AC</t>
  </si>
  <si>
    <t>Utilidad bruta</t>
  </si>
  <si>
    <t>Efectivo y Eq. Efectivo</t>
  </si>
  <si>
    <t>Tributos por pagar</t>
  </si>
  <si>
    <t>Reserva legal</t>
  </si>
  <si>
    <t>16</t>
  </si>
  <si>
    <t xml:space="preserve"> CUENTAS POR COBRAR DIVERSAS - TERCEROS  </t>
  </si>
  <si>
    <t>Cuentas por cobrar Comerciales</t>
  </si>
  <si>
    <t>Saldos al 31 de diciembre de 2019</t>
  </si>
  <si>
    <t>18</t>
  </si>
  <si>
    <t xml:space="preserve"> SERVICIOS Y OTROS CONTRATADOS POR ANTICI</t>
  </si>
  <si>
    <t>Gastos de administración</t>
  </si>
  <si>
    <t>Parte Corriente de las Deudas a Corto Plazo</t>
  </si>
  <si>
    <t>24</t>
  </si>
  <si>
    <t xml:space="preserve"> MATERIAS PRIMAS                         </t>
  </si>
  <si>
    <t>Gastos de ventas</t>
  </si>
  <si>
    <t>25</t>
  </si>
  <si>
    <t xml:space="preserve"> MATERIALES AUXILIARES, SUMINISTROS Y REP</t>
  </si>
  <si>
    <t>Utilidad de Operación</t>
  </si>
  <si>
    <t>Servicios contratados por anticipado</t>
  </si>
  <si>
    <t>33</t>
  </si>
  <si>
    <t xml:space="preserve"> INMUEBLES, MAQUINARIA Y EQUIPO          </t>
  </si>
  <si>
    <t>34</t>
  </si>
  <si>
    <t xml:space="preserve"> INTANGIBLES                             </t>
  </si>
  <si>
    <t>37</t>
  </si>
  <si>
    <t xml:space="preserve"> ACTIVO DIFERIDO                         </t>
  </si>
  <si>
    <t>Ingresos Financieros</t>
  </si>
  <si>
    <t>39</t>
  </si>
  <si>
    <t xml:space="preserve"> DEPRECIACION, AMORTIZACION Y AGOTAMIENTO</t>
  </si>
  <si>
    <t>Utilidad antes impuestos</t>
  </si>
  <si>
    <t>Inmueble, maquinaria y equipo</t>
  </si>
  <si>
    <t>40</t>
  </si>
  <si>
    <t xml:space="preserve"> TRIBUTOS, CONTRAPRESTACIONES Y APORTES A</t>
  </si>
  <si>
    <t>41</t>
  </si>
  <si>
    <t xml:space="preserve"> REMUNERACIONES Y PARTICIPACIONES POR PAG</t>
  </si>
  <si>
    <t>Impuesto a la renta    30%</t>
  </si>
  <si>
    <t>42</t>
  </si>
  <si>
    <t xml:space="preserve"> CUENTAS POR PAGAR COMERCIALES TERCEROS  </t>
  </si>
  <si>
    <t>(-) Depreciación y Amortización acumulada</t>
  </si>
  <si>
    <t>44</t>
  </si>
  <si>
    <t xml:space="preserve"> CUENTAS POR PAGAR A LOS ACCIONISTAS, DIR</t>
  </si>
  <si>
    <t>Resultado del ejercicio</t>
  </si>
  <si>
    <t>46</t>
  </si>
  <si>
    <t xml:space="preserve"> CUENTAS POR PAGAR DIVERSAS TERCEROS     </t>
  </si>
  <si>
    <t>50</t>
  </si>
  <si>
    <t xml:space="preserve"> CAPITAL                                 </t>
  </si>
  <si>
    <t>Adición a utilidades reten</t>
  </si>
  <si>
    <t xml:space="preserve"> RESERVAS            </t>
  </si>
  <si>
    <t>Resultados del Ejercicio</t>
  </si>
  <si>
    <t>59</t>
  </si>
  <si>
    <t xml:space="preserve"> RESULTADOS ACUMULADOS                   </t>
  </si>
  <si>
    <t>60</t>
  </si>
  <si>
    <t xml:space="preserve"> COMPRAS                                 </t>
  </si>
  <si>
    <t>Reserva Legal</t>
  </si>
  <si>
    <t>61</t>
  </si>
  <si>
    <t xml:space="preserve"> VARIACION DE EXISTENCIAS                </t>
  </si>
  <si>
    <t>62</t>
  </si>
  <si>
    <t xml:space="preserve"> GASTOS DE PERSONAL, DIRECTORES Y GERENTE</t>
  </si>
  <si>
    <t>63</t>
  </si>
  <si>
    <t xml:space="preserve"> GASTOS DE SERVICIOS PRESTADOS POR TERCER</t>
  </si>
  <si>
    <t>64</t>
  </si>
  <si>
    <t xml:space="preserve"> GASTOS POR TRIBUTOS                     </t>
  </si>
  <si>
    <t>65</t>
  </si>
  <si>
    <t xml:space="preserve"> OTROS GASTOS DE GESTION                 </t>
  </si>
  <si>
    <t>67</t>
  </si>
  <si>
    <t xml:space="preserve"> GASTOS FINANCIEROS                      </t>
  </si>
  <si>
    <t>68</t>
  </si>
  <si>
    <t xml:space="preserve"> VALUACION Y DETERIORO DE ACTIVOS Y PROVI</t>
  </si>
  <si>
    <t>69</t>
  </si>
  <si>
    <t xml:space="preserve"> COSTO DE VENTAS                         </t>
  </si>
  <si>
    <t>70</t>
  </si>
  <si>
    <t xml:space="preserve"> VENTAS                                  </t>
  </si>
  <si>
    <t>77</t>
  </si>
  <si>
    <t xml:space="preserve"> INGRESOS FINANCIEROS                    </t>
  </si>
  <si>
    <t>79</t>
  </si>
  <si>
    <t xml:space="preserve"> CARGAS IMPUTABLES A CUENTAS DE COSTOS Y </t>
  </si>
  <si>
    <t>88</t>
  </si>
  <si>
    <t xml:space="preserve"> IMPUESTO A LA RENTA                     </t>
  </si>
  <si>
    <t>92</t>
  </si>
  <si>
    <t xml:space="preserve"> COSTO DE SERVICIO                       </t>
  </si>
  <si>
    <t>94</t>
  </si>
  <si>
    <t xml:space="preserve"> GASTOS DE ADMINISTRACION                </t>
  </si>
  <si>
    <t>GASTOS DE VENTA</t>
  </si>
  <si>
    <t>97</t>
  </si>
  <si>
    <t xml:space="preserve">TOTAL GENERAL : </t>
  </si>
  <si>
    <t>INDUSTRIAL LIMA S.A.C.</t>
  </si>
  <si>
    <t xml:space="preserve">TOTAL : </t>
  </si>
  <si>
    <t xml:space="preserve">ESTADO DE CAMBIOS EN EL PATRIMONIO </t>
  </si>
  <si>
    <t xml:space="preserve">                                                 BALANCE DE COMPROBACION AL MES DE DICIEMBRE DE 2020                                              </t>
  </si>
  <si>
    <t>ESTADO DE FLUJO DE EFECTIVO</t>
  </si>
  <si>
    <t>ESTADO DE RESULTADO INTEGRAL 2020</t>
  </si>
  <si>
    <t>Por el año terminado el 31 de diciembre de 2020</t>
  </si>
  <si>
    <t>Al año terminado el 31 de diciembre de 2020</t>
  </si>
  <si>
    <t>Del 01 de enero 2020 al 31 de diciembre de 2020</t>
  </si>
  <si>
    <t>Al 31 de diciembre de 2020</t>
  </si>
  <si>
    <t>Excedente de</t>
  </si>
  <si>
    <t>METODO INDIRECTO</t>
  </si>
  <si>
    <t>Flujos de efectivo de las actividades de operación:</t>
  </si>
  <si>
    <t>Revaluación de Activo Fijo</t>
  </si>
  <si>
    <t>Ajuste Reserva Legal</t>
  </si>
  <si>
    <t>Saldos al 31 de diciembre de 2020</t>
  </si>
  <si>
    <t>Ajustes a la Utilidad (o perdida) del ejercicio</t>
  </si>
  <si>
    <t>20</t>
  </si>
  <si>
    <t xml:space="preserve"> MERCADERIAS                             </t>
  </si>
  <si>
    <t>Depreciacion del Ejercicio</t>
  </si>
  <si>
    <t>provisiones de Cobranza Dudasa</t>
  </si>
  <si>
    <t>Cargas y abonos por cambios netos en el Activo y Pasivo (excedente de revaluación)</t>
  </si>
  <si>
    <t>Aumento de Inversiones Financieras</t>
  </si>
  <si>
    <t>Cobranza a los Clientes</t>
  </si>
  <si>
    <t>Otros cobros en efectivo relativos a la actividad</t>
  </si>
  <si>
    <t>Pago de tributos, proveedores de bienes y servicios</t>
  </si>
  <si>
    <t xml:space="preserve">Pago de remuneraciones y beneficios sociales </t>
  </si>
  <si>
    <t xml:space="preserve">Pago a proveedores de bienes y servicios </t>
  </si>
  <si>
    <t>Excedente de Revaluación</t>
  </si>
  <si>
    <t>Impto R. pagado</t>
  </si>
  <si>
    <t>Efectivo neto provisto por las actividades de operación</t>
  </si>
  <si>
    <t>Flujos de efectivo de las actividades de inversión:</t>
  </si>
  <si>
    <t>58</t>
  </si>
  <si>
    <t>Inversiones Moviliarias</t>
  </si>
  <si>
    <t>Cobranza de compra Inmuebles Maquinaria y Equipo</t>
  </si>
  <si>
    <t>Compra de Muebles y Enseres</t>
  </si>
  <si>
    <t>Compra de Equipo diverso</t>
  </si>
  <si>
    <t>Disminución en otros activos no corrientes</t>
  </si>
  <si>
    <t>Efectivo neto provisto por las actividades de inversión</t>
  </si>
  <si>
    <t>Flujos de efectivo de las actividades de financiamiento:</t>
  </si>
  <si>
    <t>Disminucion en prestamos de corto plazo</t>
  </si>
  <si>
    <t>Aumento de prestamos de largo plazo</t>
  </si>
  <si>
    <t>Aporte de capital</t>
  </si>
  <si>
    <t>75</t>
  </si>
  <si>
    <t xml:space="preserve"> OTROS INGRESOS DE GESTION               </t>
  </si>
  <si>
    <t>Pago de dividendos</t>
  </si>
  <si>
    <t xml:space="preserve">Efectivo neto provisto por las actividades de financiamiento </t>
  </si>
  <si>
    <t>Equivalente de Efectivo del Ejercicio</t>
  </si>
  <si>
    <t>Efectivo al inicio del Ejercicio</t>
  </si>
  <si>
    <t>Saldo Efectivo y Equivalente de Efectivo al Finalizar el Ejercicio</t>
  </si>
  <si>
    <t>95</t>
  </si>
  <si>
    <t xml:space="preserve"> GASTOS DE VENTA              </t>
  </si>
  <si>
    <t>PARTIDAS</t>
  </si>
  <si>
    <t>E.S.F.</t>
  </si>
  <si>
    <t>VARIACIÓN</t>
  </si>
  <si>
    <t>APLICACIÓN ESTADO DE FLUJO DE EFECTIVO</t>
  </si>
  <si>
    <t>TIPO DE</t>
  </si>
  <si>
    <t>AUMENTA / DISMINUYE</t>
  </si>
  <si>
    <t>Efectivo y Eq. de Efectivo</t>
  </si>
  <si>
    <t>Inversiones Financieras</t>
  </si>
  <si>
    <t>Cuentas por Cobrar Com. -Terceros y Otros</t>
  </si>
  <si>
    <t>Operativa</t>
  </si>
  <si>
    <t>Servicios Contratados por anticipado</t>
  </si>
  <si>
    <t>Inmuebles, maquinaria y equipo e intangibles</t>
  </si>
  <si>
    <t>Inversion</t>
  </si>
  <si>
    <t>Depreciacion Acumulada</t>
  </si>
  <si>
    <t>Cuentas por pagar com. Terceros</t>
  </si>
  <si>
    <t>Deuda a Corto plazo</t>
  </si>
  <si>
    <t>Financiamiento</t>
  </si>
  <si>
    <t>Deuda a Largo plazo</t>
  </si>
  <si>
    <t>Capital Social</t>
  </si>
  <si>
    <t>Resultados acumulados</t>
  </si>
  <si>
    <t xml:space="preserve">ESTADO DE RESULTADO INTEGRAL </t>
  </si>
  <si>
    <t>Liquidez</t>
  </si>
  <si>
    <t>1. Razón Corriente</t>
  </si>
  <si>
    <t>Activo Corriente</t>
  </si>
  <si>
    <t>Pasivo Corriente</t>
  </si>
  <si>
    <t>2. Prueba Ácida</t>
  </si>
  <si>
    <t>Activo Corriente - Inventarios - Serv cont por anticipado</t>
  </si>
  <si>
    <t>3. Razón de efectivo</t>
  </si>
  <si>
    <t>Efectivo y Equivalente efectivo + Valores Negociables</t>
  </si>
  <si>
    <t>4. Capital de trabajo</t>
  </si>
  <si>
    <t>Activo Corriente - Pasivo Corriente</t>
  </si>
  <si>
    <t>Endeudamiento</t>
  </si>
  <si>
    <t>1. Endeudamiento Patrimonial</t>
  </si>
  <si>
    <t>Pasivo Total</t>
  </si>
  <si>
    <t>Patrimonio Neto</t>
  </si>
  <si>
    <t>2. Endeudamiento del Activo</t>
  </si>
  <si>
    <t xml:space="preserve">Activo Total </t>
  </si>
  <si>
    <t>3. Razón de Endeudamiento de Activo Fijo</t>
  </si>
  <si>
    <t>Pasivo No Corriente</t>
  </si>
  <si>
    <t>Activo Fijo Neto</t>
  </si>
  <si>
    <t>Razones de Getión</t>
  </si>
  <si>
    <t>1. Rotación de cuentas por cobrar</t>
  </si>
  <si>
    <t>Ventas Netas anuales al Crédito</t>
  </si>
  <si>
    <t>Promedio de cuentas por cobrar</t>
  </si>
  <si>
    <t>2. Período Promedio de Cobro</t>
  </si>
  <si>
    <t>Rotación de Cuentas por Cobrar</t>
  </si>
  <si>
    <t>3. Rotación de Cuentas por pagar</t>
  </si>
  <si>
    <t>Compras Netas anuales al Crédito</t>
  </si>
  <si>
    <t>Promedio de cuentas por pagar</t>
  </si>
  <si>
    <t>4. Período Promedio de pago</t>
  </si>
  <si>
    <t>Rotación de Cuentas por pagar</t>
  </si>
  <si>
    <t>5. Rotación de Inventarios</t>
  </si>
  <si>
    <t>Costo de Ventas</t>
  </si>
  <si>
    <t>Promedio de Inventarios</t>
  </si>
  <si>
    <t>6. Período Promedio de Inventarios</t>
  </si>
  <si>
    <t>Rotación de Inventarios</t>
  </si>
  <si>
    <t>7. Rotación de Activo Fijo</t>
  </si>
  <si>
    <t>Ventas netas</t>
  </si>
  <si>
    <t>Promedio de Activo Fijo Neto</t>
  </si>
  <si>
    <t>8. Rotación del Activo Total</t>
  </si>
  <si>
    <t>Rotación de Activo Fijo</t>
  </si>
  <si>
    <t>Rentabilidad</t>
  </si>
  <si>
    <t>1. Rentabilidad Bruta sobre Ventas</t>
  </si>
  <si>
    <t>Utilidad Bruta</t>
  </si>
  <si>
    <t>Ventas</t>
  </si>
  <si>
    <t>2. Rentabilidad Neta sobre Ventas</t>
  </si>
  <si>
    <t>Utilidad Neta</t>
  </si>
  <si>
    <t>3. Rentabilidad Neta sobre Patrimonio</t>
  </si>
  <si>
    <t>Promedio Patrimonio Neto</t>
  </si>
  <si>
    <t>4. Rentabilidad Neta sobre Inversión</t>
  </si>
  <si>
    <t>Promedio Activo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</si>
</sst>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3">
    <numFmt numFmtId="164" formatCode="00000"/>
    <numFmt numFmtId="165" formatCode="00"/>
    <numFmt numFmtId="166" formatCode="000"/>
    <numFmt numFmtId="167" formatCode="0000"/>
    <numFmt numFmtId="168" formatCode="00000000000"/>
    <numFmt numFmtId="169" formatCode="D/M/YYYY"/>
    <numFmt numFmtId="170" formatCode="_ &quot;S/.&quot;\ * #,##0.00_ ;_ &quot;S/.&quot;\ * \-#,##0.00_ ;_ &quot;S/.&quot;\ * &quot;-&quot;??_ ;_ @_ "/>
    <numFmt numFmtId="171" formatCode="_ [$S/.-280A]\ * #,##0.00_ ;_ [$S/.-280A]\ * \-#,##0.00_ ;_ [$S/.-280A]\ * &quot;-&quot;??_ ;_ @_ "/>
    <numFmt numFmtId="172" formatCode="dd\-mm"/>
    <numFmt numFmtId="173" formatCode="#,##0.000"/>
    <numFmt numFmtId="174" formatCode="dd\-mm\-yy"/>
    <numFmt numFmtId="175" formatCode="0.000"/>
    <numFmt numFmtId="176" formatCode="dd/mm/yy"/>
    <numFmt numFmtId="177" formatCode="000000"/>
    <numFmt numFmtId="178" formatCode="_(* #,##0.00_);_(* \(#,##0.00\);_(* &quot;-&quot;??_);_(@_)"/>
    <numFmt numFmtId="179" formatCode="#,##0.00_ ;[Red]\-#,##0.00\ "/>
    <numFmt numFmtId="180" formatCode="0000000"/>
    <numFmt numFmtId="181" formatCode="_ * #,##0.00_ ;_ * \-#,##0.00_ ;_ * &quot;-&quot;??_ ;_ @_ "/>
    <numFmt numFmtId="182" formatCode="##,###,###,###,##0.00"/>
    <numFmt numFmtId="183" formatCode="#,##0.00;\(#,##0.00\)"/>
    <numFmt numFmtId="184" formatCode="#,##0.0"/>
    <numFmt numFmtId="185" formatCode="#,##0.00000000"/>
    <numFmt numFmtId="186" formatCode="_-* #,##0.00_-;\-* #,##0.00_-;_-* &quot;-&quot;??_-;_-@"/>
  </numFmts>
  <fonts count="78">
    <font>
      <sz val="10.0"/>
      <color rgb="FF000000"/>
      <name val="Arial"/>
    </font>
    <font>
      <sz val="10.0"/>
      <color theme="1"/>
      <name val="Calibri"/>
    </font>
    <font>
      <b/>
      <sz val="18.0"/>
      <color rgb="FFFFD44B"/>
      <name val="Calibri"/>
    </font>
    <font/>
    <font>
      <i/>
      <sz val="15.0"/>
      <color rgb="FFFFC000"/>
      <name val="Calibri"/>
    </font>
    <font>
      <b/>
      <sz val="10.0"/>
      <color theme="1"/>
      <name val="Calibri"/>
    </font>
    <font>
      <b/>
      <u/>
      <sz val="10.0"/>
      <color theme="1"/>
      <name val="Calibri"/>
    </font>
    <font>
      <b/>
      <u/>
      <sz val="10.0"/>
      <color theme="1"/>
      <name val="Calibri"/>
    </font>
    <font>
      <u/>
      <sz val="10.0"/>
      <color theme="1"/>
      <name val="Calibri"/>
    </font>
    <font>
      <sz val="11.0"/>
      <color theme="1"/>
      <name val="Calibri"/>
    </font>
    <font>
      <b/>
      <i/>
      <sz val="14.0"/>
      <color theme="1"/>
      <name val="Calibri"/>
    </font>
    <font>
      <b/>
      <sz val="11.0"/>
      <color theme="1"/>
      <name val="Calibri"/>
    </font>
    <font>
      <sz val="11.0"/>
      <color rgb="FF000000"/>
      <name val="Calibri"/>
    </font>
    <font>
      <b/>
      <sz val="8.0"/>
      <color rgb="FFFFFFFF"/>
      <name val="Calibri"/>
    </font>
    <font>
      <b/>
      <sz val="12.0"/>
      <color rgb="FFFF0000"/>
      <name val="Calibri"/>
    </font>
    <font>
      <u/>
      <sz val="11.0"/>
      <color rgb="FF0000FF"/>
      <name val="Arial"/>
    </font>
    <font>
      <b/>
      <u/>
      <sz val="10.0"/>
      <color theme="1"/>
      <name val="Calibri"/>
    </font>
    <font>
      <sz val="10.0"/>
      <color theme="1"/>
      <name val="Arial"/>
    </font>
    <font>
      <b/>
      <sz val="20.0"/>
      <color theme="0"/>
      <name val="Baumans"/>
    </font>
    <font>
      <b/>
      <sz val="10.0"/>
      <color theme="0"/>
      <name val="Calibri"/>
    </font>
    <font>
      <b/>
      <sz val="12.0"/>
      <color theme="1"/>
      <name val="Calibri"/>
    </font>
    <font>
      <sz val="12.0"/>
      <color theme="1"/>
      <name val="Calibri"/>
    </font>
    <font>
      <b/>
      <sz val="14.0"/>
      <color theme="1"/>
      <name val="Calibri"/>
    </font>
    <font>
      <sz val="9.0"/>
      <color theme="1"/>
      <name val="Calibri"/>
    </font>
    <font>
      <u/>
      <sz val="9.0"/>
      <color theme="1"/>
      <name val="Calibri"/>
    </font>
    <font>
      <b/>
      <sz val="9.0"/>
      <color theme="1"/>
      <name val="Calibri"/>
    </font>
    <font>
      <u/>
      <sz val="25.0"/>
      <color rgb="FF0000FF"/>
      <name val="Arial"/>
    </font>
    <font>
      <b/>
      <u/>
      <sz val="12.0"/>
      <color theme="1"/>
      <name val="Calibri"/>
    </font>
    <font>
      <u/>
      <sz val="12.0"/>
      <color theme="1"/>
      <name val="Calibri"/>
    </font>
    <font>
      <b/>
      <sz val="8.0"/>
      <color theme="1"/>
      <name val="Calibri"/>
    </font>
    <font>
      <b/>
      <sz val="14.0"/>
      <color theme="1"/>
      <name val="Arial"/>
    </font>
    <font>
      <b/>
      <sz val="12.0"/>
      <color theme="1"/>
      <name val="Arial"/>
    </font>
    <font>
      <sz val="9.0"/>
      <color theme="1"/>
      <name val="Arial"/>
    </font>
    <font>
      <b/>
      <sz val="11.0"/>
      <color theme="1"/>
      <name val="Arial"/>
    </font>
    <font>
      <b/>
      <sz val="9.0"/>
      <color theme="1"/>
      <name val="Arial"/>
    </font>
    <font>
      <b/>
      <sz val="10.0"/>
      <color theme="1"/>
      <name val="Arial"/>
    </font>
    <font>
      <b/>
      <sz val="14.0"/>
      <color theme="1"/>
      <name val="Cambria"/>
    </font>
    <font>
      <sz val="11.0"/>
      <color theme="1"/>
      <name val="Arial"/>
    </font>
    <font>
      <sz val="8.0"/>
      <color theme="1"/>
      <name val="Calibri"/>
    </font>
    <font>
      <b/>
      <u/>
      <sz val="8.0"/>
      <color theme="1"/>
      <name val="Calibri"/>
    </font>
    <font>
      <u/>
      <sz val="8.0"/>
      <color theme="1"/>
      <name val="Calibri"/>
    </font>
    <font>
      <sz val="8.0"/>
      <color theme="0"/>
      <name val="Calibri"/>
    </font>
    <font>
      <sz val="8.0"/>
      <color rgb="FFFF0000"/>
      <name val="Calibri"/>
    </font>
    <font>
      <sz val="6.0"/>
      <color theme="1"/>
      <name val="Calibri"/>
    </font>
    <font>
      <b/>
      <sz val="8.0"/>
      <color theme="0"/>
      <name val="Calibri"/>
    </font>
    <font>
      <u/>
      <sz val="8.0"/>
      <color theme="1"/>
      <name val="Calibri"/>
    </font>
    <font>
      <sz val="7.0"/>
      <color theme="1"/>
      <name val="Calibri"/>
    </font>
    <font>
      <b/>
      <u/>
      <sz val="10.0"/>
      <color theme="1"/>
      <name val="Calibri"/>
    </font>
    <font>
      <u/>
      <sz val="10.0"/>
      <color theme="1"/>
      <name val="Calibri"/>
    </font>
    <font>
      <sz val="10.0"/>
      <color theme="0"/>
      <name val="Calibri"/>
    </font>
    <font>
      <b/>
      <sz val="14.0"/>
      <color rgb="FFFF0000"/>
      <name val="Calibri"/>
    </font>
    <font>
      <sz val="18.0"/>
      <color theme="1"/>
      <name val="Calibri"/>
    </font>
    <font>
      <b/>
      <sz val="16.0"/>
      <color theme="1"/>
      <name val="Corben"/>
    </font>
    <font>
      <b/>
      <u/>
      <sz val="14.0"/>
      <color theme="1"/>
      <name val="Calibri"/>
    </font>
    <font>
      <b/>
      <u/>
      <sz val="12.0"/>
      <color theme="1"/>
      <name val="Calibri"/>
    </font>
    <font>
      <b/>
      <sz val="15.0"/>
      <color theme="1"/>
      <name val="Calibri"/>
    </font>
    <font>
      <sz val="15.0"/>
      <color theme="1"/>
      <name val="Calibri"/>
    </font>
    <font>
      <sz val="13.0"/>
      <color theme="1"/>
      <name val="Calibri"/>
    </font>
    <font>
      <b/>
      <sz val="13.0"/>
      <color theme="1"/>
      <name val="Calibri"/>
    </font>
    <font>
      <b/>
      <sz val="13.0"/>
      <color rgb="FF00B050"/>
      <name val="Calibri"/>
    </font>
    <font>
      <b/>
      <sz val="10.0"/>
      <color rgb="FFFF0000"/>
      <name val="Calibri"/>
    </font>
    <font>
      <b/>
      <sz val="20.0"/>
      <color theme="1"/>
      <name val="Calibri"/>
    </font>
    <font>
      <b/>
      <sz val="10.0"/>
      <color theme="0"/>
      <name val="Arial"/>
    </font>
    <font>
      <i/>
      <sz val="8.0"/>
      <color theme="1"/>
      <name val="Calibri"/>
    </font>
    <font>
      <b/>
      <sz val="14.0"/>
      <color theme="1"/>
    </font>
    <font>
      <sz val="14.0"/>
      <color theme="1"/>
      <name val="Calibri"/>
    </font>
    <font>
      <sz val="11.0"/>
      <color theme="1"/>
      <name val="Helvetica Neue"/>
    </font>
    <font>
      <b/>
      <sz val="11.0"/>
      <color theme="1"/>
      <name val="Helvetica Neue"/>
    </font>
    <font>
      <sz val="13.0"/>
      <color theme="1"/>
      <name val="Arial"/>
    </font>
    <font>
      <b/>
      <sz val="13.0"/>
      <color theme="1"/>
      <name val="Arial"/>
    </font>
    <font>
      <b/>
      <u/>
      <sz val="11.0"/>
      <color theme="1"/>
      <name val="Calibri"/>
    </font>
    <font>
      <b/>
      <u/>
      <sz val="11.0"/>
      <color theme="1"/>
      <name val="Calibri"/>
    </font>
    <font>
      <sz val="11.0"/>
      <color theme="0"/>
      <name val="Calibri"/>
    </font>
    <font>
      <u/>
      <sz val="11.0"/>
      <color theme="1"/>
      <name val="Calibri"/>
    </font>
    <font>
      <u/>
      <sz val="10.0"/>
      <color theme="1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u/>
      <sz val="10.0"/>
      <color theme="1"/>
      <name val="Calibri"/>
    </font>
  </fonts>
  <fills count="22">
    <fill>
      <patternFill patternType="none"/>
    </fill>
    <fill>
      <patternFill patternType="lightGray"/>
    </fill>
    <fill>
      <patternFill patternType="solid">
        <fgColor rgb="FF1D1B10"/>
        <bgColor rgb="FF1D1B10"/>
      </patternFill>
    </fill>
    <fill>
      <patternFill patternType="solid">
        <fgColor rgb="FFFFFFCC"/>
        <bgColor rgb="FFFFFFCC"/>
      </patternFill>
    </fill>
    <fill>
      <patternFill patternType="solid">
        <fgColor rgb="FFC0C0C0"/>
        <bgColor rgb="FFC0C0C0"/>
      </patternFill>
    </fill>
    <fill>
      <patternFill patternType="solid">
        <fgColor theme="1"/>
        <bgColor theme="1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DAEEF3"/>
        <bgColor rgb="FFDAEEF3"/>
      </patternFill>
    </fill>
    <fill>
      <patternFill patternType="solid">
        <fgColor rgb="FFF2DBDB"/>
        <bgColor rgb="FFF2DBDB"/>
      </patternFill>
    </fill>
    <fill>
      <patternFill patternType="solid">
        <fgColor rgb="FFEAF1DD"/>
        <bgColor rgb="FFEAF1DD"/>
      </patternFill>
    </fill>
    <fill>
      <patternFill patternType="solid">
        <fgColor rgb="FFD6E3BC"/>
        <bgColor rgb="FFD6E3BC"/>
      </patternFill>
    </fill>
    <fill>
      <patternFill patternType="solid">
        <fgColor rgb="FFE5DFEC"/>
        <bgColor rgb="FFE5DFEC"/>
      </patternFill>
    </fill>
    <fill>
      <patternFill patternType="solid">
        <fgColor rgb="FFDBE5F1"/>
        <bgColor rgb="FFDBE5F1"/>
      </patternFill>
    </fill>
    <fill>
      <patternFill patternType="solid">
        <fgColor rgb="FFA5A5A5"/>
        <bgColor rgb="FFA5A5A5"/>
      </patternFill>
    </fill>
    <fill>
      <patternFill patternType="solid">
        <fgColor rgb="FFBFBFBF"/>
        <bgColor rgb="FFBFBFBF"/>
      </patternFill>
    </fill>
    <fill>
      <patternFill patternType="solid">
        <fgColor rgb="FFB8CCE4"/>
        <bgColor rgb="FFB8CCE4"/>
      </patternFill>
    </fill>
    <fill>
      <patternFill patternType="solid">
        <fgColor rgb="FFFFC000"/>
        <bgColor rgb="FFFFC000"/>
      </patternFill>
    </fill>
    <fill>
      <patternFill patternType="solid">
        <fgColor rgb="FF76923C"/>
        <bgColor rgb="FF76923C"/>
      </patternFill>
    </fill>
    <fill>
      <patternFill patternType="solid">
        <fgColor theme="9"/>
        <bgColor theme="9"/>
      </patternFill>
    </fill>
  </fills>
  <borders count="183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top style="thin">
        <color rgb="FF000000"/>
      </top>
      <bottom style="double">
        <color rgb="FF000000"/>
      </bottom>
    </border>
    <border>
      <right style="hair">
        <color rgb="FF548DD4"/>
      </right>
      <bottom style="hair">
        <color rgb="FF548DD4"/>
      </bottom>
    </border>
    <border>
      <left style="hair">
        <color rgb="FF548DD4"/>
      </left>
      <bottom style="hair">
        <color rgb="FF548DD4"/>
      </bottom>
    </border>
    <border>
      <right style="hair">
        <color rgb="FF548DD4"/>
      </right>
      <top style="hair">
        <color rgb="FF548DD4"/>
      </top>
      <bottom style="hair">
        <color rgb="FF548DD4"/>
      </bottom>
    </border>
    <border>
      <left style="hair">
        <color rgb="FF548DD4"/>
      </left>
      <top style="hair">
        <color rgb="FF548DD4"/>
      </top>
      <bottom style="hair">
        <color rgb="FF548DD4"/>
      </bottom>
    </border>
    <border>
      <right style="hair">
        <color rgb="FF548DD4"/>
      </right>
      <top style="hair">
        <color rgb="FF548DD4"/>
      </top>
    </border>
    <border>
      <left style="hair">
        <color rgb="FF548DD4"/>
      </left>
      <top style="hair">
        <color rgb="FF548DD4"/>
      </top>
    </border>
    <border>
      <left style="hair">
        <color rgb="FF800000"/>
      </left>
      <right style="hair">
        <color rgb="FF800000"/>
      </right>
      <top style="hair">
        <color rgb="FF800000"/>
      </top>
    </border>
    <border>
      <right style="hair">
        <color rgb="FF800000"/>
      </right>
      <top style="hair">
        <color rgb="FF800000"/>
      </top>
    </border>
    <border>
      <left style="hair">
        <color rgb="FF800000"/>
      </left>
      <right style="hair">
        <color rgb="FF800000"/>
      </right>
    </border>
    <border>
      <right style="hair">
        <color rgb="FF800000"/>
      </right>
    </border>
    <border>
      <left style="hair">
        <color rgb="FF800000"/>
      </left>
      <right style="hair">
        <color rgb="FF800000"/>
      </right>
      <bottom style="hair">
        <color rgb="FF800000"/>
      </bottom>
    </border>
    <border>
      <right style="hair">
        <color rgb="FF800000"/>
      </right>
      <bottom style="hair">
        <color rgb="FF800000"/>
      </bottom>
    </border>
    <border>
      <left style="hair">
        <color rgb="FF800000"/>
      </left>
      <right style="hair">
        <color rgb="FF800000"/>
      </right>
      <top style="hair">
        <color rgb="FF800000"/>
      </top>
      <bottom/>
    </border>
    <border>
      <left/>
      <right style="hair">
        <color rgb="FF800000"/>
      </right>
      <top style="hair">
        <color rgb="FF800000"/>
      </top>
      <bottom/>
    </border>
    <border>
      <left style="hair">
        <color rgb="FF800000"/>
      </left>
      <right style="hair">
        <color rgb="FF800000"/>
      </right>
      <top/>
      <bottom/>
    </border>
    <border>
      <left/>
      <right style="hair">
        <color rgb="FF800000"/>
      </right>
      <top/>
      <bottom/>
    </border>
    <border>
      <left style="hair">
        <color rgb="FF800000"/>
      </left>
      <right style="hair">
        <color rgb="FF800000"/>
      </right>
      <top/>
      <bottom style="hair">
        <color rgb="FF800000"/>
      </bottom>
    </border>
    <border>
      <left/>
      <right style="hair">
        <color rgb="FF800000"/>
      </right>
      <top/>
      <bottom style="hair">
        <color rgb="FF800000"/>
      </bottom>
    </border>
    <border>
      <left style="hair">
        <color rgb="FF993300"/>
      </left>
      <right style="hair">
        <color rgb="FF993300"/>
      </right>
      <top style="hair">
        <color rgb="FF993300"/>
      </top>
    </border>
    <border>
      <left style="hair">
        <color rgb="FF993300"/>
      </left>
      <right style="hair">
        <color rgb="FF993300"/>
      </right>
    </border>
    <border>
      <left style="hair">
        <color rgb="FF993300"/>
      </left>
      <right style="hair">
        <color rgb="FF993300"/>
      </right>
      <bottom style="hair">
        <color rgb="FF9933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/>
      <right/>
      <top style="thin">
        <color rgb="FF000000"/>
      </top>
      <bottom/>
    </border>
    <border>
      <left/>
      <right/>
      <top style="thin">
        <color rgb="FF000000"/>
      </top>
    </border>
    <border>
      <left style="thin">
        <color rgb="FF000000"/>
      </left>
      <right/>
    </border>
    <border>
      <left/>
      <right/>
    </border>
    <border>
      <left style="thin">
        <color rgb="FF000000"/>
      </left>
      <right/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/>
      <top/>
      <bottom/>
    </border>
    <border>
      <left style="thin">
        <color rgb="FF000000"/>
      </left>
      <right/>
      <top/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top style="hair">
        <color rgb="FF000000"/>
      </top>
      <bottom/>
    </border>
    <border>
      <top style="hair">
        <color rgb="FF000000"/>
      </top>
      <bottom/>
    </border>
    <border>
      <right style="hair">
        <color rgb="FF000000"/>
      </right>
      <top style="hair">
        <color rgb="FF000000"/>
      </top>
      <bottom/>
    </border>
    <border>
      <left style="hair">
        <color rgb="FF000000"/>
      </left>
      <right/>
      <top/>
      <bottom style="hair">
        <color rgb="FF000000"/>
      </bottom>
    </border>
    <border>
      <left/>
      <right/>
      <top/>
      <bottom style="hair">
        <color rgb="FF000000"/>
      </bottom>
    </border>
    <border>
      <left/>
      <right style="hair">
        <color rgb="FF000000"/>
      </right>
      <top/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C00000"/>
      </bottom>
    </border>
    <border>
      <left style="hair">
        <color rgb="FF000000"/>
      </left>
      <right style="hair">
        <color rgb="FF000000"/>
      </right>
      <top style="thin">
        <color rgb="FFC00000"/>
      </top>
      <bottom style="hair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bottom/>
    </border>
    <border>
      <bottom/>
    </border>
    <border>
      <right/>
      <bottom/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bottom/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right/>
      <top/>
      <bottom style="thin">
        <color rgb="FF000000"/>
      </bottom>
    </border>
    <border>
      <left/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/>
    </border>
    <border>
      <left style="hair">
        <color rgb="FF000000"/>
      </left>
      <top style="hair">
        <color rgb="FF000000"/>
      </top>
    </border>
    <border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/>
      <bottom/>
    </border>
    <border>
      <left style="hair">
        <color rgb="FF000000"/>
      </left>
      <top/>
      <bottom style="hair">
        <color rgb="FF000000"/>
      </bottom>
    </border>
    <border>
      <top/>
      <bottom style="hair">
        <color rgb="FF000000"/>
      </bottom>
    </border>
    <border>
      <right style="hair">
        <color rgb="FF000000"/>
      </right>
      <top/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bottom style="hair">
        <color rgb="FF000000"/>
      </bottom>
    </border>
    <border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top/>
      <bottom style="hair">
        <color rgb="FF000000"/>
      </bottom>
    </border>
    <border>
      <left style="hair">
        <color rgb="FF000000"/>
      </left>
      <right/>
      <top style="double">
        <color rgb="FF000000"/>
      </top>
      <bottom style="double">
        <color rgb="FF000000"/>
      </bottom>
    </border>
    <border>
      <left/>
      <right style="hair">
        <color rgb="FF000000"/>
      </right>
      <top style="double">
        <color rgb="FF000000"/>
      </top>
      <bottom style="double">
        <color rgb="FF000000"/>
      </bottom>
    </border>
    <border>
      <left style="hair">
        <color rgb="FF000000"/>
      </left>
      <right style="hair">
        <color rgb="FF000000"/>
      </right>
      <top style="double">
        <color rgb="FF000000"/>
      </top>
      <bottom style="double">
        <color rgb="FF000000"/>
      </bottom>
    </border>
    <border>
      <top style="hair">
        <color rgb="FF000000"/>
      </top>
    </border>
    <border>
      <left/>
      <right/>
      <top style="hair">
        <color rgb="FF000000"/>
      </top>
      <bottom/>
    </border>
    <border>
      <bottom style="hair">
        <color rgb="FF000000"/>
      </bottom>
    </border>
    <border>
      <left style="hair">
        <color rgb="FF000000"/>
      </left>
      <right/>
      <top/>
      <bottom/>
    </border>
    <border>
      <left style="hair">
        <color rgb="FF000000"/>
      </left>
      <right/>
      <top style="hair">
        <color rgb="FF000000"/>
      </top>
      <bottom/>
    </border>
    <border>
      <left/>
      <right style="hair">
        <color rgb="FF000000"/>
      </right>
      <top style="hair">
        <color rgb="FF000000"/>
      </top>
      <bottom/>
    </border>
    <border>
      <left/>
      <right style="hair">
        <color rgb="FF000000"/>
      </right>
      <top/>
      <bottom/>
    </border>
    <border>
      <left style="hair">
        <color rgb="FF000000"/>
      </left>
      <top style="hair">
        <color rgb="FF000000"/>
      </top>
      <bottom style="medium">
        <color rgb="FF000000"/>
      </bottom>
    </border>
    <border>
      <right style="hair">
        <color rgb="FF000000"/>
      </right>
      <top style="hair">
        <color rgb="FF000000"/>
      </top>
      <bottom style="medium">
        <color rgb="FF000000"/>
      </bottom>
    </border>
    <border>
      <left style="hair">
        <color rgb="FF000000"/>
      </left>
      <top style="hair">
        <color rgb="FF000000"/>
      </top>
      <bottom style="thin">
        <color rgb="FFC00000"/>
      </bottom>
    </border>
    <border>
      <right style="hair">
        <color rgb="FF000000"/>
      </right>
      <top style="hair">
        <color rgb="FF000000"/>
      </top>
      <bottom style="thin">
        <color rgb="FFC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right/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/>
      <top style="hair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bottom style="hair">
        <color rgb="FF000000"/>
      </bottom>
    </border>
    <border>
      <left style="hair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double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hair">
        <color rgb="FF000000"/>
      </left>
      <top style="thin">
        <color rgb="FF000000"/>
      </top>
      <bottom style="double">
        <color rgb="FF000000"/>
      </bottom>
    </border>
    <border>
      <top style="double">
        <color rgb="FF000000"/>
      </top>
    </border>
    <border>
      <right style="thin">
        <color rgb="FF000000"/>
      </right>
      <top style="double">
        <color rgb="FF000000"/>
      </top>
    </border>
    <border>
      <left style="thin">
        <color rgb="FF000000"/>
      </left>
      <right style="hair">
        <color rgb="FF000000"/>
      </right>
      <top style="double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double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/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double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double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/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double">
        <color rgb="FF000000"/>
      </bottom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/>
      <right style="thin">
        <color rgb="FF000000"/>
      </right>
      <top style="thin">
        <color rgb="FF000000"/>
      </top>
      <bottom/>
    </border>
    <border>
      <right style="thin">
        <color rgb="FF000000"/>
      </right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dotted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4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0" fillId="0" fontId="1" numFmtId="0" xfId="0" applyFont="1"/>
    <xf borderId="2" fillId="2" fontId="2" numFmtId="0" xfId="0" applyAlignment="1" applyBorder="1" applyFont="1">
      <alignment horizontal="center"/>
    </xf>
    <xf borderId="3" fillId="0" fontId="3" numFmtId="0" xfId="0" applyBorder="1" applyFont="1"/>
    <xf borderId="4" fillId="0" fontId="3" numFmtId="0" xfId="0" applyBorder="1" applyFont="1"/>
    <xf borderId="2" fillId="2" fontId="4" numFmtId="0" xfId="0" applyAlignment="1" applyBorder="1" applyFont="1">
      <alignment horizontal="center"/>
    </xf>
    <xf borderId="0" fillId="0" fontId="5" numFmtId="0" xfId="0" applyAlignment="1" applyFont="1">
      <alignment vertical="top"/>
    </xf>
    <xf borderId="0" fillId="0" fontId="5" numFmtId="0" xfId="0" applyFont="1"/>
    <xf borderId="0" fillId="0" fontId="1" numFmtId="4" xfId="0" applyAlignment="1" applyFont="1" applyNumberFormat="1">
      <alignment horizontal="right"/>
    </xf>
    <xf borderId="0" fillId="0" fontId="6" numFmtId="0" xfId="0" applyAlignment="1" applyFont="1">
      <alignment horizontal="center"/>
    </xf>
    <xf borderId="0" fillId="0" fontId="7" numFmtId="49" xfId="0" applyAlignment="1" applyFont="1" applyNumberFormat="1">
      <alignment horizontal="center" vertical="top"/>
    </xf>
    <xf borderId="0" fillId="0" fontId="8" numFmtId="0" xfId="0" applyAlignment="1" applyFont="1">
      <alignment horizontal="center"/>
    </xf>
    <xf borderId="0" fillId="0" fontId="5" numFmtId="49" xfId="0" applyAlignment="1" applyFont="1" applyNumberFormat="1">
      <alignment horizontal="center" vertical="top"/>
    </xf>
    <xf borderId="0" fillId="0" fontId="5" numFmtId="0" xfId="0" applyAlignment="1" applyFont="1">
      <alignment horizontal="left" vertical="center"/>
    </xf>
    <xf borderId="0" fillId="0" fontId="1" numFmtId="0" xfId="0" applyAlignment="1" applyFont="1">
      <alignment horizontal="center"/>
    </xf>
    <xf borderId="0" fillId="0" fontId="5" numFmtId="164" xfId="0" applyAlignment="1" applyFont="1" applyNumberFormat="1">
      <alignment horizontal="left" vertical="top"/>
    </xf>
    <xf borderId="0" fillId="0" fontId="5" numFmtId="0" xfId="0" applyAlignment="1" applyFont="1">
      <alignment horizontal="left" shrinkToFit="0" vertical="top" wrapText="1"/>
    </xf>
    <xf borderId="0" fillId="0" fontId="5" numFmtId="0" xfId="0" applyAlignment="1" applyFont="1">
      <alignment horizontal="center" vertical="center"/>
    </xf>
    <xf borderId="0" fillId="0" fontId="1" numFmtId="4" xfId="0" applyAlignment="1" applyFont="1" applyNumberFormat="1">
      <alignment horizontal="right" vertical="center"/>
    </xf>
    <xf borderId="0" fillId="0" fontId="5" numFmtId="4" xfId="0" applyAlignment="1" applyFont="1" applyNumberFormat="1">
      <alignment horizontal="center" vertical="center"/>
    </xf>
    <xf borderId="0" fillId="0" fontId="5" numFmtId="164" xfId="0" applyAlignment="1" applyFont="1" applyNumberFormat="1">
      <alignment horizontal="center" vertical="top"/>
    </xf>
    <xf borderId="0" fillId="0" fontId="5" numFmtId="0" xfId="0" applyAlignment="1" applyFont="1">
      <alignment horizontal="center"/>
    </xf>
    <xf borderId="0" fillId="0" fontId="5" numFmtId="4" xfId="0" applyAlignment="1" applyFont="1" applyNumberFormat="1">
      <alignment horizontal="center"/>
    </xf>
    <xf borderId="0" fillId="0" fontId="1" numFmtId="0" xfId="0" applyAlignment="1" applyFont="1">
      <alignment vertical="top"/>
    </xf>
    <xf borderId="0" fillId="0" fontId="5" numFmtId="164" xfId="0" applyAlignment="1" applyFont="1" applyNumberFormat="1">
      <alignment vertical="top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left"/>
    </xf>
    <xf borderId="5" fillId="0" fontId="1" numFmtId="4" xfId="0" applyAlignment="1" applyBorder="1" applyFont="1" applyNumberFormat="1">
      <alignment horizontal="right"/>
    </xf>
    <xf borderId="0" fillId="0" fontId="9" numFmtId="0" xfId="0" applyAlignment="1" applyFont="1">
      <alignment vertical="center"/>
    </xf>
    <xf borderId="0" fillId="0" fontId="10" numFmtId="0" xfId="0" applyAlignment="1" applyFont="1">
      <alignment vertical="center"/>
    </xf>
    <xf borderId="0" fillId="0" fontId="11" numFmtId="0" xfId="0" applyAlignment="1" applyFont="1">
      <alignment vertical="center"/>
    </xf>
    <xf borderId="0" fillId="0" fontId="12" numFmtId="0" xfId="0" applyAlignment="1" applyFont="1">
      <alignment vertical="center"/>
    </xf>
    <xf borderId="0" fillId="0" fontId="9" numFmtId="165" xfId="0" applyAlignment="1" applyFont="1" applyNumberFormat="1">
      <alignment vertical="center"/>
    </xf>
    <xf borderId="0" fillId="0" fontId="9" numFmtId="166" xfId="0" applyAlignment="1" applyFont="1" applyNumberFormat="1">
      <alignment vertical="center"/>
    </xf>
    <xf borderId="0" fillId="0" fontId="9" numFmtId="167" xfId="0" applyAlignment="1" applyFont="1" applyNumberFormat="1">
      <alignment vertical="center"/>
    </xf>
    <xf borderId="0" fillId="0" fontId="9" numFmtId="164" xfId="0" applyAlignment="1" applyFont="1" applyNumberFormat="1">
      <alignment vertical="center"/>
    </xf>
    <xf borderId="0" fillId="0" fontId="1" numFmtId="0" xfId="0" applyAlignment="1" applyFont="1">
      <alignment vertical="center"/>
    </xf>
    <xf borderId="0" fillId="0" fontId="13" numFmtId="0" xfId="0" applyAlignment="1" applyFont="1">
      <alignment horizontal="center"/>
    </xf>
    <xf borderId="0" fillId="0" fontId="14" numFmtId="0" xfId="0" applyAlignment="1" applyFont="1">
      <alignment vertical="center"/>
    </xf>
    <xf borderId="6" fillId="0" fontId="11" numFmtId="0" xfId="0" applyAlignment="1" applyBorder="1" applyFont="1">
      <alignment horizontal="left" shrinkToFit="0" vertical="center" wrapText="1"/>
    </xf>
    <xf borderId="7" fillId="0" fontId="9" numFmtId="0" xfId="0" applyAlignment="1" applyBorder="1" applyFont="1">
      <alignment vertical="center"/>
    </xf>
    <xf borderId="8" fillId="0" fontId="11" numFmtId="0" xfId="0" applyAlignment="1" applyBorder="1" applyFont="1">
      <alignment horizontal="left" vertical="center"/>
    </xf>
    <xf borderId="9" fillId="0" fontId="9" numFmtId="0" xfId="0" applyAlignment="1" applyBorder="1" applyFont="1">
      <alignment horizontal="left" vertical="center"/>
    </xf>
    <xf borderId="9" fillId="0" fontId="9" numFmtId="165" xfId="0" applyAlignment="1" applyBorder="1" applyFont="1" applyNumberFormat="1">
      <alignment horizontal="left" vertical="center"/>
    </xf>
    <xf borderId="9" fillId="0" fontId="9" numFmtId="168" xfId="0" applyAlignment="1" applyBorder="1" applyFont="1" applyNumberFormat="1">
      <alignment horizontal="left" vertical="center"/>
    </xf>
    <xf borderId="9" fillId="0" fontId="9" numFmtId="2" xfId="0" applyAlignment="1" applyBorder="1" applyFont="1" applyNumberFormat="1">
      <alignment horizontal="left" vertical="center"/>
    </xf>
    <xf borderId="8" fillId="0" fontId="5" numFmtId="0" xfId="0" applyAlignment="1" applyBorder="1" applyFont="1">
      <alignment horizontal="left" shrinkToFit="0" vertical="center" wrapText="1"/>
    </xf>
    <xf borderId="10" fillId="0" fontId="11" numFmtId="0" xfId="0" applyAlignment="1" applyBorder="1" applyFont="1">
      <alignment horizontal="left" vertical="center"/>
    </xf>
    <xf borderId="11" fillId="0" fontId="15" numFmtId="0" xfId="0" applyAlignment="1" applyBorder="1" applyFont="1">
      <alignment vertical="center"/>
    </xf>
    <xf borderId="0" fillId="0" fontId="16" numFmtId="0" xfId="0" applyAlignment="1" applyFont="1">
      <alignment vertical="center"/>
    </xf>
    <xf borderId="0" fillId="0" fontId="5" numFmtId="0" xfId="0" applyAlignment="1" applyFont="1">
      <alignment vertical="center"/>
    </xf>
    <xf borderId="12" fillId="0" fontId="1" numFmtId="166" xfId="0" applyAlignment="1" applyBorder="1" applyFont="1" applyNumberFormat="1">
      <alignment horizontal="center" vertical="center"/>
    </xf>
    <xf borderId="13" fillId="0" fontId="1" numFmtId="0" xfId="0" applyAlignment="1" applyBorder="1" applyFont="1">
      <alignment vertical="center"/>
    </xf>
    <xf borderId="14" fillId="0" fontId="1" numFmtId="166" xfId="0" applyAlignment="1" applyBorder="1" applyFont="1" applyNumberFormat="1">
      <alignment horizontal="center" vertical="center"/>
    </xf>
    <xf borderId="15" fillId="0" fontId="1" numFmtId="0" xfId="0" applyAlignment="1" applyBorder="1" applyFont="1">
      <alignment vertical="center"/>
    </xf>
    <xf borderId="15" fillId="0" fontId="1" numFmtId="0" xfId="0" applyAlignment="1" applyBorder="1" applyFont="1">
      <alignment shrinkToFit="0" vertical="center" wrapText="1"/>
    </xf>
    <xf borderId="16" fillId="0" fontId="1" numFmtId="165" xfId="0" applyAlignment="1" applyBorder="1" applyFont="1" applyNumberFormat="1">
      <alignment horizontal="center" vertical="center"/>
    </xf>
    <xf borderId="17" fillId="0" fontId="1" numFmtId="0" xfId="0" applyAlignment="1" applyBorder="1" applyFont="1">
      <alignment vertical="center"/>
    </xf>
    <xf borderId="12" fillId="0" fontId="1" numFmtId="1" xfId="0" applyAlignment="1" applyBorder="1" applyFont="1" applyNumberFormat="1">
      <alignment horizontal="center" vertical="center"/>
    </xf>
    <xf borderId="13" fillId="0" fontId="1" numFmtId="1" xfId="0" applyAlignment="1" applyBorder="1" applyFont="1" applyNumberFormat="1">
      <alignment vertical="center"/>
    </xf>
    <xf borderId="14" fillId="0" fontId="1" numFmtId="1" xfId="0" applyAlignment="1" applyBorder="1" applyFont="1" applyNumberFormat="1">
      <alignment horizontal="center" vertical="center"/>
    </xf>
    <xf borderId="15" fillId="0" fontId="1" numFmtId="1" xfId="0" applyAlignment="1" applyBorder="1" applyFont="1" applyNumberFormat="1">
      <alignment vertical="center"/>
    </xf>
    <xf borderId="16" fillId="0" fontId="1" numFmtId="1" xfId="0" applyAlignment="1" applyBorder="1" applyFont="1" applyNumberFormat="1">
      <alignment horizontal="center" vertical="center"/>
    </xf>
    <xf borderId="12" fillId="0" fontId="1" numFmtId="165" xfId="0" applyAlignment="1" applyBorder="1" applyFont="1" applyNumberFormat="1">
      <alignment horizontal="center" vertical="center"/>
    </xf>
    <xf borderId="14" fillId="0" fontId="1" numFmtId="165" xfId="0" applyAlignment="1" applyBorder="1" applyFont="1" applyNumberFormat="1">
      <alignment horizontal="center" vertical="center"/>
    </xf>
    <xf borderId="15" fillId="0" fontId="1" numFmtId="1" xfId="0" applyAlignment="1" applyBorder="1" applyFont="1" applyNumberFormat="1">
      <alignment shrinkToFit="0" vertical="center" wrapText="1"/>
    </xf>
    <xf borderId="16" fillId="0" fontId="1" numFmtId="166" xfId="0" applyAlignment="1" applyBorder="1" applyFont="1" applyNumberFormat="1">
      <alignment horizontal="center" vertical="center"/>
    </xf>
    <xf borderId="18" fillId="3" fontId="1" numFmtId="0" xfId="0" applyAlignment="1" applyBorder="1" applyFill="1" applyFont="1">
      <alignment horizontal="center" vertical="center"/>
    </xf>
    <xf borderId="19" fillId="3" fontId="1" numFmtId="0" xfId="0" applyAlignment="1" applyBorder="1" applyFont="1">
      <alignment vertical="center"/>
    </xf>
    <xf borderId="20" fillId="3" fontId="1" numFmtId="0" xfId="0" applyAlignment="1" applyBorder="1" applyFont="1">
      <alignment horizontal="center" vertical="center"/>
    </xf>
    <xf borderId="21" fillId="3" fontId="1" numFmtId="0" xfId="0" applyAlignment="1" applyBorder="1" applyFont="1">
      <alignment vertical="center"/>
    </xf>
    <xf borderId="22" fillId="3" fontId="1" numFmtId="0" xfId="0" applyAlignment="1" applyBorder="1" applyFont="1">
      <alignment horizontal="center" vertical="center"/>
    </xf>
    <xf borderId="23" fillId="3" fontId="1" numFmtId="0" xfId="0" applyAlignment="1" applyBorder="1" applyFont="1">
      <alignment vertical="center"/>
    </xf>
    <xf borderId="12" fillId="0" fontId="1" numFmtId="0" xfId="0" applyAlignment="1" applyBorder="1" applyFont="1">
      <alignment horizontal="center" vertical="center"/>
    </xf>
    <xf borderId="13" fillId="0" fontId="1" numFmtId="0" xfId="0" applyAlignment="1" applyBorder="1" applyFont="1">
      <alignment horizontal="left" vertical="center"/>
    </xf>
    <xf borderId="14" fillId="0" fontId="1" numFmtId="0" xfId="0" applyAlignment="1" applyBorder="1" applyFont="1">
      <alignment horizontal="center" vertical="center"/>
    </xf>
    <xf borderId="15" fillId="0" fontId="1" numFmtId="0" xfId="0" applyAlignment="1" applyBorder="1" applyFont="1">
      <alignment horizontal="left" vertical="center"/>
    </xf>
    <xf borderId="16" fillId="0" fontId="1" numFmtId="0" xfId="0" applyAlignment="1" applyBorder="1" applyFont="1">
      <alignment horizontal="center" vertical="center"/>
    </xf>
    <xf borderId="24" fillId="0" fontId="1" numFmtId="0" xfId="0" applyAlignment="1" applyBorder="1" applyFont="1">
      <alignment horizontal="center" vertical="center"/>
    </xf>
    <xf borderId="24" fillId="0" fontId="1" numFmtId="0" xfId="0" applyAlignment="1" applyBorder="1" applyFont="1">
      <alignment vertical="center"/>
    </xf>
    <xf borderId="25" fillId="0" fontId="1" numFmtId="0" xfId="0" applyAlignment="1" applyBorder="1" applyFont="1">
      <alignment horizontal="center" vertical="center"/>
    </xf>
    <xf borderId="25" fillId="0" fontId="1" numFmtId="0" xfId="0" applyAlignment="1" applyBorder="1" applyFont="1">
      <alignment vertical="center"/>
    </xf>
    <xf borderId="26" fillId="0" fontId="1" numFmtId="0" xfId="0" applyAlignment="1" applyBorder="1" applyFont="1">
      <alignment horizontal="center" vertical="center"/>
    </xf>
    <xf borderId="26" fillId="0" fontId="1" numFmtId="0" xfId="0" applyAlignment="1" applyBorder="1" applyFont="1">
      <alignment vertical="center"/>
    </xf>
    <xf borderId="27" fillId="4" fontId="5" numFmtId="0" xfId="0" applyAlignment="1" applyBorder="1" applyFill="1" applyFont="1">
      <alignment horizontal="center" vertical="center"/>
    </xf>
    <xf borderId="28" fillId="0" fontId="1" numFmtId="165" xfId="0" applyAlignment="1" applyBorder="1" applyFont="1" applyNumberFormat="1">
      <alignment horizontal="center" vertical="center"/>
    </xf>
    <xf borderId="28" fillId="0" fontId="1" numFmtId="0" xfId="0" applyAlignment="1" applyBorder="1" applyFont="1">
      <alignment vertical="center"/>
    </xf>
    <xf borderId="29" fillId="0" fontId="1" numFmtId="0" xfId="0" applyAlignment="1" applyBorder="1" applyFont="1">
      <alignment vertical="center"/>
    </xf>
    <xf borderId="0" fillId="0" fontId="17" numFmtId="0" xfId="0" applyFont="1"/>
    <xf borderId="0" fillId="0" fontId="17" numFmtId="0" xfId="0" applyAlignment="1" applyFont="1">
      <alignment horizontal="center"/>
    </xf>
    <xf borderId="0" fillId="0" fontId="17" numFmtId="0" xfId="0" applyAlignment="1" applyFont="1">
      <alignment horizontal="left"/>
    </xf>
    <xf borderId="30" fillId="5" fontId="18" numFmtId="0" xfId="0" applyAlignment="1" applyBorder="1" applyFill="1" applyFont="1">
      <alignment horizontal="center"/>
    </xf>
    <xf borderId="31" fillId="0" fontId="3" numFmtId="0" xfId="0" applyBorder="1" applyFont="1"/>
    <xf borderId="0" fillId="0" fontId="18" numFmtId="0" xfId="0" applyAlignment="1" applyFont="1">
      <alignment horizontal="center"/>
    </xf>
    <xf borderId="32" fillId="5" fontId="19" numFmtId="0" xfId="0" applyAlignment="1" applyBorder="1" applyFont="1">
      <alignment horizontal="center"/>
    </xf>
    <xf borderId="32" fillId="5" fontId="19" numFmtId="0" xfId="0" applyAlignment="1" applyBorder="1" applyFont="1">
      <alignment horizontal="left"/>
    </xf>
    <xf borderId="0" fillId="0" fontId="19" numFmtId="0" xfId="0" applyAlignment="1" applyFont="1">
      <alignment horizontal="left"/>
    </xf>
    <xf borderId="32" fillId="0" fontId="1" numFmtId="0" xfId="0" applyAlignment="1" applyBorder="1" applyFont="1">
      <alignment horizontal="center"/>
    </xf>
    <xf borderId="32" fillId="0" fontId="1" numFmtId="0" xfId="0" applyAlignment="1" applyBorder="1" applyFont="1">
      <alignment horizontal="left"/>
    </xf>
    <xf borderId="32" fillId="0" fontId="17" numFmtId="0" xfId="0" applyAlignment="1" applyBorder="1" applyFont="1">
      <alignment horizontal="center"/>
    </xf>
    <xf borderId="32" fillId="0" fontId="17" numFmtId="0" xfId="0" applyAlignment="1" applyBorder="1" applyFont="1">
      <alignment horizontal="left"/>
    </xf>
    <xf borderId="0" fillId="0" fontId="5" numFmtId="4" xfId="0" applyAlignment="1" applyFont="1" applyNumberFormat="1">
      <alignment horizontal="left"/>
    </xf>
    <xf quotePrefix="1" borderId="0" fillId="0" fontId="20" numFmtId="0" xfId="0" applyAlignment="1" applyFont="1">
      <alignment horizontal="left"/>
    </xf>
    <xf borderId="0" fillId="0" fontId="21" numFmtId="0" xfId="0" applyAlignment="1" applyFont="1">
      <alignment horizontal="left"/>
    </xf>
    <xf borderId="0" fillId="0" fontId="20" numFmtId="4" xfId="0" applyAlignment="1" applyFont="1" applyNumberFormat="1">
      <alignment horizontal="left"/>
    </xf>
    <xf borderId="0" fillId="0" fontId="20" numFmtId="0" xfId="0" applyAlignment="1" applyFont="1">
      <alignment horizontal="left"/>
    </xf>
    <xf borderId="0" fillId="0" fontId="22" numFmtId="0" xfId="0" applyAlignment="1" applyFont="1">
      <alignment horizontal="left"/>
    </xf>
    <xf borderId="0" fillId="0" fontId="20" numFmtId="0" xfId="0" applyAlignment="1" applyFont="1">
      <alignment vertical="center"/>
    </xf>
    <xf borderId="0" fillId="0" fontId="23" numFmtId="0" xfId="0" applyAlignment="1" applyFont="1">
      <alignment horizontal="left"/>
    </xf>
    <xf borderId="0" fillId="0" fontId="24" numFmtId="0" xfId="0" applyAlignment="1" applyFont="1">
      <alignment horizontal="left"/>
    </xf>
    <xf borderId="0" fillId="0" fontId="25" numFmtId="4" xfId="0" applyAlignment="1" applyFont="1" applyNumberFormat="1">
      <alignment horizontal="left"/>
    </xf>
    <xf borderId="33" fillId="6" fontId="25" numFmtId="0" xfId="0" applyAlignment="1" applyBorder="1" applyFill="1" applyFont="1">
      <alignment horizontal="center" vertical="center"/>
    </xf>
    <xf borderId="33" fillId="6" fontId="25" numFmtId="0" xfId="0" applyAlignment="1" applyBorder="1" applyFont="1">
      <alignment horizontal="left" vertical="center"/>
    </xf>
    <xf borderId="34" fillId="6" fontId="25" numFmtId="0" xfId="0" applyAlignment="1" applyBorder="1" applyFont="1">
      <alignment horizontal="center" shrinkToFit="0" vertical="center" wrapText="1"/>
    </xf>
    <xf borderId="34" fillId="6" fontId="25" numFmtId="4" xfId="0" applyAlignment="1" applyBorder="1" applyFont="1" applyNumberFormat="1">
      <alignment horizontal="center" vertical="center"/>
    </xf>
    <xf borderId="35" fillId="6" fontId="25" numFmtId="0" xfId="0" applyAlignment="1" applyBorder="1" applyFont="1">
      <alignment horizontal="center" vertical="center"/>
    </xf>
    <xf borderId="28" fillId="0" fontId="3" numFmtId="0" xfId="0" applyBorder="1" applyFont="1"/>
    <xf borderId="36" fillId="6" fontId="25" numFmtId="0" xfId="0" applyAlignment="1" applyBorder="1" applyFont="1">
      <alignment horizontal="center"/>
    </xf>
    <xf borderId="36" fillId="6" fontId="25" numFmtId="0" xfId="0" applyAlignment="1" applyBorder="1" applyFont="1">
      <alignment horizontal="center" vertical="center"/>
    </xf>
    <xf borderId="36" fillId="6" fontId="23" numFmtId="0" xfId="0" applyAlignment="1" applyBorder="1" applyFont="1">
      <alignment horizontal="left"/>
    </xf>
    <xf borderId="29" fillId="0" fontId="3" numFmtId="0" xfId="0" applyBorder="1" applyFont="1"/>
    <xf borderId="27" fillId="0" fontId="1" numFmtId="0" xfId="0" applyAlignment="1" applyBorder="1" applyFont="1">
      <alignment horizontal="left"/>
    </xf>
    <xf borderId="27" fillId="0" fontId="1" numFmtId="165" xfId="0" applyAlignment="1" applyBorder="1" applyFont="1" applyNumberFormat="1">
      <alignment horizontal="center"/>
    </xf>
    <xf borderId="27" fillId="0" fontId="1" numFmtId="0" xfId="0" applyAlignment="1" applyBorder="1" applyFont="1">
      <alignment horizontal="center"/>
    </xf>
    <xf borderId="27" fillId="0" fontId="1" numFmtId="4" xfId="0" applyAlignment="1" applyBorder="1" applyFont="1" applyNumberFormat="1">
      <alignment horizontal="right"/>
    </xf>
    <xf borderId="27" fillId="0" fontId="5" numFmtId="4" xfId="0" applyAlignment="1" applyBorder="1" applyFont="1" applyNumberFormat="1">
      <alignment horizontal="right"/>
    </xf>
    <xf borderId="0" fillId="0" fontId="1" numFmtId="0" xfId="0" applyAlignment="1" applyFont="1">
      <alignment horizontal="right"/>
    </xf>
    <xf borderId="37" fillId="0" fontId="5" numFmtId="4" xfId="0" applyAlignment="1" applyBorder="1" applyFont="1" applyNumberFormat="1">
      <alignment horizontal="right"/>
    </xf>
    <xf borderId="0" fillId="0" fontId="26" numFmtId="0" xfId="0" applyAlignment="1" applyFont="1">
      <alignment horizontal="left"/>
    </xf>
    <xf borderId="0" fillId="0" fontId="21" numFmtId="0" xfId="0" applyAlignment="1" applyFont="1">
      <alignment horizontal="left" vertical="center"/>
    </xf>
    <xf quotePrefix="1" borderId="0" fillId="0" fontId="20" numFmtId="0" xfId="0" applyAlignment="1" applyFont="1">
      <alignment horizontal="left" vertical="center"/>
    </xf>
    <xf borderId="0" fillId="0" fontId="20" numFmtId="0" xfId="0" applyAlignment="1" applyFont="1">
      <alignment horizontal="left" vertical="center"/>
    </xf>
    <xf borderId="0" fillId="0" fontId="21" numFmtId="169" xfId="0" applyAlignment="1" applyFont="1" applyNumberFormat="1">
      <alignment horizontal="left" vertical="center"/>
    </xf>
    <xf borderId="0" fillId="0" fontId="27" numFmtId="0" xfId="0" applyAlignment="1" applyFont="1">
      <alignment horizontal="left" vertical="center"/>
    </xf>
    <xf borderId="0" fillId="0" fontId="20" numFmtId="0" xfId="0" applyFont="1"/>
    <xf borderId="0" fillId="0" fontId="28" numFmtId="0" xfId="0" applyAlignment="1" applyFont="1">
      <alignment horizontal="left" vertical="center"/>
    </xf>
    <xf borderId="38" fillId="6" fontId="20" numFmtId="0" xfId="0" applyAlignment="1" applyBorder="1" applyFont="1">
      <alignment horizontal="center" vertical="center"/>
    </xf>
    <xf borderId="39" fillId="0" fontId="3" numFmtId="0" xfId="0" applyBorder="1" applyFont="1"/>
    <xf borderId="40" fillId="0" fontId="3" numFmtId="0" xfId="0" applyBorder="1" applyFont="1"/>
    <xf borderId="1" fillId="7" fontId="21" numFmtId="0" xfId="0" applyAlignment="1" applyBorder="1" applyFill="1" applyFont="1">
      <alignment horizontal="center" vertical="center"/>
    </xf>
    <xf borderId="0" fillId="0" fontId="21" numFmtId="0" xfId="0" applyAlignment="1" applyFont="1">
      <alignment horizontal="center" vertical="center"/>
    </xf>
    <xf borderId="41" fillId="6" fontId="20" numFmtId="0" xfId="0" applyAlignment="1" applyBorder="1" applyFont="1">
      <alignment horizontal="center" vertical="center"/>
    </xf>
    <xf borderId="34" fillId="6" fontId="20" numFmtId="0" xfId="0" applyAlignment="1" applyBorder="1" applyFont="1">
      <alignment horizontal="center" vertical="center"/>
    </xf>
    <xf borderId="33" fillId="6" fontId="20" numFmtId="0" xfId="0" applyAlignment="1" applyBorder="1" applyFont="1">
      <alignment horizontal="center" vertical="center"/>
    </xf>
    <xf borderId="42" fillId="6" fontId="20" numFmtId="0" xfId="0" applyAlignment="1" applyBorder="1" applyFont="1">
      <alignment horizontal="center" vertical="center"/>
    </xf>
    <xf borderId="43" fillId="6" fontId="20" numFmtId="0" xfId="0" applyAlignment="1" applyBorder="1" applyFont="1">
      <alignment horizontal="center" vertical="center"/>
    </xf>
    <xf borderId="44" fillId="0" fontId="3" numFmtId="0" xfId="0" applyBorder="1" applyFont="1"/>
    <xf borderId="35" fillId="6" fontId="20" numFmtId="0" xfId="0" applyAlignment="1" applyBorder="1" applyFont="1">
      <alignment horizontal="center" vertical="center"/>
    </xf>
    <xf borderId="1" fillId="6" fontId="20" numFmtId="0" xfId="0" applyAlignment="1" applyBorder="1" applyFont="1">
      <alignment horizontal="center" vertical="center"/>
    </xf>
    <xf borderId="45" fillId="0" fontId="3" numFmtId="0" xfId="0" applyBorder="1" applyFont="1"/>
    <xf borderId="46" fillId="0" fontId="3" numFmtId="0" xfId="0" applyBorder="1" applyFont="1"/>
    <xf borderId="36" fillId="6" fontId="20" numFmtId="0" xfId="0" applyAlignment="1" applyBorder="1" applyFont="1">
      <alignment horizontal="center" vertical="center"/>
    </xf>
    <xf borderId="47" fillId="6" fontId="21" numFmtId="0" xfId="0" applyAlignment="1" applyBorder="1" applyFont="1">
      <alignment horizontal="center" vertical="center"/>
    </xf>
    <xf borderId="48" fillId="0" fontId="3" numFmtId="0" xfId="0" applyBorder="1" applyFont="1"/>
    <xf borderId="29" fillId="0" fontId="1" numFmtId="0" xfId="0" applyAlignment="1" applyBorder="1" applyFont="1">
      <alignment horizontal="center" vertical="center"/>
    </xf>
    <xf borderId="29" fillId="0" fontId="1" numFmtId="165" xfId="0" applyAlignment="1" applyBorder="1" applyFont="1" applyNumberFormat="1">
      <alignment horizontal="center" vertical="center"/>
    </xf>
    <xf borderId="29" fillId="0" fontId="1" numFmtId="170" xfId="0" applyAlignment="1" applyBorder="1" applyFont="1" applyNumberFormat="1">
      <alignment horizontal="center" vertical="center"/>
    </xf>
    <xf borderId="0" fillId="0" fontId="1" numFmtId="0" xfId="0" applyAlignment="1" applyFont="1">
      <alignment horizontal="center" vertical="center"/>
    </xf>
    <xf borderId="27" fillId="0" fontId="1" numFmtId="0" xfId="0" applyAlignment="1" applyBorder="1" applyFont="1">
      <alignment horizontal="center" vertical="center"/>
    </xf>
    <xf borderId="27" fillId="0" fontId="1" numFmtId="170" xfId="0" applyAlignment="1" applyBorder="1" applyFont="1" applyNumberFormat="1">
      <alignment horizontal="center" vertical="center"/>
    </xf>
    <xf borderId="0" fillId="0" fontId="20" numFmtId="0" xfId="0" applyAlignment="1" applyFont="1">
      <alignment horizontal="center" vertical="center"/>
    </xf>
    <xf borderId="27" fillId="0" fontId="20" numFmtId="0" xfId="0" applyAlignment="1" applyBorder="1" applyFont="1">
      <alignment horizontal="center" shrinkToFit="0" vertical="center" wrapText="1"/>
    </xf>
    <xf borderId="29" fillId="0" fontId="20" numFmtId="170" xfId="0" applyAlignment="1" applyBorder="1" applyFont="1" applyNumberFormat="1">
      <alignment horizontal="center" vertical="center"/>
    </xf>
    <xf quotePrefix="1" borderId="0" fillId="0" fontId="11" numFmtId="0" xfId="0" applyAlignment="1" applyFont="1">
      <alignment horizontal="left"/>
    </xf>
    <xf borderId="0" fillId="0" fontId="5" numFmtId="0" xfId="0" applyAlignment="1" applyFont="1">
      <alignment horizontal="left"/>
    </xf>
    <xf borderId="27" fillId="6" fontId="29" numFmtId="0" xfId="0" applyAlignment="1" applyBorder="1" applyFont="1">
      <alignment horizontal="left" vertical="center"/>
    </xf>
    <xf borderId="49" fillId="6" fontId="29" numFmtId="0" xfId="0" applyAlignment="1" applyBorder="1" applyFont="1">
      <alignment horizontal="center" vertical="center"/>
    </xf>
    <xf borderId="38" fillId="6" fontId="29" numFmtId="0" xfId="0" applyAlignment="1" applyBorder="1" applyFont="1">
      <alignment horizontal="center"/>
    </xf>
    <xf borderId="33" fillId="6" fontId="29" numFmtId="0" xfId="0" applyAlignment="1" applyBorder="1" applyFont="1">
      <alignment horizontal="center" vertical="center"/>
    </xf>
    <xf borderId="34" fillId="6" fontId="29" numFmtId="0" xfId="0" applyAlignment="1" applyBorder="1" applyFont="1">
      <alignment horizontal="center" vertical="center"/>
    </xf>
    <xf borderId="50" fillId="6" fontId="29" numFmtId="0" xfId="0" applyAlignment="1" applyBorder="1" applyFont="1">
      <alignment horizontal="center" vertical="center"/>
    </xf>
    <xf borderId="34" fillId="6" fontId="29" numFmtId="0" xfId="0" applyAlignment="1" applyBorder="1" applyFont="1">
      <alignment horizontal="center" shrinkToFit="0" vertical="center" wrapText="1"/>
    </xf>
    <xf borderId="33" fillId="6" fontId="29" numFmtId="0" xfId="0" applyAlignment="1" applyBorder="1" applyFont="1">
      <alignment horizontal="center"/>
    </xf>
    <xf borderId="34" fillId="6" fontId="29" numFmtId="0" xfId="0" applyAlignment="1" applyBorder="1" applyFont="1">
      <alignment horizontal="center" shrinkToFit="0" wrapText="1"/>
    </xf>
    <xf borderId="36" fillId="6" fontId="29" numFmtId="0" xfId="0" applyAlignment="1" applyBorder="1" applyFont="1">
      <alignment horizontal="center"/>
    </xf>
    <xf borderId="51" fillId="6" fontId="29" numFmtId="0" xfId="0" applyAlignment="1" applyBorder="1" applyFont="1">
      <alignment horizontal="center"/>
    </xf>
    <xf borderId="29" fillId="0" fontId="1" numFmtId="0" xfId="0" applyAlignment="1" applyBorder="1" applyFont="1">
      <alignment horizontal="left"/>
    </xf>
    <xf borderId="29" fillId="0" fontId="1" numFmtId="4" xfId="0" applyAlignment="1" applyBorder="1" applyFont="1" applyNumberFormat="1">
      <alignment horizontal="right"/>
    </xf>
    <xf borderId="29" fillId="0" fontId="1" numFmtId="0" xfId="0" applyAlignment="1" applyBorder="1" applyFont="1">
      <alignment horizontal="center"/>
    </xf>
    <xf quotePrefix="1" borderId="0" fillId="0" fontId="5" numFmtId="4" xfId="0" applyAlignment="1" applyFont="1" applyNumberFormat="1">
      <alignment horizontal="right"/>
    </xf>
    <xf quotePrefix="1" borderId="0" fillId="0" fontId="30" numFmtId="0" xfId="0" applyAlignment="1" applyFont="1">
      <alignment horizontal="left"/>
    </xf>
    <xf borderId="0" fillId="0" fontId="30" numFmtId="0" xfId="0" applyAlignment="1" applyFont="1">
      <alignment horizontal="left"/>
    </xf>
    <xf borderId="0" fillId="0" fontId="31" numFmtId="0" xfId="0" applyAlignment="1" applyFont="1">
      <alignment horizontal="left"/>
    </xf>
    <xf borderId="0" fillId="0" fontId="32" numFmtId="0" xfId="0" applyAlignment="1" applyFont="1">
      <alignment horizontal="left"/>
    </xf>
    <xf borderId="0" fillId="0" fontId="33" numFmtId="49" xfId="0" applyAlignment="1" applyFont="1" applyNumberFormat="1">
      <alignment horizontal="left"/>
    </xf>
    <xf quotePrefix="1" borderId="34" fillId="0" fontId="34" numFmtId="0" xfId="0" applyAlignment="1" applyBorder="1" applyFont="1">
      <alignment horizontal="left" vertical="center"/>
    </xf>
    <xf borderId="0" fillId="0" fontId="34" numFmtId="0" xfId="0" applyAlignment="1" applyFont="1">
      <alignment horizontal="left"/>
    </xf>
    <xf quotePrefix="1" borderId="28" fillId="0" fontId="34" numFmtId="0" xfId="0" applyAlignment="1" applyBorder="1" applyFont="1">
      <alignment horizontal="left" vertical="center"/>
    </xf>
    <xf borderId="28" fillId="0" fontId="34" numFmtId="0" xfId="0" applyAlignment="1" applyBorder="1" applyFont="1">
      <alignment horizontal="left" vertical="center"/>
    </xf>
    <xf quotePrefix="1" borderId="29" fillId="0" fontId="34" numFmtId="0" xfId="0" applyAlignment="1" applyBorder="1" applyFont="1">
      <alignment horizontal="left"/>
    </xf>
    <xf borderId="29" fillId="0" fontId="34" numFmtId="0" xfId="0" applyAlignment="1" applyBorder="1" applyFont="1">
      <alignment horizontal="left"/>
    </xf>
    <xf borderId="27" fillId="0" fontId="17" numFmtId="0" xfId="0" applyAlignment="1" applyBorder="1" applyFont="1">
      <alignment horizontal="left"/>
    </xf>
    <xf quotePrefix="1" borderId="0" fillId="0" fontId="35" numFmtId="0" xfId="0" applyAlignment="1" applyFont="1">
      <alignment horizontal="left"/>
    </xf>
    <xf borderId="0" fillId="0" fontId="36" numFmtId="0" xfId="0" applyAlignment="1" applyFont="1">
      <alignment horizontal="center"/>
    </xf>
    <xf borderId="0" fillId="0" fontId="11" numFmtId="0" xfId="0" applyFont="1"/>
    <xf borderId="0" fillId="0" fontId="33" numFmtId="0" xfId="0" applyFont="1"/>
    <xf borderId="0" fillId="0" fontId="37" numFmtId="0" xfId="0" applyFont="1"/>
    <xf borderId="0" fillId="0" fontId="37" numFmtId="171" xfId="0" applyFont="1" applyNumberFormat="1"/>
    <xf borderId="0" fillId="0" fontId="33" numFmtId="171" xfId="0" applyAlignment="1" applyFont="1" applyNumberFormat="1">
      <alignment horizontal="right"/>
    </xf>
    <xf borderId="5" fillId="0" fontId="33" numFmtId="171" xfId="0" applyBorder="1" applyFont="1" applyNumberFormat="1"/>
    <xf borderId="0" fillId="0" fontId="35" numFmtId="171" xfId="0" applyAlignment="1" applyFont="1" applyNumberFormat="1">
      <alignment vertical="center"/>
    </xf>
    <xf borderId="0" fillId="0" fontId="38" numFmtId="0" xfId="0" applyFont="1"/>
    <xf borderId="0" fillId="0" fontId="38" numFmtId="0" xfId="0" applyAlignment="1" applyFont="1">
      <alignment horizontal="left" vertical="center"/>
    </xf>
    <xf borderId="0" fillId="0" fontId="36" numFmtId="0" xfId="0" applyAlignment="1" applyFont="1">
      <alignment horizontal="center" vertical="center"/>
    </xf>
    <xf borderId="0" fillId="0" fontId="39" numFmtId="0" xfId="0" applyAlignment="1" applyFont="1">
      <alignment horizontal="left" vertical="center"/>
    </xf>
    <xf borderId="0" fillId="0" fontId="40" numFmtId="0" xfId="0" applyAlignment="1" applyFont="1">
      <alignment horizontal="left" vertical="center"/>
    </xf>
    <xf borderId="0" fillId="0" fontId="29" numFmtId="0" xfId="0" applyAlignment="1" applyFont="1">
      <alignment horizontal="center" shrinkToFit="0" vertical="center" wrapText="1"/>
    </xf>
    <xf borderId="52" fillId="0" fontId="29" numFmtId="0" xfId="0" applyAlignment="1" applyBorder="1" applyFont="1">
      <alignment horizontal="center" shrinkToFit="0" vertical="center" wrapText="1"/>
    </xf>
    <xf borderId="0" fillId="0" fontId="29" numFmtId="169" xfId="0" applyAlignment="1" applyFont="1" applyNumberFormat="1">
      <alignment horizontal="center" shrinkToFit="0" vertical="center" wrapText="1"/>
    </xf>
    <xf borderId="53" fillId="0" fontId="29" numFmtId="169" xfId="0" applyAlignment="1" applyBorder="1" applyFont="1" applyNumberFormat="1">
      <alignment horizontal="center" shrinkToFit="0" vertical="center" wrapText="1"/>
    </xf>
    <xf borderId="0" fillId="0" fontId="29" numFmtId="0" xfId="0" applyAlignment="1" applyFont="1">
      <alignment horizontal="left" shrinkToFit="0" vertical="center" wrapText="1"/>
    </xf>
    <xf borderId="32" fillId="6" fontId="29" numFmtId="0" xfId="0" applyAlignment="1" applyBorder="1" applyFont="1">
      <alignment horizontal="left" vertical="center"/>
    </xf>
    <xf borderId="32" fillId="6" fontId="38" numFmtId="170" xfId="0" applyAlignment="1" applyBorder="1" applyFont="1" applyNumberFormat="1">
      <alignment horizontal="left" vertical="center"/>
    </xf>
    <xf borderId="32" fillId="6" fontId="29" numFmtId="0" xfId="0" applyAlignment="1" applyBorder="1" applyFont="1">
      <alignment horizontal="left" shrinkToFit="0" vertical="center" wrapText="1"/>
    </xf>
    <xf borderId="54" fillId="0" fontId="29" numFmtId="0" xfId="0" applyAlignment="1" applyBorder="1" applyFont="1">
      <alignment horizontal="left" vertical="center"/>
    </xf>
    <xf borderId="54" fillId="0" fontId="38" numFmtId="170" xfId="0" applyAlignment="1" applyBorder="1" applyFont="1" applyNumberFormat="1">
      <alignment horizontal="left" vertical="center"/>
    </xf>
    <xf borderId="30" fillId="0" fontId="38" numFmtId="170" xfId="0" applyAlignment="1" applyBorder="1" applyFont="1" applyNumberFormat="1">
      <alignment horizontal="left" vertical="center"/>
    </xf>
    <xf borderId="54" fillId="0" fontId="38" numFmtId="0" xfId="0" applyAlignment="1" applyBorder="1" applyFont="1">
      <alignment horizontal="left" shrinkToFit="0" vertical="center" wrapText="1"/>
    </xf>
    <xf borderId="32" fillId="0" fontId="38" numFmtId="170" xfId="0" applyAlignment="1" applyBorder="1" applyFont="1" applyNumberFormat="1">
      <alignment horizontal="left" vertical="center"/>
    </xf>
    <xf borderId="32" fillId="0" fontId="38" numFmtId="0" xfId="0" applyAlignment="1" applyBorder="1" applyFont="1">
      <alignment horizontal="left" shrinkToFit="0" vertical="center" wrapText="1"/>
    </xf>
    <xf borderId="32" fillId="0" fontId="41" numFmtId="170" xfId="0" applyAlignment="1" applyBorder="1" applyFont="1" applyNumberFormat="1">
      <alignment horizontal="left" vertical="center"/>
    </xf>
    <xf borderId="0" fillId="0" fontId="41" numFmtId="0" xfId="0" applyAlignment="1" applyFont="1">
      <alignment horizontal="left" vertical="center"/>
    </xf>
    <xf borderId="0" fillId="0" fontId="38" numFmtId="17" xfId="0" applyAlignment="1" applyFont="1" applyNumberFormat="1">
      <alignment horizontal="left" vertical="center"/>
    </xf>
    <xf borderId="32" fillId="0" fontId="38" numFmtId="0" xfId="0" applyAlignment="1" applyBorder="1" applyFont="1">
      <alignment horizontal="left" vertical="center"/>
    </xf>
    <xf borderId="32" fillId="0" fontId="29" numFmtId="0" xfId="0" applyAlignment="1" applyBorder="1" applyFont="1">
      <alignment horizontal="center" shrinkToFit="0" vertical="center" wrapText="1"/>
    </xf>
    <xf borderId="32" fillId="0" fontId="29" numFmtId="170" xfId="0" applyAlignment="1" applyBorder="1" applyFont="1" applyNumberFormat="1">
      <alignment horizontal="left" vertical="center"/>
    </xf>
    <xf borderId="54" fillId="0" fontId="29" numFmtId="0" xfId="0" applyAlignment="1" applyBorder="1" applyFont="1">
      <alignment horizontal="left" shrinkToFit="0" vertical="center" wrapText="1"/>
    </xf>
    <xf borderId="0" fillId="0" fontId="42" numFmtId="0" xfId="0" applyAlignment="1" applyFont="1">
      <alignment horizontal="left" vertical="center"/>
    </xf>
    <xf borderId="32" fillId="0" fontId="43" numFmtId="0" xfId="0" applyAlignment="1" applyBorder="1" applyFont="1">
      <alignment horizontal="left" shrinkToFit="0" vertical="center" wrapText="1"/>
    </xf>
    <xf borderId="32" fillId="0" fontId="44" numFmtId="170" xfId="0" applyAlignment="1" applyBorder="1" applyFont="1" applyNumberFormat="1">
      <alignment horizontal="left" vertical="center"/>
    </xf>
    <xf borderId="55" fillId="0" fontId="45" numFmtId="0" xfId="0" applyAlignment="1" applyBorder="1" applyFont="1">
      <alignment horizontal="left" vertical="center"/>
    </xf>
    <xf borderId="32" fillId="0" fontId="29" numFmtId="0" xfId="0" applyAlignment="1" applyBorder="1" applyFont="1">
      <alignment horizontal="left" shrinkToFit="0" vertical="center" wrapText="1"/>
    </xf>
    <xf borderId="32" fillId="0" fontId="29" numFmtId="0" xfId="0" applyAlignment="1" applyBorder="1" applyFont="1">
      <alignment horizontal="center" vertical="center"/>
    </xf>
    <xf borderId="0" fillId="0" fontId="1" numFmtId="166" xfId="0" applyAlignment="1" applyFont="1" applyNumberFormat="1">
      <alignment horizontal="center" vertical="center"/>
    </xf>
    <xf borderId="0" fillId="0" fontId="1" numFmtId="172" xfId="0" applyAlignment="1" applyFont="1" applyNumberFormat="1">
      <alignment vertical="center"/>
    </xf>
    <xf borderId="0" fillId="0" fontId="43" numFmtId="4" xfId="0" applyAlignment="1" applyFont="1" applyNumberFormat="1">
      <alignment horizontal="right" vertical="center"/>
    </xf>
    <xf borderId="0" fillId="0" fontId="46" numFmtId="4" xfId="0" applyAlignment="1" applyFont="1" applyNumberFormat="1">
      <alignment horizontal="right" vertical="center"/>
    </xf>
    <xf borderId="0" fillId="0" fontId="47" numFmtId="0" xfId="0" applyAlignment="1" applyFont="1">
      <alignment horizontal="center" vertical="center"/>
    </xf>
    <xf borderId="1" fillId="8" fontId="5" numFmtId="0" xfId="0" applyAlignment="1" applyBorder="1" applyFill="1" applyFont="1">
      <alignment vertical="center"/>
    </xf>
    <xf borderId="0" fillId="0" fontId="5" numFmtId="0" xfId="0" applyAlignment="1" applyFont="1">
      <alignment horizontal="center" shrinkToFit="0" vertical="center" wrapText="1"/>
    </xf>
    <xf borderId="0" fillId="0" fontId="48" numFmtId="0" xfId="0" applyAlignment="1" applyFont="1">
      <alignment horizontal="center" vertical="center"/>
    </xf>
    <xf borderId="1" fillId="9" fontId="1" numFmtId="4" xfId="0" applyAlignment="1" applyBorder="1" applyFill="1" applyFont="1" applyNumberFormat="1">
      <alignment horizontal="center" vertical="center"/>
    </xf>
    <xf borderId="52" fillId="6" fontId="5" numFmtId="166" xfId="0" applyAlignment="1" applyBorder="1" applyFont="1" applyNumberFormat="1">
      <alignment horizontal="center" shrinkToFit="0" vertical="center" wrapText="1"/>
    </xf>
    <xf borderId="52" fillId="6" fontId="5" numFmtId="172" xfId="0" applyAlignment="1" applyBorder="1" applyFont="1" applyNumberFormat="1">
      <alignment horizontal="center" shrinkToFit="0" vertical="center" wrapText="1"/>
    </xf>
    <xf borderId="52" fillId="6" fontId="5" numFmtId="0" xfId="0" applyAlignment="1" applyBorder="1" applyFont="1">
      <alignment horizontal="left" shrinkToFit="0" vertical="center" wrapText="1"/>
    </xf>
    <xf borderId="30" fillId="6" fontId="5" numFmtId="0" xfId="0" applyAlignment="1" applyBorder="1" applyFont="1">
      <alignment horizontal="center" vertical="center"/>
    </xf>
    <xf borderId="54" fillId="0" fontId="3" numFmtId="0" xfId="0" applyBorder="1" applyFont="1"/>
    <xf borderId="52" fillId="6" fontId="46" numFmtId="4" xfId="0" applyAlignment="1" applyBorder="1" applyFont="1" applyNumberFormat="1">
      <alignment horizontal="center" vertical="center"/>
    </xf>
    <xf borderId="56" fillId="0" fontId="3" numFmtId="0" xfId="0" applyBorder="1" applyFont="1"/>
    <xf borderId="52" fillId="6" fontId="5" numFmtId="0" xfId="0" applyAlignment="1" applyBorder="1" applyFont="1">
      <alignment horizontal="center" shrinkToFit="0" vertical="center" wrapText="1"/>
    </xf>
    <xf borderId="57" fillId="6" fontId="5" numFmtId="0" xfId="0" applyAlignment="1" applyBorder="1" applyFont="1">
      <alignment horizontal="center" vertical="center"/>
    </xf>
    <xf borderId="58" fillId="0" fontId="3" numFmtId="0" xfId="0" applyBorder="1" applyFont="1"/>
    <xf borderId="59" fillId="0" fontId="3" numFmtId="0" xfId="0" applyBorder="1" applyFont="1"/>
    <xf borderId="52" fillId="6" fontId="5" numFmtId="0" xfId="0" applyAlignment="1" applyBorder="1" applyFont="1">
      <alignment horizontal="center" vertical="center"/>
    </xf>
    <xf borderId="53" fillId="0" fontId="3" numFmtId="0" xfId="0" applyBorder="1" applyFont="1"/>
    <xf borderId="60" fillId="6" fontId="5" numFmtId="0" xfId="0" applyAlignment="1" applyBorder="1" applyFont="1">
      <alignment vertical="center"/>
    </xf>
    <xf borderId="61" fillId="6" fontId="5" numFmtId="0" xfId="0" applyAlignment="1" applyBorder="1" applyFont="1">
      <alignment vertical="center"/>
    </xf>
    <xf borderId="62" fillId="6" fontId="5" numFmtId="0" xfId="0" applyAlignment="1" applyBorder="1" applyFont="1">
      <alignment vertical="center"/>
    </xf>
    <xf borderId="32" fillId="0" fontId="1" numFmtId="166" xfId="0" applyAlignment="1" applyBorder="1" applyFont="1" applyNumberFormat="1">
      <alignment horizontal="center" vertical="center"/>
    </xf>
    <xf borderId="32" fillId="0" fontId="1" numFmtId="16" xfId="0" applyAlignment="1" applyBorder="1" applyFont="1" applyNumberFormat="1">
      <alignment horizontal="center" vertical="center"/>
    </xf>
    <xf borderId="32" fillId="0" fontId="1" numFmtId="169" xfId="0" applyAlignment="1" applyBorder="1" applyFont="1" applyNumberFormat="1">
      <alignment horizontal="left" shrinkToFit="0" vertical="center" wrapText="1"/>
    </xf>
    <xf borderId="32" fillId="0" fontId="5" numFmtId="0" xfId="0" applyAlignment="1" applyBorder="1" applyFont="1">
      <alignment horizontal="center" shrinkToFit="0" vertical="center" wrapText="1"/>
    </xf>
    <xf borderId="32" fillId="0" fontId="5" numFmtId="164" xfId="0" applyAlignment="1" applyBorder="1" applyFont="1" applyNumberFormat="1">
      <alignment horizontal="center" vertical="center"/>
    </xf>
    <xf borderId="32" fillId="0" fontId="5" numFmtId="49" xfId="0" applyAlignment="1" applyBorder="1" applyFont="1" applyNumberFormat="1">
      <alignment horizontal="center" vertical="center"/>
    </xf>
    <xf borderId="32" fillId="0" fontId="5" numFmtId="0" xfId="0" applyAlignment="1" applyBorder="1" applyFont="1">
      <alignment horizontal="center" vertical="center"/>
    </xf>
    <xf borderId="32" fillId="0" fontId="5" numFmtId="0" xfId="0" applyAlignment="1" applyBorder="1" applyFont="1">
      <alignment horizontal="left" vertical="center"/>
    </xf>
    <xf borderId="32" fillId="0" fontId="17" numFmtId="0" xfId="0" applyBorder="1" applyFont="1"/>
    <xf borderId="32" fillId="0" fontId="43" numFmtId="4" xfId="0" applyAlignment="1" applyBorder="1" applyFont="1" applyNumberFormat="1">
      <alignment horizontal="right" vertical="center"/>
    </xf>
    <xf borderId="32" fillId="0" fontId="46" numFmtId="4" xfId="0" applyAlignment="1" applyBorder="1" applyFont="1" applyNumberFormat="1">
      <alignment horizontal="right" vertical="center"/>
    </xf>
    <xf borderId="32" fillId="0" fontId="5" numFmtId="4" xfId="0" applyAlignment="1" applyBorder="1" applyFont="1" applyNumberFormat="1">
      <alignment horizontal="center" vertical="center"/>
    </xf>
    <xf borderId="32" fillId="7" fontId="5" numFmtId="4" xfId="0" applyAlignment="1" applyBorder="1" applyFont="1" applyNumberFormat="1">
      <alignment horizontal="center" vertical="center"/>
    </xf>
    <xf borderId="63" fillId="0" fontId="1" numFmtId="166" xfId="0" applyAlignment="1" applyBorder="1" applyFont="1" applyNumberFormat="1">
      <alignment horizontal="center" vertical="center"/>
    </xf>
    <xf borderId="63" fillId="0" fontId="1" numFmtId="16" xfId="0" applyAlignment="1" applyBorder="1" applyFont="1" applyNumberFormat="1">
      <alignment horizontal="center" vertical="center"/>
    </xf>
    <xf borderId="63" fillId="0" fontId="1" numFmtId="169" xfId="0" applyAlignment="1" applyBorder="1" applyFont="1" applyNumberFormat="1">
      <alignment horizontal="left" shrinkToFit="0" vertical="center" wrapText="1"/>
    </xf>
    <xf borderId="63" fillId="0" fontId="5" numFmtId="0" xfId="0" applyAlignment="1" applyBorder="1" applyFont="1">
      <alignment horizontal="center" shrinkToFit="0" vertical="center" wrapText="1"/>
    </xf>
    <xf borderId="63" fillId="0" fontId="5" numFmtId="164" xfId="0" applyAlignment="1" applyBorder="1" applyFont="1" applyNumberFormat="1">
      <alignment horizontal="center" vertical="center"/>
    </xf>
    <xf borderId="63" fillId="0" fontId="5" numFmtId="49" xfId="0" applyAlignment="1" applyBorder="1" applyFont="1" applyNumberFormat="1">
      <alignment horizontal="center" vertical="center"/>
    </xf>
    <xf borderId="63" fillId="0" fontId="5" numFmtId="0" xfId="0" applyAlignment="1" applyBorder="1" applyFont="1">
      <alignment horizontal="center" vertical="center"/>
    </xf>
    <xf borderId="63" fillId="0" fontId="5" numFmtId="0" xfId="0" applyAlignment="1" applyBorder="1" applyFont="1">
      <alignment horizontal="left" vertical="center"/>
    </xf>
    <xf borderId="63" fillId="0" fontId="17" numFmtId="0" xfId="0" applyBorder="1" applyFont="1"/>
    <xf borderId="63" fillId="0" fontId="43" numFmtId="4" xfId="0" applyAlignment="1" applyBorder="1" applyFont="1" applyNumberFormat="1">
      <alignment horizontal="right" vertical="center"/>
    </xf>
    <xf borderId="63" fillId="0" fontId="46" numFmtId="4" xfId="0" applyAlignment="1" applyBorder="1" applyFont="1" applyNumberFormat="1">
      <alignment horizontal="right" vertical="center"/>
    </xf>
    <xf borderId="63" fillId="0" fontId="5" numFmtId="4" xfId="0" applyAlignment="1" applyBorder="1" applyFont="1" applyNumberFormat="1">
      <alignment horizontal="center" vertical="center"/>
    </xf>
    <xf borderId="53" fillId="0" fontId="1" numFmtId="166" xfId="0" applyAlignment="1" applyBorder="1" applyFont="1" applyNumberFormat="1">
      <alignment horizontal="center" vertical="center"/>
    </xf>
    <xf borderId="53" fillId="0" fontId="1" numFmtId="16" xfId="0" applyAlignment="1" applyBorder="1" applyFont="1" applyNumberFormat="1">
      <alignment horizontal="center" vertical="center"/>
    </xf>
    <xf borderId="53" fillId="0" fontId="1" numFmtId="169" xfId="0" applyAlignment="1" applyBorder="1" applyFont="1" applyNumberFormat="1">
      <alignment horizontal="left" shrinkToFit="0" vertical="center" wrapText="1"/>
    </xf>
    <xf borderId="53" fillId="0" fontId="5" numFmtId="0" xfId="0" applyAlignment="1" applyBorder="1" applyFont="1">
      <alignment horizontal="center" shrinkToFit="0" vertical="center" wrapText="1"/>
    </xf>
    <xf borderId="53" fillId="0" fontId="5" numFmtId="164" xfId="0" applyAlignment="1" applyBorder="1" applyFont="1" applyNumberFormat="1">
      <alignment horizontal="center" vertical="center"/>
    </xf>
    <xf borderId="53" fillId="0" fontId="5" numFmtId="49" xfId="0" applyAlignment="1" applyBorder="1" applyFont="1" applyNumberFormat="1">
      <alignment horizontal="center" vertical="center"/>
    </xf>
    <xf borderId="53" fillId="0" fontId="5" numFmtId="0" xfId="0" applyAlignment="1" applyBorder="1" applyFont="1">
      <alignment horizontal="center" vertical="center"/>
    </xf>
    <xf borderId="53" fillId="0" fontId="5" numFmtId="0" xfId="0" applyAlignment="1" applyBorder="1" applyFont="1">
      <alignment horizontal="left" vertical="center"/>
    </xf>
    <xf borderId="53" fillId="0" fontId="17" numFmtId="0" xfId="0" applyBorder="1" applyFont="1"/>
    <xf borderId="53" fillId="0" fontId="43" numFmtId="4" xfId="0" applyAlignment="1" applyBorder="1" applyFont="1" applyNumberFormat="1">
      <alignment horizontal="right" vertical="center"/>
    </xf>
    <xf borderId="53" fillId="0" fontId="46" numFmtId="4" xfId="0" applyAlignment="1" applyBorder="1" applyFont="1" applyNumberFormat="1">
      <alignment horizontal="right" vertical="center"/>
    </xf>
    <xf borderId="53" fillId="0" fontId="5" numFmtId="4" xfId="0" applyAlignment="1" applyBorder="1" applyFont="1" applyNumberFormat="1">
      <alignment horizontal="center" vertical="center"/>
    </xf>
    <xf borderId="0" fillId="0" fontId="49" numFmtId="0" xfId="0" applyAlignment="1" applyFont="1">
      <alignment vertical="center"/>
    </xf>
    <xf borderId="0" fillId="0" fontId="1" numFmtId="4" xfId="0" applyAlignment="1" applyFont="1" applyNumberFormat="1">
      <alignment vertical="center"/>
    </xf>
    <xf borderId="64" fillId="0" fontId="1" numFmtId="166" xfId="0" applyAlignment="1" applyBorder="1" applyFont="1" applyNumberFormat="1">
      <alignment horizontal="center" vertical="center"/>
    </xf>
    <xf borderId="64" fillId="0" fontId="1" numFmtId="16" xfId="0" applyAlignment="1" applyBorder="1" applyFont="1" applyNumberFormat="1">
      <alignment horizontal="center" vertical="center"/>
    </xf>
    <xf borderId="64" fillId="0" fontId="1" numFmtId="169" xfId="0" applyAlignment="1" applyBorder="1" applyFont="1" applyNumberFormat="1">
      <alignment horizontal="left" shrinkToFit="0" vertical="center" wrapText="1"/>
    </xf>
    <xf borderId="64" fillId="0" fontId="5" numFmtId="0" xfId="0" applyAlignment="1" applyBorder="1" applyFont="1">
      <alignment horizontal="center" shrinkToFit="0" vertical="center" wrapText="1"/>
    </xf>
    <xf borderId="64" fillId="0" fontId="5" numFmtId="164" xfId="0" applyAlignment="1" applyBorder="1" applyFont="1" applyNumberFormat="1">
      <alignment horizontal="center" vertical="center"/>
    </xf>
    <xf borderId="64" fillId="0" fontId="5" numFmtId="49" xfId="0" applyAlignment="1" applyBorder="1" applyFont="1" applyNumberFormat="1">
      <alignment horizontal="center" vertical="center"/>
    </xf>
    <xf borderId="64" fillId="0" fontId="5" numFmtId="0" xfId="0" applyAlignment="1" applyBorder="1" applyFont="1">
      <alignment horizontal="center" vertical="center"/>
    </xf>
    <xf borderId="64" fillId="0" fontId="5" numFmtId="0" xfId="0" applyAlignment="1" applyBorder="1" applyFont="1">
      <alignment horizontal="left" vertical="center"/>
    </xf>
    <xf borderId="64" fillId="0" fontId="1" numFmtId="4" xfId="0" applyAlignment="1" applyBorder="1" applyFont="1" applyNumberFormat="1">
      <alignment horizontal="right" vertical="center"/>
    </xf>
    <xf borderId="64" fillId="0" fontId="43" numFmtId="4" xfId="0" applyAlignment="1" applyBorder="1" applyFont="1" applyNumberFormat="1">
      <alignment horizontal="right" vertical="center"/>
    </xf>
    <xf borderId="64" fillId="0" fontId="46" numFmtId="4" xfId="0" applyAlignment="1" applyBorder="1" applyFont="1" applyNumberFormat="1">
      <alignment horizontal="right" vertical="center"/>
    </xf>
    <xf borderId="64" fillId="0" fontId="5" numFmtId="4" xfId="0" applyAlignment="1" applyBorder="1" applyFont="1" applyNumberFormat="1">
      <alignment horizontal="center" vertical="center"/>
    </xf>
    <xf borderId="52" fillId="0" fontId="1" numFmtId="166" xfId="0" applyAlignment="1" applyBorder="1" applyFont="1" applyNumberFormat="1">
      <alignment horizontal="center" vertical="center"/>
    </xf>
    <xf borderId="52" fillId="0" fontId="1" numFmtId="16" xfId="0" applyAlignment="1" applyBorder="1" applyFont="1" applyNumberFormat="1">
      <alignment horizontal="center" vertical="center"/>
    </xf>
    <xf borderId="52" fillId="0" fontId="1" numFmtId="169" xfId="0" applyAlignment="1" applyBorder="1" applyFont="1" applyNumberFormat="1">
      <alignment horizontal="left" shrinkToFit="0" vertical="center" wrapText="1"/>
    </xf>
    <xf borderId="52" fillId="0" fontId="5" numFmtId="0" xfId="0" applyAlignment="1" applyBorder="1" applyFont="1">
      <alignment horizontal="center" shrinkToFit="0" vertical="center" wrapText="1"/>
    </xf>
    <xf borderId="52" fillId="0" fontId="5" numFmtId="164" xfId="0" applyAlignment="1" applyBorder="1" applyFont="1" applyNumberFormat="1">
      <alignment horizontal="center" vertical="center"/>
    </xf>
    <xf borderId="52" fillId="0" fontId="5" numFmtId="49" xfId="0" applyAlignment="1" applyBorder="1" applyFont="1" applyNumberFormat="1">
      <alignment horizontal="center" vertical="center"/>
    </xf>
    <xf borderId="52" fillId="0" fontId="5" numFmtId="0" xfId="0" applyAlignment="1" applyBorder="1" applyFont="1">
      <alignment horizontal="center" vertical="center"/>
    </xf>
    <xf borderId="53" fillId="0" fontId="1" numFmtId="4" xfId="0" applyAlignment="1" applyBorder="1" applyFont="1" applyNumberFormat="1">
      <alignment horizontal="right" vertical="center"/>
    </xf>
    <xf borderId="52" fillId="0" fontId="43" numFmtId="4" xfId="0" applyAlignment="1" applyBorder="1" applyFont="1" applyNumberFormat="1">
      <alignment horizontal="right" vertical="center"/>
    </xf>
    <xf borderId="52" fillId="0" fontId="46" numFmtId="4" xfId="0" applyAlignment="1" applyBorder="1" applyFont="1" applyNumberFormat="1">
      <alignment horizontal="right" vertical="center"/>
    </xf>
    <xf borderId="52" fillId="0" fontId="5" numFmtId="4" xfId="0" applyAlignment="1" applyBorder="1" applyFont="1" applyNumberFormat="1">
      <alignment horizontal="center" vertical="center"/>
    </xf>
    <xf borderId="32" fillId="0" fontId="1" numFmtId="4" xfId="0" applyAlignment="1" applyBorder="1" applyFont="1" applyNumberFormat="1">
      <alignment horizontal="right" vertical="center"/>
    </xf>
    <xf borderId="52" fillId="0" fontId="5" numFmtId="0" xfId="0" applyAlignment="1" applyBorder="1" applyFont="1">
      <alignment horizontal="left" vertical="center"/>
    </xf>
    <xf borderId="52" fillId="0" fontId="1" numFmtId="4" xfId="0" applyAlignment="1" applyBorder="1" applyFont="1" applyNumberFormat="1">
      <alignment horizontal="right" vertical="center"/>
    </xf>
    <xf borderId="56" fillId="0" fontId="1" numFmtId="166" xfId="0" applyAlignment="1" applyBorder="1" applyFont="1" applyNumberFormat="1">
      <alignment horizontal="center" vertical="center"/>
    </xf>
    <xf borderId="56" fillId="0" fontId="1" numFmtId="16" xfId="0" applyAlignment="1" applyBorder="1" applyFont="1" applyNumberFormat="1">
      <alignment horizontal="center" vertical="center"/>
    </xf>
    <xf borderId="56" fillId="0" fontId="1" numFmtId="169" xfId="0" applyAlignment="1" applyBorder="1" applyFont="1" applyNumberFormat="1">
      <alignment horizontal="left" shrinkToFit="0" vertical="center" wrapText="1"/>
    </xf>
    <xf borderId="56" fillId="0" fontId="5" numFmtId="0" xfId="0" applyAlignment="1" applyBorder="1" applyFont="1">
      <alignment horizontal="center" shrinkToFit="0" vertical="center" wrapText="1"/>
    </xf>
    <xf borderId="56" fillId="0" fontId="5" numFmtId="164" xfId="0" applyAlignment="1" applyBorder="1" applyFont="1" applyNumberFormat="1">
      <alignment horizontal="center" vertical="center"/>
    </xf>
    <xf borderId="56" fillId="0" fontId="5" numFmtId="49" xfId="0" applyAlignment="1" applyBorder="1" applyFont="1" applyNumberFormat="1">
      <alignment horizontal="center" vertical="center"/>
    </xf>
    <xf borderId="56" fillId="0" fontId="5" numFmtId="0" xfId="0" applyAlignment="1" applyBorder="1" applyFont="1">
      <alignment horizontal="center" vertical="center"/>
    </xf>
    <xf borderId="65" fillId="0" fontId="5" numFmtId="0" xfId="0" applyAlignment="1" applyBorder="1" applyFont="1">
      <alignment horizontal="left" vertical="center"/>
    </xf>
    <xf borderId="65" fillId="0" fontId="1" numFmtId="4" xfId="0" applyAlignment="1" applyBorder="1" applyFont="1" applyNumberFormat="1">
      <alignment horizontal="right" vertical="center"/>
    </xf>
    <xf borderId="56" fillId="0" fontId="43" numFmtId="4" xfId="0" applyAlignment="1" applyBorder="1" applyFont="1" applyNumberFormat="1">
      <alignment horizontal="right" vertical="center"/>
    </xf>
    <xf borderId="56" fillId="0" fontId="46" numFmtId="4" xfId="0" applyAlignment="1" applyBorder="1" applyFont="1" applyNumberFormat="1">
      <alignment horizontal="right" vertical="center"/>
    </xf>
    <xf borderId="56" fillId="0" fontId="5" numFmtId="4" xfId="0" applyAlignment="1" applyBorder="1" applyFont="1" applyNumberFormat="1">
      <alignment horizontal="center" vertical="center"/>
    </xf>
    <xf borderId="32" fillId="0" fontId="1" numFmtId="0" xfId="0" applyAlignment="1" applyBorder="1" applyFont="1">
      <alignment horizontal="left" shrinkToFit="0" vertical="center" wrapText="1"/>
    </xf>
    <xf borderId="32" fillId="0" fontId="5" numFmtId="164" xfId="0" applyAlignment="1" applyBorder="1" applyFont="1" applyNumberFormat="1">
      <alignment vertical="center"/>
    </xf>
    <xf borderId="32" fillId="0" fontId="5" numFmtId="0" xfId="0" applyAlignment="1" applyBorder="1" applyFont="1">
      <alignment vertical="center"/>
    </xf>
    <xf borderId="64" fillId="0" fontId="1" numFmtId="0" xfId="0" applyAlignment="1" applyBorder="1" applyFont="1">
      <alignment horizontal="left" shrinkToFit="0" vertical="center" wrapText="1"/>
    </xf>
    <xf borderId="64" fillId="0" fontId="5" numFmtId="164" xfId="0" applyAlignment="1" applyBorder="1" applyFont="1" applyNumberFormat="1">
      <alignment vertical="center"/>
    </xf>
    <xf borderId="64" fillId="0" fontId="5" numFmtId="0" xfId="0" applyAlignment="1" applyBorder="1" applyFont="1">
      <alignment vertical="center"/>
    </xf>
    <xf borderId="32" fillId="0" fontId="1" numFmtId="172" xfId="0" applyAlignment="1" applyBorder="1" applyFont="1" applyNumberFormat="1">
      <alignment vertical="center"/>
    </xf>
    <xf borderId="32" fillId="0" fontId="1" numFmtId="0" xfId="0" applyAlignment="1" applyBorder="1" applyFont="1">
      <alignment vertical="center"/>
    </xf>
    <xf borderId="32" fillId="0" fontId="35" numFmtId="0" xfId="0" applyBorder="1" applyFont="1"/>
    <xf borderId="32" fillId="0" fontId="17" numFmtId="4" xfId="0" applyBorder="1" applyFont="1" applyNumberFormat="1"/>
    <xf borderId="32" fillId="0" fontId="1" numFmtId="0" xfId="0" applyAlignment="1" applyBorder="1" applyFont="1">
      <alignment horizontal="center" vertical="center"/>
    </xf>
    <xf borderId="0" fillId="0" fontId="50" numFmtId="0" xfId="0" applyFont="1"/>
    <xf borderId="0" fillId="0" fontId="22" numFmtId="0" xfId="0" applyFont="1"/>
    <xf borderId="0" fillId="0" fontId="51" numFmtId="173" xfId="0" applyAlignment="1" applyFont="1" applyNumberFormat="1">
      <alignment horizontal="center"/>
    </xf>
    <xf borderId="0" fillId="0" fontId="52" numFmtId="0" xfId="0" applyFont="1"/>
    <xf borderId="0" fillId="0" fontId="53" numFmtId="0" xfId="0" applyAlignment="1" applyFont="1">
      <alignment horizontal="center"/>
    </xf>
    <xf borderId="0" fillId="0" fontId="54" numFmtId="0" xfId="0" applyAlignment="1" applyFont="1">
      <alignment horizontal="center"/>
    </xf>
    <xf borderId="34" fillId="6" fontId="5" numFmtId="0" xfId="0" applyAlignment="1" applyBorder="1" applyFont="1">
      <alignment horizontal="center" shrinkToFit="0" vertical="center" wrapText="1"/>
    </xf>
    <xf borderId="66" fillId="10" fontId="5" numFmtId="0" xfId="0" applyAlignment="1" applyBorder="1" applyFill="1" applyFont="1">
      <alignment horizontal="center" vertical="center"/>
    </xf>
    <xf borderId="67" fillId="0" fontId="3" numFmtId="0" xfId="0" applyBorder="1" applyFont="1"/>
    <xf borderId="68" fillId="0" fontId="3" numFmtId="0" xfId="0" applyBorder="1" applyFont="1"/>
    <xf borderId="66" fillId="11" fontId="5" numFmtId="0" xfId="0" applyAlignment="1" applyBorder="1" applyFill="1" applyFont="1">
      <alignment horizontal="center" vertical="center"/>
    </xf>
    <xf borderId="69" fillId="0" fontId="3" numFmtId="0" xfId="0" applyBorder="1" applyFont="1"/>
    <xf borderId="66" fillId="12" fontId="5" numFmtId="0" xfId="0" applyAlignment="1" applyBorder="1" applyFill="1" applyFont="1">
      <alignment horizontal="center" vertical="center"/>
    </xf>
    <xf borderId="66" fillId="13" fontId="5" numFmtId="0" xfId="0" applyAlignment="1" applyBorder="1" applyFill="1" applyFont="1">
      <alignment horizontal="center" vertical="center"/>
    </xf>
    <xf borderId="70" fillId="14" fontId="5" numFmtId="0" xfId="0" applyAlignment="1" applyBorder="1" applyFill="1" applyFont="1">
      <alignment horizontal="center" vertical="center"/>
    </xf>
    <xf borderId="71" fillId="0" fontId="3" numFmtId="0" xfId="0" applyBorder="1" applyFont="1"/>
    <xf borderId="72" fillId="0" fontId="3" numFmtId="0" xfId="0" applyBorder="1" applyFont="1"/>
    <xf borderId="70" fillId="15" fontId="5" numFmtId="0" xfId="0" applyAlignment="1" applyBorder="1" applyFill="1" applyFont="1">
      <alignment horizontal="center" vertical="center"/>
    </xf>
    <xf borderId="70" fillId="10" fontId="5" numFmtId="0" xfId="0" applyAlignment="1" applyBorder="1" applyFont="1">
      <alignment horizontal="center" vertical="center"/>
    </xf>
    <xf borderId="73" fillId="0" fontId="3" numFmtId="0" xfId="0" applyBorder="1" applyFont="1"/>
    <xf borderId="74" fillId="0" fontId="3" numFmtId="0" xfId="0" applyBorder="1" applyFont="1"/>
    <xf borderId="75" fillId="0" fontId="3" numFmtId="0" xfId="0" applyBorder="1" applyFont="1"/>
    <xf borderId="76" fillId="0" fontId="3" numFmtId="0" xfId="0" applyBorder="1" applyFont="1"/>
    <xf borderId="77" fillId="0" fontId="3" numFmtId="0" xfId="0" applyBorder="1" applyFont="1"/>
    <xf borderId="78" fillId="0" fontId="3" numFmtId="0" xfId="0" applyBorder="1" applyFont="1"/>
    <xf borderId="79" fillId="0" fontId="3" numFmtId="0" xfId="0" applyBorder="1" applyFont="1"/>
    <xf borderId="80" fillId="14" fontId="5" numFmtId="0" xfId="0" applyAlignment="1" applyBorder="1" applyFont="1">
      <alignment horizontal="center" vertical="center"/>
    </xf>
    <xf borderId="81" fillId="0" fontId="3" numFmtId="0" xfId="0" applyBorder="1" applyFont="1"/>
    <xf borderId="82" fillId="0" fontId="3" numFmtId="0" xfId="0" applyBorder="1" applyFont="1"/>
    <xf borderId="80" fillId="15" fontId="5" numFmtId="0" xfId="0" applyAlignment="1" applyBorder="1" applyFont="1">
      <alignment horizontal="center" vertical="center"/>
    </xf>
    <xf borderId="80" fillId="10" fontId="5" numFmtId="0" xfId="0" applyAlignment="1" applyBorder="1" applyFont="1">
      <alignment horizontal="center" vertical="center"/>
    </xf>
    <xf borderId="83" fillId="0" fontId="3" numFmtId="0" xfId="0" applyBorder="1" applyFont="1"/>
    <xf borderId="84" fillId="10" fontId="5" numFmtId="0" xfId="0" applyAlignment="1" applyBorder="1" applyFont="1">
      <alignment horizontal="center" vertical="center"/>
    </xf>
    <xf borderId="27" fillId="10" fontId="5" numFmtId="0" xfId="0" applyAlignment="1" applyBorder="1" applyFont="1">
      <alignment horizontal="center" vertical="center"/>
    </xf>
    <xf borderId="27" fillId="11" fontId="5" numFmtId="0" xfId="0" applyAlignment="1" applyBorder="1" applyFont="1">
      <alignment horizontal="center" vertical="center"/>
    </xf>
    <xf borderId="27" fillId="12" fontId="5" numFmtId="0" xfId="0" applyAlignment="1" applyBorder="1" applyFont="1">
      <alignment horizontal="center" vertical="center"/>
    </xf>
    <xf borderId="27" fillId="13" fontId="5" numFmtId="0" xfId="0" applyAlignment="1" applyBorder="1" applyFont="1">
      <alignment horizontal="center" vertical="center"/>
    </xf>
    <xf borderId="27" fillId="14" fontId="5" numFmtId="0" xfId="0" applyAlignment="1" applyBorder="1" applyFont="1">
      <alignment horizontal="center" vertical="center"/>
    </xf>
    <xf borderId="27" fillId="15" fontId="5" numFmtId="0" xfId="0" applyAlignment="1" applyBorder="1" applyFont="1">
      <alignment horizontal="center" vertical="center"/>
    </xf>
    <xf borderId="27" fillId="10" fontId="5" numFmtId="165" xfId="0" applyAlignment="1" applyBorder="1" applyFont="1" applyNumberFormat="1">
      <alignment horizontal="center" vertical="center"/>
    </xf>
    <xf borderId="27" fillId="0" fontId="1" numFmtId="167" xfId="0" applyAlignment="1" applyBorder="1" applyFont="1" applyNumberFormat="1">
      <alignment horizontal="center" vertical="center"/>
    </xf>
    <xf borderId="27" fillId="0" fontId="1" numFmtId="174" xfId="0" applyAlignment="1" applyBorder="1" applyFont="1" applyNumberFormat="1">
      <alignment horizontal="center" vertical="center"/>
    </xf>
    <xf borderId="27" fillId="0" fontId="1" numFmtId="0" xfId="0" applyAlignment="1" applyBorder="1" applyFont="1">
      <alignment horizontal="left" vertical="center"/>
    </xf>
    <xf borderId="85" fillId="10" fontId="1" numFmtId="4" xfId="0" applyAlignment="1" applyBorder="1" applyFont="1" applyNumberFormat="1">
      <alignment horizontal="right" shrinkToFit="0" vertical="center" wrapText="1"/>
    </xf>
    <xf borderId="27" fillId="10" fontId="1" numFmtId="4" xfId="0" applyAlignment="1" applyBorder="1" applyFont="1" applyNumberFormat="1">
      <alignment horizontal="right" shrinkToFit="0" vertical="center" wrapText="1"/>
    </xf>
    <xf borderId="27" fillId="11" fontId="1" numFmtId="4" xfId="0" applyAlignment="1" applyBorder="1" applyFont="1" applyNumberFormat="1">
      <alignment horizontal="right" shrinkToFit="0" vertical="center" wrapText="1"/>
    </xf>
    <xf borderId="27" fillId="12" fontId="1" numFmtId="4" xfId="0" applyAlignment="1" applyBorder="1" applyFont="1" applyNumberFormat="1">
      <alignment horizontal="right" shrinkToFit="0" vertical="center" wrapText="1"/>
    </xf>
    <xf borderId="27" fillId="13" fontId="1" numFmtId="4" xfId="0" applyAlignment="1" applyBorder="1" applyFont="1" applyNumberFormat="1">
      <alignment horizontal="right" shrinkToFit="0" vertical="center" wrapText="1"/>
    </xf>
    <xf borderId="27" fillId="14" fontId="1" numFmtId="4" xfId="0" applyAlignment="1" applyBorder="1" applyFont="1" applyNumberFormat="1">
      <alignment horizontal="right" shrinkToFit="0" vertical="center" wrapText="1"/>
    </xf>
    <xf borderId="27" fillId="15" fontId="1" numFmtId="4" xfId="0" applyAlignment="1" applyBorder="1" applyFont="1" applyNumberFormat="1">
      <alignment horizontal="right" shrinkToFit="0" vertical="center" wrapText="1"/>
    </xf>
    <xf borderId="0" fillId="0" fontId="1" numFmtId="0" xfId="0" applyAlignment="1" applyFont="1">
      <alignment horizontal="center" shrinkToFit="0" vertical="center" wrapText="1"/>
    </xf>
    <xf borderId="27" fillId="0" fontId="1" numFmtId="167" xfId="0" applyAlignment="1" applyBorder="1" applyFont="1" applyNumberFormat="1">
      <alignment horizontal="center" shrinkToFit="0" vertical="center" wrapText="1"/>
    </xf>
    <xf borderId="27" fillId="0" fontId="1" numFmtId="174" xfId="0" applyAlignment="1" applyBorder="1" applyFont="1" applyNumberFormat="1">
      <alignment horizontal="center" shrinkToFit="0" vertical="center" wrapText="1"/>
    </xf>
    <xf borderId="27" fillId="0" fontId="1" numFmtId="0" xfId="0" applyAlignment="1" applyBorder="1" applyFont="1">
      <alignment horizontal="left" shrinkToFit="0" vertical="center" wrapText="1"/>
    </xf>
    <xf borderId="27" fillId="10" fontId="1" numFmtId="4" xfId="0" applyAlignment="1" applyBorder="1" applyFont="1" applyNumberFormat="1">
      <alignment horizontal="right" vertical="center"/>
    </xf>
    <xf borderId="27" fillId="11" fontId="1" numFmtId="4" xfId="0" applyAlignment="1" applyBorder="1" applyFont="1" applyNumberFormat="1">
      <alignment horizontal="right" vertical="center"/>
    </xf>
    <xf borderId="27" fillId="12" fontId="1" numFmtId="4" xfId="0" applyAlignment="1" applyBorder="1" applyFont="1" applyNumberFormat="1">
      <alignment horizontal="right" vertical="center"/>
    </xf>
    <xf borderId="27" fillId="13" fontId="1" numFmtId="4" xfId="0" applyAlignment="1" applyBorder="1" applyFont="1" applyNumberFormat="1">
      <alignment horizontal="right" vertical="center"/>
    </xf>
    <xf borderId="27" fillId="14" fontId="1" numFmtId="4" xfId="0" applyAlignment="1" applyBorder="1" applyFont="1" applyNumberFormat="1">
      <alignment horizontal="right" vertical="center"/>
    </xf>
    <xf borderId="27" fillId="15" fontId="1" numFmtId="4" xfId="0" applyAlignment="1" applyBorder="1" applyFont="1" applyNumberFormat="1">
      <alignment horizontal="right" vertical="center"/>
    </xf>
    <xf borderId="67" fillId="0" fontId="5" numFmtId="0" xfId="0" applyAlignment="1" applyBorder="1" applyFont="1">
      <alignment horizontal="center" vertical="center"/>
    </xf>
    <xf borderId="27" fillId="10" fontId="5" numFmtId="4" xfId="0" applyAlignment="1" applyBorder="1" applyFont="1" applyNumberFormat="1">
      <alignment horizontal="right" vertical="center"/>
    </xf>
    <xf borderId="27" fillId="11" fontId="5" numFmtId="4" xfId="0" applyAlignment="1" applyBorder="1" applyFont="1" applyNumberFormat="1">
      <alignment horizontal="right" vertical="center"/>
    </xf>
    <xf borderId="27" fillId="12" fontId="5" numFmtId="4" xfId="0" applyAlignment="1" applyBorder="1" applyFont="1" applyNumberFormat="1">
      <alignment horizontal="right" vertical="center"/>
    </xf>
    <xf borderId="27" fillId="13" fontId="5" numFmtId="4" xfId="0" applyAlignment="1" applyBorder="1" applyFont="1" applyNumberFormat="1">
      <alignment horizontal="right" vertical="center"/>
    </xf>
    <xf borderId="27" fillId="14" fontId="5" numFmtId="4" xfId="0" applyAlignment="1" applyBorder="1" applyFont="1" applyNumberFormat="1">
      <alignment horizontal="right" vertical="center"/>
    </xf>
    <xf borderId="27" fillId="15" fontId="5" numFmtId="4" xfId="0" applyAlignment="1" applyBorder="1" applyFont="1" applyNumberFormat="1">
      <alignment horizontal="right" vertical="center"/>
    </xf>
    <xf borderId="0" fillId="0" fontId="5" numFmtId="4" xfId="0" applyAlignment="1" applyFont="1" applyNumberFormat="1">
      <alignment horizontal="right" vertical="center"/>
    </xf>
    <xf borderId="0" fillId="0" fontId="5" numFmtId="4" xfId="0" applyAlignment="1" applyFont="1" applyNumberFormat="1">
      <alignment horizontal="center" shrinkToFit="0" vertical="center" wrapText="1"/>
    </xf>
    <xf borderId="0" fillId="0" fontId="5" numFmtId="4" xfId="0" applyAlignment="1" applyFont="1" applyNumberFormat="1">
      <alignment shrinkToFit="0" vertical="center" wrapText="1"/>
    </xf>
    <xf borderId="0" fillId="0" fontId="55" numFmtId="0" xfId="0" applyAlignment="1" applyFont="1">
      <alignment horizontal="left" vertical="center"/>
    </xf>
    <xf borderId="0" fillId="0" fontId="55" numFmtId="0" xfId="0" applyAlignment="1" applyFont="1">
      <alignment vertical="center"/>
    </xf>
    <xf borderId="86" fillId="0" fontId="56" numFmtId="0" xfId="0" applyAlignment="1" applyBorder="1" applyFont="1">
      <alignment vertical="center"/>
    </xf>
    <xf borderId="87" fillId="0" fontId="56" numFmtId="0" xfId="0" applyAlignment="1" applyBorder="1" applyFont="1">
      <alignment vertical="center"/>
    </xf>
    <xf borderId="87" fillId="0" fontId="55" numFmtId="4" xfId="0" applyAlignment="1" applyBorder="1" applyFont="1" applyNumberFormat="1">
      <alignment horizontal="right" vertical="center"/>
    </xf>
    <xf borderId="88" fillId="0" fontId="55" numFmtId="4" xfId="0" applyAlignment="1" applyBorder="1" applyFont="1" applyNumberFormat="1">
      <alignment horizontal="right" vertical="center"/>
    </xf>
    <xf borderId="0" fillId="0" fontId="55" numFmtId="4" xfId="0" applyAlignment="1" applyFont="1" applyNumberFormat="1">
      <alignment horizontal="right" vertical="center"/>
    </xf>
    <xf borderId="0" fillId="0" fontId="56" numFmtId="0" xfId="0" applyAlignment="1" applyFont="1">
      <alignment vertical="center"/>
    </xf>
    <xf borderId="89" fillId="0" fontId="55" numFmtId="0" xfId="0" applyAlignment="1" applyBorder="1" applyFont="1">
      <alignment horizontal="center" vertical="center"/>
    </xf>
    <xf borderId="90" fillId="0" fontId="3" numFmtId="0" xfId="0" applyBorder="1" applyFont="1"/>
    <xf borderId="89" fillId="0" fontId="56" numFmtId="0" xfId="0" applyAlignment="1" applyBorder="1" applyFont="1">
      <alignment vertical="center"/>
    </xf>
    <xf borderId="90" fillId="0" fontId="55" numFmtId="4" xfId="0" applyAlignment="1" applyBorder="1" applyFont="1" applyNumberFormat="1">
      <alignment horizontal="right" vertical="center"/>
    </xf>
    <xf borderId="89" fillId="0" fontId="55" numFmtId="4" xfId="0" applyAlignment="1" applyBorder="1" applyFont="1" applyNumberFormat="1">
      <alignment horizontal="center" vertical="center"/>
    </xf>
    <xf borderId="0" fillId="0" fontId="55" numFmtId="49" xfId="0" applyAlignment="1" applyFont="1" applyNumberFormat="1">
      <alignment horizontal="center" vertical="center"/>
    </xf>
    <xf borderId="0" fillId="0" fontId="55" numFmtId="4" xfId="0" applyAlignment="1" applyFont="1" applyNumberFormat="1">
      <alignment horizontal="center" vertical="center"/>
    </xf>
    <xf borderId="89" fillId="0" fontId="55" numFmtId="4" xfId="0" applyAlignment="1" applyBorder="1" applyFont="1" applyNumberFormat="1">
      <alignment horizontal="right" vertical="center"/>
    </xf>
    <xf borderId="0" fillId="0" fontId="56" numFmtId="0" xfId="0" applyFont="1"/>
    <xf borderId="89" fillId="0" fontId="55" numFmtId="4" xfId="0" applyAlignment="1" applyBorder="1" applyFont="1" applyNumberFormat="1">
      <alignment horizontal="center"/>
    </xf>
    <xf borderId="0" fillId="0" fontId="55" numFmtId="4" xfId="0" applyAlignment="1" applyFont="1" applyNumberFormat="1">
      <alignment horizontal="center"/>
    </xf>
    <xf borderId="91" fillId="0" fontId="1" numFmtId="0" xfId="0" applyBorder="1" applyFont="1"/>
    <xf borderId="92" fillId="0" fontId="1" numFmtId="0" xfId="0" applyBorder="1" applyFont="1"/>
    <xf borderId="92" fillId="0" fontId="1" numFmtId="4" xfId="0" applyBorder="1" applyFont="1" applyNumberFormat="1"/>
    <xf borderId="93" fillId="0" fontId="1" numFmtId="0" xfId="0" applyBorder="1" applyFont="1"/>
    <xf borderId="0" fillId="0" fontId="1" numFmtId="4" xfId="0" applyFont="1" applyNumberFormat="1"/>
    <xf borderId="0" fillId="0" fontId="57" numFmtId="0" xfId="0" applyFont="1"/>
    <xf borderId="0" fillId="0" fontId="58" numFmtId="0" xfId="0" applyFont="1"/>
    <xf borderId="0" fillId="0" fontId="58" numFmtId="4" xfId="0" applyAlignment="1" applyFont="1" applyNumberFormat="1">
      <alignment horizontal="right"/>
    </xf>
    <xf borderId="1" fillId="5" fontId="59" numFmtId="0" xfId="0" applyAlignment="1" applyBorder="1" applyFont="1">
      <alignment horizontal="left" vertical="center"/>
    </xf>
    <xf borderId="1" fillId="5" fontId="59" numFmtId="0" xfId="0" applyAlignment="1" applyBorder="1" applyFont="1">
      <alignment horizontal="center" vertical="center"/>
    </xf>
    <xf borderId="2" fillId="5" fontId="59" numFmtId="4" xfId="0" applyAlignment="1" applyBorder="1" applyFont="1" applyNumberFormat="1">
      <alignment horizontal="right"/>
    </xf>
    <xf borderId="0" fillId="0" fontId="1" numFmtId="175" xfId="0" applyFont="1" applyNumberFormat="1"/>
    <xf borderId="0" fillId="0" fontId="21" numFmtId="0" xfId="0" applyFont="1"/>
    <xf borderId="0" fillId="0" fontId="21" numFmtId="175" xfId="0" applyFont="1" applyNumberFormat="1"/>
    <xf borderId="0" fillId="0" fontId="20" numFmtId="0" xfId="0" applyAlignment="1" applyFont="1">
      <alignment horizontal="right"/>
    </xf>
    <xf borderId="0" fillId="0" fontId="23" numFmtId="0" xfId="0" applyFont="1"/>
    <xf borderId="0" fillId="0" fontId="23" numFmtId="175" xfId="0" applyFont="1" applyNumberFormat="1"/>
    <xf borderId="94" fillId="16" fontId="46" numFmtId="0" xfId="0" applyAlignment="1" applyBorder="1" applyFill="1" applyFont="1">
      <alignment horizontal="center"/>
    </xf>
    <xf borderId="57" fillId="16" fontId="46" numFmtId="0" xfId="0" applyAlignment="1" applyBorder="1" applyFont="1">
      <alignment horizontal="center" vertical="center"/>
    </xf>
    <xf borderId="94" fillId="16" fontId="46" numFmtId="0" xfId="0" applyAlignment="1" applyBorder="1" applyFont="1">
      <alignment shrinkToFit="0" vertical="center" wrapText="1"/>
    </xf>
    <xf borderId="57" fillId="16" fontId="46" numFmtId="0" xfId="0" applyAlignment="1" applyBorder="1" applyFont="1">
      <alignment horizontal="center" shrinkToFit="0" vertical="center" wrapText="1"/>
    </xf>
    <xf borderId="94" fillId="16" fontId="46" numFmtId="0" xfId="0" applyAlignment="1" applyBorder="1" applyFont="1">
      <alignment horizontal="center" shrinkToFit="0" vertical="center" wrapText="1"/>
    </xf>
    <xf borderId="95" fillId="16" fontId="46" numFmtId="0" xfId="0" applyAlignment="1" applyBorder="1" applyFont="1">
      <alignment horizontal="center" shrinkToFit="0" vertical="center" wrapText="1"/>
    </xf>
    <xf borderId="96" fillId="0" fontId="3" numFmtId="0" xfId="0" applyBorder="1" applyFont="1"/>
    <xf borderId="94" fillId="16" fontId="46" numFmtId="0" xfId="0" applyAlignment="1" applyBorder="1" applyFont="1">
      <alignment vertical="center"/>
    </xf>
    <xf borderId="94" fillId="16" fontId="46" numFmtId="175" xfId="0" applyAlignment="1" applyBorder="1" applyFont="1" applyNumberFormat="1">
      <alignment vertical="center"/>
    </xf>
    <xf borderId="97" fillId="16" fontId="46" numFmtId="0" xfId="0" applyAlignment="1" applyBorder="1" applyFont="1">
      <alignment horizontal="center" vertical="center"/>
    </xf>
    <xf borderId="97" fillId="16" fontId="46" numFmtId="0" xfId="0" applyAlignment="1" applyBorder="1" applyFont="1">
      <alignment horizontal="center" shrinkToFit="0" vertical="center" wrapText="1"/>
    </xf>
    <xf borderId="98" fillId="16" fontId="46" numFmtId="0" xfId="0" applyAlignment="1" applyBorder="1" applyFont="1">
      <alignment horizontal="center" vertical="center"/>
    </xf>
    <xf borderId="99" fillId="0" fontId="3" numFmtId="0" xfId="0" applyBorder="1" applyFont="1"/>
    <xf borderId="100" fillId="0" fontId="3" numFmtId="0" xfId="0" applyBorder="1" applyFont="1"/>
    <xf borderId="97" fillId="16" fontId="46" numFmtId="0" xfId="0" applyAlignment="1" applyBorder="1" applyFont="1">
      <alignment shrinkToFit="0" vertical="center" wrapText="1"/>
    </xf>
    <xf borderId="98" fillId="16" fontId="46" numFmtId="0" xfId="0" applyAlignment="1" applyBorder="1" applyFont="1">
      <alignment horizontal="center" shrinkToFit="0" vertical="center" wrapText="1"/>
    </xf>
    <xf borderId="55" fillId="0" fontId="3" numFmtId="0" xfId="0" applyBorder="1" applyFont="1"/>
    <xf borderId="101" fillId="0" fontId="3" numFmtId="0" xfId="0" applyBorder="1" applyFont="1"/>
    <xf borderId="97" fillId="16" fontId="46" numFmtId="0" xfId="0" applyBorder="1" applyFont="1"/>
    <xf borderId="97" fillId="16" fontId="46" numFmtId="175" xfId="0" applyBorder="1" applyFont="1" applyNumberFormat="1"/>
    <xf borderId="30" fillId="16" fontId="46" numFmtId="0" xfId="0" applyAlignment="1" applyBorder="1" applyFont="1">
      <alignment horizontal="center" shrinkToFit="0" vertical="center" wrapText="1"/>
    </xf>
    <xf borderId="97" fillId="16" fontId="46" numFmtId="0" xfId="0" applyAlignment="1" applyBorder="1" applyFont="1">
      <alignment horizontal="left" shrinkToFit="0" vertical="center" wrapText="1"/>
    </xf>
    <xf borderId="97" fillId="16" fontId="46" numFmtId="175" xfId="0" applyAlignment="1" applyBorder="1" applyFont="1" applyNumberFormat="1">
      <alignment horizontal="center" shrinkToFit="0" vertical="center" wrapText="1"/>
    </xf>
    <xf borderId="102" fillId="0" fontId="3" numFmtId="0" xfId="0" applyBorder="1" applyFont="1"/>
    <xf borderId="103" fillId="0" fontId="3" numFmtId="0" xfId="0" applyBorder="1" applyFont="1"/>
    <xf borderId="97" fillId="16" fontId="46" numFmtId="169" xfId="0" applyAlignment="1" applyBorder="1" applyFont="1" applyNumberFormat="1">
      <alignment horizontal="center" vertical="center"/>
    </xf>
    <xf borderId="97" fillId="16" fontId="46" numFmtId="0" xfId="0" applyAlignment="1" applyBorder="1" applyFont="1">
      <alignment vertical="center"/>
    </xf>
    <xf borderId="97" fillId="16" fontId="46" numFmtId="0" xfId="0" applyAlignment="1" applyBorder="1" applyFont="1">
      <alignment horizontal="center"/>
    </xf>
    <xf borderId="97" fillId="16" fontId="46" numFmtId="169" xfId="0" applyAlignment="1" applyBorder="1" applyFont="1" applyNumberFormat="1">
      <alignment horizontal="center"/>
    </xf>
    <xf borderId="104" fillId="16" fontId="46" numFmtId="0" xfId="0" applyAlignment="1" applyBorder="1" applyFont="1">
      <alignment horizontal="center"/>
    </xf>
    <xf borderId="104" fillId="16" fontId="46" numFmtId="169" xfId="0" applyAlignment="1" applyBorder="1" applyFont="1" applyNumberFormat="1">
      <alignment horizontal="center"/>
    </xf>
    <xf borderId="104" fillId="16" fontId="46" numFmtId="0" xfId="0" applyAlignment="1" applyBorder="1" applyFont="1">
      <alignment horizontal="center" shrinkToFit="0" vertical="center" wrapText="1"/>
    </xf>
    <xf borderId="104" fillId="16" fontId="46" numFmtId="0" xfId="0" applyAlignment="1" applyBorder="1" applyFont="1">
      <alignment shrinkToFit="0" vertical="center" wrapText="1"/>
    </xf>
    <xf borderId="104" fillId="16" fontId="46" numFmtId="0" xfId="0" applyBorder="1" applyFont="1"/>
    <xf borderId="104" fillId="16" fontId="46" numFmtId="0" xfId="0" applyAlignment="1" applyBorder="1" applyFont="1">
      <alignment horizontal="center" vertical="center"/>
    </xf>
    <xf borderId="104" fillId="16" fontId="46" numFmtId="0" xfId="0" applyAlignment="1" applyBorder="1" applyFont="1">
      <alignment horizontal="left"/>
    </xf>
    <xf borderId="104" fillId="16" fontId="46" numFmtId="175" xfId="0" applyBorder="1" applyFont="1" applyNumberFormat="1"/>
    <xf borderId="32" fillId="0" fontId="1" numFmtId="165" xfId="0" applyAlignment="1" applyBorder="1" applyFont="1" applyNumberFormat="1">
      <alignment horizontal="center"/>
    </xf>
    <xf borderId="32" fillId="0" fontId="1" numFmtId="176" xfId="0" applyAlignment="1" applyBorder="1" applyFont="1" applyNumberFormat="1">
      <alignment horizontal="center"/>
    </xf>
    <xf borderId="32" fillId="0" fontId="1" numFmtId="166" xfId="0" applyAlignment="1" applyBorder="1" applyFont="1" applyNumberFormat="1">
      <alignment horizontal="center"/>
    </xf>
    <xf borderId="32" fillId="0" fontId="1" numFmtId="177" xfId="0" applyAlignment="1" applyBorder="1" applyFont="1" applyNumberFormat="1">
      <alignment horizontal="center"/>
    </xf>
    <xf borderId="32" fillId="0" fontId="1" numFmtId="0" xfId="0" applyBorder="1" applyFont="1"/>
    <xf borderId="32" fillId="0" fontId="1" numFmtId="178" xfId="0" applyBorder="1" applyFont="1" applyNumberFormat="1"/>
    <xf borderId="32" fillId="0" fontId="1" numFmtId="178" xfId="0" applyAlignment="1" applyBorder="1" applyFont="1" applyNumberFormat="1">
      <alignment horizontal="center"/>
    </xf>
    <xf borderId="32" fillId="0" fontId="5" numFmtId="178" xfId="0" applyBorder="1" applyFont="1" applyNumberFormat="1"/>
    <xf borderId="32" fillId="0" fontId="1" numFmtId="175" xfId="0" applyBorder="1" applyFont="1" applyNumberFormat="1"/>
    <xf borderId="32" fillId="0" fontId="1" numFmtId="176" xfId="0" applyBorder="1" applyFont="1" applyNumberFormat="1"/>
    <xf borderId="32" fillId="0" fontId="1" numFmtId="164" xfId="0" applyAlignment="1" applyBorder="1" applyFont="1" applyNumberFormat="1">
      <alignment horizontal="center"/>
    </xf>
    <xf borderId="0" fillId="0" fontId="1" numFmtId="165" xfId="0" applyAlignment="1" applyFont="1" applyNumberFormat="1">
      <alignment horizontal="center"/>
    </xf>
    <xf borderId="0" fillId="0" fontId="1" numFmtId="176" xfId="0" applyAlignment="1" applyFont="1" applyNumberFormat="1">
      <alignment horizontal="center"/>
    </xf>
    <xf borderId="0" fillId="0" fontId="1" numFmtId="166" xfId="0" applyAlignment="1" applyFont="1" applyNumberFormat="1">
      <alignment horizontal="center"/>
    </xf>
    <xf borderId="0" fillId="0" fontId="1" numFmtId="177" xfId="0" applyAlignment="1" applyFont="1" applyNumberFormat="1">
      <alignment horizontal="center"/>
    </xf>
    <xf borderId="0" fillId="0" fontId="1" numFmtId="178" xfId="0" applyFont="1" applyNumberFormat="1"/>
    <xf borderId="0" fillId="0" fontId="1" numFmtId="178" xfId="0" applyAlignment="1" applyFont="1" applyNumberFormat="1">
      <alignment horizontal="center"/>
    </xf>
    <xf borderId="0" fillId="0" fontId="5" numFmtId="178" xfId="0" applyFont="1" applyNumberFormat="1"/>
    <xf borderId="0" fillId="0" fontId="1" numFmtId="176" xfId="0" applyFont="1" applyNumberFormat="1"/>
    <xf borderId="0" fillId="0" fontId="1" numFmtId="164" xfId="0" applyAlignment="1" applyFont="1" applyNumberFormat="1">
      <alignment horizontal="center"/>
    </xf>
    <xf borderId="0" fillId="0" fontId="38" numFmtId="169" xfId="0" applyAlignment="1" applyFont="1" applyNumberFormat="1">
      <alignment horizontal="center"/>
    </xf>
    <xf borderId="105" fillId="16" fontId="5" numFmtId="0" xfId="0" applyAlignment="1" applyBorder="1" applyFont="1">
      <alignment horizontal="left"/>
    </xf>
    <xf borderId="106" fillId="16" fontId="5" numFmtId="0" xfId="0" applyAlignment="1" applyBorder="1" applyFont="1">
      <alignment horizontal="left"/>
    </xf>
    <xf borderId="107" fillId="16" fontId="5" numFmtId="178" xfId="0" applyBorder="1" applyFont="1" applyNumberFormat="1"/>
    <xf borderId="107" fillId="16" fontId="5" numFmtId="178" xfId="0" applyAlignment="1" applyBorder="1" applyFont="1" applyNumberFormat="1">
      <alignment horizontal="center"/>
    </xf>
    <xf borderId="0" fillId="0" fontId="38" numFmtId="178" xfId="0" applyFont="1" applyNumberFormat="1"/>
    <xf borderId="0" fillId="0" fontId="5" numFmtId="178" xfId="0" applyAlignment="1" applyFont="1" applyNumberFormat="1">
      <alignment horizontal="center"/>
    </xf>
    <xf borderId="0" fillId="0" fontId="1" numFmtId="173" xfId="0" applyAlignment="1" applyFont="1" applyNumberFormat="1">
      <alignment vertical="center"/>
    </xf>
    <xf borderId="0" fillId="0" fontId="21" numFmtId="0" xfId="0" applyAlignment="1" applyFont="1">
      <alignment vertical="center"/>
    </xf>
    <xf borderId="0" fillId="0" fontId="22" numFmtId="0" xfId="0" applyAlignment="1" applyFont="1">
      <alignment vertical="center"/>
    </xf>
    <xf borderId="0" fillId="0" fontId="21" numFmtId="173" xfId="0" applyAlignment="1" applyFont="1" applyNumberFormat="1">
      <alignment vertical="center"/>
    </xf>
    <xf borderId="0" fillId="0" fontId="23" numFmtId="0" xfId="0" applyAlignment="1" applyFont="1">
      <alignment vertical="center"/>
    </xf>
    <xf borderId="0" fillId="0" fontId="25" numFmtId="0" xfId="0" applyAlignment="1" applyFont="1">
      <alignment vertical="center"/>
    </xf>
    <xf borderId="0" fillId="0" fontId="23" numFmtId="173" xfId="0" applyAlignment="1" applyFont="1" applyNumberFormat="1">
      <alignment vertical="center"/>
    </xf>
    <xf borderId="0" fillId="0" fontId="23" numFmtId="0" xfId="0" applyAlignment="1" applyFont="1">
      <alignment horizontal="center" vertical="center"/>
    </xf>
    <xf borderId="0" fillId="0" fontId="25" numFmtId="0" xfId="0" applyAlignment="1" applyFont="1">
      <alignment horizontal="center" vertical="center"/>
    </xf>
    <xf borderId="94" fillId="16" fontId="25" numFmtId="0" xfId="0" applyAlignment="1" applyBorder="1" applyFont="1">
      <alignment horizontal="center" vertical="center"/>
    </xf>
    <xf borderId="94" fillId="16" fontId="25" numFmtId="0" xfId="0" applyAlignment="1" applyBorder="1" applyFont="1">
      <alignment horizontal="center" shrinkToFit="0" vertical="center" wrapText="1"/>
    </xf>
    <xf borderId="94" fillId="16" fontId="25" numFmtId="0" xfId="0" applyAlignment="1" applyBorder="1" applyFont="1">
      <alignment horizontal="left" vertical="center"/>
    </xf>
    <xf borderId="95" fillId="16" fontId="25" numFmtId="0" xfId="0" applyAlignment="1" applyBorder="1" applyFont="1">
      <alignment horizontal="center" vertical="center"/>
    </xf>
    <xf borderId="108" fillId="0" fontId="3" numFmtId="0" xfId="0" applyBorder="1" applyFont="1"/>
    <xf borderId="57" fillId="16" fontId="25" numFmtId="0" xfId="0" applyAlignment="1" applyBorder="1" applyFont="1">
      <alignment horizontal="center" vertical="center"/>
    </xf>
    <xf borderId="109" fillId="16" fontId="25" numFmtId="0" xfId="0" applyAlignment="1" applyBorder="1" applyFont="1">
      <alignment vertical="center"/>
    </xf>
    <xf borderId="94" fillId="16" fontId="25" numFmtId="0" xfId="0" applyAlignment="1" applyBorder="1" applyFont="1">
      <alignment vertical="center"/>
    </xf>
    <xf borderId="94" fillId="16" fontId="25" numFmtId="173" xfId="0" applyAlignment="1" applyBorder="1" applyFont="1" applyNumberFormat="1">
      <alignment horizontal="center" shrinkToFit="0" vertical="center" wrapText="1"/>
    </xf>
    <xf borderId="97" fillId="16" fontId="25" numFmtId="0" xfId="0" applyAlignment="1" applyBorder="1" applyFont="1">
      <alignment horizontal="center" shrinkToFit="0" vertical="center" wrapText="1"/>
    </xf>
    <xf borderId="104" fillId="16" fontId="25" numFmtId="0" xfId="0" applyAlignment="1" applyBorder="1" applyFont="1">
      <alignment horizontal="left" vertical="center"/>
    </xf>
    <xf borderId="60" fillId="16" fontId="23" numFmtId="0" xfId="0" applyAlignment="1" applyBorder="1" applyFont="1">
      <alignment vertical="center"/>
    </xf>
    <xf borderId="62" fillId="16" fontId="25" numFmtId="0" xfId="0" applyAlignment="1" applyBorder="1" applyFont="1">
      <alignment horizontal="center" shrinkToFit="0" vertical="center" wrapText="1"/>
    </xf>
    <xf borderId="110" fillId="0" fontId="3" numFmtId="0" xfId="0" applyBorder="1" applyFont="1"/>
    <xf borderId="98" fillId="16" fontId="25" numFmtId="0" xfId="0" applyAlignment="1" applyBorder="1" applyFont="1">
      <alignment horizontal="center" vertical="center"/>
    </xf>
    <xf borderId="111" fillId="16" fontId="25" numFmtId="0" xfId="0" applyAlignment="1" applyBorder="1" applyFont="1">
      <alignment vertical="center"/>
    </xf>
    <xf borderId="97" fillId="16" fontId="25" numFmtId="0" xfId="0" applyAlignment="1" applyBorder="1" applyFont="1">
      <alignment vertical="center"/>
    </xf>
    <xf borderId="97" fillId="16" fontId="25" numFmtId="173" xfId="0" applyAlignment="1" applyBorder="1" applyFont="1" applyNumberFormat="1">
      <alignment horizontal="center" shrinkToFit="0" vertical="center" wrapText="1"/>
    </xf>
    <xf borderId="94" fillId="16" fontId="23" numFmtId="0" xfId="0" applyAlignment="1" applyBorder="1" applyFont="1">
      <alignment vertical="center"/>
    </xf>
    <xf borderId="30" fillId="16" fontId="25" numFmtId="0" xfId="0" applyAlignment="1" applyBorder="1" applyFont="1">
      <alignment horizontal="center" shrinkToFit="0" vertical="center" wrapText="1"/>
    </xf>
    <xf borderId="111" fillId="16" fontId="25" numFmtId="0" xfId="0" applyAlignment="1" applyBorder="1" applyFont="1">
      <alignment horizontal="center" shrinkToFit="0" vertical="center" wrapText="1"/>
    </xf>
    <xf borderId="97" fillId="16" fontId="25" numFmtId="0" xfId="0" applyAlignment="1" applyBorder="1" applyFont="1">
      <alignment horizontal="left" shrinkToFit="0" vertical="center" wrapText="1"/>
    </xf>
    <xf borderId="52" fillId="16" fontId="25" numFmtId="0" xfId="0" applyAlignment="1" applyBorder="1" applyFont="1">
      <alignment horizontal="center" shrinkToFit="0" vertical="center" wrapText="1"/>
    </xf>
    <xf borderId="97" fillId="16" fontId="25" numFmtId="169" xfId="0" applyAlignment="1" applyBorder="1" applyFont="1" applyNumberFormat="1">
      <alignment horizontal="center" vertical="center"/>
    </xf>
    <xf borderId="104" fillId="16" fontId="25" numFmtId="0" xfId="0" applyAlignment="1" applyBorder="1" applyFont="1">
      <alignment horizontal="center" shrinkToFit="0" vertical="center" wrapText="1"/>
    </xf>
    <xf borderId="104" fillId="16" fontId="23" numFmtId="0" xfId="0" applyAlignment="1" applyBorder="1" applyFont="1">
      <alignment horizontal="center" vertical="center"/>
    </xf>
    <xf borderId="104" fillId="16" fontId="23" numFmtId="0" xfId="0" applyAlignment="1" applyBorder="1" applyFont="1">
      <alignment vertical="center"/>
    </xf>
    <xf borderId="104" fillId="16" fontId="23" numFmtId="169" xfId="0" applyAlignment="1" applyBorder="1" applyFont="1" applyNumberFormat="1">
      <alignment horizontal="center" vertical="center"/>
    </xf>
    <xf borderId="104" fillId="16" fontId="23" numFmtId="173" xfId="0" applyAlignment="1" applyBorder="1" applyFont="1" applyNumberFormat="1">
      <alignment vertical="center"/>
    </xf>
    <xf borderId="104" fillId="16" fontId="23" numFmtId="174" xfId="0" applyAlignment="1" applyBorder="1" applyFont="1" applyNumberFormat="1">
      <alignment horizontal="center" vertical="center"/>
    </xf>
    <xf borderId="104" fillId="16" fontId="23" numFmtId="179" xfId="0" applyAlignment="1" applyBorder="1" applyFont="1" applyNumberFormat="1">
      <alignment horizontal="center" vertical="center"/>
    </xf>
    <xf borderId="32" fillId="0" fontId="1" numFmtId="165" xfId="0" applyAlignment="1" applyBorder="1" applyFont="1" applyNumberFormat="1">
      <alignment horizontal="center" shrinkToFit="0" vertical="center" wrapText="1"/>
    </xf>
    <xf borderId="32" fillId="0" fontId="1" numFmtId="176" xfId="0" applyAlignment="1" applyBorder="1" applyFont="1" applyNumberFormat="1">
      <alignment horizontal="center" vertical="center"/>
    </xf>
    <xf borderId="32" fillId="0" fontId="1" numFmtId="165" xfId="0" applyAlignment="1" applyBorder="1" applyFont="1" applyNumberFormat="1">
      <alignment horizontal="center" vertical="center"/>
    </xf>
    <xf borderId="32" fillId="0" fontId="1" numFmtId="166" xfId="0" applyAlignment="1" applyBorder="1" applyFont="1" applyNumberFormat="1">
      <alignment horizontal="center" shrinkToFit="0" vertical="center" wrapText="1"/>
    </xf>
    <xf borderId="32" fillId="0" fontId="1" numFmtId="180" xfId="0" applyAlignment="1" applyBorder="1" applyFont="1" applyNumberFormat="1">
      <alignment horizontal="center" vertical="center"/>
    </xf>
    <xf borderId="32" fillId="0" fontId="1" numFmtId="0" xfId="0" applyAlignment="1" applyBorder="1" applyFont="1">
      <alignment horizontal="center" shrinkToFit="0" vertical="center" wrapText="1"/>
    </xf>
    <xf borderId="32" fillId="0" fontId="1" numFmtId="178" xfId="0" applyAlignment="1" applyBorder="1" applyFont="1" applyNumberFormat="1">
      <alignment horizontal="center" vertical="center"/>
    </xf>
    <xf borderId="32" fillId="0" fontId="1" numFmtId="178" xfId="0" applyAlignment="1" applyBorder="1" applyFont="1" applyNumberFormat="1">
      <alignment horizontal="right" shrinkToFit="0" vertical="center" wrapText="1"/>
    </xf>
    <xf borderId="32" fillId="0" fontId="1" numFmtId="178" xfId="0" applyAlignment="1" applyBorder="1" applyFont="1" applyNumberFormat="1">
      <alignment horizontal="right" vertical="center"/>
    </xf>
    <xf borderId="32" fillId="0" fontId="5" numFmtId="178" xfId="0" applyAlignment="1" applyBorder="1" applyFont="1" applyNumberFormat="1">
      <alignment horizontal="right" shrinkToFit="0" vertical="center" wrapText="1"/>
    </xf>
    <xf borderId="32" fillId="0" fontId="1" numFmtId="173" xfId="0" applyAlignment="1" applyBorder="1" applyFont="1" applyNumberFormat="1">
      <alignment horizontal="right" vertical="center"/>
    </xf>
    <xf borderId="32" fillId="0" fontId="1" numFmtId="174" xfId="0" applyAlignment="1" applyBorder="1" applyFont="1" applyNumberFormat="1">
      <alignment horizontal="center" vertical="center"/>
    </xf>
    <xf borderId="32" fillId="0" fontId="1" numFmtId="179" xfId="0" applyAlignment="1" applyBorder="1" applyFont="1" applyNumberFormat="1">
      <alignment horizontal="center" vertical="center"/>
    </xf>
    <xf borderId="32" fillId="0" fontId="1" numFmtId="49" xfId="0" applyAlignment="1" applyBorder="1" applyFont="1" applyNumberFormat="1">
      <alignment horizontal="center" vertical="center"/>
    </xf>
    <xf borderId="0" fillId="0" fontId="1" numFmtId="165" xfId="0" applyAlignment="1" applyFont="1" applyNumberFormat="1">
      <alignment horizontal="center" vertical="center"/>
    </xf>
    <xf borderId="0" fillId="0" fontId="1" numFmtId="176" xfId="0" applyAlignment="1" applyFont="1" applyNumberFormat="1">
      <alignment horizontal="center" vertical="center"/>
    </xf>
    <xf borderId="0" fillId="0" fontId="1" numFmtId="180" xfId="0" applyAlignment="1" applyFont="1" applyNumberFormat="1">
      <alignment horizontal="center" vertical="center"/>
    </xf>
    <xf borderId="0" fillId="0" fontId="1" numFmtId="178" xfId="0" applyAlignment="1" applyFont="1" applyNumberFormat="1">
      <alignment horizontal="center" vertical="center"/>
    </xf>
    <xf borderId="0" fillId="0" fontId="1" numFmtId="178" xfId="0" applyAlignment="1" applyFont="1" applyNumberFormat="1">
      <alignment horizontal="right" vertical="center"/>
    </xf>
    <xf borderId="0" fillId="0" fontId="5" numFmtId="178" xfId="0" applyAlignment="1" applyFont="1" applyNumberFormat="1">
      <alignment horizontal="right" shrinkToFit="0" vertical="center" wrapText="1"/>
    </xf>
    <xf borderId="0" fillId="0" fontId="1" numFmtId="173" xfId="0" applyAlignment="1" applyFont="1" applyNumberFormat="1">
      <alignment horizontal="right" vertical="center"/>
    </xf>
    <xf borderId="0" fillId="0" fontId="1" numFmtId="174" xfId="0" applyAlignment="1" applyFont="1" applyNumberFormat="1">
      <alignment horizontal="center" vertical="center"/>
    </xf>
    <xf borderId="0" fillId="0" fontId="1" numFmtId="179" xfId="0" applyAlignment="1" applyFont="1" applyNumberFormat="1">
      <alignment horizontal="center" vertical="center"/>
    </xf>
    <xf borderId="0" fillId="0" fontId="1" numFmtId="49" xfId="0" applyAlignment="1" applyFont="1" applyNumberFormat="1">
      <alignment horizontal="center" vertical="center"/>
    </xf>
    <xf borderId="107" fillId="17" fontId="1" numFmtId="0" xfId="0" applyAlignment="1" applyBorder="1" applyFill="1" applyFont="1">
      <alignment vertical="center"/>
    </xf>
    <xf borderId="107" fillId="17" fontId="5" numFmtId="0" xfId="0" applyAlignment="1" applyBorder="1" applyFont="1">
      <alignment horizontal="center" vertical="center"/>
    </xf>
    <xf borderId="107" fillId="17" fontId="5" numFmtId="0" xfId="0" applyAlignment="1" applyBorder="1" applyFont="1">
      <alignment horizontal="left" vertical="center"/>
    </xf>
    <xf borderId="107" fillId="17" fontId="5" numFmtId="4" xfId="0" applyAlignment="1" applyBorder="1" applyFont="1" applyNumberFormat="1">
      <alignment vertical="center"/>
    </xf>
    <xf borderId="107" fillId="17" fontId="1" numFmtId="173" xfId="0" applyAlignment="1" applyBorder="1" applyFont="1" applyNumberFormat="1">
      <alignment horizontal="right" vertical="center"/>
    </xf>
    <xf borderId="0" fillId="0" fontId="38" numFmtId="0" xfId="0" applyAlignment="1" applyFont="1">
      <alignment vertical="center"/>
    </xf>
    <xf borderId="0" fillId="0" fontId="34" numFmtId="0" xfId="0" applyFont="1"/>
    <xf borderId="0" fillId="0" fontId="60" numFmtId="0" xfId="0" applyAlignment="1" applyFont="1">
      <alignment vertical="center"/>
    </xf>
    <xf borderId="0" fillId="0" fontId="19" numFmtId="0" xfId="0" applyAlignment="1" applyFont="1">
      <alignment vertical="center"/>
    </xf>
    <xf borderId="0" fillId="0" fontId="49" numFmtId="4" xfId="0" applyAlignment="1" applyFont="1" applyNumberFormat="1">
      <alignment horizontal="center" vertical="center"/>
    </xf>
    <xf borderId="52" fillId="6" fontId="22" numFmtId="166" xfId="0" applyAlignment="1" applyBorder="1" applyFont="1" applyNumberFormat="1">
      <alignment horizontal="center" shrinkToFit="0" vertical="center" wrapText="1"/>
    </xf>
    <xf borderId="112" fillId="6" fontId="61" numFmtId="0" xfId="0" applyAlignment="1" applyBorder="1" applyFont="1">
      <alignment horizontal="center" vertical="center"/>
    </xf>
    <xf borderId="109" fillId="6" fontId="61" numFmtId="0" xfId="0" applyAlignment="1" applyBorder="1" applyFont="1">
      <alignment horizontal="center" vertical="center"/>
    </xf>
    <xf borderId="109" fillId="6" fontId="5" numFmtId="0" xfId="0" applyAlignment="1" applyBorder="1" applyFont="1">
      <alignment shrinkToFit="0" vertical="center" wrapText="1"/>
    </xf>
    <xf borderId="113" fillId="6" fontId="5" numFmtId="0" xfId="0" applyAlignment="1" applyBorder="1" applyFont="1">
      <alignment shrinkToFit="0" vertical="center" wrapText="1"/>
    </xf>
    <xf borderId="32" fillId="6" fontId="5" numFmtId="0" xfId="0" applyAlignment="1" applyBorder="1" applyFont="1">
      <alignment vertical="center"/>
    </xf>
    <xf borderId="30" fillId="6" fontId="20" numFmtId="0" xfId="0" applyAlignment="1" applyBorder="1" applyFont="1">
      <alignment horizontal="center" vertical="center"/>
    </xf>
    <xf borderId="111" fillId="6" fontId="61" numFmtId="0" xfId="0" applyAlignment="1" applyBorder="1" applyFont="1">
      <alignment horizontal="center" vertical="center"/>
    </xf>
    <xf borderId="1" fillId="6" fontId="61" numFmtId="0" xfId="0" applyAlignment="1" applyBorder="1" applyFont="1">
      <alignment horizontal="center" vertical="center"/>
    </xf>
    <xf borderId="1" fillId="6" fontId="5" numFmtId="0" xfId="0" applyAlignment="1" applyBorder="1" applyFont="1">
      <alignment shrinkToFit="0" vertical="center" wrapText="1"/>
    </xf>
    <xf borderId="114" fillId="6" fontId="5" numFmtId="0" xfId="0" applyAlignment="1" applyBorder="1" applyFont="1">
      <alignment shrinkToFit="0" vertical="center" wrapText="1"/>
    </xf>
    <xf borderId="52" fillId="6" fontId="20" numFmtId="0" xfId="0" applyAlignment="1" applyBorder="1" applyFont="1">
      <alignment horizontal="center" vertical="center"/>
    </xf>
    <xf borderId="60" fillId="6" fontId="61" numFmtId="0" xfId="0" applyAlignment="1" applyBorder="1" applyFont="1">
      <alignment horizontal="center" vertical="center"/>
    </xf>
    <xf borderId="61" fillId="6" fontId="61" numFmtId="0" xfId="0" applyAlignment="1" applyBorder="1" applyFont="1">
      <alignment horizontal="center" vertical="center"/>
    </xf>
    <xf borderId="61" fillId="6" fontId="5" numFmtId="0" xfId="0" applyAlignment="1" applyBorder="1" applyFont="1">
      <alignment shrinkToFit="0" vertical="center" wrapText="1"/>
    </xf>
    <xf borderId="62" fillId="6" fontId="5" numFmtId="0" xfId="0" applyAlignment="1" applyBorder="1" applyFont="1">
      <alignment shrinkToFit="0" vertical="center" wrapText="1"/>
    </xf>
    <xf borderId="30" fillId="0" fontId="1" numFmtId="169" xfId="0" applyAlignment="1" applyBorder="1" applyFont="1" applyNumberFormat="1">
      <alignment horizontal="left" shrinkToFit="0" vertical="center" wrapText="1"/>
    </xf>
    <xf borderId="31" fillId="0" fontId="19" numFmtId="0" xfId="0" applyAlignment="1" applyBorder="1" applyFont="1">
      <alignment horizontal="center" vertical="center"/>
    </xf>
    <xf borderId="115" fillId="0" fontId="1" numFmtId="169" xfId="0" applyAlignment="1" applyBorder="1" applyFont="1" applyNumberFormat="1">
      <alignment horizontal="left" shrinkToFit="0" vertical="center" wrapText="1"/>
    </xf>
    <xf borderId="116" fillId="0" fontId="19" numFmtId="0" xfId="0" applyAlignment="1" applyBorder="1" applyFont="1">
      <alignment horizontal="center" vertical="center"/>
    </xf>
    <xf borderId="102" fillId="0" fontId="1" numFmtId="169" xfId="0" applyAlignment="1" applyBorder="1" applyFont="1" applyNumberFormat="1">
      <alignment horizontal="left" shrinkToFit="0" vertical="center" wrapText="1"/>
    </xf>
    <xf borderId="103" fillId="0" fontId="19" numFmtId="0" xfId="0" applyAlignment="1" applyBorder="1" applyFont="1">
      <alignment horizontal="center" vertical="center"/>
    </xf>
    <xf borderId="117" fillId="0" fontId="1" numFmtId="169" xfId="0" applyAlignment="1" applyBorder="1" applyFont="1" applyNumberFormat="1">
      <alignment horizontal="left" shrinkToFit="0" vertical="center" wrapText="1"/>
    </xf>
    <xf borderId="118" fillId="0" fontId="19" numFmtId="0" xfId="0" applyAlignment="1" applyBorder="1" applyFont="1">
      <alignment horizontal="center" vertical="center"/>
    </xf>
    <xf borderId="95" fillId="0" fontId="1" numFmtId="169" xfId="0" applyAlignment="1" applyBorder="1" applyFont="1" applyNumberFormat="1">
      <alignment horizontal="left" shrinkToFit="0" vertical="center" wrapText="1"/>
    </xf>
    <xf borderId="96" fillId="0" fontId="19" numFmtId="0" xfId="0" applyAlignment="1" applyBorder="1" applyFont="1">
      <alignment horizontal="center" vertical="center"/>
    </xf>
    <xf borderId="55" fillId="0" fontId="1" numFmtId="169" xfId="0" applyAlignment="1" applyBorder="1" applyFont="1" applyNumberFormat="1">
      <alignment horizontal="left" shrinkToFit="0" vertical="center" wrapText="1"/>
    </xf>
    <xf borderId="101" fillId="0" fontId="19" numFmtId="0" xfId="0" applyAlignment="1" applyBorder="1" applyFont="1">
      <alignment horizontal="center" vertical="center"/>
    </xf>
    <xf borderId="30" fillId="0" fontId="1" numFmtId="0" xfId="0" applyAlignment="1" applyBorder="1" applyFont="1">
      <alignment horizontal="left" shrinkToFit="0" vertical="center" wrapText="1"/>
    </xf>
    <xf borderId="31" fillId="0" fontId="19" numFmtId="0" xfId="0" applyAlignment="1" applyBorder="1" applyFont="1">
      <alignment vertical="center"/>
    </xf>
    <xf borderId="117" fillId="0" fontId="1" numFmtId="0" xfId="0" applyAlignment="1" applyBorder="1" applyFont="1">
      <alignment horizontal="left" shrinkToFit="0" vertical="center" wrapText="1"/>
    </xf>
    <xf borderId="118" fillId="0" fontId="19" numFmtId="0" xfId="0" applyAlignment="1" applyBorder="1" applyFont="1">
      <alignment vertical="center"/>
    </xf>
    <xf borderId="31" fillId="0" fontId="62" numFmtId="0" xfId="0" applyBorder="1" applyFont="1"/>
    <xf borderId="52" fillId="0" fontId="17" numFmtId="4" xfId="0" applyBorder="1" applyFont="1" applyNumberFormat="1"/>
    <xf borderId="5" fillId="0" fontId="1" numFmtId="181" xfId="0" applyAlignment="1" applyBorder="1" applyFont="1" applyNumberFormat="1">
      <alignment horizontal="center" vertical="center"/>
    </xf>
    <xf borderId="77" fillId="0" fontId="20" numFmtId="0" xfId="0" applyAlignment="1" applyBorder="1" applyFont="1">
      <alignment horizontal="center" vertical="top"/>
    </xf>
    <xf quotePrefix="1" borderId="119" fillId="6" fontId="29" numFmtId="0" xfId="0" applyAlignment="1" applyBorder="1" applyFont="1">
      <alignment horizontal="center" vertical="center"/>
    </xf>
    <xf borderId="120" fillId="0" fontId="3" numFmtId="0" xfId="0" applyBorder="1" applyFont="1"/>
    <xf quotePrefix="1" borderId="119" fillId="6" fontId="29" numFmtId="4" xfId="0" applyAlignment="1" applyBorder="1" applyFont="1" applyNumberFormat="1">
      <alignment horizontal="center" vertical="center"/>
    </xf>
    <xf borderId="121" fillId="0" fontId="3" numFmtId="0" xfId="0" applyBorder="1" applyFont="1"/>
    <xf quotePrefix="1" borderId="119" fillId="6" fontId="29" numFmtId="4" xfId="0" applyAlignment="1" applyBorder="1" applyFont="1" applyNumberFormat="1">
      <alignment horizontal="center" shrinkToFit="0" vertical="center" wrapText="1"/>
    </xf>
    <xf quotePrefix="1" borderId="122" fillId="6" fontId="29" numFmtId="0" xfId="0" applyAlignment="1" applyBorder="1" applyFont="1">
      <alignment horizontal="left" vertical="center"/>
    </xf>
    <xf quotePrefix="1" borderId="123" fillId="6" fontId="29" numFmtId="0" xfId="0" applyAlignment="1" applyBorder="1" applyFont="1">
      <alignment horizontal="left" vertical="center"/>
    </xf>
    <xf quotePrefix="1" borderId="124" fillId="6" fontId="29" numFmtId="4" xfId="0" applyAlignment="1" applyBorder="1" applyFont="1" applyNumberFormat="1">
      <alignment horizontal="center" vertical="center"/>
    </xf>
    <xf quotePrefix="1" borderId="125" fillId="6" fontId="29" numFmtId="4" xfId="0" applyAlignment="1" applyBorder="1" applyFont="1" applyNumberFormat="1">
      <alignment horizontal="center" vertical="center"/>
    </xf>
    <xf quotePrefix="1" borderId="126" fillId="6" fontId="29" numFmtId="4" xfId="0" applyAlignment="1" applyBorder="1" applyFont="1" applyNumberFormat="1">
      <alignment horizontal="center" vertical="center"/>
    </xf>
    <xf quotePrefix="1" borderId="123" fillId="6" fontId="29" numFmtId="4" xfId="0" applyAlignment="1" applyBorder="1" applyFont="1" applyNumberFormat="1">
      <alignment horizontal="center" vertical="center"/>
    </xf>
    <xf quotePrefix="1" borderId="122" fillId="6" fontId="29" numFmtId="4" xfId="0" applyAlignment="1" applyBorder="1" applyFont="1" applyNumberFormat="1">
      <alignment horizontal="center" vertical="center"/>
    </xf>
    <xf borderId="127" fillId="0" fontId="38" numFmtId="0" xfId="0" applyAlignment="1" applyBorder="1" applyFont="1">
      <alignment horizontal="left" vertical="center"/>
    </xf>
    <xf borderId="128" fillId="0" fontId="38" numFmtId="0" xfId="0" applyAlignment="1" applyBorder="1" applyFont="1">
      <alignment horizontal="left" vertical="center"/>
    </xf>
    <xf borderId="129" fillId="0" fontId="38" numFmtId="181" xfId="0" applyAlignment="1" applyBorder="1" applyFont="1" applyNumberFormat="1">
      <alignment horizontal="right" vertical="center"/>
    </xf>
    <xf borderId="130" fillId="0" fontId="38" numFmtId="0" xfId="0" applyAlignment="1" applyBorder="1" applyFont="1">
      <alignment horizontal="left" vertical="center"/>
    </xf>
    <xf borderId="129" fillId="18" fontId="38" numFmtId="181" xfId="0" applyAlignment="1" applyBorder="1" applyFill="1" applyFont="1" applyNumberFormat="1">
      <alignment horizontal="right" vertical="center"/>
    </xf>
    <xf borderId="129" fillId="9" fontId="38" numFmtId="181" xfId="0" applyAlignment="1" applyBorder="1" applyFont="1" applyNumberFormat="1">
      <alignment horizontal="right" vertical="center"/>
    </xf>
    <xf borderId="67" fillId="0" fontId="29" numFmtId="0" xfId="0" applyAlignment="1" applyBorder="1" applyFont="1">
      <alignment horizontal="left" vertical="center"/>
    </xf>
    <xf borderId="131" fillId="0" fontId="29" numFmtId="4" xfId="0" applyAlignment="1" applyBorder="1" applyFont="1" applyNumberFormat="1">
      <alignment horizontal="right" vertical="center"/>
    </xf>
    <xf borderId="132" fillId="0" fontId="29" numFmtId="4" xfId="0" applyAlignment="1" applyBorder="1" applyFont="1" applyNumberFormat="1">
      <alignment horizontal="right" vertical="center"/>
    </xf>
    <xf borderId="133" fillId="0" fontId="29" numFmtId="4" xfId="0" applyAlignment="1" applyBorder="1" applyFont="1" applyNumberFormat="1">
      <alignment horizontal="right" vertical="center"/>
    </xf>
    <xf borderId="0" fillId="0" fontId="29" numFmtId="0" xfId="0" applyAlignment="1" applyFont="1">
      <alignment horizontal="left" vertical="center"/>
    </xf>
    <xf borderId="0" fillId="0" fontId="29" numFmtId="4" xfId="0" applyAlignment="1" applyFont="1" applyNumberFormat="1">
      <alignment horizontal="center" vertical="center"/>
    </xf>
    <xf quotePrefix="1" borderId="134" fillId="0" fontId="29" numFmtId="4" xfId="0" applyAlignment="1" applyBorder="1" applyFont="1" applyNumberFormat="1">
      <alignment horizontal="right" vertical="center"/>
    </xf>
    <xf borderId="134" fillId="0" fontId="3" numFmtId="0" xfId="0" applyBorder="1" applyFont="1"/>
    <xf borderId="135" fillId="0" fontId="3" numFmtId="0" xfId="0" applyBorder="1" applyFont="1"/>
    <xf borderId="136" fillId="0" fontId="29" numFmtId="4" xfId="0" applyAlignment="1" applyBorder="1" applyFont="1" applyNumberFormat="1">
      <alignment horizontal="center" vertical="center"/>
    </xf>
    <xf borderId="137" fillId="9" fontId="29" numFmtId="4" xfId="0" applyAlignment="1" applyBorder="1" applyFont="1" applyNumberFormat="1">
      <alignment horizontal="right" vertical="center"/>
    </xf>
    <xf borderId="138" fillId="9" fontId="29" numFmtId="4" xfId="0" applyAlignment="1" applyBorder="1" applyFont="1" applyNumberFormat="1">
      <alignment horizontal="right" vertical="center"/>
    </xf>
    <xf borderId="128" fillId="0" fontId="29" numFmtId="4" xfId="0" applyAlignment="1" applyBorder="1" applyFont="1" applyNumberFormat="1">
      <alignment horizontal="right" vertical="center"/>
    </xf>
    <xf borderId="62" fillId="9" fontId="29" numFmtId="4" xfId="0" applyAlignment="1" applyBorder="1" applyFont="1" applyNumberFormat="1">
      <alignment horizontal="right" vertical="center"/>
    </xf>
    <xf borderId="0" fillId="0" fontId="38" numFmtId="4" xfId="0" applyAlignment="1" applyFont="1" applyNumberFormat="1">
      <alignment horizontal="center" vertical="center"/>
    </xf>
    <xf borderId="139" fillId="0" fontId="29" numFmtId="4" xfId="0" applyAlignment="1" applyBorder="1" applyFont="1" applyNumberFormat="1">
      <alignment horizontal="right" vertical="center"/>
    </xf>
    <xf borderId="140" fillId="0" fontId="29" numFmtId="4" xfId="0" applyAlignment="1" applyBorder="1" applyFont="1" applyNumberFormat="1">
      <alignment horizontal="right" vertical="center"/>
    </xf>
    <xf borderId="0" fillId="0" fontId="63" numFmtId="0" xfId="0" applyAlignment="1" applyFont="1">
      <alignment horizontal="left" vertical="center"/>
    </xf>
    <xf borderId="0" fillId="0" fontId="37" numFmtId="0" xfId="0" applyAlignment="1" applyFont="1">
      <alignment horizontal="center"/>
    </xf>
    <xf borderId="0" fillId="0" fontId="33" numFmtId="171" xfId="0" applyFont="1" applyNumberFormat="1"/>
    <xf borderId="0" fillId="0" fontId="64" numFmtId="0" xfId="0" applyAlignment="1" applyFont="1">
      <alignment readingOrder="0"/>
    </xf>
    <xf borderId="0" fillId="0" fontId="11" numFmtId="169" xfId="0" applyFont="1" applyNumberFormat="1"/>
    <xf borderId="0" fillId="0" fontId="9" numFmtId="0" xfId="0" applyFont="1"/>
    <xf borderId="0" fillId="0" fontId="65" numFmtId="0" xfId="0" applyFont="1"/>
    <xf borderId="0" fillId="0" fontId="22" numFmtId="0" xfId="0" applyAlignment="1" applyFont="1">
      <alignment horizontal="center"/>
    </xf>
    <xf borderId="0" fillId="0" fontId="22" numFmtId="0" xfId="0" applyAlignment="1" applyFont="1">
      <alignment horizontal="center" vertical="center"/>
    </xf>
    <xf borderId="0" fillId="0" fontId="9" numFmtId="0" xfId="0" applyAlignment="1" applyFont="1">
      <alignment horizontal="center"/>
    </xf>
    <xf borderId="110" fillId="0" fontId="5" numFmtId="0" xfId="0" applyAlignment="1" applyBorder="1" applyFont="1">
      <alignment horizontal="center" vertical="center"/>
    </xf>
    <xf borderId="0" fillId="0" fontId="11" numFmtId="0" xfId="0" applyAlignment="1" applyFont="1">
      <alignment horizontal="center"/>
    </xf>
    <xf borderId="141" fillId="19" fontId="11" numFmtId="0" xfId="0" applyBorder="1" applyFill="1" applyFont="1"/>
    <xf borderId="142" fillId="19" fontId="11" numFmtId="0" xfId="0" applyAlignment="1" applyBorder="1" applyFont="1">
      <alignment horizontal="center"/>
    </xf>
    <xf borderId="143" fillId="19" fontId="11" numFmtId="0" xfId="0" applyBorder="1" applyFont="1"/>
    <xf borderId="144" fillId="19" fontId="11" numFmtId="0" xfId="0" applyBorder="1" applyFont="1"/>
    <xf borderId="54" fillId="0" fontId="9" numFmtId="0" xfId="0" applyAlignment="1" applyBorder="1" applyFont="1">
      <alignment horizontal="center"/>
    </xf>
    <xf borderId="141" fillId="19" fontId="66" numFmtId="0" xfId="0" applyBorder="1" applyFont="1"/>
    <xf borderId="145" fillId="19" fontId="67" numFmtId="0" xfId="0" applyAlignment="1" applyBorder="1" applyFont="1">
      <alignment horizontal="center"/>
    </xf>
    <xf borderId="146" fillId="19" fontId="67" numFmtId="0" xfId="0" applyAlignment="1" applyBorder="1" applyFont="1">
      <alignment horizontal="center"/>
    </xf>
    <xf borderId="147" fillId="19" fontId="11" numFmtId="0" xfId="0" applyBorder="1" applyFont="1"/>
    <xf borderId="33" fillId="19" fontId="11" numFmtId="0" xfId="0" applyBorder="1" applyFont="1"/>
    <xf borderId="148" fillId="19" fontId="11" numFmtId="0" xfId="0" applyBorder="1" applyFont="1"/>
    <xf borderId="149" fillId="19" fontId="11" numFmtId="0" xfId="0" applyBorder="1" applyFont="1"/>
    <xf borderId="108" fillId="0" fontId="1" numFmtId="49" xfId="0" applyAlignment="1" applyBorder="1" applyFont="1" applyNumberFormat="1">
      <alignment vertical="center"/>
    </xf>
    <xf borderId="108" fillId="0" fontId="1" numFmtId="4" xfId="0" applyAlignment="1" applyBorder="1" applyFont="1" applyNumberFormat="1">
      <alignment vertical="center"/>
    </xf>
    <xf borderId="147" fillId="19" fontId="66" numFmtId="0" xfId="0" applyBorder="1" applyFont="1"/>
    <xf borderId="150" fillId="19" fontId="67" numFmtId="0" xfId="0" applyAlignment="1" applyBorder="1" applyFont="1">
      <alignment horizontal="center"/>
    </xf>
    <xf borderId="151" fillId="19" fontId="67" numFmtId="0" xfId="0" applyAlignment="1" applyBorder="1" applyFont="1">
      <alignment horizontal="center"/>
    </xf>
    <xf quotePrefix="1" borderId="152" fillId="0" fontId="9" numFmtId="0" xfId="0" applyAlignment="1" applyBorder="1" applyFont="1">
      <alignment horizontal="center"/>
    </xf>
    <xf quotePrefix="1" borderId="152" fillId="0" fontId="9" numFmtId="0" xfId="0" applyBorder="1" applyFont="1"/>
    <xf borderId="34" fillId="0" fontId="9" numFmtId="182" xfId="0" applyBorder="1" applyFont="1" applyNumberFormat="1"/>
    <xf borderId="153" fillId="0" fontId="9" numFmtId="182" xfId="0" applyBorder="1" applyFont="1" applyNumberFormat="1"/>
    <xf borderId="152" fillId="0" fontId="9" numFmtId="182" xfId="0" applyBorder="1" applyFont="1" applyNumberFormat="1"/>
    <xf borderId="154" fillId="0" fontId="9" numFmtId="182" xfId="0" applyBorder="1" applyFont="1" applyNumberFormat="1"/>
    <xf borderId="0" fillId="0" fontId="9" numFmtId="182" xfId="0" applyFont="1" applyNumberFormat="1"/>
    <xf borderId="0" fillId="0" fontId="9" numFmtId="49" xfId="0" applyAlignment="1" applyFont="1" applyNumberFormat="1">
      <alignment vertical="center"/>
    </xf>
    <xf borderId="0" fillId="0" fontId="9" numFmtId="181" xfId="0" applyAlignment="1" applyFont="1" applyNumberFormat="1">
      <alignment vertical="center"/>
    </xf>
    <xf borderId="0" fillId="0" fontId="9" numFmtId="10" xfId="0" applyFont="1" applyNumberFormat="1"/>
    <xf borderId="32" fillId="7" fontId="11" numFmtId="0" xfId="0" applyAlignment="1" applyBorder="1" applyFont="1">
      <alignment horizontal="left" vertical="center"/>
    </xf>
    <xf borderId="32" fillId="7" fontId="11" numFmtId="0" xfId="0" applyAlignment="1" applyBorder="1" applyFont="1">
      <alignment horizontal="left" shrinkToFit="0" vertical="center" wrapText="1"/>
    </xf>
    <xf borderId="155" fillId="0" fontId="67" numFmtId="0" xfId="0" applyBorder="1" applyFont="1"/>
    <xf borderId="156" fillId="0" fontId="66" numFmtId="183" xfId="0" applyBorder="1" applyFont="1" applyNumberFormat="1"/>
    <xf borderId="157" fillId="0" fontId="66" numFmtId="183" xfId="0" applyBorder="1" applyFont="1" applyNumberFormat="1"/>
    <xf borderId="28" fillId="0" fontId="9" numFmtId="182" xfId="0" applyBorder="1" applyFont="1" applyNumberFormat="1"/>
    <xf borderId="158" fillId="0" fontId="66" numFmtId="0" xfId="0" applyBorder="1" applyFont="1"/>
    <xf borderId="29" fillId="0" fontId="66" numFmtId="183" xfId="0" applyBorder="1" applyFont="1" applyNumberFormat="1"/>
    <xf borderId="159" fillId="0" fontId="66" numFmtId="183" xfId="0" applyBorder="1" applyFont="1" applyNumberFormat="1"/>
    <xf borderId="0" fillId="0" fontId="11" numFmtId="49" xfId="0" applyAlignment="1" applyFont="1" applyNumberFormat="1">
      <alignment vertical="center"/>
    </xf>
    <xf borderId="40" fillId="0" fontId="11" numFmtId="181" xfId="0" applyAlignment="1" applyBorder="1" applyFont="1" applyNumberFormat="1">
      <alignment vertical="center"/>
    </xf>
    <xf borderId="152" fillId="0" fontId="66" numFmtId="0" xfId="0" applyBorder="1" applyFont="1"/>
    <xf borderId="34" fillId="0" fontId="66" numFmtId="183" xfId="0" applyBorder="1" applyFont="1" applyNumberFormat="1"/>
    <xf borderId="160" fillId="0" fontId="66" numFmtId="183" xfId="0" applyBorder="1" applyFont="1" applyNumberFormat="1"/>
    <xf borderId="32" fillId="7" fontId="9" numFmtId="0" xfId="0" applyAlignment="1" applyBorder="1" applyFont="1">
      <alignment horizontal="left" shrinkToFit="0" vertical="center" wrapText="1"/>
    </xf>
    <xf borderId="161" fillId="19" fontId="67" numFmtId="0" xfId="0" applyBorder="1" applyFont="1"/>
    <xf borderId="156" fillId="19" fontId="67" numFmtId="183" xfId="0" applyBorder="1" applyFont="1" applyNumberFormat="1"/>
    <xf borderId="157" fillId="19" fontId="67" numFmtId="183" xfId="0" applyBorder="1" applyFont="1" applyNumberFormat="1"/>
    <xf borderId="32" fillId="7" fontId="9" numFmtId="0" xfId="0" applyAlignment="1" applyBorder="1" applyFont="1">
      <alignment horizontal="left" vertical="center"/>
    </xf>
    <xf borderId="0" fillId="0" fontId="11" numFmtId="184" xfId="0" applyFont="1" applyNumberFormat="1"/>
    <xf borderId="162" fillId="7" fontId="9" numFmtId="0" xfId="0" applyAlignment="1" applyBorder="1" applyFont="1">
      <alignment horizontal="left" shrinkToFit="0" vertical="center" wrapText="1"/>
    </xf>
    <xf borderId="0" fillId="0" fontId="11" numFmtId="182" xfId="0" applyFont="1" applyNumberFormat="1"/>
    <xf borderId="163" fillId="9" fontId="11" numFmtId="181" xfId="0" applyAlignment="1" applyBorder="1" applyFont="1" applyNumberFormat="1">
      <alignment vertical="center"/>
    </xf>
    <xf borderId="0" fillId="0" fontId="11" numFmtId="4" xfId="0" applyFont="1" applyNumberFormat="1"/>
    <xf borderId="1" fillId="9" fontId="9" numFmtId="181" xfId="0" applyAlignment="1" applyBorder="1" applyFont="1" applyNumberFormat="1">
      <alignment vertical="center"/>
    </xf>
    <xf borderId="162" fillId="7" fontId="11" numFmtId="0" xfId="0" applyAlignment="1" applyBorder="1" applyFont="1">
      <alignment horizontal="left" shrinkToFit="0" vertical="center" wrapText="1"/>
    </xf>
    <xf borderId="77" fillId="0" fontId="9" numFmtId="181" xfId="0" applyAlignment="1" applyBorder="1" applyFont="1" applyNumberFormat="1">
      <alignment vertical="center"/>
    </xf>
    <xf borderId="164" fillId="19" fontId="11" numFmtId="181" xfId="0" applyAlignment="1" applyBorder="1" applyFont="1" applyNumberFormat="1">
      <alignment vertical="center"/>
    </xf>
    <xf borderId="1" fillId="9" fontId="9" numFmtId="4" xfId="0" applyAlignment="1" applyBorder="1" applyFont="1" applyNumberFormat="1">
      <alignment vertical="center"/>
    </xf>
    <xf borderId="110" fillId="0" fontId="9" numFmtId="49" xfId="0" applyAlignment="1" applyBorder="1" applyFont="1" applyNumberFormat="1">
      <alignment vertical="center"/>
    </xf>
    <xf borderId="110" fillId="0" fontId="11" numFmtId="4" xfId="0" applyAlignment="1" applyBorder="1" applyFont="1" applyNumberFormat="1">
      <alignment vertical="center"/>
    </xf>
    <xf borderId="152" fillId="0" fontId="9" numFmtId="0" xfId="0" applyAlignment="1" applyBorder="1" applyFont="1">
      <alignment horizontal="center"/>
    </xf>
    <xf borderId="0" fillId="0" fontId="11" numFmtId="4" xfId="0" applyAlignment="1" applyFont="1" applyNumberFormat="1">
      <alignment vertical="center"/>
    </xf>
    <xf borderId="1" fillId="19" fontId="9" numFmtId="182" xfId="0" applyBorder="1" applyFont="1" applyNumberFormat="1"/>
    <xf borderId="0" fillId="0" fontId="9" numFmtId="4" xfId="0" applyFont="1" applyNumberFormat="1"/>
    <xf borderId="32" fillId="7" fontId="11" numFmtId="0" xfId="0" applyAlignment="1" applyBorder="1" applyFont="1">
      <alignment horizontal="center" vertical="center"/>
    </xf>
    <xf borderId="27" fillId="0" fontId="9" numFmtId="2" xfId="0" applyBorder="1" applyFont="1" applyNumberFormat="1"/>
    <xf borderId="0" fillId="0" fontId="9" numFmtId="9" xfId="0" applyFont="1" applyNumberFormat="1"/>
    <xf quotePrefix="1" borderId="165" fillId="0" fontId="9" numFmtId="0" xfId="0" applyAlignment="1" applyBorder="1" applyFont="1">
      <alignment horizontal="center"/>
    </xf>
    <xf quotePrefix="1" borderId="165" fillId="0" fontId="9" numFmtId="0" xfId="0" applyBorder="1" applyFont="1"/>
    <xf borderId="166" fillId="0" fontId="9" numFmtId="182" xfId="0" applyBorder="1" applyFont="1" applyNumberFormat="1"/>
    <xf borderId="167" fillId="0" fontId="9" numFmtId="182" xfId="0" applyBorder="1" applyFont="1" applyNumberFormat="1"/>
    <xf borderId="168" fillId="0" fontId="9" numFmtId="182" xfId="0" applyBorder="1" applyFont="1" applyNumberFormat="1"/>
    <xf borderId="165" fillId="0" fontId="9" numFmtId="182" xfId="0" applyBorder="1" applyFont="1" applyNumberFormat="1"/>
    <xf borderId="36" fillId="19" fontId="11" numFmtId="182" xfId="0" applyBorder="1" applyFont="1" applyNumberFormat="1"/>
    <xf borderId="51" fillId="19" fontId="11" numFmtId="182" xfId="0" applyBorder="1" applyFont="1" applyNumberFormat="1"/>
    <xf borderId="27" fillId="0" fontId="9" numFmtId="182" xfId="0" applyBorder="1" applyFont="1" applyNumberFormat="1"/>
    <xf borderId="1" fillId="7" fontId="9" numFmtId="0" xfId="0" applyBorder="1" applyFont="1"/>
    <xf borderId="169" fillId="0" fontId="67" numFmtId="0" xfId="0" applyAlignment="1" applyBorder="1" applyFont="1">
      <alignment horizontal="center"/>
    </xf>
    <xf borderId="170" fillId="0" fontId="3" numFmtId="0" xfId="0" applyBorder="1" applyFont="1"/>
    <xf borderId="171" fillId="0" fontId="3" numFmtId="0" xfId="0" applyBorder="1" applyFont="1"/>
    <xf borderId="27" fillId="0" fontId="11" numFmtId="182" xfId="0" applyBorder="1" applyFont="1" applyNumberFormat="1"/>
    <xf borderId="152" fillId="0" fontId="67" numFmtId="0" xfId="0" applyAlignment="1" applyBorder="1" applyFont="1">
      <alignment horizontal="center"/>
    </xf>
    <xf borderId="153" fillId="0" fontId="3" numFmtId="0" xfId="0" applyBorder="1" applyFont="1"/>
    <xf borderId="0" fillId="0" fontId="66" numFmtId="0" xfId="0" applyFont="1"/>
    <xf borderId="153" fillId="0" fontId="66" numFmtId="0" xfId="0" applyBorder="1" applyFont="1"/>
    <xf borderId="0" fillId="0" fontId="68" numFmtId="0" xfId="0" applyAlignment="1" applyFont="1">
      <alignment horizontal="center"/>
    </xf>
    <xf borderId="0" fillId="0" fontId="69" numFmtId="0" xfId="0" applyAlignment="1" applyFont="1">
      <alignment horizontal="center"/>
    </xf>
    <xf borderId="143" fillId="19" fontId="11" numFmtId="0" xfId="0" applyAlignment="1" applyBorder="1" applyFont="1">
      <alignment horizontal="center"/>
    </xf>
    <xf borderId="35" fillId="19" fontId="11" numFmtId="0" xfId="0" applyBorder="1" applyFont="1"/>
    <xf borderId="1" fillId="19" fontId="11" numFmtId="0" xfId="0" applyBorder="1" applyFont="1"/>
    <xf borderId="49" fillId="19" fontId="11" numFmtId="0" xfId="0" applyBorder="1" applyFont="1"/>
    <xf borderId="172" fillId="19" fontId="11" numFmtId="0" xfId="0" applyBorder="1" applyFont="1"/>
    <xf borderId="27" fillId="19" fontId="11" numFmtId="0" xfId="0" applyBorder="1" applyFont="1"/>
    <xf borderId="0" fillId="0" fontId="70" numFmtId="0" xfId="0" applyFont="1"/>
    <xf borderId="0" fillId="0" fontId="71" numFmtId="0" xfId="0" applyAlignment="1" applyFont="1">
      <alignment horizontal="center"/>
    </xf>
    <xf quotePrefix="1" borderId="34" fillId="0" fontId="9" numFmtId="0" xfId="0" applyBorder="1" applyFont="1"/>
    <xf borderId="33" fillId="7" fontId="9" numFmtId="182" xfId="0" applyBorder="1" applyFont="1" applyNumberFormat="1"/>
    <xf borderId="173" fillId="0" fontId="9" numFmtId="182" xfId="0" applyBorder="1" applyFont="1" applyNumberFormat="1"/>
    <xf quotePrefix="1" borderId="28" fillId="0" fontId="9" numFmtId="0" xfId="0" applyBorder="1" applyFont="1"/>
    <xf borderId="35" fillId="7" fontId="9" numFmtId="182" xfId="0" applyBorder="1" applyFont="1" applyNumberFormat="1"/>
    <xf borderId="0" fillId="0" fontId="9" numFmtId="0" xfId="0" applyAlignment="1" applyFont="1">
      <alignment horizontal="left" vertical="center"/>
    </xf>
    <xf borderId="0" fillId="0" fontId="9" numFmtId="4" xfId="0" applyAlignment="1" applyFont="1" applyNumberFormat="1">
      <alignment horizontal="right" vertical="center"/>
    </xf>
    <xf borderId="0" fillId="0" fontId="9" numFmtId="181" xfId="0" applyFont="1" applyNumberFormat="1"/>
    <xf borderId="156" fillId="0" fontId="67" numFmtId="183" xfId="0" applyBorder="1" applyFont="1" applyNumberFormat="1"/>
    <xf borderId="157" fillId="0" fontId="67" numFmtId="183" xfId="0" applyBorder="1" applyFont="1" applyNumberFormat="1"/>
    <xf borderId="5" fillId="0" fontId="11" numFmtId="181" xfId="0" applyAlignment="1" applyBorder="1" applyFont="1" applyNumberFormat="1">
      <alignment vertical="center"/>
    </xf>
    <xf borderId="1" fillId="7" fontId="72" numFmtId="0" xfId="0" applyAlignment="1" applyBorder="1" applyFont="1">
      <alignment horizontal="left" vertical="center"/>
    </xf>
    <xf borderId="1" fillId="7" fontId="72" numFmtId="4" xfId="0" applyAlignment="1" applyBorder="1" applyFont="1" applyNumberFormat="1">
      <alignment horizontal="right" vertical="center"/>
    </xf>
    <xf borderId="0" fillId="0" fontId="72" numFmtId="0" xfId="0" applyAlignment="1" applyFont="1">
      <alignment horizontal="left" vertical="center"/>
    </xf>
    <xf borderId="0" fillId="0" fontId="72" numFmtId="4" xfId="0" applyAlignment="1" applyFont="1" applyNumberFormat="1">
      <alignment horizontal="right" vertical="center"/>
    </xf>
    <xf borderId="0" fillId="0" fontId="9" numFmtId="0" xfId="0" applyAlignment="1" applyFont="1">
      <alignment readingOrder="0"/>
    </xf>
    <xf borderId="67" fillId="0" fontId="11" numFmtId="4" xfId="0" applyAlignment="1" applyBorder="1" applyFont="1" applyNumberFormat="1">
      <alignment horizontal="right" vertical="center"/>
    </xf>
    <xf borderId="28" fillId="0" fontId="9" numFmtId="0" xfId="0" applyAlignment="1" applyBorder="1" applyFont="1">
      <alignment horizontal="left"/>
    </xf>
    <xf borderId="28" fillId="0" fontId="9" numFmtId="0" xfId="0" applyBorder="1" applyFont="1"/>
    <xf borderId="28" fillId="0" fontId="9" numFmtId="4" xfId="0" applyBorder="1" applyFont="1" applyNumberFormat="1"/>
    <xf borderId="28" fillId="0" fontId="9" numFmtId="182" xfId="0" applyAlignment="1" applyBorder="1" applyFont="1" applyNumberFormat="1">
      <alignment readingOrder="0"/>
    </xf>
    <xf borderId="67" fillId="0" fontId="9" numFmtId="4" xfId="0" applyAlignment="1" applyBorder="1" applyFont="1" applyNumberFormat="1">
      <alignment horizontal="right" vertical="center"/>
    </xf>
    <xf borderId="1" fillId="20" fontId="9" numFmtId="4" xfId="0" applyAlignment="1" applyBorder="1" applyFill="1" applyFont="1" applyNumberFormat="1">
      <alignment horizontal="right" vertical="center"/>
    </xf>
    <xf borderId="0" fillId="0" fontId="11" numFmtId="0" xfId="0" applyAlignment="1" applyFont="1">
      <alignment horizontal="left" shrinkToFit="0" vertical="center" wrapText="1"/>
    </xf>
    <xf borderId="164" fillId="21" fontId="11" numFmtId="4" xfId="0" applyAlignment="1" applyBorder="1" applyFill="1" applyFont="1" applyNumberFormat="1">
      <alignment horizontal="right" vertical="center"/>
    </xf>
    <xf borderId="0" fillId="0" fontId="17" numFmtId="2" xfId="0" applyAlignment="1" applyFont="1" applyNumberFormat="1">
      <alignment horizontal="right"/>
    </xf>
    <xf quotePrefix="1" borderId="29" fillId="0" fontId="9" numFmtId="0" xfId="0" applyBorder="1" applyFont="1"/>
    <xf borderId="29" fillId="0" fontId="9" numFmtId="182" xfId="0" applyBorder="1" applyFont="1" applyNumberFormat="1"/>
    <xf borderId="36" fillId="7" fontId="9" numFmtId="182" xfId="0" applyBorder="1" applyFont="1" applyNumberFormat="1"/>
    <xf borderId="27" fillId="19" fontId="9" numFmtId="0" xfId="0" applyBorder="1" applyFont="1"/>
    <xf borderId="27" fillId="19" fontId="9" numFmtId="182" xfId="0" applyBorder="1" applyFont="1" applyNumberFormat="1"/>
    <xf borderId="174" fillId="19" fontId="9" numFmtId="182" xfId="0" applyBorder="1" applyFont="1" applyNumberFormat="1"/>
    <xf borderId="36" fillId="19" fontId="9" numFmtId="182" xfId="0" applyBorder="1" applyFont="1" applyNumberFormat="1"/>
    <xf borderId="85" fillId="19" fontId="9" numFmtId="182" xfId="0" applyBorder="1" applyFont="1" applyNumberFormat="1"/>
    <xf borderId="0" fillId="0" fontId="67" numFmtId="0" xfId="0" applyAlignment="1" applyFont="1">
      <alignment horizontal="center"/>
    </xf>
    <xf borderId="69" fillId="0" fontId="9" numFmtId="182" xfId="0" applyBorder="1" applyFont="1" applyNumberFormat="1"/>
    <xf borderId="29" fillId="0" fontId="11" numFmtId="182" xfId="0" applyBorder="1" applyFont="1" applyNumberFormat="1"/>
    <xf borderId="77" fillId="0" fontId="11" numFmtId="182" xfId="0" applyBorder="1" applyFont="1" applyNumberFormat="1"/>
    <xf borderId="78" fillId="0" fontId="11" numFmtId="182" xfId="0" applyBorder="1" applyFont="1" applyNumberFormat="1"/>
    <xf borderId="0" fillId="0" fontId="9" numFmtId="185" xfId="0" applyFont="1" applyNumberFormat="1"/>
    <xf borderId="175" fillId="19" fontId="20" numFmtId="0" xfId="0" applyAlignment="1" applyBorder="1" applyFont="1">
      <alignment horizontal="center" shrinkToFit="0" vertical="center" wrapText="1"/>
    </xf>
    <xf borderId="176" fillId="19" fontId="20" numFmtId="0" xfId="0" applyAlignment="1" applyBorder="1" applyFont="1">
      <alignment horizontal="center" shrinkToFit="0" vertical="center" wrapText="1"/>
    </xf>
    <xf borderId="177" fillId="0" fontId="3" numFmtId="0" xfId="0" applyBorder="1" applyFont="1"/>
    <xf borderId="178" fillId="19" fontId="20" numFmtId="0" xfId="0" applyAlignment="1" applyBorder="1" applyFont="1">
      <alignment horizontal="center" shrinkToFit="0" vertical="center" wrapText="1"/>
    </xf>
    <xf borderId="179" fillId="19" fontId="20" numFmtId="0" xfId="0" applyAlignment="1" applyBorder="1" applyFont="1">
      <alignment horizontal="center"/>
    </xf>
    <xf borderId="168" fillId="0" fontId="3" numFmtId="0" xfId="0" applyBorder="1" applyFont="1"/>
    <xf borderId="161" fillId="19" fontId="20" numFmtId="169" xfId="0" applyAlignment="1" applyBorder="1" applyFont="1" applyNumberFormat="1">
      <alignment horizontal="center" vertical="center"/>
    </xf>
    <xf borderId="179" fillId="19" fontId="20" numFmtId="0" xfId="0" applyAlignment="1" applyBorder="1" applyFont="1">
      <alignment horizontal="center" shrinkToFit="0" vertical="center" wrapText="1"/>
    </xf>
    <xf borderId="179" fillId="19" fontId="20" numFmtId="0" xfId="0" applyAlignment="1" applyBorder="1" applyFont="1">
      <alignment horizontal="center" vertical="center"/>
    </xf>
    <xf borderId="180" fillId="19" fontId="33" numFmtId="0" xfId="0" applyAlignment="1" applyBorder="1" applyFont="1">
      <alignment vertical="center"/>
    </xf>
    <xf borderId="153" fillId="0" fontId="37" numFmtId="181" xfId="0" applyBorder="1" applyFont="1" applyNumberFormat="1"/>
    <xf borderId="152" fillId="0" fontId="37" numFmtId="181" xfId="0" applyBorder="1" applyFont="1" applyNumberFormat="1"/>
    <xf borderId="154" fillId="0" fontId="37" numFmtId="181" xfId="0" applyBorder="1" applyFont="1" applyNumberFormat="1"/>
    <xf borderId="154" fillId="0" fontId="37" numFmtId="0" xfId="0" applyBorder="1" applyFont="1"/>
    <xf borderId="175" fillId="0" fontId="37" numFmtId="0" xfId="0" applyBorder="1" applyFont="1"/>
    <xf borderId="180" fillId="9" fontId="37" numFmtId="181" xfId="0" applyBorder="1" applyFont="1" applyNumberFormat="1"/>
    <xf borderId="179" fillId="0" fontId="33" numFmtId="0" xfId="0" applyAlignment="1" applyBorder="1" applyFont="1">
      <alignment horizontal="center" vertical="center"/>
    </xf>
    <xf borderId="179" fillId="0" fontId="33" numFmtId="181" xfId="0" applyBorder="1" applyFont="1" applyNumberFormat="1"/>
    <xf borderId="155" fillId="0" fontId="33" numFmtId="181" xfId="0" applyBorder="1" applyFont="1" applyNumberFormat="1"/>
    <xf borderId="157" fillId="0" fontId="33" numFmtId="181" xfId="0" applyBorder="1" applyFont="1" applyNumberFormat="1"/>
    <xf borderId="153" fillId="0" fontId="37" numFmtId="0" xfId="0" applyBorder="1" applyFont="1"/>
    <xf borderId="181" fillId="19" fontId="33" numFmtId="0" xfId="0" applyAlignment="1" applyBorder="1" applyFont="1">
      <alignment vertical="center"/>
    </xf>
    <xf borderId="154" fillId="0" fontId="37" numFmtId="0" xfId="0" applyAlignment="1" applyBorder="1" applyFont="1">
      <alignment vertical="center"/>
    </xf>
    <xf borderId="182" fillId="0" fontId="37" numFmtId="0" xfId="0" applyBorder="1" applyFont="1"/>
    <xf borderId="0" fillId="0" fontId="9" numFmtId="186" xfId="0" applyFont="1" applyNumberFormat="1"/>
    <xf borderId="0" fillId="0" fontId="73" numFmtId="0" xfId="0" applyFont="1"/>
    <xf borderId="0" fillId="0" fontId="9" numFmtId="2" xfId="0" applyFont="1" applyNumberFormat="1"/>
    <xf borderId="0" fillId="0" fontId="74" numFmtId="0" xfId="0" applyFont="1"/>
    <xf borderId="0" fillId="0" fontId="75" numFmtId="4" xfId="0" applyFont="1" applyNumberFormat="1"/>
    <xf borderId="0" fillId="0" fontId="76" numFmtId="2" xfId="0" applyFont="1" applyNumberFormat="1"/>
    <xf borderId="0" fillId="0" fontId="11" numFmtId="9" xfId="0" applyFont="1" applyNumberFormat="1"/>
    <xf borderId="0" fillId="0" fontId="1" numFmtId="2" xfId="0" applyFont="1" applyNumberFormat="1"/>
    <xf borderId="77" fillId="0" fontId="77" numFmtId="0" xfId="0" applyAlignment="1" applyBorder="1" applyFont="1">
      <alignment horizontal="center"/>
    </xf>
    <xf borderId="0" fillId="0" fontId="1" numFmtId="10" xfId="0" applyFont="1" applyNumberFormat="1"/>
  </cellXfs>
  <cellStyles count="1">
    <cellStyle xfId="0" name="Normal" builtinId="0"/>
  </cellStyles>
  <dxfs count="14">
    <dxf>
      <font>
        <b/>
        <u/>
        <color rgb="FFFF0000"/>
      </font>
      <fill>
        <patternFill patternType="none"/>
      </fill>
      <border/>
    </dxf>
    <dxf>
      <font>
        <b/>
        <u/>
      </font>
      <fill>
        <patternFill patternType="none"/>
      </fill>
      <border/>
    </dxf>
    <dxf>
      <font>
        <b/>
        <color rgb="FFFF0000"/>
      </font>
      <fill>
        <patternFill patternType="solid">
          <fgColor rgb="FFC0C0C0"/>
          <bgColor rgb="FFC0C0C0"/>
        </patternFill>
      </fill>
      <border/>
    </dxf>
    <dxf>
      <font/>
      <fill>
        <patternFill patternType="solid">
          <fgColor rgb="FFFFFF99"/>
          <bgColor rgb="FFFFFF99"/>
        </patternFill>
      </fill>
      <border/>
    </dxf>
    <dxf>
      <font>
        <b/>
        <name val="Cambria"/>
      </font>
      <fill>
        <patternFill patternType="solid">
          <fgColor rgb="FFBFBFBF"/>
          <bgColor rgb="FFBFBFBF"/>
        </patternFill>
      </fill>
      <border/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1"/>
          <bgColor theme="1"/>
        </patternFill>
      </fill>
      <border/>
    </dxf>
    <dxf>
      <font/>
      <fill>
        <patternFill patternType="solid">
          <fgColor rgb="FF366092"/>
          <bgColor rgb="FF366092"/>
        </patternFill>
      </fill>
      <border/>
    </dxf>
    <dxf>
      <font/>
      <fill>
        <patternFill patternType="solid">
          <fgColor theme="4"/>
          <bgColor theme="4"/>
        </patternFill>
      </fill>
      <border/>
    </dxf>
    <dxf>
      <font>
        <color theme="0"/>
      </font>
      <fill>
        <patternFill patternType="none"/>
      </fill>
      <border/>
    </dxf>
    <dxf>
      <font>
        <b/>
        <i/>
        <color rgb="FFFF0000"/>
      </font>
      <fill>
        <patternFill patternType="none"/>
      </fill>
      <border/>
    </dxf>
    <dxf>
      <font>
        <color rgb="FF9C0006"/>
      </font>
      <fill>
        <patternFill patternType="none"/>
      </fill>
      <border/>
    </dxf>
    <dxf>
      <font>
        <color rgb="FFFF0000"/>
      </font>
      <fill>
        <patternFill patternType="none"/>
      </fill>
      <border/>
    </dxf>
  </dxfs>
  <tableStyles count="1">
    <tableStyle count="3" pivot="0" name="TABLAS-style">
      <tableStyleElement dxfId="7" type="headerRow"/>
      <tableStyleElement dxfId="8" type="firstRowStripe"/>
      <tableStyleElement dxfId="9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.xml"/><Relationship Id="rId28" Type="http://customschemas.google.com/relationships/workbookmetadata" Target="metadata"/><Relationship Id="rId27" Type="http://schemas.openxmlformats.org/officeDocument/2006/relationships/externalLink" Target="externalLinks/externalLink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'14.1'!A1" TargetMode="External"/><Relationship Id="rId2" Type="http://schemas.openxmlformats.org/officeDocument/2006/relationships/hyperlink" Target="#COMP!A1" TargetMode="External"/><Relationship Id="rId3" Type="http://schemas.openxmlformats.org/officeDocument/2006/relationships/hyperlink" Target="#CP!A1" TargetMode="External"/><Relationship Id="rId4" Type="http://schemas.openxmlformats.org/officeDocument/2006/relationships/hyperlink" Target="#TABLAS!A1" TargetMode="External"/><Relationship Id="rId9" Type="http://schemas.openxmlformats.org/officeDocument/2006/relationships/image" Target="../media/image1.png"/><Relationship Id="rId5" Type="http://schemas.openxmlformats.org/officeDocument/2006/relationships/hyperlink" Target="#'3.1'!A1" TargetMode="External"/><Relationship Id="rId6" Type="http://schemas.openxmlformats.org/officeDocument/2006/relationships/hyperlink" Target="#'5.1'!A1" TargetMode="External"/><Relationship Id="rId7" Type="http://schemas.openxmlformats.org/officeDocument/2006/relationships/hyperlink" Target="#'5.2'!A1" TargetMode="External"/><Relationship Id="rId8" Type="http://schemas.openxmlformats.org/officeDocument/2006/relationships/hyperlink" Target="#'3.1'!A1" TargetMode="Externa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hyperlink" Target="#MENU!A1" TargetMode="Externa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hyperlink" Target="#MENU!A1" TargetMode="Externa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hyperlink" Target="#MENU!A1" TargetMode="Externa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hyperlink" Target="#MENU!A1" TargetMode="Externa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hyperlink" Target="#MENU!A1" TargetMode="Externa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hyperlink" Target="#MENU!A1" TargetMode="Externa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hyperlink" Target="#MENU!A1" TargetMode="Externa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5.jpg"/><Relationship Id="rId3" Type="http://schemas.openxmlformats.org/officeDocument/2006/relationships/image" Target="../media/image3.jpg"/><Relationship Id="rId4" Type="http://schemas.openxmlformats.org/officeDocument/2006/relationships/image" Target="../media/image4.jp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742950</xdr:colOff>
      <xdr:row>30</xdr:row>
      <xdr:rowOff>0</xdr:rowOff>
    </xdr:from>
    <xdr:ext cx="942975" cy="295275"/>
    <xdr:sp>
      <xdr:nvSpPr>
        <xdr:cNvPr id="3" name="Shape 3"/>
        <xdr:cNvSpPr/>
      </xdr:nvSpPr>
      <xdr:spPr>
        <a:xfrm>
          <a:off x="4879275" y="3637125"/>
          <a:ext cx="933450" cy="285750"/>
        </a:xfrm>
        <a:prstGeom prst="roundRect">
          <a:avLst>
            <a:gd fmla="val 16667" name="adj"/>
          </a:avLst>
        </a:prstGeom>
        <a:gradFill>
          <a:gsLst>
            <a:gs pos="0">
              <a:srgbClr val="29859E"/>
            </a:gs>
            <a:gs pos="80000">
              <a:srgbClr val="36B0D0"/>
            </a:gs>
            <a:gs pos="100000">
              <a:srgbClr val="33B3D5"/>
            </a:gs>
          </a:gsLst>
          <a:lin ang="16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PCGE</a:t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7</xdr:row>
      <xdr:rowOff>0</xdr:rowOff>
    </xdr:from>
    <xdr:ext cx="1514475" cy="371475"/>
    <xdr:sp>
      <xdr:nvSpPr>
        <xdr:cNvPr id="4" name="Shape 4">
          <a:hlinkClick r:id="rId1"/>
        </xdr:cNvPr>
        <xdr:cNvSpPr/>
      </xdr:nvSpPr>
      <xdr:spPr>
        <a:xfrm>
          <a:off x="4588763" y="3594263"/>
          <a:ext cx="1514475" cy="371475"/>
        </a:xfrm>
        <a:prstGeom prst="roundRect">
          <a:avLst>
            <a:gd fmla="val 16667" name="adj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REGISTRO DE VENTAS</a:t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9</xdr:row>
      <xdr:rowOff>95250</xdr:rowOff>
    </xdr:from>
    <xdr:ext cx="1524000" cy="371475"/>
    <xdr:sp>
      <xdr:nvSpPr>
        <xdr:cNvPr id="5" name="Shape 5">
          <a:hlinkClick r:id="rId2"/>
        </xdr:cNvPr>
        <xdr:cNvSpPr/>
      </xdr:nvSpPr>
      <xdr:spPr>
        <a:xfrm>
          <a:off x="4588763" y="3594263"/>
          <a:ext cx="1514475" cy="371475"/>
        </a:xfrm>
        <a:prstGeom prst="roundRect">
          <a:avLst>
            <a:gd fmla="val 16667" name="adj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REGISTRO DE COMPRAS</a:t>
          </a:r>
          <a:endParaRPr sz="1400"/>
        </a:p>
      </xdr:txBody>
    </xdr:sp>
    <xdr:clientData fLocksWithSheet="0"/>
  </xdr:oneCellAnchor>
  <xdr:oneCellAnchor>
    <xdr:from>
      <xdr:col>2</xdr:col>
      <xdr:colOff>314325</xdr:colOff>
      <xdr:row>30</xdr:row>
      <xdr:rowOff>0</xdr:rowOff>
    </xdr:from>
    <xdr:ext cx="1200150" cy="295275"/>
    <xdr:sp>
      <xdr:nvSpPr>
        <xdr:cNvPr id="6" name="Shape 6">
          <a:hlinkClick r:id="rId3"/>
        </xdr:cNvPr>
        <xdr:cNvSpPr/>
      </xdr:nvSpPr>
      <xdr:spPr>
        <a:xfrm>
          <a:off x="4745925" y="3637125"/>
          <a:ext cx="1200150" cy="285750"/>
        </a:xfrm>
        <a:prstGeom prst="roundRect">
          <a:avLst>
            <a:gd fmla="val 16667" name="adj"/>
          </a:avLst>
        </a:prstGeom>
        <a:gradFill>
          <a:gsLst>
            <a:gs pos="0">
              <a:srgbClr val="29859E"/>
            </a:gs>
            <a:gs pos="80000">
              <a:srgbClr val="36B0D0"/>
            </a:gs>
            <a:gs pos="100000">
              <a:srgbClr val="33B3D5"/>
            </a:gs>
          </a:gsLst>
          <a:lin ang="16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7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CLIENTES - PROVEEDORES - OTROS</a:t>
          </a:r>
          <a:endParaRPr sz="1400"/>
        </a:p>
      </xdr:txBody>
    </xdr:sp>
    <xdr:clientData fLocksWithSheet="0"/>
  </xdr:oneCellAnchor>
  <xdr:oneCellAnchor>
    <xdr:from>
      <xdr:col>3</xdr:col>
      <xdr:colOff>1162050</xdr:colOff>
      <xdr:row>30</xdr:row>
      <xdr:rowOff>0</xdr:rowOff>
    </xdr:from>
    <xdr:ext cx="1047750" cy="295275"/>
    <xdr:sp>
      <xdr:nvSpPr>
        <xdr:cNvPr id="7" name="Shape 7"/>
        <xdr:cNvSpPr/>
      </xdr:nvSpPr>
      <xdr:spPr>
        <a:xfrm>
          <a:off x="4826888" y="3637125"/>
          <a:ext cx="1038225" cy="285750"/>
        </a:xfrm>
        <a:prstGeom prst="roundRect">
          <a:avLst>
            <a:gd fmla="val 16667" name="adj"/>
          </a:avLst>
        </a:prstGeom>
        <a:gradFill>
          <a:gsLst>
            <a:gs pos="0">
              <a:srgbClr val="29859E"/>
            </a:gs>
            <a:gs pos="80000">
              <a:srgbClr val="36B0D0"/>
            </a:gs>
            <a:gs pos="100000">
              <a:srgbClr val="33B3D5"/>
            </a:gs>
          </a:gsLst>
          <a:lin ang="16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PROVEEDOR</a:t>
          </a:r>
          <a:endParaRPr sz="1400"/>
        </a:p>
      </xdr:txBody>
    </xdr:sp>
    <xdr:clientData fLocksWithSheet="0"/>
  </xdr:oneCellAnchor>
  <xdr:oneCellAnchor>
    <xdr:from>
      <xdr:col>5</xdr:col>
      <xdr:colOff>276225</xdr:colOff>
      <xdr:row>29</xdr:row>
      <xdr:rowOff>133350</xdr:rowOff>
    </xdr:from>
    <xdr:ext cx="933450" cy="304800"/>
    <xdr:sp>
      <xdr:nvSpPr>
        <xdr:cNvPr id="8" name="Shape 8">
          <a:hlinkClick r:id="rId4"/>
        </xdr:cNvPr>
        <xdr:cNvSpPr/>
      </xdr:nvSpPr>
      <xdr:spPr>
        <a:xfrm>
          <a:off x="4884038" y="3632363"/>
          <a:ext cx="923925" cy="295275"/>
        </a:xfrm>
        <a:prstGeom prst="roundRect">
          <a:avLst>
            <a:gd fmla="val 16667" name="adj"/>
          </a:avLst>
        </a:prstGeom>
        <a:gradFill>
          <a:gsLst>
            <a:gs pos="0">
              <a:srgbClr val="29859E"/>
            </a:gs>
            <a:gs pos="80000">
              <a:srgbClr val="36B0D0"/>
            </a:gs>
            <a:gs pos="100000">
              <a:srgbClr val="33B3D5"/>
            </a:gs>
          </a:gsLst>
          <a:lin ang="16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TABLAS</a:t>
          </a:r>
          <a:endParaRPr sz="1400"/>
        </a:p>
      </xdr:txBody>
    </xdr:sp>
    <xdr:clientData fLocksWithSheet="0"/>
  </xdr:oneCellAnchor>
  <xdr:oneCellAnchor>
    <xdr:from>
      <xdr:col>1</xdr:col>
      <xdr:colOff>133350</xdr:colOff>
      <xdr:row>7</xdr:row>
      <xdr:rowOff>76200</xdr:rowOff>
    </xdr:from>
    <xdr:ext cx="1666875" cy="514350"/>
    <xdr:sp>
      <xdr:nvSpPr>
        <xdr:cNvPr id="9" name="Shape 9">
          <a:hlinkClick r:id="rId5"/>
        </xdr:cNvPr>
        <xdr:cNvSpPr/>
      </xdr:nvSpPr>
      <xdr:spPr>
        <a:xfrm>
          <a:off x="4526850" y="3537113"/>
          <a:ext cx="1638300" cy="485775"/>
        </a:xfrm>
        <a:prstGeom prst="roundRect">
          <a:avLst>
            <a:gd fmla="val 16667" name="adj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cap="flat" cmpd="sng" w="34925">
          <a:solidFill>
            <a:srgbClr val="FFFFFF"/>
          </a:solidFill>
          <a:prstDash val="solid"/>
          <a:round/>
          <a:headEnd len="sm" w="sm" type="none"/>
          <a:tailEnd len="sm" w="sm" type="none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INVENTARIOS Y BALANCES</a:t>
          </a:r>
          <a:endParaRPr sz="1400"/>
        </a:p>
      </xdr:txBody>
    </xdr:sp>
    <xdr:clientData fLocksWithSheet="0"/>
  </xdr:oneCellAnchor>
  <xdr:oneCellAnchor>
    <xdr:from>
      <xdr:col>1</xdr:col>
      <xdr:colOff>152400</xdr:colOff>
      <xdr:row>12</xdr:row>
      <xdr:rowOff>38100</xdr:rowOff>
    </xdr:from>
    <xdr:ext cx="1666875" cy="514350"/>
    <xdr:sp>
      <xdr:nvSpPr>
        <xdr:cNvPr id="10" name="Shape 10">
          <a:hlinkClick r:id="rId6"/>
        </xdr:cNvPr>
        <xdr:cNvSpPr/>
      </xdr:nvSpPr>
      <xdr:spPr>
        <a:xfrm>
          <a:off x="4526850" y="3537113"/>
          <a:ext cx="1638300" cy="485775"/>
        </a:xfrm>
        <a:prstGeom prst="roundRect">
          <a:avLst>
            <a:gd fmla="val 16667" name="adj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cap="flat" cmpd="sng" w="34925">
          <a:solidFill>
            <a:srgbClr val="FFFFFF"/>
          </a:solidFill>
          <a:prstDash val="solid"/>
          <a:round/>
          <a:headEnd len="sm" w="sm" type="none"/>
          <a:tailEnd len="sm" w="sm" type="none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DIARIO</a:t>
          </a:r>
          <a:endParaRPr sz="1400"/>
        </a:p>
      </xdr:txBody>
    </xdr:sp>
    <xdr:clientData fLocksWithSheet="0"/>
  </xdr:oneCellAnchor>
  <xdr:oneCellAnchor>
    <xdr:from>
      <xdr:col>1</xdr:col>
      <xdr:colOff>171450</xdr:colOff>
      <xdr:row>16</xdr:row>
      <xdr:rowOff>123825</xdr:rowOff>
    </xdr:from>
    <xdr:ext cx="1666875" cy="514350"/>
    <xdr:sp>
      <xdr:nvSpPr>
        <xdr:cNvPr id="11" name="Shape 11">
          <a:hlinkClick r:id="rId7"/>
        </xdr:cNvPr>
        <xdr:cNvSpPr/>
      </xdr:nvSpPr>
      <xdr:spPr>
        <a:xfrm>
          <a:off x="4526850" y="3537113"/>
          <a:ext cx="1638300" cy="485775"/>
        </a:xfrm>
        <a:prstGeom prst="roundRect">
          <a:avLst>
            <a:gd fmla="val 16667" name="adj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cap="flat" cmpd="sng" w="34925">
          <a:solidFill>
            <a:srgbClr val="FFFFFF"/>
          </a:solidFill>
          <a:prstDash val="solid"/>
          <a:round/>
          <a:headEnd len="sm" w="sm" type="none"/>
          <a:tailEnd len="sm" w="sm" type="none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DIARIO SIMPLIFICADO</a:t>
          </a:r>
          <a:endParaRPr sz="1400"/>
        </a:p>
      </xdr:txBody>
    </xdr:sp>
    <xdr:clientData fLocksWithSheet="0"/>
  </xdr:oneCellAnchor>
  <xdr:oneCellAnchor>
    <xdr:from>
      <xdr:col>1</xdr:col>
      <xdr:colOff>161925</xdr:colOff>
      <xdr:row>22</xdr:row>
      <xdr:rowOff>9525</xdr:rowOff>
    </xdr:from>
    <xdr:ext cx="1666875" cy="514350"/>
    <xdr:sp>
      <xdr:nvSpPr>
        <xdr:cNvPr id="12" name="Shape 12"/>
        <xdr:cNvSpPr/>
      </xdr:nvSpPr>
      <xdr:spPr>
        <a:xfrm>
          <a:off x="4526850" y="3537113"/>
          <a:ext cx="1638300" cy="485775"/>
        </a:xfrm>
        <a:prstGeom prst="roundRect">
          <a:avLst>
            <a:gd fmla="val 16667" name="adj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cap="flat" cmpd="sng" w="34925">
          <a:solidFill>
            <a:srgbClr val="FFFFFF"/>
          </a:solidFill>
          <a:prstDash val="solid"/>
          <a:round/>
          <a:headEnd len="sm" w="sm" type="none"/>
          <a:tailEnd len="sm" w="sm" type="none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MAYOR</a:t>
          </a:r>
          <a:endParaRPr sz="1400"/>
        </a:p>
      </xdr:txBody>
    </xdr:sp>
    <xdr:clientData fLocksWithSheet="0"/>
  </xdr:oneCellAnchor>
  <xdr:oneCellAnchor>
    <xdr:from>
      <xdr:col>7</xdr:col>
      <xdr:colOff>95250</xdr:colOff>
      <xdr:row>7</xdr:row>
      <xdr:rowOff>9525</xdr:rowOff>
    </xdr:from>
    <xdr:ext cx="1666875" cy="514350"/>
    <xdr:sp>
      <xdr:nvSpPr>
        <xdr:cNvPr id="13" name="Shape 13"/>
        <xdr:cNvSpPr/>
      </xdr:nvSpPr>
      <xdr:spPr>
        <a:xfrm>
          <a:off x="4526850" y="3537113"/>
          <a:ext cx="1638300" cy="485775"/>
        </a:xfrm>
        <a:prstGeom prst="roundRect">
          <a:avLst>
            <a:gd fmla="val 16667" name="adj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cap="flat" cmpd="sng" w="34925">
          <a:solidFill>
            <a:srgbClr val="FFFFFF"/>
          </a:solidFill>
          <a:prstDash val="solid"/>
          <a:round/>
          <a:headEnd len="sm" w="sm" type="none"/>
          <a:tailEnd len="sm" w="sm" type="none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HOJA DE TRABAJO</a:t>
          </a:r>
          <a:endParaRPr sz="1400"/>
        </a:p>
      </xdr:txBody>
    </xdr:sp>
    <xdr:clientData fLocksWithSheet="0"/>
  </xdr:oneCellAnchor>
  <xdr:oneCellAnchor>
    <xdr:from>
      <xdr:col>7</xdr:col>
      <xdr:colOff>133350</xdr:colOff>
      <xdr:row>11</xdr:row>
      <xdr:rowOff>114300</xdr:rowOff>
    </xdr:from>
    <xdr:ext cx="1666875" cy="514350"/>
    <xdr:sp>
      <xdr:nvSpPr>
        <xdr:cNvPr id="14" name="Shape 14">
          <a:hlinkClick r:id="rId8"/>
        </xdr:cNvPr>
        <xdr:cNvSpPr/>
      </xdr:nvSpPr>
      <xdr:spPr>
        <a:xfrm>
          <a:off x="4526850" y="3537113"/>
          <a:ext cx="1638300" cy="485775"/>
        </a:xfrm>
        <a:prstGeom prst="roundRect">
          <a:avLst>
            <a:gd fmla="val 16667" name="adj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cap="flat" cmpd="sng" w="34925">
          <a:solidFill>
            <a:srgbClr val="FFFFFF"/>
          </a:solidFill>
          <a:prstDash val="solid"/>
          <a:round/>
          <a:headEnd len="sm" w="sm" type="none"/>
          <a:tailEnd len="sm" w="sm" type="none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BALANCE GENERAL</a:t>
          </a:r>
          <a:endParaRPr sz="1400"/>
        </a:p>
      </xdr:txBody>
    </xdr:sp>
    <xdr:clientData fLocksWithSheet="0"/>
  </xdr:oneCellAnchor>
  <xdr:oneCellAnchor>
    <xdr:from>
      <xdr:col>7</xdr:col>
      <xdr:colOff>161925</xdr:colOff>
      <xdr:row>15</xdr:row>
      <xdr:rowOff>95250</xdr:rowOff>
    </xdr:from>
    <xdr:ext cx="1666875" cy="514350"/>
    <xdr:sp>
      <xdr:nvSpPr>
        <xdr:cNvPr id="15" name="Shape 15"/>
        <xdr:cNvSpPr/>
      </xdr:nvSpPr>
      <xdr:spPr>
        <a:xfrm>
          <a:off x="4526850" y="3537113"/>
          <a:ext cx="1638300" cy="485775"/>
        </a:xfrm>
        <a:prstGeom prst="roundRect">
          <a:avLst>
            <a:gd fmla="val 16667" name="adj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cap="flat" cmpd="sng" w="34925">
          <a:solidFill>
            <a:srgbClr val="FFFFFF"/>
          </a:solidFill>
          <a:prstDash val="solid"/>
          <a:round/>
          <a:headEnd len="sm" w="sm" type="none"/>
          <a:tailEnd len="sm" w="sm" type="none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E. GANACIAS Y PERDIDAS</a:t>
          </a:r>
          <a:endParaRPr sz="1400"/>
        </a:p>
      </xdr:txBody>
    </xdr:sp>
    <xdr:clientData fLocksWithSheet="0"/>
  </xdr:oneCellAnchor>
  <xdr:oneCellAnchor>
    <xdr:from>
      <xdr:col>7</xdr:col>
      <xdr:colOff>171450</xdr:colOff>
      <xdr:row>23</xdr:row>
      <xdr:rowOff>123825</xdr:rowOff>
    </xdr:from>
    <xdr:ext cx="1666875" cy="514350"/>
    <xdr:sp>
      <xdr:nvSpPr>
        <xdr:cNvPr id="16" name="Shape 16"/>
        <xdr:cNvSpPr/>
      </xdr:nvSpPr>
      <xdr:spPr>
        <a:xfrm>
          <a:off x="4526850" y="3537113"/>
          <a:ext cx="1638300" cy="485775"/>
        </a:xfrm>
        <a:prstGeom prst="roundRect">
          <a:avLst>
            <a:gd fmla="val 16667" name="adj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cap="flat" cmpd="sng" w="34925">
          <a:solidFill>
            <a:srgbClr val="FFFFFF"/>
          </a:solidFill>
          <a:prstDash val="solid"/>
          <a:round/>
          <a:headEnd len="sm" w="sm" type="none"/>
          <a:tailEnd len="sm" w="sm" type="none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E. FLUJOS DE EFECTIVO</a:t>
          </a:r>
          <a:endParaRPr sz="1400"/>
        </a:p>
      </xdr:txBody>
    </xdr:sp>
    <xdr:clientData fLocksWithSheet="0"/>
  </xdr:oneCellAnchor>
  <xdr:oneCellAnchor>
    <xdr:from>
      <xdr:col>7</xdr:col>
      <xdr:colOff>180975</xdr:colOff>
      <xdr:row>19</xdr:row>
      <xdr:rowOff>114300</xdr:rowOff>
    </xdr:from>
    <xdr:ext cx="1666875" cy="514350"/>
    <xdr:sp>
      <xdr:nvSpPr>
        <xdr:cNvPr id="17" name="Shape 17"/>
        <xdr:cNvSpPr/>
      </xdr:nvSpPr>
      <xdr:spPr>
        <a:xfrm>
          <a:off x="4526850" y="3537113"/>
          <a:ext cx="1638300" cy="485775"/>
        </a:xfrm>
        <a:prstGeom prst="roundRect">
          <a:avLst>
            <a:gd fmla="val 16667" name="adj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cap="flat" cmpd="sng" w="34925">
          <a:solidFill>
            <a:srgbClr val="FFFFFF"/>
          </a:solidFill>
          <a:prstDash val="solid"/>
          <a:round/>
          <a:headEnd len="sm" w="sm" type="none"/>
          <a:tailEnd len="sm" w="sm" type="none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E. CAMBIOS  EN EL PAT. NETO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0</xdr:row>
      <xdr:rowOff>95250</xdr:rowOff>
    </xdr:from>
    <xdr:ext cx="1314450" cy="304800"/>
    <xdr:pic>
      <xdr:nvPicPr>
        <xdr:cNvPr id="0" name="image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533525" cy="3143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952500</xdr:colOff>
      <xdr:row>0</xdr:row>
      <xdr:rowOff>9525</xdr:rowOff>
    </xdr:from>
    <xdr:ext cx="733425" cy="257175"/>
    <xdr:sp>
      <xdr:nvSpPr>
        <xdr:cNvPr id="18" name="Shape 18">
          <a:hlinkClick r:id="rId1"/>
        </xdr:cNvPr>
        <xdr:cNvSpPr/>
      </xdr:nvSpPr>
      <xdr:spPr>
        <a:xfrm>
          <a:off x="4984050" y="3656175"/>
          <a:ext cx="723900" cy="247650"/>
        </a:xfrm>
        <a:prstGeom prst="roundRect">
          <a:avLst>
            <a:gd fmla="val 16667" name="adj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0</xdr:row>
      <xdr:rowOff>47625</xdr:rowOff>
    </xdr:from>
    <xdr:ext cx="676275" cy="276225"/>
    <xdr:sp>
      <xdr:nvSpPr>
        <xdr:cNvPr id="19" name="Shape 19">
          <a:hlinkClick r:id="rId1"/>
        </xdr:cNvPr>
        <xdr:cNvSpPr/>
      </xdr:nvSpPr>
      <xdr:spPr>
        <a:xfrm>
          <a:off x="5012625" y="3646650"/>
          <a:ext cx="666750" cy="266700"/>
        </a:xfrm>
        <a:prstGeom prst="roundRect">
          <a:avLst>
            <a:gd fmla="val 16667" name="adj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285750</xdr:colOff>
      <xdr:row>0</xdr:row>
      <xdr:rowOff>28575</xdr:rowOff>
    </xdr:from>
    <xdr:ext cx="704850" cy="276225"/>
    <xdr:sp>
      <xdr:nvSpPr>
        <xdr:cNvPr id="20" name="Shape 20">
          <a:hlinkClick r:id="rId1"/>
        </xdr:cNvPr>
        <xdr:cNvSpPr/>
      </xdr:nvSpPr>
      <xdr:spPr>
        <a:xfrm>
          <a:off x="4998338" y="3646650"/>
          <a:ext cx="695325" cy="266700"/>
        </a:xfrm>
        <a:prstGeom prst="roundRect">
          <a:avLst>
            <a:gd fmla="val 16667" name="adj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200025</xdr:colOff>
      <xdr:row>0</xdr:row>
      <xdr:rowOff>38100</xdr:rowOff>
    </xdr:from>
    <xdr:ext cx="723900" cy="257175"/>
    <xdr:sp>
      <xdr:nvSpPr>
        <xdr:cNvPr id="21" name="Shape 21">
          <a:hlinkClick r:id="rId1"/>
        </xdr:cNvPr>
        <xdr:cNvSpPr/>
      </xdr:nvSpPr>
      <xdr:spPr>
        <a:xfrm>
          <a:off x="4988813" y="3656175"/>
          <a:ext cx="714375" cy="247650"/>
        </a:xfrm>
        <a:prstGeom prst="roundRect">
          <a:avLst>
            <a:gd fmla="val 16667" name="adj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666750</xdr:colOff>
      <xdr:row>0</xdr:row>
      <xdr:rowOff>66675</xdr:rowOff>
    </xdr:from>
    <xdr:ext cx="723900" cy="257175"/>
    <xdr:sp>
      <xdr:nvSpPr>
        <xdr:cNvPr id="22" name="Shape 22">
          <a:hlinkClick r:id="rId1"/>
        </xdr:cNvPr>
        <xdr:cNvSpPr/>
      </xdr:nvSpPr>
      <xdr:spPr>
        <a:xfrm>
          <a:off x="4988813" y="3656175"/>
          <a:ext cx="714375" cy="247650"/>
        </a:xfrm>
        <a:prstGeom prst="roundRect">
          <a:avLst>
            <a:gd fmla="val 16667" name="adj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0</xdr:rowOff>
    </xdr:from>
    <xdr:ext cx="809625" cy="295275"/>
    <xdr:sp>
      <xdr:nvSpPr>
        <xdr:cNvPr id="23" name="Shape 23">
          <a:hlinkClick r:id="rId1"/>
        </xdr:cNvPr>
        <xdr:cNvSpPr/>
      </xdr:nvSpPr>
      <xdr:spPr>
        <a:xfrm>
          <a:off x="4941188" y="3632363"/>
          <a:ext cx="809625" cy="295275"/>
        </a:xfrm>
        <a:prstGeom prst="roundRect">
          <a:avLst>
            <a:gd fmla="val 16667" name="adj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495300</xdr:colOff>
      <xdr:row>34</xdr:row>
      <xdr:rowOff>57150</xdr:rowOff>
    </xdr:from>
    <xdr:ext cx="2581275" cy="485775"/>
    <xdr:sp>
      <xdr:nvSpPr>
        <xdr:cNvPr id="24" name="Shape 24"/>
        <xdr:cNvSpPr/>
      </xdr:nvSpPr>
      <xdr:spPr>
        <a:xfrm>
          <a:off x="4069650" y="3551400"/>
          <a:ext cx="2552700" cy="457200"/>
        </a:xfrm>
        <a:prstGeom prst="rightArrow">
          <a:avLst>
            <a:gd fmla="val 50000" name="adj1"/>
            <a:gd fmla="val 50000" name="adj2"/>
          </a:avLst>
        </a:prstGeom>
        <a:solidFill>
          <a:schemeClr val="accent4"/>
        </a:solidFill>
        <a:ln cap="flat" cmpd="sng" w="25400">
          <a:solidFill>
            <a:schemeClr val="dk1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TOTALES POR ELEMENTO</a:t>
          </a:r>
          <a:endParaRPr sz="1400"/>
        </a:p>
      </xdr:txBody>
    </xdr:sp>
    <xdr:clientData fLocksWithSheet="0"/>
  </xdr:oneCellAnchor>
  <xdr:oneCellAnchor>
    <xdr:from>
      <xdr:col>3</xdr:col>
      <xdr:colOff>0</xdr:colOff>
      <xdr:row>33</xdr:row>
      <xdr:rowOff>28575</xdr:rowOff>
    </xdr:from>
    <xdr:ext cx="6477000" cy="238125"/>
    <xdr:sp>
      <xdr:nvSpPr>
        <xdr:cNvPr id="25" name="Shape 25"/>
        <xdr:cNvSpPr/>
      </xdr:nvSpPr>
      <xdr:spPr>
        <a:xfrm rot="-5400000">
          <a:off x="5231700" y="546263"/>
          <a:ext cx="228600" cy="6467475"/>
        </a:xfrm>
        <a:prstGeom prst="leftBrace">
          <a:avLst>
            <a:gd fmla="val 49369" name="adj1"/>
            <a:gd fmla="val 49638" name="adj2"/>
          </a:avLst>
        </a:prstGeom>
        <a:solidFill>
          <a:srgbClr val="DAE5F1">
            <a:alpha val="45882"/>
          </a:srgbClr>
        </a:solidFill>
        <a:ln cap="flat" cmpd="sng" w="9525">
          <a:solidFill>
            <a:schemeClr val="dk1">
              <a:alpha val="85882"/>
            </a:schemeClr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0</xdr:colOff>
      <xdr:row>33</xdr:row>
      <xdr:rowOff>0</xdr:rowOff>
    </xdr:from>
    <xdr:ext cx="6477000" cy="304800"/>
    <xdr:sp>
      <xdr:nvSpPr>
        <xdr:cNvPr id="26" name="Shape 26"/>
        <xdr:cNvSpPr/>
      </xdr:nvSpPr>
      <xdr:spPr>
        <a:xfrm rot="-5400000">
          <a:off x="5198363" y="546263"/>
          <a:ext cx="295275" cy="6467475"/>
        </a:xfrm>
        <a:prstGeom prst="leftBrace">
          <a:avLst>
            <a:gd fmla="val 47807" name="adj1"/>
            <a:gd fmla="val 50000" name="adj2"/>
          </a:avLst>
        </a:prstGeom>
        <a:solidFill>
          <a:srgbClr val="E5B8B7"/>
        </a:solidFill>
        <a:ln cap="flat" cmpd="sng" w="9525">
          <a:solidFill>
            <a:schemeClr val="dk1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26</xdr:col>
      <xdr:colOff>9525</xdr:colOff>
      <xdr:row>33</xdr:row>
      <xdr:rowOff>0</xdr:rowOff>
    </xdr:from>
    <xdr:ext cx="7791450" cy="323850"/>
    <xdr:sp>
      <xdr:nvSpPr>
        <xdr:cNvPr id="27" name="Shape 27"/>
        <xdr:cNvSpPr/>
      </xdr:nvSpPr>
      <xdr:spPr>
        <a:xfrm rot="-5400000">
          <a:off x="5188693" y="-110963"/>
          <a:ext cx="314614" cy="7781925"/>
        </a:xfrm>
        <a:prstGeom prst="leftBrace">
          <a:avLst>
            <a:gd fmla="val 46363" name="adj1"/>
            <a:gd fmla="val 50000" name="adj2"/>
          </a:avLst>
        </a:prstGeom>
        <a:solidFill>
          <a:srgbClr val="D6E3BC"/>
        </a:solidFill>
        <a:ln cap="flat" cmpd="sng" w="9525">
          <a:solidFill>
            <a:schemeClr val="dk1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38</xdr:col>
      <xdr:colOff>9525</xdr:colOff>
      <xdr:row>33</xdr:row>
      <xdr:rowOff>28575</xdr:rowOff>
    </xdr:from>
    <xdr:ext cx="2590800" cy="200025"/>
    <xdr:sp>
      <xdr:nvSpPr>
        <xdr:cNvPr id="28" name="Shape 28"/>
        <xdr:cNvSpPr/>
      </xdr:nvSpPr>
      <xdr:spPr>
        <a:xfrm rot="-5400000">
          <a:off x="5250750" y="2489363"/>
          <a:ext cx="190500" cy="2581275"/>
        </a:xfrm>
        <a:prstGeom prst="leftBrace">
          <a:avLst>
            <a:gd fmla="val 88979" name="adj1"/>
            <a:gd fmla="val 50000" name="adj2"/>
          </a:avLst>
        </a:prstGeom>
        <a:solidFill>
          <a:srgbClr val="CCC0D9"/>
        </a:solidFill>
        <a:ln cap="flat" cmpd="sng" w="9525">
          <a:solidFill>
            <a:schemeClr val="dk1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42</xdr:col>
      <xdr:colOff>0</xdr:colOff>
      <xdr:row>33</xdr:row>
      <xdr:rowOff>0</xdr:rowOff>
    </xdr:from>
    <xdr:ext cx="1924050" cy="266700"/>
    <xdr:sp>
      <xdr:nvSpPr>
        <xdr:cNvPr id="29" name="Shape 29"/>
        <xdr:cNvSpPr/>
      </xdr:nvSpPr>
      <xdr:spPr>
        <a:xfrm rot="-5400000">
          <a:off x="5217413" y="2822738"/>
          <a:ext cx="257175" cy="1914525"/>
        </a:xfrm>
        <a:prstGeom prst="leftBrace">
          <a:avLst>
            <a:gd fmla="val 41746" name="adj1"/>
            <a:gd fmla="val 50000" name="adj2"/>
          </a:avLst>
        </a:prstGeom>
        <a:solidFill>
          <a:srgbClr val="D8D8D8"/>
        </a:solidFill>
        <a:ln cap="flat" cmpd="sng" w="9525">
          <a:solidFill>
            <a:schemeClr val="dk1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44</xdr:col>
      <xdr:colOff>628650</xdr:colOff>
      <xdr:row>33</xdr:row>
      <xdr:rowOff>0</xdr:rowOff>
    </xdr:from>
    <xdr:ext cx="1971675" cy="238125"/>
    <xdr:sp>
      <xdr:nvSpPr>
        <xdr:cNvPr id="30" name="Shape 30"/>
        <xdr:cNvSpPr/>
      </xdr:nvSpPr>
      <xdr:spPr>
        <a:xfrm rot="-5400000">
          <a:off x="5231700" y="2798925"/>
          <a:ext cx="228600" cy="1962150"/>
        </a:xfrm>
        <a:prstGeom prst="leftBrace">
          <a:avLst>
            <a:gd fmla="val 64473" name="adj1"/>
            <a:gd fmla="val 50000" name="adj2"/>
          </a:avLst>
        </a:prstGeom>
        <a:solidFill>
          <a:srgbClr val="D8D8D8"/>
        </a:solidFill>
        <a:ln cap="flat" cmpd="sng" w="9525">
          <a:solidFill>
            <a:schemeClr val="dk1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47</xdr:col>
      <xdr:colOff>628650</xdr:colOff>
      <xdr:row>33</xdr:row>
      <xdr:rowOff>9525</xdr:rowOff>
    </xdr:from>
    <xdr:ext cx="1304925" cy="257175"/>
    <xdr:sp>
      <xdr:nvSpPr>
        <xdr:cNvPr id="31" name="Shape 31"/>
        <xdr:cNvSpPr/>
      </xdr:nvSpPr>
      <xdr:spPr>
        <a:xfrm rot="-5400000">
          <a:off x="5222175" y="3132300"/>
          <a:ext cx="247650" cy="1295400"/>
        </a:xfrm>
        <a:prstGeom prst="leftBrace">
          <a:avLst>
            <a:gd fmla="val 53061" name="adj1"/>
            <a:gd fmla="val 50000" name="adj2"/>
          </a:avLst>
        </a:prstGeom>
        <a:solidFill>
          <a:srgbClr val="D8D8D8"/>
        </a:solidFill>
        <a:ln cap="flat" cmpd="sng" w="9525">
          <a:solidFill>
            <a:schemeClr val="dk1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50</xdr:col>
      <xdr:colOff>9525</xdr:colOff>
      <xdr:row>33</xdr:row>
      <xdr:rowOff>9525</xdr:rowOff>
    </xdr:from>
    <xdr:ext cx="1276350" cy="228600"/>
    <xdr:sp>
      <xdr:nvSpPr>
        <xdr:cNvPr id="32" name="Shape 32"/>
        <xdr:cNvSpPr/>
      </xdr:nvSpPr>
      <xdr:spPr>
        <a:xfrm rot="-5400000">
          <a:off x="5236463" y="3146588"/>
          <a:ext cx="219075" cy="1266825"/>
        </a:xfrm>
        <a:prstGeom prst="leftBrace">
          <a:avLst>
            <a:gd fmla="val 41049" name="adj1"/>
            <a:gd fmla="val 50000" name="adj2"/>
          </a:avLst>
        </a:prstGeom>
        <a:solidFill>
          <a:srgbClr val="D8D8D8"/>
        </a:solidFill>
        <a:ln cap="flat" cmpd="sng" w="9525">
          <a:solidFill>
            <a:schemeClr val="dk1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23</xdr:col>
      <xdr:colOff>0</xdr:colOff>
      <xdr:row>33</xdr:row>
      <xdr:rowOff>9525</xdr:rowOff>
    </xdr:from>
    <xdr:ext cx="1962150" cy="276225"/>
    <xdr:sp>
      <xdr:nvSpPr>
        <xdr:cNvPr id="33" name="Shape 33"/>
        <xdr:cNvSpPr/>
      </xdr:nvSpPr>
      <xdr:spPr>
        <a:xfrm rot="-5400000">
          <a:off x="5212650" y="2803688"/>
          <a:ext cx="266700" cy="1952625"/>
        </a:xfrm>
        <a:prstGeom prst="leftBrace">
          <a:avLst>
            <a:gd fmla="val 43034" name="adj1"/>
            <a:gd fmla="val 50000" name="adj2"/>
          </a:avLst>
        </a:prstGeom>
        <a:solidFill>
          <a:srgbClr val="E5B8B7"/>
        </a:solidFill>
        <a:ln cap="flat" cmpd="sng" w="9525">
          <a:solidFill>
            <a:schemeClr val="dk1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438150</xdr:colOff>
      <xdr:row>54</xdr:row>
      <xdr:rowOff>47625</xdr:rowOff>
    </xdr:from>
    <xdr:ext cx="2628900" cy="504825"/>
    <xdr:sp>
      <xdr:nvSpPr>
        <xdr:cNvPr id="34" name="Shape 34"/>
        <xdr:cNvSpPr/>
      </xdr:nvSpPr>
      <xdr:spPr>
        <a:xfrm>
          <a:off x="4041075" y="3537113"/>
          <a:ext cx="2609850" cy="485775"/>
        </a:xfrm>
        <a:prstGeom prst="rightArrow">
          <a:avLst>
            <a:gd fmla="val 50000" name="adj1"/>
            <a:gd fmla="val 50000" name="adj2"/>
          </a:avLst>
        </a:prstGeom>
        <a:solidFill>
          <a:schemeClr val="accent4"/>
        </a:solidFill>
        <a:ln cap="flat" cmpd="sng" w="25400">
          <a:solidFill>
            <a:schemeClr val="dk1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</a:t>
          </a:r>
          <a:r>
            <a:rPr b="1"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DEL EJERCICIO</a:t>
          </a:r>
          <a:endParaRPr b="1" sz="1100"/>
        </a:p>
      </xdr:txBody>
    </xdr:sp>
    <xdr:clientData fLocksWithSheet="0"/>
  </xdr:oneCellAnchor>
  <xdr:oneCellAnchor>
    <xdr:from>
      <xdr:col>9</xdr:col>
      <xdr:colOff>628650</xdr:colOff>
      <xdr:row>0</xdr:row>
      <xdr:rowOff>0</xdr:rowOff>
    </xdr:from>
    <xdr:ext cx="952500" cy="419100"/>
    <xdr:sp>
      <xdr:nvSpPr>
        <xdr:cNvPr id="35" name="Shape 35">
          <a:hlinkClick r:id="rId1"/>
        </xdr:cNvPr>
        <xdr:cNvSpPr/>
      </xdr:nvSpPr>
      <xdr:spPr>
        <a:xfrm>
          <a:off x="4874513" y="3575213"/>
          <a:ext cx="942975" cy="409575"/>
        </a:xfrm>
        <a:prstGeom prst="roundRect">
          <a:avLst>
            <a:gd fmla="val 16667" name="adj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0</xdr:row>
      <xdr:rowOff>28575</xdr:rowOff>
    </xdr:from>
    <xdr:ext cx="742950" cy="276225"/>
    <xdr:sp>
      <xdr:nvSpPr>
        <xdr:cNvPr id="36" name="Shape 36">
          <a:hlinkClick r:id="rId1"/>
        </xdr:cNvPr>
        <xdr:cNvSpPr/>
      </xdr:nvSpPr>
      <xdr:spPr>
        <a:xfrm>
          <a:off x="4974525" y="3646650"/>
          <a:ext cx="742950" cy="266700"/>
        </a:xfrm>
        <a:prstGeom prst="roundRect">
          <a:avLst>
            <a:gd fmla="val 16667" name="adj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  <xdr:oneCellAnchor>
    <xdr:from>
      <xdr:col>0</xdr:col>
      <xdr:colOff>57150</xdr:colOff>
      <xdr:row>32</xdr:row>
      <xdr:rowOff>47625</xdr:rowOff>
    </xdr:from>
    <xdr:ext cx="447675" cy="438150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63</xdr:row>
      <xdr:rowOff>0</xdr:rowOff>
    </xdr:from>
    <xdr:ext cx="447675" cy="43815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94</xdr:row>
      <xdr:rowOff>76200</xdr:rowOff>
    </xdr:from>
    <xdr:ext cx="447675" cy="438150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124</xdr:row>
      <xdr:rowOff>76200</xdr:rowOff>
    </xdr:from>
    <xdr:ext cx="447675" cy="438150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154</xdr:row>
      <xdr:rowOff>76200</xdr:rowOff>
    </xdr:from>
    <xdr:ext cx="447675" cy="45720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342900</xdr:colOff>
      <xdr:row>0</xdr:row>
      <xdr:rowOff>19050</xdr:rowOff>
    </xdr:from>
    <xdr:ext cx="685800" cy="247650"/>
    <xdr:sp>
      <xdr:nvSpPr>
        <xdr:cNvPr id="37" name="Shape 37">
          <a:hlinkClick r:id="rId1"/>
        </xdr:cNvPr>
        <xdr:cNvSpPr/>
      </xdr:nvSpPr>
      <xdr:spPr>
        <a:xfrm>
          <a:off x="5007863" y="3656175"/>
          <a:ext cx="676275" cy="247650"/>
        </a:xfrm>
        <a:prstGeom prst="roundRect">
          <a:avLst>
            <a:gd fmla="val 16667" name="adj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34</xdr:row>
      <xdr:rowOff>66675</xdr:rowOff>
    </xdr:from>
    <xdr:ext cx="447675" cy="95250"/>
    <xdr:pic>
      <xdr:nvPicPr>
        <xdr:cNvPr id="0" name="image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Documents%20and%20Settings/Administrador/Mis%20documentos/LICIII/YSA%201.xls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/Documents%20and%20Settings/Administrador/Mis%20documentos/INVERSIONES%20CAJAMARCA%20IV.xlsx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E:\Documentos\Ciclo%20VII\Planeamiento%20Financiero\06%20Soluci&#243;n%20F.Efectivo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MENU"/>
      <sheetName val="TABLA_1"/>
      <sheetName val="3.1"/>
      <sheetName val="5.2"/>
      <sheetName val="ANEXOS"/>
      <sheetName val="PCGE"/>
      <sheetName val="DIARIO"/>
      <sheetName val="6.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MENÚ"/>
      <sheetName val="BD"/>
      <sheetName val="PCGE"/>
      <sheetName val="P Y C"/>
      <sheetName val="F 8.1 Registro de Compras"/>
      <sheetName val="F 14.1 Reg. de Ventas"/>
      <sheetName val="F1.1 Detalle mov efectivo"/>
      <sheetName val="F1.2 Detalle mov cta cte"/>
      <sheetName val="F3.1 Bce Gral"/>
      <sheetName val="F3.2 Det Caja"/>
      <sheetName val="F3.3 Det Clientes"/>
      <sheetName val="F3.4 Det CXC Accs"/>
      <sheetName val="F3.5 Det CXC Divers"/>
      <sheetName val="F3.6 Det Prov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MENU"/>
      <sheetName val="PCGE"/>
      <sheetName val="TABLAS"/>
      <sheetName val="CP"/>
      <sheetName val="3.7"/>
      <sheetName val="3.2"/>
      <sheetName val="8"/>
      <sheetName val="14"/>
      <sheetName val="Notas Inicial"/>
      <sheetName val="ESF Inicial "/>
      <sheetName val="LIBRO DIARIO"/>
      <sheetName val="LIBRO MAYOR"/>
      <sheetName val="HT"/>
      <sheetName val="Notas del 2016"/>
      <sheetName val="ESF 2016"/>
      <sheetName val="ER 2016"/>
      <sheetName val="Hoja de Tabajo MetInd"/>
      <sheetName val="Flujo de Efectivo. indirec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ables/table1.xml><?xml version="1.0" encoding="utf-8"?>
<table xmlns="http://schemas.openxmlformats.org/spreadsheetml/2006/main" ref="B4:C14" displayName="Table_1" id="1">
  <tableColumns count="2">
    <tableColumn name="NOMBRE O RAZÓN SOCIAL:" id="1"/>
    <tableColumn name="Columna1" id="2"/>
  </tableColumns>
  <tableStyleInfo name="TABLA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1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34.0" topLeftCell="A35" activePane="bottomLeft" state="frozen"/>
      <selection activeCell="B36" sqref="B36" pane="bottomLeft"/>
    </sheetView>
  </sheetViews>
  <sheetFormatPr customHeight="1" defaultColWidth="14.43" defaultRowHeight="15.0"/>
  <cols>
    <col customWidth="1" min="1" max="3" width="11.43"/>
    <col customWidth="1" min="4" max="4" width="20.71"/>
    <col customWidth="1" min="5" max="11" width="11.43"/>
    <col customWidth="1" hidden="1" min="12" max="12" width="11.43"/>
    <col customWidth="1" min="13" max="26" width="10.71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1"/>
      <c r="B2" s="3" t="s">
        <v>0</v>
      </c>
      <c r="C2" s="4"/>
      <c r="D2" s="4"/>
      <c r="E2" s="4"/>
      <c r="F2" s="4"/>
      <c r="G2" s="4"/>
      <c r="H2" s="4"/>
      <c r="I2" s="5"/>
      <c r="J2" s="1"/>
      <c r="K2" s="1"/>
      <c r="L2" s="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1"/>
      <c r="B3" s="3" t="s">
        <v>1</v>
      </c>
      <c r="C3" s="4"/>
      <c r="D3" s="4"/>
      <c r="E3" s="4"/>
      <c r="F3" s="4"/>
      <c r="G3" s="4"/>
      <c r="H3" s="4"/>
      <c r="I3" s="5"/>
      <c r="J3" s="1"/>
      <c r="K3" s="1"/>
      <c r="L3" s="1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1"/>
      <c r="B4" s="3"/>
      <c r="C4" s="4"/>
      <c r="D4" s="4"/>
      <c r="E4" s="4"/>
      <c r="F4" s="4"/>
      <c r="G4" s="4"/>
      <c r="H4" s="4"/>
      <c r="I4" s="5"/>
      <c r="J4" s="1"/>
      <c r="K4" s="1"/>
      <c r="L4" s="1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1"/>
      <c r="B34" s="6" t="s">
        <v>2</v>
      </c>
      <c r="C34" s="4"/>
      <c r="D34" s="4"/>
      <c r="E34" s="4"/>
      <c r="F34" s="4"/>
      <c r="G34" s="4"/>
      <c r="H34" s="5"/>
      <c r="I34" s="1"/>
      <c r="J34" s="1"/>
      <c r="K34" s="1"/>
      <c r="L34" s="1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hidden="1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hidden="1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hidden="1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hidden="1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hidden="1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hidden="1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">
    <mergeCell ref="B2:I2"/>
    <mergeCell ref="B3:I3"/>
    <mergeCell ref="B4:I4"/>
    <mergeCell ref="B34:H34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0"/>
    <col customWidth="1" min="2" max="2" width="1.29"/>
    <col customWidth="1" min="3" max="3" width="6.14"/>
    <col customWidth="1" min="4" max="4" width="4.0"/>
    <col customWidth="1" min="5" max="5" width="18.29"/>
    <col customWidth="1" min="6" max="6" width="24.14"/>
    <col customWidth="1" min="7" max="7" width="12.71"/>
    <col customWidth="1" min="8" max="9" width="9.86"/>
    <col customWidth="1" min="10" max="10" width="2.86"/>
    <col customWidth="1" min="11" max="11" width="1.57"/>
    <col customWidth="1" min="12" max="26" width="10.71"/>
  </cols>
  <sheetData>
    <row r="1" ht="12.75" customHeight="1">
      <c r="B1" s="7"/>
      <c r="C1" s="8"/>
      <c r="D1" s="8"/>
      <c r="E1" s="8"/>
      <c r="F1" s="8"/>
      <c r="G1" s="8"/>
      <c r="H1" s="9"/>
      <c r="I1" s="9"/>
      <c r="J1" s="10"/>
      <c r="K1" s="10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10"/>
      <c r="F2" s="10"/>
      <c r="G2" s="10"/>
      <c r="H2" s="9"/>
      <c r="I2" s="9"/>
      <c r="J2" s="10"/>
      <c r="K2" s="10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10"/>
      <c r="B3" s="10"/>
      <c r="C3" s="10"/>
      <c r="D3" s="10"/>
      <c r="E3" s="10"/>
      <c r="F3" s="10"/>
      <c r="G3" s="10"/>
      <c r="H3" s="9"/>
      <c r="I3" s="9"/>
      <c r="J3" s="10"/>
      <c r="K3" s="10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11" t="s">
        <v>3</v>
      </c>
      <c r="J4" s="12"/>
      <c r="K4" s="1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13"/>
      <c r="B5" s="13"/>
      <c r="C5" s="13"/>
      <c r="D5" s="13"/>
      <c r="E5" s="13"/>
      <c r="F5" s="13"/>
      <c r="G5" s="13"/>
      <c r="H5" s="13"/>
      <c r="I5" s="13"/>
      <c r="J5" s="12"/>
      <c r="K5" s="1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39.75" customHeight="1">
      <c r="A6" s="7">
        <v>1.0</v>
      </c>
      <c r="B6" s="7" t="s">
        <v>4</v>
      </c>
      <c r="C6" s="14" t="s">
        <v>5</v>
      </c>
      <c r="J6" s="15"/>
      <c r="K6" s="1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16"/>
      <c r="B7" s="17"/>
      <c r="C7" s="18">
        <v>10.0</v>
      </c>
      <c r="D7" s="14"/>
      <c r="E7" s="17" t="str">
        <f>IF(C7&lt;&gt;"",VLOOKUP(C7,CTA,5,0),IF(D7&lt;&gt;"",VLOOKUP(D7,SUB,4,0),IF(#REF!&lt;&gt;"",VLOOKUP(#REF!,DIVIS,3,0),IF(#REF!&lt;&gt;"",VLOOKUP(#REF!,_DIV2,2,0),""))))</f>
        <v>EFECTIVOS Y EQUIVALENTES DE EFECTIVOS</v>
      </c>
      <c r="F7" s="17"/>
      <c r="G7" s="17"/>
      <c r="H7" s="19">
        <v>1500.0</v>
      </c>
      <c r="I7" s="19"/>
      <c r="J7" s="20"/>
      <c r="K7" s="20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1"/>
      <c r="B8" s="13"/>
      <c r="C8" s="22"/>
      <c r="D8" s="22">
        <v>104.0</v>
      </c>
      <c r="E8" s="14" t="str">
        <f>IF(C8&lt;&gt;"",VLOOKUP(C8,CTA,5,0),IF(D8&lt;&gt;"",VLOOKUP(D8,SUB,4,0),IF(#REF!&lt;&gt;"",VLOOKUP(#REF!,DIVIS,3,0),IF(#REF!&lt;&gt;"",VLOOKUP(#REF!,_DIV2,2,0),""))))</f>
        <v>Cuentas Corrientes en Istituciones Financieras</v>
      </c>
      <c r="F8" s="14"/>
      <c r="G8" s="19"/>
      <c r="H8" s="19"/>
      <c r="I8" s="19"/>
      <c r="J8" s="23"/>
      <c r="K8" s="23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1"/>
      <c r="B9" s="13"/>
      <c r="C9" s="22"/>
      <c r="D9" s="22"/>
      <c r="E9" s="14" t="s">
        <v>6</v>
      </c>
      <c r="F9" s="14"/>
      <c r="G9" s="19">
        <f>1500-850</f>
        <v>650</v>
      </c>
      <c r="H9" s="19"/>
      <c r="I9" s="19"/>
      <c r="J9" s="23"/>
      <c r="K9" s="2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1"/>
      <c r="B10" s="13"/>
      <c r="C10" s="22"/>
      <c r="D10" s="22"/>
      <c r="E10" s="14" t="s">
        <v>7</v>
      </c>
      <c r="F10" s="14"/>
      <c r="G10" s="19">
        <v>850.0</v>
      </c>
      <c r="H10" s="19"/>
      <c r="I10" s="19"/>
      <c r="J10" s="23"/>
      <c r="K10" s="2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1"/>
      <c r="B11" s="13"/>
      <c r="C11" s="22">
        <v>12.0</v>
      </c>
      <c r="D11" s="22"/>
      <c r="E11" s="14" t="str">
        <f>IF(C11&lt;&gt;"",VLOOKUP(C11,CTA,5,0),IF(D11&lt;&gt;"",VLOOKUP(D11,SUB,4,0),IF(#REF!&lt;&gt;"",VLOOKUP(#REF!,DIVIS,3,0),IF(#REF!&lt;&gt;"",VLOOKUP(#REF!,_DIV2,2,0),""))))</f>
        <v>CUENTAS POR COBRAR COMERCIALES - TERCEROS</v>
      </c>
      <c r="F11" s="14"/>
      <c r="G11" s="14"/>
      <c r="H11" s="19">
        <v>3800.0</v>
      </c>
      <c r="I11" s="19"/>
      <c r="J11" s="23"/>
      <c r="K11" s="2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1"/>
      <c r="B12" s="13"/>
      <c r="C12" s="22"/>
      <c r="D12" s="22">
        <v>121.0</v>
      </c>
      <c r="E12" s="14" t="str">
        <f>IF(C12&lt;&gt;"",VLOOKUP(C12,CTA,5,0),IF(D12&lt;&gt;"",VLOOKUP(D12,SUB,4,0),IF(#REF!&lt;&gt;"",VLOOKUP(#REF!,DIVIS,3,0),IF(#REF!&lt;&gt;"",VLOOKUP(#REF!,_DIV2,2,0),""))))</f>
        <v>Facturas, boletas y otros comprobantes por cobrar</v>
      </c>
      <c r="F12" s="14"/>
      <c r="G12" s="14"/>
      <c r="H12" s="19"/>
      <c r="I12" s="19"/>
      <c r="J12" s="23"/>
      <c r="K12" s="2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1"/>
      <c r="B13" s="24"/>
      <c r="C13" s="22">
        <v>16.0</v>
      </c>
      <c r="D13" s="22"/>
      <c r="E13" s="14" t="str">
        <f>IF(C13&lt;&gt;"",VLOOKUP(C13,CTA,5,0),IF(D13&lt;&gt;"",VLOOKUP(D13,SUB,4,0),IF(#REF!&lt;&gt;"",VLOOKUP(#REF!,DIVIS,3,0),IF(#REF!&lt;&gt;"",VLOOKUP(#REF!,_DIV2,2,0),""))))</f>
        <v>CUENTAS POR COBRAR DIVERSAS - TERCEROS</v>
      </c>
      <c r="F13" s="14"/>
      <c r="G13" s="14"/>
      <c r="H13" s="19">
        <v>6500.0</v>
      </c>
      <c r="I13" s="19"/>
      <c r="J13" s="23"/>
      <c r="K13" s="2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1"/>
      <c r="B14" s="13"/>
      <c r="C14" s="22"/>
      <c r="D14" s="22">
        <v>161.0</v>
      </c>
      <c r="E14" s="14" t="str">
        <f>IF(C14&lt;&gt;"",VLOOKUP(C14,CTA,5,0),IF(D14&lt;&gt;"",VLOOKUP(D14,SUB,4,0),IF(#REF!&lt;&gt;"",VLOOKUP(#REF!,DIVIS,3,0),IF(#REF!&lt;&gt;"",VLOOKUP(#REF!,_DIV2,2,0),""))))</f>
        <v>Préstamos</v>
      </c>
      <c r="F14" s="14"/>
      <c r="G14" s="14"/>
      <c r="H14" s="19"/>
      <c r="I14" s="19"/>
      <c r="J14" s="23"/>
      <c r="K14" s="2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1"/>
      <c r="B15" s="13"/>
      <c r="C15" s="22">
        <v>20.0</v>
      </c>
      <c r="D15" s="22"/>
      <c r="E15" s="14" t="str">
        <f>IF(C15&lt;&gt;"",VLOOKUP(C15,CTA,5,0),IF(D15&lt;&gt;"",VLOOKUP(D15,SUB,4,0),IF(#REF!&lt;&gt;"",VLOOKUP(#REF!,DIVIS,3,0),IF(#REF!&lt;&gt;"",VLOOKUP(#REF!,_DIV2,2,0),""))))</f>
        <v>MERCADERÍAS</v>
      </c>
      <c r="F15" s="14"/>
      <c r="G15" s="14"/>
      <c r="H15" s="19">
        <v>38500.0</v>
      </c>
      <c r="I15" s="19"/>
      <c r="J15" s="23"/>
      <c r="K15" s="23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1"/>
      <c r="B16" s="13"/>
      <c r="C16" s="22"/>
      <c r="D16" s="22">
        <v>201.0</v>
      </c>
      <c r="E16" s="14" t="str">
        <f>IF(C16&lt;&gt;"",VLOOKUP(C16,CTA,5,0),IF(D16&lt;&gt;"",VLOOKUP(D16,SUB,4,0),IF(#REF!&lt;&gt;"",VLOOKUP(#REF!,DIVIS,3,0),IF(#REF!&lt;&gt;"",VLOOKUP(#REF!,_DIV2,2,0),""))))</f>
        <v>Productos manufacturados</v>
      </c>
      <c r="F16" s="14"/>
      <c r="G16" s="14"/>
      <c r="H16" s="19"/>
      <c r="I16" s="19"/>
      <c r="J16" s="23"/>
      <c r="K16" s="23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1"/>
      <c r="B17" s="13"/>
      <c r="C17" s="22">
        <v>33.0</v>
      </c>
      <c r="D17" s="22"/>
      <c r="E17" s="14" t="str">
        <f>IF(C17&lt;&gt;"",VLOOKUP(C17,CTA,5,0),IF(D17&lt;&gt;"",VLOOKUP(D17,SUB,4,0),IF(#REF!&lt;&gt;"",VLOOKUP(#REF!,DIVIS,3,0),IF(#REF!&lt;&gt;"",VLOOKUP(#REF!,_DIV2,2,0),""))))</f>
        <v>INMUEBLES, MAQUINARIA Y EQUIPO</v>
      </c>
      <c r="F17" s="14"/>
      <c r="G17" s="14"/>
      <c r="H17" s="19">
        <v>423400.0</v>
      </c>
      <c r="I17" s="19"/>
      <c r="J17" s="23"/>
      <c r="K17" s="23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1"/>
      <c r="B18" s="13"/>
      <c r="C18" s="22"/>
      <c r="D18" s="22">
        <v>333.0</v>
      </c>
      <c r="E18" s="14" t="str">
        <f>IF(C18&lt;&gt;"",VLOOKUP(C18,CTA,5,0),IF(D18&lt;&gt;"",VLOOKUP(D18,SUB,4,0),IF(#REF!&lt;&gt;"",VLOOKUP(#REF!,DIVIS,3,0),IF(#REF!&lt;&gt;"",VLOOKUP(#REF!,_DIV2,2,0),""))))</f>
        <v>Maquinarias y equipos de explotación</v>
      </c>
      <c r="F18" s="14"/>
      <c r="G18" s="14"/>
      <c r="H18" s="19"/>
      <c r="I18" s="19"/>
      <c r="J18" s="23"/>
      <c r="K18" s="2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1"/>
      <c r="B19" s="13"/>
      <c r="C19" s="22">
        <v>38.0</v>
      </c>
      <c r="D19" s="22"/>
      <c r="E19" s="14" t="str">
        <f>IF(C19&lt;&gt;"",VLOOKUP(C19,CTA,5,0),IF(D19&lt;&gt;"",VLOOKUP(D19,SUB,4,0),IF(#REF!&lt;&gt;"",VLOOKUP(#REF!,DIVIS,3,0),IF(#REF!&lt;&gt;"",VLOOKUP(#REF!,_DIV2,2,0),""))))</f>
        <v>OTROS ACTIVOS</v>
      </c>
      <c r="F19" s="14"/>
      <c r="G19" s="14"/>
      <c r="H19" s="19">
        <v>10000.0</v>
      </c>
      <c r="I19" s="19"/>
      <c r="J19" s="23"/>
      <c r="K19" s="2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1"/>
      <c r="B20" s="13"/>
      <c r="C20" s="22"/>
      <c r="D20" s="22">
        <v>382.0</v>
      </c>
      <c r="E20" s="14" t="str">
        <f>IF(C20&lt;&gt;"",VLOOKUP(C20,CTA,5,0),IF(D20&lt;&gt;"",VLOOKUP(D20,SUB,4,0),IF(#REF!&lt;&gt;"",VLOOKUP(#REF!,DIVIS,3,0),IF(#REF!&lt;&gt;"",VLOOKUP(#REF!,_DIV2,2,0),""))))</f>
        <v>Diversos</v>
      </c>
      <c r="F20" s="14"/>
      <c r="G20" s="14"/>
      <c r="H20" s="19"/>
      <c r="I20" s="19"/>
      <c r="J20" s="23"/>
      <c r="K20" s="2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1"/>
      <c r="B21" s="13"/>
      <c r="C21" s="22">
        <v>39.0</v>
      </c>
      <c r="D21" s="22"/>
      <c r="E21" s="14" t="str">
        <f>IF(C21&lt;&gt;"",VLOOKUP(C21,CTA,5,0),IF(D21&lt;&gt;"",VLOOKUP(D21,SUB,4,0),IF(#REF!&lt;&gt;"",VLOOKUP(#REF!,DIVIS,3,0),IF(#REF!&lt;&gt;"",VLOOKUP(#REF!,_DIV2,2,0),""))))</f>
        <v>DEPRECIACIÓN, AMORTIZACIÓN Y AGOTAMIENTO ACUMULADOS</v>
      </c>
      <c r="F21" s="14"/>
      <c r="G21" s="14"/>
      <c r="H21" s="19"/>
      <c r="I21" s="19">
        <v>28900.0</v>
      </c>
      <c r="J21" s="23"/>
      <c r="K21" s="2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1"/>
      <c r="B22" s="13"/>
      <c r="C22" s="22"/>
      <c r="D22" s="22">
        <v>391.0</v>
      </c>
      <c r="E22" s="14" t="str">
        <f>IF(C22&lt;&gt;"",VLOOKUP(C22,CTA,5,0),IF(D22&lt;&gt;"",VLOOKUP(D22,SUB,4,0),IF(#REF!&lt;&gt;"",VLOOKUP(#REF!,DIVIS,3,0),IF(#REF!&lt;&gt;"",VLOOKUP(#REF!,_DIV2,2,0),""))))</f>
        <v>Depreciación acumulada</v>
      </c>
      <c r="F22" s="14"/>
      <c r="G22" s="14"/>
      <c r="H22" s="19"/>
      <c r="I22" s="19"/>
      <c r="J22" s="23"/>
      <c r="K22" s="2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1"/>
      <c r="B23" s="13"/>
      <c r="C23" s="22">
        <v>42.0</v>
      </c>
      <c r="D23" s="22"/>
      <c r="E23" s="14" t="str">
        <f>IF(C23&lt;&gt;"",VLOOKUP(C23,CTA,5,0),IF(D23&lt;&gt;"",VLOOKUP(D23,SUB,4,0),IF(#REF!&lt;&gt;"",VLOOKUP(#REF!,DIVIS,3,0),IF(#REF!&lt;&gt;"",VLOOKUP(#REF!,_DIV2,2,0),""))))</f>
        <v>CUENTAS POR PAGAR COMERCIALES - TERCEROS</v>
      </c>
      <c r="F23" s="14"/>
      <c r="G23" s="14"/>
      <c r="H23" s="19"/>
      <c r="I23" s="19">
        <v>17000.0</v>
      </c>
      <c r="J23" s="23"/>
      <c r="K23" s="2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1"/>
      <c r="B24" s="13"/>
      <c r="C24" s="22"/>
      <c r="D24" s="22">
        <v>421.0</v>
      </c>
      <c r="E24" s="14" t="str">
        <f>IF(C24&lt;&gt;"",VLOOKUP(C24,CTA,5,0),IF(D24&lt;&gt;"",VLOOKUP(D24,SUB,4,0),IF(#REF!&lt;&gt;"",VLOOKUP(#REF!,DIVIS,3,0),IF(#REF!&lt;&gt;"",VLOOKUP(#REF!,_DIV2,2,0),""))))</f>
        <v> Facturas, boletas y otros comprobantes por pagar</v>
      </c>
      <c r="F24" s="14"/>
      <c r="G24" s="14"/>
      <c r="H24" s="19"/>
      <c r="I24" s="19"/>
      <c r="J24" s="23"/>
      <c r="K24" s="2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1"/>
      <c r="B25" s="13"/>
      <c r="C25" s="22">
        <v>50.0</v>
      </c>
      <c r="D25" s="22"/>
      <c r="E25" s="14" t="str">
        <f>IF(C25&lt;&gt;"",VLOOKUP(C25,CTA,5,0),IF(D25&lt;&gt;"",VLOOKUP(D25,SUB,4,0),IF(#REF!&lt;&gt;"",VLOOKUP(#REF!,DIVIS,3,0),IF(#REF!&lt;&gt;"",VLOOKUP(#REF!,_DIV2,2,0),""))))</f>
        <v>CAPITAL</v>
      </c>
      <c r="F25" s="14"/>
      <c r="G25" s="14"/>
      <c r="H25" s="19"/>
      <c r="I25" s="19">
        <v>400000.0</v>
      </c>
      <c r="J25" s="23"/>
      <c r="K25" s="2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5"/>
      <c r="B26" s="7"/>
      <c r="C26" s="8"/>
      <c r="D26" s="8">
        <v>501.0</v>
      </c>
      <c r="E26" s="14" t="str">
        <f>IF(C26&lt;&gt;"",VLOOKUP(C26,CTA,5,0),IF(D26&lt;&gt;"",VLOOKUP(D26,SUB,4,0),IF(#REF!&lt;&gt;"",VLOOKUP(#REF!,DIVIS,3,0),IF(#REF!&lt;&gt;"",VLOOKUP(#REF!,_DIV2,2,0),""))))</f>
        <v>Capital social</v>
      </c>
      <c r="F26" s="14"/>
      <c r="G26" s="14"/>
      <c r="H26" s="19"/>
      <c r="I26" s="19"/>
      <c r="J26" s="23"/>
      <c r="K26" s="2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4"/>
      <c r="B27" s="24"/>
      <c r="C27" s="22">
        <v>58.0</v>
      </c>
      <c r="D27" s="22"/>
      <c r="E27" s="14" t="str">
        <f>IF(C27&lt;&gt;"",VLOOKUP(C27,CTA,5,0),IF(D27&lt;&gt;"",VLOOKUP(D27,SUB,4,0),IF(#REF!&lt;&gt;"",VLOOKUP(#REF!,DIVIS,3,0),IF(#REF!&lt;&gt;"",VLOOKUP(#REF!,_DIV2,2,0),""))))</f>
        <v>RESERVAS</v>
      </c>
      <c r="F27" s="14"/>
      <c r="G27" s="14"/>
      <c r="H27" s="9"/>
      <c r="I27" s="9">
        <v>15400.0</v>
      </c>
      <c r="J27" s="15"/>
      <c r="K27" s="15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4"/>
      <c r="B28" s="24"/>
      <c r="C28" s="8"/>
      <c r="D28" s="8">
        <v>582.0</v>
      </c>
      <c r="E28" s="14" t="str">
        <f>IF(C28&lt;&gt;"",VLOOKUP(C28,CTA,5,0),IF(D28&lt;&gt;"",VLOOKUP(D28,SUB,4,0),IF(#REF!&lt;&gt;"",VLOOKUP(#REF!,DIVIS,3,0),IF(#REF!&lt;&gt;"",VLOOKUP(#REF!,_DIV2,2,0),""))))</f>
        <v>Legal</v>
      </c>
      <c r="F28" s="14"/>
      <c r="G28" s="14"/>
      <c r="H28" s="9"/>
      <c r="I28" s="9"/>
      <c r="J28" s="15"/>
      <c r="K28" s="15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4"/>
      <c r="B29" s="24"/>
      <c r="C29" s="22">
        <v>59.0</v>
      </c>
      <c r="D29" s="22"/>
      <c r="E29" s="14" t="str">
        <f>IF(C29&lt;&gt;"",VLOOKUP(C29,CTA,5,0),IF(D29&lt;&gt;"",VLOOKUP(D29,SUB,4,0),IF(#REF!&lt;&gt;"",VLOOKUP(#REF!,DIVIS,3,0),IF(#REF!&lt;&gt;"",VLOOKUP(#REF!,_DIV2,2,0),""))))</f>
        <v>RESULTADOS ACUMULADOS</v>
      </c>
      <c r="F29" s="14"/>
      <c r="G29" s="14"/>
      <c r="H29" s="9"/>
      <c r="I29" s="9">
        <v>22400.0</v>
      </c>
      <c r="J29" s="15"/>
      <c r="K29" s="15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4"/>
      <c r="B30" s="24"/>
      <c r="C30" s="8"/>
      <c r="D30" s="8">
        <v>591.0</v>
      </c>
      <c r="E30" s="14" t="str">
        <f>IF(C30&lt;&gt;"",VLOOKUP(C30,CTA,5,0),IF(D30&lt;&gt;"",VLOOKUP(D30,SUB,4,0),IF(#REF!&lt;&gt;"",VLOOKUP(#REF!,DIVIS,3,0),IF(#REF!&lt;&gt;"",VLOOKUP(#REF!,_DIV2,2,0),""))))</f>
        <v>Utilidades no distribuidas</v>
      </c>
      <c r="F30" s="14"/>
      <c r="G30" s="14"/>
      <c r="H30" s="9"/>
      <c r="I30" s="9"/>
      <c r="J30" s="15"/>
      <c r="K30" s="15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4"/>
      <c r="B31" s="24"/>
      <c r="C31" s="2"/>
      <c r="D31" s="2"/>
      <c r="E31" s="2"/>
      <c r="F31" s="2"/>
      <c r="G31" s="2"/>
      <c r="H31" s="9"/>
      <c r="I31" s="9"/>
      <c r="J31" s="15"/>
      <c r="K31" s="15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25.5" customHeight="1">
      <c r="A32" s="24">
        <v>2.0</v>
      </c>
      <c r="B32" s="24" t="s">
        <v>4</v>
      </c>
      <c r="C32" s="26" t="s">
        <v>8</v>
      </c>
      <c r="K32" s="15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25.5" customHeight="1">
      <c r="A33" s="24">
        <v>3.0</v>
      </c>
      <c r="B33" s="24" t="s">
        <v>4</v>
      </c>
      <c r="C33" s="27" t="s">
        <v>9</v>
      </c>
      <c r="K33" s="15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4">
        <v>4.0</v>
      </c>
      <c r="B34" s="24" t="s">
        <v>4</v>
      </c>
      <c r="C34" s="2" t="s">
        <v>10</v>
      </c>
      <c r="D34" s="2"/>
      <c r="E34" s="2"/>
      <c r="F34" s="2"/>
      <c r="G34" s="2"/>
      <c r="H34" s="9"/>
      <c r="I34" s="9"/>
      <c r="J34" s="15"/>
      <c r="K34" s="15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27.75" customHeight="1">
      <c r="A35" s="24">
        <v>5.0</v>
      </c>
      <c r="B35" s="24" t="s">
        <v>4</v>
      </c>
      <c r="C35" s="27" t="s">
        <v>11</v>
      </c>
      <c r="K35" s="15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25.5" customHeight="1">
      <c r="A36" s="24">
        <v>6.0</v>
      </c>
      <c r="B36" s="24" t="s">
        <v>4</v>
      </c>
      <c r="C36" s="27" t="s">
        <v>12</v>
      </c>
      <c r="K36" s="15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28.5" customHeight="1">
      <c r="A37" s="24">
        <v>7.0</v>
      </c>
      <c r="B37" s="24" t="s">
        <v>4</v>
      </c>
      <c r="C37" s="27" t="s">
        <v>13</v>
      </c>
      <c r="K37" s="15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27.75" customHeight="1">
      <c r="A38" s="24">
        <v>8.0</v>
      </c>
      <c r="B38" s="24" t="s">
        <v>4</v>
      </c>
      <c r="C38" s="27" t="s">
        <v>14</v>
      </c>
      <c r="K38" s="15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27.75" customHeight="1">
      <c r="A39" s="24">
        <v>9.0</v>
      </c>
      <c r="B39" s="24" t="s">
        <v>4</v>
      </c>
      <c r="C39" s="27" t="s">
        <v>15</v>
      </c>
      <c r="K39" s="15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26.25" customHeight="1">
      <c r="A40" s="24">
        <v>10.0</v>
      </c>
      <c r="B40" s="24" t="s">
        <v>4</v>
      </c>
      <c r="C40" s="27" t="s">
        <v>16</v>
      </c>
      <c r="K40" s="15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37.5" customHeight="1">
      <c r="A41" s="24">
        <v>11.0</v>
      </c>
      <c r="B41" s="24" t="s">
        <v>4</v>
      </c>
      <c r="C41" s="27" t="s">
        <v>17</v>
      </c>
      <c r="K41" s="15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0" customHeight="1">
      <c r="A42" s="24"/>
      <c r="B42" s="24"/>
      <c r="C42" s="2"/>
      <c r="D42" s="2"/>
      <c r="E42" s="2"/>
      <c r="F42" s="28" t="s">
        <v>18</v>
      </c>
      <c r="G42" s="9">
        <v>350.0</v>
      </c>
      <c r="H42" s="9"/>
      <c r="I42" s="9"/>
      <c r="J42" s="15"/>
      <c r="K42" s="15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4"/>
      <c r="B43" s="24"/>
      <c r="C43" s="2"/>
      <c r="D43" s="2"/>
      <c r="E43" s="2"/>
      <c r="F43" s="28" t="s">
        <v>19</v>
      </c>
      <c r="G43" s="9">
        <v>300.0</v>
      </c>
      <c r="H43" s="9"/>
      <c r="I43" s="9"/>
      <c r="J43" s="15"/>
      <c r="K43" s="15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4"/>
      <c r="B44" s="24"/>
      <c r="C44" s="2"/>
      <c r="D44" s="2"/>
      <c r="E44" s="2"/>
      <c r="F44" s="28" t="s">
        <v>20</v>
      </c>
      <c r="G44" s="9">
        <v>450.0</v>
      </c>
      <c r="H44" s="9"/>
      <c r="I44" s="9"/>
      <c r="J44" s="15"/>
      <c r="K44" s="15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4"/>
      <c r="B45" s="24"/>
      <c r="C45" s="2"/>
      <c r="D45" s="2"/>
      <c r="E45" s="2"/>
      <c r="F45" s="28" t="s">
        <v>21</v>
      </c>
      <c r="G45" s="29">
        <f>SUM(G42:G44)</f>
        <v>1100</v>
      </c>
      <c r="H45" s="9"/>
      <c r="I45" s="9"/>
      <c r="J45" s="15"/>
      <c r="K45" s="15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4">
        <v>12.0</v>
      </c>
      <c r="B46" s="24" t="s">
        <v>4</v>
      </c>
      <c r="C46" s="2" t="s">
        <v>22</v>
      </c>
      <c r="D46" s="2"/>
      <c r="E46" s="2"/>
      <c r="F46" s="2"/>
      <c r="G46" s="2"/>
      <c r="H46" s="9"/>
      <c r="I46" s="9"/>
      <c r="J46" s="15"/>
      <c r="K46" s="15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4">
        <v>13.0</v>
      </c>
      <c r="B47" s="24" t="s">
        <v>4</v>
      </c>
      <c r="C47" s="2" t="s">
        <v>23</v>
      </c>
      <c r="D47" s="2"/>
      <c r="E47" s="2"/>
      <c r="F47" s="2"/>
      <c r="G47" s="2"/>
      <c r="H47" s="9"/>
      <c r="I47" s="9"/>
      <c r="J47" s="15"/>
      <c r="K47" s="15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4">
        <v>14.0</v>
      </c>
      <c r="B48" s="24" t="s">
        <v>4</v>
      </c>
      <c r="C48" s="2" t="s">
        <v>24</v>
      </c>
      <c r="D48" s="2"/>
      <c r="E48" s="2"/>
      <c r="F48" s="2"/>
      <c r="G48" s="2"/>
      <c r="H48" s="9"/>
      <c r="I48" s="9"/>
      <c r="J48" s="15"/>
      <c r="K48" s="15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27.0" customHeight="1">
      <c r="A49" s="24">
        <v>15.0</v>
      </c>
      <c r="B49" s="24" t="s">
        <v>4</v>
      </c>
      <c r="C49" s="27" t="s">
        <v>25</v>
      </c>
      <c r="K49" s="15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4">
        <v>16.0</v>
      </c>
      <c r="B50" s="24" t="s">
        <v>4</v>
      </c>
      <c r="C50" s="2" t="s">
        <v>26</v>
      </c>
      <c r="D50" s="2"/>
      <c r="E50" s="2"/>
      <c r="F50" s="2"/>
      <c r="G50" s="2"/>
      <c r="H50" s="9"/>
      <c r="I50" s="9"/>
      <c r="J50" s="15"/>
      <c r="K50" s="15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4">
        <v>17.0</v>
      </c>
      <c r="B51" s="24" t="s">
        <v>4</v>
      </c>
      <c r="C51" s="2" t="s">
        <v>27</v>
      </c>
      <c r="D51" s="2"/>
      <c r="E51" s="2"/>
      <c r="F51" s="2"/>
      <c r="G51" s="2"/>
      <c r="H51" s="9"/>
      <c r="I51" s="9"/>
      <c r="J51" s="15"/>
      <c r="K51" s="15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4">
        <v>18.0</v>
      </c>
      <c r="B52" s="24" t="s">
        <v>4</v>
      </c>
      <c r="C52" s="2" t="s">
        <v>28</v>
      </c>
      <c r="D52" s="2"/>
      <c r="E52" s="2"/>
      <c r="F52" s="2"/>
      <c r="G52" s="2"/>
      <c r="H52" s="9"/>
      <c r="I52" s="9"/>
      <c r="J52" s="15"/>
      <c r="K52" s="15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4">
        <v>19.0</v>
      </c>
      <c r="B53" s="24" t="s">
        <v>4</v>
      </c>
      <c r="C53" s="2" t="s">
        <v>29</v>
      </c>
      <c r="D53" s="2"/>
      <c r="E53" s="2"/>
      <c r="F53" s="2"/>
      <c r="G53" s="2"/>
      <c r="H53" s="9"/>
      <c r="I53" s="9"/>
      <c r="J53" s="15"/>
      <c r="K53" s="15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4"/>
      <c r="B54" s="24"/>
      <c r="C54" s="2"/>
      <c r="D54" s="2"/>
      <c r="E54" s="2"/>
      <c r="F54" s="2"/>
      <c r="G54" s="2"/>
      <c r="H54" s="9"/>
      <c r="I54" s="9"/>
      <c r="J54" s="15"/>
      <c r="K54" s="15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4"/>
      <c r="B55" s="24"/>
      <c r="C55" s="2"/>
      <c r="D55" s="2"/>
      <c r="E55" s="2"/>
      <c r="F55" s="2"/>
      <c r="G55" s="2"/>
      <c r="H55" s="9"/>
      <c r="I55" s="9"/>
      <c r="J55" s="15"/>
      <c r="K55" s="15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4"/>
      <c r="B56" s="24"/>
      <c r="C56" s="2"/>
      <c r="D56" s="2"/>
      <c r="E56" s="2"/>
      <c r="F56" s="2"/>
      <c r="G56" s="2"/>
      <c r="H56" s="9"/>
      <c r="I56" s="9"/>
      <c r="J56" s="15"/>
      <c r="K56" s="1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4"/>
      <c r="B57" s="24"/>
      <c r="C57" s="2"/>
      <c r="D57" s="2"/>
      <c r="E57" s="2"/>
      <c r="F57" s="2"/>
      <c r="G57" s="2"/>
      <c r="H57" s="9"/>
      <c r="I57" s="9"/>
      <c r="J57" s="15"/>
      <c r="K57" s="15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4"/>
      <c r="B58" s="24"/>
      <c r="C58" s="2"/>
      <c r="D58" s="2"/>
      <c r="E58" s="2"/>
      <c r="F58" s="2"/>
      <c r="G58" s="2"/>
      <c r="H58" s="9"/>
      <c r="I58" s="9"/>
      <c r="J58" s="15"/>
      <c r="K58" s="15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4"/>
      <c r="B59" s="24"/>
      <c r="C59" s="2"/>
      <c r="D59" s="2"/>
      <c r="E59" s="2"/>
      <c r="F59" s="2"/>
      <c r="G59" s="2"/>
      <c r="H59" s="9"/>
      <c r="I59" s="9"/>
      <c r="J59" s="15"/>
      <c r="K59" s="15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4"/>
      <c r="B60" s="24"/>
      <c r="C60" s="2"/>
      <c r="D60" s="2"/>
      <c r="E60" s="2"/>
      <c r="F60" s="2"/>
      <c r="G60" s="2"/>
      <c r="H60" s="9"/>
      <c r="I60" s="9"/>
      <c r="J60" s="15"/>
      <c r="K60" s="15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4"/>
      <c r="B61" s="24"/>
      <c r="C61" s="2"/>
      <c r="D61" s="2"/>
      <c r="E61" s="2"/>
      <c r="F61" s="2"/>
      <c r="G61" s="2"/>
      <c r="H61" s="9"/>
      <c r="I61" s="9"/>
      <c r="J61" s="15"/>
      <c r="K61" s="15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4"/>
      <c r="B62" s="24"/>
      <c r="C62" s="2"/>
      <c r="D62" s="2"/>
      <c r="E62" s="2"/>
      <c r="F62" s="2"/>
      <c r="G62" s="2"/>
      <c r="H62" s="9"/>
      <c r="I62" s="9"/>
      <c r="J62" s="15"/>
      <c r="K62" s="15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4"/>
      <c r="B63" s="24"/>
      <c r="C63" s="2"/>
      <c r="D63" s="2"/>
      <c r="E63" s="2"/>
      <c r="F63" s="2"/>
      <c r="G63" s="2"/>
      <c r="H63" s="9"/>
      <c r="I63" s="9"/>
      <c r="J63" s="15"/>
      <c r="K63" s="15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4"/>
      <c r="B64" s="24"/>
      <c r="C64" s="2"/>
      <c r="D64" s="2"/>
      <c r="E64" s="2"/>
      <c r="F64" s="2"/>
      <c r="G64" s="2"/>
      <c r="H64" s="9"/>
      <c r="I64" s="9"/>
      <c r="J64" s="15"/>
      <c r="K64" s="15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4"/>
      <c r="B65" s="24"/>
      <c r="C65" s="2"/>
      <c r="D65" s="2"/>
      <c r="E65" s="2"/>
      <c r="F65" s="2"/>
      <c r="G65" s="2"/>
      <c r="H65" s="9"/>
      <c r="I65" s="9"/>
      <c r="J65" s="15"/>
      <c r="K65" s="15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4"/>
      <c r="B66" s="24"/>
      <c r="C66" s="2"/>
      <c r="D66" s="2"/>
      <c r="E66" s="2"/>
      <c r="F66" s="2"/>
      <c r="G66" s="2"/>
      <c r="H66" s="9"/>
      <c r="I66" s="9"/>
      <c r="J66" s="15"/>
      <c r="K66" s="15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4"/>
      <c r="B67" s="24"/>
      <c r="C67" s="2"/>
      <c r="D67" s="2"/>
      <c r="E67" s="2"/>
      <c r="F67" s="2"/>
      <c r="G67" s="2"/>
      <c r="H67" s="9"/>
      <c r="I67" s="9"/>
      <c r="J67" s="15"/>
      <c r="K67" s="15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4"/>
      <c r="B68" s="24"/>
      <c r="C68" s="2"/>
      <c r="D68" s="2"/>
      <c r="E68" s="2"/>
      <c r="F68" s="2"/>
      <c r="G68" s="2"/>
      <c r="H68" s="9"/>
      <c r="I68" s="9"/>
      <c r="J68" s="15"/>
      <c r="K68" s="15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4"/>
      <c r="B69" s="24"/>
      <c r="C69" s="2"/>
      <c r="D69" s="2"/>
      <c r="E69" s="2"/>
      <c r="F69" s="2"/>
      <c r="G69" s="2"/>
      <c r="H69" s="9"/>
      <c r="I69" s="9"/>
      <c r="J69" s="15"/>
      <c r="K69" s="15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4"/>
      <c r="B70" s="24"/>
      <c r="C70" s="2"/>
      <c r="D70" s="2"/>
      <c r="E70" s="2"/>
      <c r="F70" s="2"/>
      <c r="G70" s="2"/>
      <c r="H70" s="9"/>
      <c r="I70" s="9"/>
      <c r="J70" s="15"/>
      <c r="K70" s="15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4"/>
      <c r="B71" s="24"/>
      <c r="C71" s="2"/>
      <c r="D71" s="2"/>
      <c r="E71" s="2"/>
      <c r="F71" s="2"/>
      <c r="G71" s="2"/>
      <c r="H71" s="9"/>
      <c r="I71" s="9"/>
      <c r="J71" s="15"/>
      <c r="K71" s="15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4"/>
      <c r="B72" s="24"/>
      <c r="C72" s="2"/>
      <c r="D72" s="2"/>
      <c r="E72" s="2"/>
      <c r="F72" s="2"/>
      <c r="G72" s="2"/>
      <c r="H72" s="9"/>
      <c r="I72" s="9"/>
      <c r="J72" s="15"/>
      <c r="K72" s="15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4"/>
      <c r="B73" s="24"/>
      <c r="C73" s="2"/>
      <c r="D73" s="2"/>
      <c r="E73" s="2"/>
      <c r="F73" s="2"/>
      <c r="G73" s="2"/>
      <c r="H73" s="9"/>
      <c r="I73" s="9"/>
      <c r="J73" s="15"/>
      <c r="K73" s="15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4"/>
      <c r="B74" s="24"/>
      <c r="C74" s="2"/>
      <c r="D74" s="2"/>
      <c r="E74" s="2"/>
      <c r="F74" s="2"/>
      <c r="G74" s="2"/>
      <c r="H74" s="9"/>
      <c r="I74" s="9"/>
      <c r="J74" s="15"/>
      <c r="K74" s="15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4"/>
      <c r="B75" s="24"/>
      <c r="C75" s="2"/>
      <c r="D75" s="2"/>
      <c r="E75" s="2"/>
      <c r="F75" s="2"/>
      <c r="G75" s="2"/>
      <c r="H75" s="9"/>
      <c r="I75" s="9"/>
      <c r="J75" s="15"/>
      <c r="K75" s="15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4"/>
      <c r="B76" s="24"/>
      <c r="C76" s="2"/>
      <c r="D76" s="2"/>
      <c r="E76" s="2"/>
      <c r="F76" s="2"/>
      <c r="G76" s="2"/>
      <c r="H76" s="9"/>
      <c r="I76" s="9"/>
      <c r="J76" s="15"/>
      <c r="K76" s="15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4"/>
      <c r="B77" s="24"/>
      <c r="C77" s="2"/>
      <c r="D77" s="2"/>
      <c r="E77" s="2"/>
      <c r="F77" s="2"/>
      <c r="G77" s="2"/>
      <c r="H77" s="9"/>
      <c r="I77" s="9"/>
      <c r="J77" s="15"/>
      <c r="K77" s="15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4"/>
      <c r="B78" s="24"/>
      <c r="C78" s="2"/>
      <c r="D78" s="2"/>
      <c r="E78" s="2"/>
      <c r="F78" s="2"/>
      <c r="G78" s="2"/>
      <c r="H78" s="9"/>
      <c r="I78" s="9"/>
      <c r="J78" s="15"/>
      <c r="K78" s="15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4"/>
      <c r="B79" s="24"/>
      <c r="C79" s="2"/>
      <c r="D79" s="2"/>
      <c r="E79" s="2"/>
      <c r="F79" s="2"/>
      <c r="G79" s="2"/>
      <c r="H79" s="9"/>
      <c r="I79" s="9"/>
      <c r="J79" s="15"/>
      <c r="K79" s="15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4"/>
      <c r="B80" s="24"/>
      <c r="C80" s="2"/>
      <c r="D80" s="2"/>
      <c r="E80" s="2"/>
      <c r="F80" s="2"/>
      <c r="G80" s="2"/>
      <c r="H80" s="9"/>
      <c r="I80" s="9"/>
      <c r="J80" s="15"/>
      <c r="K80" s="15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4"/>
      <c r="B81" s="24"/>
      <c r="C81" s="2"/>
      <c r="D81" s="2"/>
      <c r="E81" s="2"/>
      <c r="F81" s="2"/>
      <c r="G81" s="2"/>
      <c r="H81" s="9"/>
      <c r="I81" s="9"/>
      <c r="J81" s="15"/>
      <c r="K81" s="15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4"/>
      <c r="B82" s="24"/>
      <c r="C82" s="2"/>
      <c r="D82" s="2"/>
      <c r="E82" s="2"/>
      <c r="F82" s="2"/>
      <c r="G82" s="2"/>
      <c r="H82" s="9"/>
      <c r="I82" s="9"/>
      <c r="J82" s="15"/>
      <c r="K82" s="15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4"/>
      <c r="B83" s="24"/>
      <c r="C83" s="2"/>
      <c r="D83" s="2"/>
      <c r="E83" s="2"/>
      <c r="F83" s="2"/>
      <c r="G83" s="2"/>
      <c r="H83" s="9"/>
      <c r="I83" s="9"/>
      <c r="J83" s="15"/>
      <c r="K83" s="15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4"/>
      <c r="B84" s="24"/>
      <c r="C84" s="2"/>
      <c r="D84" s="2"/>
      <c r="E84" s="2"/>
      <c r="F84" s="2"/>
      <c r="G84" s="2"/>
      <c r="H84" s="9"/>
      <c r="I84" s="9"/>
      <c r="J84" s="15"/>
      <c r="K84" s="15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4"/>
      <c r="B85" s="24"/>
      <c r="C85" s="2"/>
      <c r="D85" s="2"/>
      <c r="E85" s="2"/>
      <c r="F85" s="2"/>
      <c r="G85" s="2"/>
      <c r="H85" s="9"/>
      <c r="I85" s="9"/>
      <c r="J85" s="15"/>
      <c r="K85" s="15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4"/>
      <c r="B86" s="24"/>
      <c r="C86" s="2"/>
      <c r="D86" s="2"/>
      <c r="E86" s="2"/>
      <c r="F86" s="2"/>
      <c r="G86" s="2"/>
      <c r="H86" s="9"/>
      <c r="I86" s="9"/>
      <c r="J86" s="15"/>
      <c r="K86" s="15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4"/>
      <c r="B87" s="24"/>
      <c r="C87" s="2"/>
      <c r="D87" s="2"/>
      <c r="E87" s="2"/>
      <c r="F87" s="2"/>
      <c r="G87" s="2"/>
      <c r="H87" s="9"/>
      <c r="I87" s="9"/>
      <c r="J87" s="15"/>
      <c r="K87" s="15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4"/>
      <c r="B88" s="24"/>
      <c r="C88" s="2"/>
      <c r="D88" s="2"/>
      <c r="E88" s="2"/>
      <c r="F88" s="2"/>
      <c r="G88" s="2"/>
      <c r="H88" s="9"/>
      <c r="I88" s="9"/>
      <c r="J88" s="15"/>
      <c r="K88" s="15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4"/>
      <c r="B89" s="24"/>
      <c r="C89" s="2"/>
      <c r="D89" s="2"/>
      <c r="E89" s="2"/>
      <c r="F89" s="2"/>
      <c r="G89" s="2"/>
      <c r="H89" s="9"/>
      <c r="I89" s="9"/>
      <c r="J89" s="15"/>
      <c r="K89" s="15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4"/>
      <c r="B90" s="24"/>
      <c r="C90" s="2"/>
      <c r="D90" s="2"/>
      <c r="E90" s="2"/>
      <c r="F90" s="2"/>
      <c r="G90" s="2"/>
      <c r="H90" s="9"/>
      <c r="I90" s="9"/>
      <c r="J90" s="15"/>
      <c r="K90" s="15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4"/>
      <c r="B91" s="24"/>
      <c r="C91" s="2"/>
      <c r="D91" s="2"/>
      <c r="E91" s="2"/>
      <c r="F91" s="2"/>
      <c r="G91" s="2"/>
      <c r="H91" s="9"/>
      <c r="I91" s="9"/>
      <c r="J91" s="15"/>
      <c r="K91" s="15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4"/>
      <c r="B92" s="24"/>
      <c r="C92" s="2"/>
      <c r="D92" s="2"/>
      <c r="E92" s="2"/>
      <c r="F92" s="2"/>
      <c r="G92" s="2"/>
      <c r="H92" s="9"/>
      <c r="I92" s="9"/>
      <c r="J92" s="15"/>
      <c r="K92" s="15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4"/>
      <c r="B93" s="24"/>
      <c r="C93" s="2"/>
      <c r="D93" s="2"/>
      <c r="E93" s="2"/>
      <c r="F93" s="2"/>
      <c r="G93" s="2"/>
      <c r="H93" s="9"/>
      <c r="I93" s="9"/>
      <c r="J93" s="15"/>
      <c r="K93" s="15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4"/>
      <c r="B94" s="24"/>
      <c r="C94" s="2"/>
      <c r="D94" s="2"/>
      <c r="E94" s="2"/>
      <c r="F94" s="2"/>
      <c r="G94" s="2"/>
      <c r="H94" s="9"/>
      <c r="I94" s="9"/>
      <c r="J94" s="15"/>
      <c r="K94" s="15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4"/>
      <c r="B95" s="24"/>
      <c r="C95" s="2"/>
      <c r="D95" s="2"/>
      <c r="E95" s="2"/>
      <c r="F95" s="2"/>
      <c r="G95" s="2"/>
      <c r="H95" s="9"/>
      <c r="I95" s="9"/>
      <c r="J95" s="15"/>
      <c r="K95" s="15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4"/>
      <c r="B96" s="24"/>
      <c r="C96" s="2"/>
      <c r="D96" s="2"/>
      <c r="E96" s="2"/>
      <c r="F96" s="2"/>
      <c r="G96" s="2"/>
      <c r="H96" s="9"/>
      <c r="I96" s="9"/>
      <c r="J96" s="15"/>
      <c r="K96" s="15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4"/>
      <c r="B97" s="24"/>
      <c r="C97" s="2"/>
      <c r="D97" s="2"/>
      <c r="E97" s="2"/>
      <c r="F97" s="2"/>
      <c r="G97" s="2"/>
      <c r="H97" s="9"/>
      <c r="I97" s="9"/>
      <c r="J97" s="15"/>
      <c r="K97" s="15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4"/>
      <c r="B98" s="24"/>
      <c r="C98" s="2"/>
      <c r="D98" s="2"/>
      <c r="E98" s="2"/>
      <c r="F98" s="2"/>
      <c r="G98" s="2"/>
      <c r="H98" s="9"/>
      <c r="I98" s="9"/>
      <c r="J98" s="15"/>
      <c r="K98" s="15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4"/>
      <c r="B99" s="24"/>
      <c r="C99" s="2"/>
      <c r="D99" s="2"/>
      <c r="E99" s="2"/>
      <c r="F99" s="2"/>
      <c r="G99" s="2"/>
      <c r="H99" s="9"/>
      <c r="I99" s="9"/>
      <c r="J99" s="15"/>
      <c r="K99" s="15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4"/>
      <c r="B100" s="24"/>
      <c r="C100" s="2"/>
      <c r="D100" s="2"/>
      <c r="E100" s="2"/>
      <c r="F100" s="2"/>
      <c r="G100" s="2"/>
      <c r="H100" s="9"/>
      <c r="I100" s="9"/>
      <c r="J100" s="15"/>
      <c r="K100" s="15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4"/>
      <c r="B101" s="24"/>
      <c r="C101" s="2"/>
      <c r="D101" s="2"/>
      <c r="E101" s="2"/>
      <c r="F101" s="2"/>
      <c r="G101" s="2"/>
      <c r="H101" s="9"/>
      <c r="I101" s="9"/>
      <c r="J101" s="15"/>
      <c r="K101" s="15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4"/>
      <c r="B102" s="24"/>
      <c r="C102" s="2"/>
      <c r="D102" s="2"/>
      <c r="E102" s="2"/>
      <c r="F102" s="2"/>
      <c r="G102" s="2"/>
      <c r="H102" s="9"/>
      <c r="I102" s="9"/>
      <c r="J102" s="15"/>
      <c r="K102" s="15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4"/>
      <c r="B103" s="24"/>
      <c r="C103" s="2"/>
      <c r="D103" s="2"/>
      <c r="E103" s="2"/>
      <c r="F103" s="2"/>
      <c r="G103" s="2"/>
      <c r="H103" s="9"/>
      <c r="I103" s="9"/>
      <c r="J103" s="15"/>
      <c r="K103" s="15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4"/>
      <c r="B104" s="24"/>
      <c r="C104" s="2"/>
      <c r="D104" s="2"/>
      <c r="E104" s="2"/>
      <c r="F104" s="2"/>
      <c r="G104" s="2"/>
      <c r="H104" s="9"/>
      <c r="I104" s="9"/>
      <c r="J104" s="15"/>
      <c r="K104" s="1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4"/>
      <c r="B105" s="24"/>
      <c r="C105" s="2"/>
      <c r="D105" s="2"/>
      <c r="E105" s="2"/>
      <c r="F105" s="2"/>
      <c r="G105" s="2"/>
      <c r="H105" s="9"/>
      <c r="I105" s="9"/>
      <c r="J105" s="15"/>
      <c r="K105" s="15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4"/>
      <c r="B106" s="24"/>
      <c r="C106" s="2"/>
      <c r="D106" s="2"/>
      <c r="E106" s="2"/>
      <c r="F106" s="2"/>
      <c r="G106" s="2"/>
      <c r="H106" s="9"/>
      <c r="I106" s="9"/>
      <c r="J106" s="15"/>
      <c r="K106" s="1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4"/>
      <c r="B107" s="24"/>
      <c r="C107" s="2"/>
      <c r="D107" s="2"/>
      <c r="E107" s="2"/>
      <c r="F107" s="2"/>
      <c r="G107" s="2"/>
      <c r="H107" s="9"/>
      <c r="I107" s="9"/>
      <c r="J107" s="15"/>
      <c r="K107" s="15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4"/>
      <c r="B108" s="24"/>
      <c r="C108" s="2"/>
      <c r="D108" s="2"/>
      <c r="E108" s="2"/>
      <c r="F108" s="2"/>
      <c r="G108" s="2"/>
      <c r="H108" s="9"/>
      <c r="I108" s="9"/>
      <c r="J108" s="15"/>
      <c r="K108" s="1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4"/>
      <c r="B109" s="24"/>
      <c r="C109" s="2"/>
      <c r="D109" s="2"/>
      <c r="E109" s="2"/>
      <c r="F109" s="2"/>
      <c r="G109" s="2"/>
      <c r="H109" s="9"/>
      <c r="I109" s="9"/>
      <c r="J109" s="15"/>
      <c r="K109" s="15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4"/>
      <c r="B110" s="24"/>
      <c r="C110" s="2"/>
      <c r="D110" s="2"/>
      <c r="E110" s="2"/>
      <c r="F110" s="2"/>
      <c r="G110" s="2"/>
      <c r="H110" s="9"/>
      <c r="I110" s="9"/>
      <c r="J110" s="15"/>
      <c r="K110" s="1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4"/>
      <c r="B111" s="24"/>
      <c r="C111" s="2"/>
      <c r="D111" s="2"/>
      <c r="E111" s="2"/>
      <c r="F111" s="2"/>
      <c r="G111" s="2"/>
      <c r="H111" s="9"/>
      <c r="I111" s="9"/>
      <c r="J111" s="15"/>
      <c r="K111" s="15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4"/>
      <c r="B112" s="24"/>
      <c r="C112" s="2"/>
      <c r="D112" s="2"/>
      <c r="E112" s="2"/>
      <c r="F112" s="2"/>
      <c r="G112" s="2"/>
      <c r="H112" s="9"/>
      <c r="I112" s="9"/>
      <c r="J112" s="15"/>
      <c r="K112" s="1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4"/>
      <c r="B113" s="24"/>
      <c r="C113" s="2"/>
      <c r="D113" s="2"/>
      <c r="E113" s="2"/>
      <c r="F113" s="2"/>
      <c r="G113" s="2"/>
      <c r="H113" s="9"/>
      <c r="I113" s="9"/>
      <c r="J113" s="15"/>
      <c r="K113" s="15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4"/>
      <c r="B114" s="24"/>
      <c r="C114" s="2"/>
      <c r="D114" s="2"/>
      <c r="E114" s="2"/>
      <c r="F114" s="2"/>
      <c r="G114" s="2"/>
      <c r="H114" s="9"/>
      <c r="I114" s="9"/>
      <c r="J114" s="15"/>
      <c r="K114" s="1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4"/>
      <c r="B115" s="24"/>
      <c r="C115" s="2"/>
      <c r="D115" s="2"/>
      <c r="E115" s="2"/>
      <c r="F115" s="2"/>
      <c r="G115" s="2"/>
      <c r="H115" s="9"/>
      <c r="I115" s="9"/>
      <c r="J115" s="15"/>
      <c r="K115" s="15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4"/>
      <c r="B116" s="24"/>
      <c r="C116" s="2"/>
      <c r="D116" s="2"/>
      <c r="E116" s="2"/>
      <c r="F116" s="2"/>
      <c r="G116" s="2"/>
      <c r="H116" s="9"/>
      <c r="I116" s="9"/>
      <c r="J116" s="15"/>
      <c r="K116" s="1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4"/>
      <c r="B117" s="24"/>
      <c r="C117" s="2"/>
      <c r="D117" s="2"/>
      <c r="E117" s="2"/>
      <c r="F117" s="2"/>
      <c r="G117" s="2"/>
      <c r="H117" s="9"/>
      <c r="I117" s="9"/>
      <c r="J117" s="15"/>
      <c r="K117" s="15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4"/>
      <c r="B118" s="24"/>
      <c r="C118" s="2"/>
      <c r="D118" s="2"/>
      <c r="E118" s="2"/>
      <c r="F118" s="2"/>
      <c r="G118" s="2"/>
      <c r="H118" s="9"/>
      <c r="I118" s="9"/>
      <c r="J118" s="15"/>
      <c r="K118" s="1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4"/>
      <c r="B119" s="24"/>
      <c r="C119" s="2"/>
      <c r="D119" s="2"/>
      <c r="E119" s="2"/>
      <c r="F119" s="2"/>
      <c r="G119" s="2"/>
      <c r="H119" s="9"/>
      <c r="I119" s="9"/>
      <c r="J119" s="15"/>
      <c r="K119" s="15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4"/>
      <c r="B120" s="24"/>
      <c r="C120" s="2"/>
      <c r="D120" s="2"/>
      <c r="E120" s="2"/>
      <c r="F120" s="2"/>
      <c r="G120" s="2"/>
      <c r="H120" s="9"/>
      <c r="I120" s="9"/>
      <c r="J120" s="15"/>
      <c r="K120" s="1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4"/>
      <c r="B121" s="24"/>
      <c r="C121" s="2"/>
      <c r="D121" s="2"/>
      <c r="E121" s="2"/>
      <c r="F121" s="2"/>
      <c r="G121" s="2"/>
      <c r="H121" s="9"/>
      <c r="I121" s="9"/>
      <c r="J121" s="15"/>
      <c r="K121" s="15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4"/>
      <c r="B122" s="24"/>
      <c r="C122" s="2"/>
      <c r="D122" s="2"/>
      <c r="E122" s="2"/>
      <c r="F122" s="2"/>
      <c r="G122" s="2"/>
      <c r="H122" s="9"/>
      <c r="I122" s="9"/>
      <c r="J122" s="15"/>
      <c r="K122" s="1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4"/>
      <c r="B123" s="24"/>
      <c r="C123" s="2"/>
      <c r="D123" s="2"/>
      <c r="E123" s="2"/>
      <c r="F123" s="2"/>
      <c r="G123" s="2"/>
      <c r="H123" s="9"/>
      <c r="I123" s="9"/>
      <c r="J123" s="15"/>
      <c r="K123" s="1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4"/>
      <c r="B124" s="24"/>
      <c r="C124" s="2"/>
      <c r="D124" s="2"/>
      <c r="E124" s="2"/>
      <c r="F124" s="2"/>
      <c r="G124" s="2"/>
      <c r="H124" s="9"/>
      <c r="I124" s="9"/>
      <c r="J124" s="15"/>
      <c r="K124" s="1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4"/>
      <c r="B125" s="24"/>
      <c r="C125" s="2"/>
      <c r="D125" s="2"/>
      <c r="E125" s="2"/>
      <c r="F125" s="2"/>
      <c r="G125" s="2"/>
      <c r="H125" s="9"/>
      <c r="I125" s="9"/>
      <c r="J125" s="15"/>
      <c r="K125" s="1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4"/>
      <c r="B126" s="24"/>
      <c r="C126" s="2"/>
      <c r="D126" s="2"/>
      <c r="E126" s="2"/>
      <c r="F126" s="2"/>
      <c r="G126" s="2"/>
      <c r="H126" s="9"/>
      <c r="I126" s="9"/>
      <c r="J126" s="15"/>
      <c r="K126" s="1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4"/>
      <c r="B127" s="24"/>
      <c r="C127" s="2"/>
      <c r="D127" s="2"/>
      <c r="E127" s="2"/>
      <c r="F127" s="2"/>
      <c r="G127" s="2"/>
      <c r="H127" s="9"/>
      <c r="I127" s="9"/>
      <c r="J127" s="15"/>
      <c r="K127" s="1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4"/>
      <c r="B128" s="24"/>
      <c r="C128" s="2"/>
      <c r="D128" s="2"/>
      <c r="E128" s="2"/>
      <c r="F128" s="2"/>
      <c r="G128" s="2"/>
      <c r="H128" s="9"/>
      <c r="I128" s="9"/>
      <c r="J128" s="15"/>
      <c r="K128" s="1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4"/>
      <c r="B129" s="24"/>
      <c r="C129" s="2"/>
      <c r="D129" s="2"/>
      <c r="E129" s="2"/>
      <c r="F129" s="2"/>
      <c r="G129" s="2"/>
      <c r="H129" s="9"/>
      <c r="I129" s="9"/>
      <c r="J129" s="15"/>
      <c r="K129" s="1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4"/>
      <c r="B130" s="24"/>
      <c r="C130" s="2"/>
      <c r="D130" s="2"/>
      <c r="E130" s="2"/>
      <c r="F130" s="2"/>
      <c r="G130" s="2"/>
      <c r="H130" s="9"/>
      <c r="I130" s="9"/>
      <c r="J130" s="15"/>
      <c r="K130" s="1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4"/>
      <c r="B131" s="24"/>
      <c r="C131" s="2"/>
      <c r="D131" s="2"/>
      <c r="E131" s="2"/>
      <c r="F131" s="2"/>
      <c r="G131" s="2"/>
      <c r="H131" s="9"/>
      <c r="I131" s="9"/>
      <c r="J131" s="15"/>
      <c r="K131" s="1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4"/>
      <c r="B132" s="24"/>
      <c r="C132" s="2"/>
      <c r="D132" s="2"/>
      <c r="E132" s="2"/>
      <c r="F132" s="2"/>
      <c r="G132" s="2"/>
      <c r="H132" s="9"/>
      <c r="I132" s="9"/>
      <c r="J132" s="15"/>
      <c r="K132" s="1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4"/>
      <c r="B133" s="24"/>
      <c r="C133" s="2"/>
      <c r="D133" s="2"/>
      <c r="E133" s="2"/>
      <c r="F133" s="2"/>
      <c r="G133" s="2"/>
      <c r="H133" s="9"/>
      <c r="I133" s="9"/>
      <c r="J133" s="15"/>
      <c r="K133" s="1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4"/>
      <c r="B134" s="24"/>
      <c r="C134" s="2"/>
      <c r="D134" s="2"/>
      <c r="E134" s="2"/>
      <c r="F134" s="2"/>
      <c r="G134" s="2"/>
      <c r="H134" s="9"/>
      <c r="I134" s="9"/>
      <c r="J134" s="15"/>
      <c r="K134" s="1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4"/>
      <c r="B135" s="24"/>
      <c r="C135" s="2"/>
      <c r="D135" s="2"/>
      <c r="E135" s="2"/>
      <c r="F135" s="2"/>
      <c r="G135" s="2"/>
      <c r="H135" s="9"/>
      <c r="I135" s="9"/>
      <c r="J135" s="15"/>
      <c r="K135" s="1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4"/>
      <c r="B136" s="24"/>
      <c r="C136" s="2"/>
      <c r="D136" s="2"/>
      <c r="E136" s="2"/>
      <c r="F136" s="2"/>
      <c r="G136" s="2"/>
      <c r="H136" s="9"/>
      <c r="I136" s="9"/>
      <c r="J136" s="15"/>
      <c r="K136" s="1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4"/>
      <c r="B137" s="24"/>
      <c r="C137" s="2"/>
      <c r="D137" s="2"/>
      <c r="E137" s="2"/>
      <c r="F137" s="2"/>
      <c r="G137" s="2"/>
      <c r="H137" s="9"/>
      <c r="I137" s="9"/>
      <c r="J137" s="15"/>
      <c r="K137" s="1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4"/>
      <c r="B138" s="24"/>
      <c r="C138" s="2"/>
      <c r="D138" s="2"/>
      <c r="E138" s="2"/>
      <c r="F138" s="2"/>
      <c r="G138" s="2"/>
      <c r="H138" s="9"/>
      <c r="I138" s="9"/>
      <c r="J138" s="15"/>
      <c r="K138" s="1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4"/>
      <c r="B139" s="24"/>
      <c r="C139" s="2"/>
      <c r="D139" s="2"/>
      <c r="E139" s="2"/>
      <c r="F139" s="2"/>
      <c r="G139" s="2"/>
      <c r="H139" s="9"/>
      <c r="I139" s="9"/>
      <c r="J139" s="15"/>
      <c r="K139" s="1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4"/>
      <c r="B140" s="24"/>
      <c r="C140" s="2"/>
      <c r="D140" s="2"/>
      <c r="E140" s="2"/>
      <c r="F140" s="2"/>
      <c r="G140" s="2"/>
      <c r="H140" s="9"/>
      <c r="I140" s="9"/>
      <c r="J140" s="15"/>
      <c r="K140" s="1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4"/>
      <c r="B141" s="24"/>
      <c r="C141" s="2"/>
      <c r="D141" s="2"/>
      <c r="E141" s="2"/>
      <c r="F141" s="2"/>
      <c r="G141" s="2"/>
      <c r="H141" s="9"/>
      <c r="I141" s="9"/>
      <c r="J141" s="15"/>
      <c r="K141" s="1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4"/>
      <c r="B142" s="24"/>
      <c r="C142" s="2"/>
      <c r="D142" s="2"/>
      <c r="E142" s="2"/>
      <c r="F142" s="2"/>
      <c r="G142" s="2"/>
      <c r="H142" s="9"/>
      <c r="I142" s="9"/>
      <c r="J142" s="15"/>
      <c r="K142" s="1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4"/>
      <c r="B143" s="24"/>
      <c r="C143" s="2"/>
      <c r="D143" s="2"/>
      <c r="E143" s="2"/>
      <c r="F143" s="2"/>
      <c r="G143" s="2"/>
      <c r="H143" s="9"/>
      <c r="I143" s="9"/>
      <c r="J143" s="15"/>
      <c r="K143" s="1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4"/>
      <c r="B144" s="24"/>
      <c r="C144" s="2"/>
      <c r="D144" s="2"/>
      <c r="E144" s="2"/>
      <c r="F144" s="2"/>
      <c r="G144" s="2"/>
      <c r="H144" s="9"/>
      <c r="I144" s="9"/>
      <c r="J144" s="15"/>
      <c r="K144" s="1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4"/>
      <c r="B145" s="24"/>
      <c r="C145" s="2"/>
      <c r="D145" s="2"/>
      <c r="E145" s="2"/>
      <c r="F145" s="2"/>
      <c r="G145" s="2"/>
      <c r="H145" s="9"/>
      <c r="I145" s="9"/>
      <c r="J145" s="15"/>
      <c r="K145" s="1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4"/>
      <c r="B146" s="24"/>
      <c r="C146" s="2"/>
      <c r="D146" s="2"/>
      <c r="E146" s="2"/>
      <c r="F146" s="2"/>
      <c r="G146" s="2"/>
      <c r="H146" s="9"/>
      <c r="I146" s="9"/>
      <c r="J146" s="15"/>
      <c r="K146" s="1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4"/>
      <c r="B147" s="24"/>
      <c r="C147" s="2"/>
      <c r="D147" s="2"/>
      <c r="E147" s="2"/>
      <c r="F147" s="2"/>
      <c r="G147" s="2"/>
      <c r="H147" s="9"/>
      <c r="I147" s="9"/>
      <c r="J147" s="15"/>
      <c r="K147" s="1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4"/>
      <c r="B148" s="24"/>
      <c r="C148" s="2"/>
      <c r="D148" s="2"/>
      <c r="E148" s="2"/>
      <c r="F148" s="2"/>
      <c r="G148" s="2"/>
      <c r="H148" s="9"/>
      <c r="I148" s="9"/>
      <c r="J148" s="15"/>
      <c r="K148" s="1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4"/>
      <c r="B149" s="24"/>
      <c r="C149" s="2"/>
      <c r="D149" s="2"/>
      <c r="E149" s="2"/>
      <c r="F149" s="2"/>
      <c r="G149" s="2"/>
      <c r="H149" s="9"/>
      <c r="I149" s="9"/>
      <c r="J149" s="15"/>
      <c r="K149" s="1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4"/>
      <c r="B150" s="24"/>
      <c r="C150" s="2"/>
      <c r="D150" s="2"/>
      <c r="E150" s="2"/>
      <c r="F150" s="2"/>
      <c r="G150" s="2"/>
      <c r="H150" s="9"/>
      <c r="I150" s="9"/>
      <c r="J150" s="15"/>
      <c r="K150" s="1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4"/>
      <c r="B151" s="24"/>
      <c r="C151" s="2"/>
      <c r="D151" s="2"/>
      <c r="E151" s="2"/>
      <c r="F151" s="2"/>
      <c r="G151" s="2"/>
      <c r="H151" s="9"/>
      <c r="I151" s="9"/>
      <c r="J151" s="15"/>
      <c r="K151" s="1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4"/>
      <c r="B152" s="24"/>
      <c r="C152" s="2"/>
      <c r="D152" s="2"/>
      <c r="E152" s="2"/>
      <c r="F152" s="2"/>
      <c r="G152" s="2"/>
      <c r="H152" s="9"/>
      <c r="I152" s="9"/>
      <c r="J152" s="15"/>
      <c r="K152" s="1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4"/>
      <c r="B153" s="24"/>
      <c r="C153" s="2"/>
      <c r="D153" s="2"/>
      <c r="E153" s="2"/>
      <c r="F153" s="2"/>
      <c r="G153" s="2"/>
      <c r="H153" s="9"/>
      <c r="I153" s="9"/>
      <c r="J153" s="15"/>
      <c r="K153" s="1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4"/>
      <c r="B154" s="24"/>
      <c r="C154" s="2"/>
      <c r="D154" s="2"/>
      <c r="E154" s="2"/>
      <c r="F154" s="2"/>
      <c r="G154" s="2"/>
      <c r="H154" s="9"/>
      <c r="I154" s="9"/>
      <c r="J154" s="15"/>
      <c r="K154" s="1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4"/>
      <c r="B155" s="24"/>
      <c r="C155" s="2"/>
      <c r="D155" s="2"/>
      <c r="E155" s="2"/>
      <c r="F155" s="2"/>
      <c r="G155" s="2"/>
      <c r="H155" s="9"/>
      <c r="I155" s="9"/>
      <c r="J155" s="15"/>
      <c r="K155" s="1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4"/>
      <c r="B156" s="24"/>
      <c r="C156" s="2"/>
      <c r="D156" s="2"/>
      <c r="E156" s="2"/>
      <c r="F156" s="2"/>
      <c r="G156" s="2"/>
      <c r="H156" s="9"/>
      <c r="I156" s="9"/>
      <c r="J156" s="15"/>
      <c r="K156" s="1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4"/>
      <c r="B157" s="24"/>
      <c r="C157" s="2"/>
      <c r="D157" s="2"/>
      <c r="E157" s="2"/>
      <c r="F157" s="2"/>
      <c r="G157" s="2"/>
      <c r="H157" s="9"/>
      <c r="I157" s="9"/>
      <c r="J157" s="15"/>
      <c r="K157" s="1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4"/>
      <c r="B158" s="24"/>
      <c r="C158" s="2"/>
      <c r="D158" s="2"/>
      <c r="E158" s="2"/>
      <c r="F158" s="2"/>
      <c r="G158" s="2"/>
      <c r="H158" s="9"/>
      <c r="I158" s="9"/>
      <c r="J158" s="15"/>
      <c r="K158" s="1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4"/>
      <c r="B159" s="24"/>
      <c r="C159" s="2"/>
      <c r="D159" s="2"/>
      <c r="E159" s="2"/>
      <c r="F159" s="2"/>
      <c r="G159" s="2"/>
      <c r="H159" s="9"/>
      <c r="I159" s="9"/>
      <c r="J159" s="15"/>
      <c r="K159" s="1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4"/>
      <c r="B160" s="24"/>
      <c r="C160" s="2"/>
      <c r="D160" s="2"/>
      <c r="E160" s="2"/>
      <c r="F160" s="2"/>
      <c r="G160" s="2"/>
      <c r="H160" s="9"/>
      <c r="I160" s="9"/>
      <c r="J160" s="15"/>
      <c r="K160" s="1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4"/>
      <c r="B161" s="24"/>
      <c r="C161" s="2"/>
      <c r="D161" s="2"/>
      <c r="E161" s="2"/>
      <c r="F161" s="2"/>
      <c r="G161" s="2"/>
      <c r="H161" s="9"/>
      <c r="I161" s="9"/>
      <c r="J161" s="15"/>
      <c r="K161" s="1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4"/>
      <c r="B162" s="24"/>
      <c r="C162" s="2"/>
      <c r="D162" s="2"/>
      <c r="E162" s="2"/>
      <c r="F162" s="2"/>
      <c r="G162" s="2"/>
      <c r="H162" s="9"/>
      <c r="I162" s="9"/>
      <c r="J162" s="15"/>
      <c r="K162" s="1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4"/>
      <c r="B163" s="24"/>
      <c r="C163" s="2"/>
      <c r="D163" s="2"/>
      <c r="E163" s="2"/>
      <c r="F163" s="2"/>
      <c r="G163" s="2"/>
      <c r="H163" s="9"/>
      <c r="I163" s="9"/>
      <c r="J163" s="15"/>
      <c r="K163" s="1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4"/>
      <c r="B164" s="24"/>
      <c r="C164" s="2"/>
      <c r="D164" s="2"/>
      <c r="E164" s="2"/>
      <c r="F164" s="2"/>
      <c r="G164" s="2"/>
      <c r="H164" s="9"/>
      <c r="I164" s="9"/>
      <c r="J164" s="15"/>
      <c r="K164" s="1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4"/>
      <c r="B165" s="24"/>
      <c r="C165" s="2"/>
      <c r="D165" s="2"/>
      <c r="E165" s="2"/>
      <c r="F165" s="2"/>
      <c r="G165" s="2"/>
      <c r="H165" s="9"/>
      <c r="I165" s="9"/>
      <c r="J165" s="15"/>
      <c r="K165" s="1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4"/>
      <c r="B166" s="24"/>
      <c r="C166" s="2"/>
      <c r="D166" s="2"/>
      <c r="E166" s="2"/>
      <c r="F166" s="2"/>
      <c r="G166" s="2"/>
      <c r="H166" s="9"/>
      <c r="I166" s="9"/>
      <c r="J166" s="15"/>
      <c r="K166" s="1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4"/>
      <c r="B167" s="24"/>
      <c r="C167" s="2"/>
      <c r="D167" s="2"/>
      <c r="E167" s="2"/>
      <c r="F167" s="2"/>
      <c r="G167" s="2"/>
      <c r="H167" s="9"/>
      <c r="I167" s="9"/>
      <c r="J167" s="15"/>
      <c r="K167" s="1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4"/>
      <c r="B168" s="24"/>
      <c r="C168" s="2"/>
      <c r="D168" s="2"/>
      <c r="E168" s="2"/>
      <c r="F168" s="2"/>
      <c r="G168" s="2"/>
      <c r="H168" s="9"/>
      <c r="I168" s="9"/>
      <c r="J168" s="15"/>
      <c r="K168" s="1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4"/>
      <c r="B169" s="24"/>
      <c r="C169" s="2"/>
      <c r="D169" s="2"/>
      <c r="E169" s="2"/>
      <c r="F169" s="2"/>
      <c r="G169" s="2"/>
      <c r="H169" s="9"/>
      <c r="I169" s="9"/>
      <c r="J169" s="15"/>
      <c r="K169" s="1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4"/>
      <c r="B170" s="24"/>
      <c r="C170" s="2"/>
      <c r="D170" s="2"/>
      <c r="E170" s="2"/>
      <c r="F170" s="2"/>
      <c r="G170" s="2"/>
      <c r="H170" s="9"/>
      <c r="I170" s="9"/>
      <c r="J170" s="15"/>
      <c r="K170" s="1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4"/>
      <c r="B171" s="24"/>
      <c r="C171" s="2"/>
      <c r="D171" s="2"/>
      <c r="E171" s="2"/>
      <c r="F171" s="2"/>
      <c r="G171" s="2"/>
      <c r="H171" s="9"/>
      <c r="I171" s="9"/>
      <c r="J171" s="15"/>
      <c r="K171" s="1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4"/>
      <c r="B172" s="24"/>
      <c r="C172" s="2"/>
      <c r="D172" s="2"/>
      <c r="E172" s="2"/>
      <c r="F172" s="2"/>
      <c r="G172" s="2"/>
      <c r="H172" s="9"/>
      <c r="I172" s="9"/>
      <c r="J172" s="15"/>
      <c r="K172" s="1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4"/>
      <c r="B173" s="24"/>
      <c r="C173" s="2"/>
      <c r="D173" s="2"/>
      <c r="E173" s="2"/>
      <c r="F173" s="2"/>
      <c r="G173" s="2"/>
      <c r="H173" s="9"/>
      <c r="I173" s="9"/>
      <c r="J173" s="15"/>
      <c r="K173" s="1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4"/>
      <c r="B174" s="24"/>
      <c r="C174" s="2"/>
      <c r="D174" s="2"/>
      <c r="E174" s="2"/>
      <c r="F174" s="2"/>
      <c r="G174" s="2"/>
      <c r="H174" s="9"/>
      <c r="I174" s="9"/>
      <c r="J174" s="15"/>
      <c r="K174" s="1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4"/>
      <c r="B175" s="24"/>
      <c r="C175" s="2"/>
      <c r="D175" s="2"/>
      <c r="E175" s="2"/>
      <c r="F175" s="2"/>
      <c r="G175" s="2"/>
      <c r="H175" s="9"/>
      <c r="I175" s="9"/>
      <c r="J175" s="15"/>
      <c r="K175" s="1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4"/>
      <c r="B176" s="24"/>
      <c r="C176" s="2"/>
      <c r="D176" s="2"/>
      <c r="E176" s="2"/>
      <c r="F176" s="2"/>
      <c r="G176" s="2"/>
      <c r="H176" s="9"/>
      <c r="I176" s="9"/>
      <c r="J176" s="15"/>
      <c r="K176" s="1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4"/>
      <c r="B177" s="24"/>
      <c r="C177" s="2"/>
      <c r="D177" s="2"/>
      <c r="E177" s="2"/>
      <c r="F177" s="2"/>
      <c r="G177" s="2"/>
      <c r="H177" s="9"/>
      <c r="I177" s="9"/>
      <c r="J177" s="15"/>
      <c r="K177" s="1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4"/>
      <c r="B178" s="24"/>
      <c r="C178" s="2"/>
      <c r="D178" s="2"/>
      <c r="E178" s="2"/>
      <c r="F178" s="2"/>
      <c r="G178" s="2"/>
      <c r="H178" s="9"/>
      <c r="I178" s="9"/>
      <c r="J178" s="15"/>
      <c r="K178" s="1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4"/>
      <c r="B179" s="24"/>
      <c r="C179" s="2"/>
      <c r="D179" s="2"/>
      <c r="E179" s="2"/>
      <c r="F179" s="2"/>
      <c r="G179" s="2"/>
      <c r="H179" s="9"/>
      <c r="I179" s="9"/>
      <c r="J179" s="15"/>
      <c r="K179" s="1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4"/>
      <c r="B180" s="24"/>
      <c r="C180" s="2"/>
      <c r="D180" s="2"/>
      <c r="E180" s="2"/>
      <c r="F180" s="2"/>
      <c r="G180" s="2"/>
      <c r="H180" s="9"/>
      <c r="I180" s="9"/>
      <c r="J180" s="15"/>
      <c r="K180" s="1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4"/>
      <c r="B181" s="24"/>
      <c r="C181" s="2"/>
      <c r="D181" s="2"/>
      <c r="E181" s="2"/>
      <c r="F181" s="2"/>
      <c r="G181" s="2"/>
      <c r="H181" s="9"/>
      <c r="I181" s="9"/>
      <c r="J181" s="15"/>
      <c r="K181" s="1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4"/>
      <c r="B182" s="24"/>
      <c r="C182" s="2"/>
      <c r="D182" s="2"/>
      <c r="E182" s="2"/>
      <c r="F182" s="2"/>
      <c r="G182" s="2"/>
      <c r="H182" s="9"/>
      <c r="I182" s="9"/>
      <c r="J182" s="15"/>
      <c r="K182" s="1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4"/>
      <c r="B183" s="24"/>
      <c r="C183" s="2"/>
      <c r="D183" s="2"/>
      <c r="E183" s="2"/>
      <c r="F183" s="2"/>
      <c r="G183" s="2"/>
      <c r="H183" s="9"/>
      <c r="I183" s="9"/>
      <c r="J183" s="15"/>
      <c r="K183" s="1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4"/>
      <c r="B184" s="24"/>
      <c r="C184" s="2"/>
      <c r="D184" s="2"/>
      <c r="E184" s="2"/>
      <c r="F184" s="2"/>
      <c r="G184" s="2"/>
      <c r="H184" s="9"/>
      <c r="I184" s="9"/>
      <c r="J184" s="15"/>
      <c r="K184" s="1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4"/>
      <c r="B185" s="24"/>
      <c r="C185" s="2"/>
      <c r="D185" s="2"/>
      <c r="E185" s="2"/>
      <c r="F185" s="2"/>
      <c r="G185" s="2"/>
      <c r="H185" s="9"/>
      <c r="I185" s="9"/>
      <c r="J185" s="15"/>
      <c r="K185" s="1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4"/>
      <c r="B186" s="24"/>
      <c r="C186" s="2"/>
      <c r="D186" s="2"/>
      <c r="E186" s="2"/>
      <c r="F186" s="2"/>
      <c r="G186" s="2"/>
      <c r="H186" s="9"/>
      <c r="I186" s="9"/>
      <c r="J186" s="15"/>
      <c r="K186" s="1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4"/>
      <c r="B187" s="24"/>
      <c r="C187" s="2"/>
      <c r="D187" s="2"/>
      <c r="E187" s="2"/>
      <c r="F187" s="2"/>
      <c r="G187" s="2"/>
      <c r="H187" s="9"/>
      <c r="I187" s="9"/>
      <c r="J187" s="15"/>
      <c r="K187" s="1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4"/>
      <c r="B188" s="24"/>
      <c r="C188" s="2"/>
      <c r="D188" s="2"/>
      <c r="E188" s="2"/>
      <c r="F188" s="2"/>
      <c r="G188" s="2"/>
      <c r="H188" s="9"/>
      <c r="I188" s="9"/>
      <c r="J188" s="15"/>
      <c r="K188" s="1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4"/>
      <c r="B189" s="24"/>
      <c r="C189" s="2"/>
      <c r="D189" s="2"/>
      <c r="E189" s="2"/>
      <c r="F189" s="2"/>
      <c r="G189" s="2"/>
      <c r="H189" s="9"/>
      <c r="I189" s="9"/>
      <c r="J189" s="15"/>
      <c r="K189" s="1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4"/>
      <c r="B190" s="24"/>
      <c r="C190" s="2"/>
      <c r="D190" s="2"/>
      <c r="E190" s="2"/>
      <c r="F190" s="2"/>
      <c r="G190" s="2"/>
      <c r="H190" s="9"/>
      <c r="I190" s="9"/>
      <c r="J190" s="15"/>
      <c r="K190" s="1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4"/>
      <c r="B191" s="24"/>
      <c r="C191" s="2"/>
      <c r="D191" s="2"/>
      <c r="E191" s="2"/>
      <c r="F191" s="2"/>
      <c r="G191" s="2"/>
      <c r="H191" s="9"/>
      <c r="I191" s="9"/>
      <c r="J191" s="15"/>
      <c r="K191" s="1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4"/>
      <c r="B192" s="24"/>
      <c r="C192" s="2"/>
      <c r="D192" s="2"/>
      <c r="E192" s="2"/>
      <c r="F192" s="2"/>
      <c r="G192" s="2"/>
      <c r="H192" s="9"/>
      <c r="I192" s="9"/>
      <c r="J192" s="15"/>
      <c r="K192" s="1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4"/>
      <c r="B193" s="24"/>
      <c r="C193" s="2"/>
      <c r="D193" s="2"/>
      <c r="E193" s="2"/>
      <c r="F193" s="2"/>
      <c r="G193" s="2"/>
      <c r="H193" s="9"/>
      <c r="I193" s="9"/>
      <c r="J193" s="15"/>
      <c r="K193" s="1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4"/>
      <c r="B194" s="24"/>
      <c r="C194" s="2"/>
      <c r="D194" s="2"/>
      <c r="E194" s="2"/>
      <c r="F194" s="2"/>
      <c r="G194" s="2"/>
      <c r="H194" s="9"/>
      <c r="I194" s="9"/>
      <c r="J194" s="15"/>
      <c r="K194" s="1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4"/>
      <c r="B195" s="24"/>
      <c r="C195" s="2"/>
      <c r="D195" s="2"/>
      <c r="E195" s="2"/>
      <c r="F195" s="2"/>
      <c r="G195" s="2"/>
      <c r="H195" s="9"/>
      <c r="I195" s="9"/>
      <c r="J195" s="15"/>
      <c r="K195" s="1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4"/>
      <c r="B196" s="24"/>
      <c r="C196" s="2"/>
      <c r="D196" s="2"/>
      <c r="E196" s="2"/>
      <c r="F196" s="2"/>
      <c r="G196" s="2"/>
      <c r="H196" s="9"/>
      <c r="I196" s="9"/>
      <c r="J196" s="15"/>
      <c r="K196" s="1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4"/>
      <c r="B197" s="24"/>
      <c r="C197" s="2"/>
      <c r="D197" s="2"/>
      <c r="E197" s="2"/>
      <c r="F197" s="2"/>
      <c r="G197" s="2"/>
      <c r="H197" s="9"/>
      <c r="I197" s="9"/>
      <c r="J197" s="15"/>
      <c r="K197" s="1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4"/>
      <c r="B198" s="24"/>
      <c r="C198" s="2"/>
      <c r="D198" s="2"/>
      <c r="E198" s="2"/>
      <c r="F198" s="2"/>
      <c r="G198" s="2"/>
      <c r="H198" s="9"/>
      <c r="I198" s="9"/>
      <c r="J198" s="15"/>
      <c r="K198" s="1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4"/>
      <c r="B199" s="24"/>
      <c r="C199" s="2"/>
      <c r="D199" s="2"/>
      <c r="E199" s="2"/>
      <c r="F199" s="2"/>
      <c r="G199" s="2"/>
      <c r="H199" s="9"/>
      <c r="I199" s="9"/>
      <c r="J199" s="15"/>
      <c r="K199" s="1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4"/>
      <c r="B200" s="24"/>
      <c r="C200" s="2"/>
      <c r="D200" s="2"/>
      <c r="E200" s="2"/>
      <c r="F200" s="2"/>
      <c r="G200" s="2"/>
      <c r="H200" s="9"/>
      <c r="I200" s="9"/>
      <c r="J200" s="15"/>
      <c r="K200" s="1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4"/>
      <c r="B201" s="24"/>
      <c r="C201" s="2"/>
      <c r="D201" s="2"/>
      <c r="E201" s="2"/>
      <c r="F201" s="2"/>
      <c r="G201" s="2"/>
      <c r="H201" s="9"/>
      <c r="I201" s="9"/>
      <c r="J201" s="15"/>
      <c r="K201" s="1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4"/>
      <c r="B202" s="24"/>
      <c r="C202" s="2"/>
      <c r="D202" s="2"/>
      <c r="E202" s="2"/>
      <c r="F202" s="2"/>
      <c r="G202" s="2"/>
      <c r="H202" s="9"/>
      <c r="I202" s="9"/>
      <c r="J202" s="15"/>
      <c r="K202" s="1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4"/>
      <c r="B203" s="24"/>
      <c r="C203" s="2"/>
      <c r="D203" s="2"/>
      <c r="E203" s="2"/>
      <c r="F203" s="2"/>
      <c r="G203" s="2"/>
      <c r="H203" s="9"/>
      <c r="I203" s="9"/>
      <c r="J203" s="15"/>
      <c r="K203" s="1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4"/>
      <c r="B204" s="24"/>
      <c r="C204" s="2"/>
      <c r="D204" s="2"/>
      <c r="E204" s="2"/>
      <c r="F204" s="2"/>
      <c r="G204" s="2"/>
      <c r="H204" s="9"/>
      <c r="I204" s="9"/>
      <c r="J204" s="15"/>
      <c r="K204" s="1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4"/>
      <c r="B205" s="24"/>
      <c r="C205" s="2"/>
      <c r="D205" s="2"/>
      <c r="E205" s="2"/>
      <c r="F205" s="2"/>
      <c r="G205" s="2"/>
      <c r="H205" s="9"/>
      <c r="I205" s="9"/>
      <c r="J205" s="15"/>
      <c r="K205" s="1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4"/>
      <c r="B206" s="24"/>
      <c r="C206" s="2"/>
      <c r="D206" s="2"/>
      <c r="E206" s="2"/>
      <c r="F206" s="2"/>
      <c r="G206" s="2"/>
      <c r="H206" s="9"/>
      <c r="I206" s="9"/>
      <c r="J206" s="15"/>
      <c r="K206" s="1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4"/>
      <c r="B207" s="24"/>
      <c r="C207" s="2"/>
      <c r="D207" s="2"/>
      <c r="E207" s="2"/>
      <c r="F207" s="2"/>
      <c r="G207" s="2"/>
      <c r="H207" s="9"/>
      <c r="I207" s="9"/>
      <c r="J207" s="15"/>
      <c r="K207" s="1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4"/>
      <c r="B208" s="24"/>
      <c r="C208" s="2"/>
      <c r="D208" s="2"/>
      <c r="E208" s="2"/>
      <c r="F208" s="2"/>
      <c r="G208" s="2"/>
      <c r="H208" s="9"/>
      <c r="I208" s="9"/>
      <c r="J208" s="15"/>
      <c r="K208" s="1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4"/>
      <c r="B209" s="24"/>
      <c r="C209" s="2"/>
      <c r="D209" s="2"/>
      <c r="E209" s="2"/>
      <c r="F209" s="2"/>
      <c r="G209" s="2"/>
      <c r="H209" s="9"/>
      <c r="I209" s="9"/>
      <c r="J209" s="15"/>
      <c r="K209" s="1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4"/>
      <c r="B210" s="24"/>
      <c r="C210" s="2"/>
      <c r="D210" s="2"/>
      <c r="E210" s="2"/>
      <c r="F210" s="2"/>
      <c r="G210" s="2"/>
      <c r="H210" s="9"/>
      <c r="I210" s="9"/>
      <c r="J210" s="15"/>
      <c r="K210" s="1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4"/>
      <c r="B211" s="24"/>
      <c r="C211" s="2"/>
      <c r="D211" s="2"/>
      <c r="E211" s="2"/>
      <c r="F211" s="2"/>
      <c r="G211" s="2"/>
      <c r="H211" s="9"/>
      <c r="I211" s="9"/>
      <c r="J211" s="15"/>
      <c r="K211" s="1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4"/>
      <c r="B212" s="24"/>
      <c r="C212" s="2"/>
      <c r="D212" s="2"/>
      <c r="E212" s="2"/>
      <c r="F212" s="2"/>
      <c r="G212" s="2"/>
      <c r="H212" s="9"/>
      <c r="I212" s="9"/>
      <c r="J212" s="15"/>
      <c r="K212" s="1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4"/>
      <c r="B213" s="24"/>
      <c r="C213" s="2"/>
      <c r="D213" s="2"/>
      <c r="E213" s="2"/>
      <c r="F213" s="2"/>
      <c r="G213" s="2"/>
      <c r="H213" s="9"/>
      <c r="I213" s="9"/>
      <c r="J213" s="15"/>
      <c r="K213" s="1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4"/>
      <c r="B214" s="24"/>
      <c r="C214" s="2"/>
      <c r="D214" s="2"/>
      <c r="E214" s="2"/>
      <c r="F214" s="2"/>
      <c r="G214" s="2"/>
      <c r="H214" s="9"/>
      <c r="I214" s="9"/>
      <c r="J214" s="15"/>
      <c r="K214" s="1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4"/>
      <c r="B215" s="24"/>
      <c r="C215" s="2"/>
      <c r="D215" s="2"/>
      <c r="E215" s="2"/>
      <c r="F215" s="2"/>
      <c r="G215" s="2"/>
      <c r="H215" s="9"/>
      <c r="I215" s="9"/>
      <c r="J215" s="15"/>
      <c r="K215" s="1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4"/>
      <c r="B216" s="24"/>
      <c r="C216" s="2"/>
      <c r="D216" s="2"/>
      <c r="E216" s="2"/>
      <c r="F216" s="2"/>
      <c r="G216" s="2"/>
      <c r="H216" s="9"/>
      <c r="I216" s="9"/>
      <c r="J216" s="15"/>
      <c r="K216" s="1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4"/>
      <c r="B217" s="24"/>
      <c r="C217" s="2"/>
      <c r="D217" s="2"/>
      <c r="E217" s="2"/>
      <c r="F217" s="2"/>
      <c r="G217" s="2"/>
      <c r="H217" s="9"/>
      <c r="I217" s="9"/>
      <c r="J217" s="15"/>
      <c r="K217" s="1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4"/>
      <c r="B218" s="24"/>
      <c r="C218" s="2"/>
      <c r="D218" s="2"/>
      <c r="E218" s="2"/>
      <c r="F218" s="2"/>
      <c r="G218" s="2"/>
      <c r="H218" s="9"/>
      <c r="I218" s="9"/>
      <c r="J218" s="15"/>
      <c r="K218" s="1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4"/>
      <c r="B219" s="24"/>
      <c r="C219" s="2"/>
      <c r="D219" s="2"/>
      <c r="E219" s="2"/>
      <c r="F219" s="2"/>
      <c r="G219" s="2"/>
      <c r="H219" s="9"/>
      <c r="I219" s="9"/>
      <c r="J219" s="15"/>
      <c r="K219" s="1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4"/>
      <c r="B220" s="24"/>
      <c r="C220" s="2"/>
      <c r="D220" s="2"/>
      <c r="E220" s="2"/>
      <c r="F220" s="2"/>
      <c r="G220" s="2"/>
      <c r="H220" s="9"/>
      <c r="I220" s="9"/>
      <c r="J220" s="15"/>
      <c r="K220" s="1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4"/>
      <c r="B221" s="24"/>
      <c r="C221" s="2"/>
      <c r="D221" s="2"/>
      <c r="E221" s="2"/>
      <c r="F221" s="2"/>
      <c r="G221" s="2"/>
      <c r="H221" s="9"/>
      <c r="I221" s="9"/>
      <c r="J221" s="15"/>
      <c r="K221" s="1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4"/>
      <c r="B222" s="24"/>
      <c r="C222" s="2"/>
      <c r="D222" s="2"/>
      <c r="E222" s="2"/>
      <c r="F222" s="2"/>
      <c r="G222" s="2"/>
      <c r="H222" s="9"/>
      <c r="I222" s="9"/>
      <c r="J222" s="15"/>
      <c r="K222" s="1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4"/>
      <c r="B223" s="24"/>
      <c r="C223" s="2"/>
      <c r="D223" s="2"/>
      <c r="E223" s="2"/>
      <c r="F223" s="2"/>
      <c r="G223" s="2"/>
      <c r="H223" s="9"/>
      <c r="I223" s="9"/>
      <c r="J223" s="15"/>
      <c r="K223" s="1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4"/>
      <c r="B224" s="24"/>
      <c r="C224" s="2"/>
      <c r="D224" s="2"/>
      <c r="E224" s="2"/>
      <c r="F224" s="2"/>
      <c r="G224" s="2"/>
      <c r="H224" s="9"/>
      <c r="I224" s="9"/>
      <c r="J224" s="15"/>
      <c r="K224" s="1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4"/>
      <c r="B225" s="24"/>
      <c r="C225" s="2"/>
      <c r="D225" s="2"/>
      <c r="E225" s="2"/>
      <c r="F225" s="2"/>
      <c r="G225" s="2"/>
      <c r="H225" s="9"/>
      <c r="I225" s="9"/>
      <c r="J225" s="15"/>
      <c r="K225" s="1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4"/>
      <c r="B226" s="24"/>
      <c r="C226" s="2"/>
      <c r="D226" s="2"/>
      <c r="E226" s="2"/>
      <c r="F226" s="2"/>
      <c r="G226" s="2"/>
      <c r="H226" s="9"/>
      <c r="I226" s="9"/>
      <c r="J226" s="15"/>
      <c r="K226" s="15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4"/>
      <c r="B227" s="24"/>
      <c r="C227" s="2"/>
      <c r="D227" s="2"/>
      <c r="E227" s="2"/>
      <c r="F227" s="2"/>
      <c r="G227" s="2"/>
      <c r="H227" s="9"/>
      <c r="I227" s="9"/>
      <c r="J227" s="15"/>
      <c r="K227" s="15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4"/>
      <c r="B228" s="24"/>
      <c r="C228" s="2"/>
      <c r="D228" s="2"/>
      <c r="E228" s="2"/>
      <c r="F228" s="2"/>
      <c r="G228" s="2"/>
      <c r="H228" s="9"/>
      <c r="I228" s="9"/>
      <c r="J228" s="15"/>
      <c r="K228" s="15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4"/>
      <c r="B229" s="24"/>
      <c r="C229" s="2"/>
      <c r="D229" s="2"/>
      <c r="E229" s="2"/>
      <c r="F229" s="2"/>
      <c r="G229" s="2"/>
      <c r="H229" s="9"/>
      <c r="I229" s="9"/>
      <c r="J229" s="15"/>
      <c r="K229" s="15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4"/>
      <c r="B230" s="24"/>
      <c r="C230" s="2"/>
      <c r="D230" s="2"/>
      <c r="E230" s="2"/>
      <c r="F230" s="2"/>
      <c r="G230" s="2"/>
      <c r="H230" s="9"/>
      <c r="I230" s="9"/>
      <c r="J230" s="15"/>
      <c r="K230" s="15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4"/>
      <c r="B231" s="24"/>
      <c r="C231" s="2"/>
      <c r="D231" s="2"/>
      <c r="E231" s="2"/>
      <c r="F231" s="2"/>
      <c r="G231" s="2"/>
      <c r="H231" s="9"/>
      <c r="I231" s="9"/>
      <c r="J231" s="15"/>
      <c r="K231" s="15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4"/>
      <c r="B232" s="24"/>
      <c r="C232" s="2"/>
      <c r="D232" s="2"/>
      <c r="E232" s="2"/>
      <c r="F232" s="2"/>
      <c r="G232" s="2"/>
      <c r="H232" s="9"/>
      <c r="I232" s="9"/>
      <c r="J232" s="15"/>
      <c r="K232" s="15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4"/>
      <c r="B233" s="24"/>
      <c r="C233" s="2"/>
      <c r="D233" s="2"/>
      <c r="E233" s="2"/>
      <c r="F233" s="2"/>
      <c r="G233" s="2"/>
      <c r="H233" s="9"/>
      <c r="I233" s="9"/>
      <c r="J233" s="15"/>
      <c r="K233" s="15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4"/>
      <c r="B234" s="24"/>
      <c r="C234" s="2"/>
      <c r="D234" s="2"/>
      <c r="E234" s="2"/>
      <c r="F234" s="2"/>
      <c r="G234" s="2"/>
      <c r="H234" s="9"/>
      <c r="I234" s="9"/>
      <c r="J234" s="15"/>
      <c r="K234" s="15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4"/>
      <c r="B235" s="24"/>
      <c r="C235" s="2"/>
      <c r="D235" s="2"/>
      <c r="E235" s="2"/>
      <c r="F235" s="2"/>
      <c r="G235" s="2"/>
      <c r="H235" s="9"/>
      <c r="I235" s="9"/>
      <c r="J235" s="15"/>
      <c r="K235" s="15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4"/>
      <c r="B236" s="24"/>
      <c r="C236" s="2"/>
      <c r="D236" s="2"/>
      <c r="E236" s="2"/>
      <c r="F236" s="2"/>
      <c r="G236" s="2"/>
      <c r="H236" s="9"/>
      <c r="I236" s="9"/>
      <c r="J236" s="15"/>
      <c r="K236" s="15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4"/>
      <c r="B237" s="24"/>
      <c r="C237" s="2"/>
      <c r="D237" s="2"/>
      <c r="E237" s="2"/>
      <c r="F237" s="2"/>
      <c r="G237" s="2"/>
      <c r="H237" s="9"/>
      <c r="I237" s="9"/>
      <c r="J237" s="15"/>
      <c r="K237" s="15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4"/>
      <c r="B238" s="24"/>
      <c r="C238" s="2"/>
      <c r="D238" s="2"/>
      <c r="E238" s="2"/>
      <c r="F238" s="2"/>
      <c r="G238" s="2"/>
      <c r="H238" s="9"/>
      <c r="I238" s="9"/>
      <c r="J238" s="15"/>
      <c r="K238" s="15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4"/>
      <c r="B239" s="24"/>
      <c r="C239" s="2"/>
      <c r="D239" s="2"/>
      <c r="E239" s="2"/>
      <c r="F239" s="2"/>
      <c r="G239" s="2"/>
      <c r="H239" s="9"/>
      <c r="I239" s="9"/>
      <c r="J239" s="15"/>
      <c r="K239" s="15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4"/>
      <c r="B240" s="24"/>
      <c r="C240" s="2"/>
      <c r="D240" s="2"/>
      <c r="E240" s="2"/>
      <c r="F240" s="2"/>
      <c r="G240" s="2"/>
      <c r="H240" s="9"/>
      <c r="I240" s="9"/>
      <c r="J240" s="15"/>
      <c r="K240" s="15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4"/>
      <c r="B241" s="24"/>
      <c r="C241" s="2"/>
      <c r="D241" s="2"/>
      <c r="E241" s="2"/>
      <c r="F241" s="2"/>
      <c r="G241" s="2"/>
      <c r="H241" s="9"/>
      <c r="I241" s="9"/>
      <c r="J241" s="15"/>
      <c r="K241" s="15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4"/>
      <c r="B242" s="24"/>
      <c r="C242" s="2"/>
      <c r="D242" s="2"/>
      <c r="E242" s="2"/>
      <c r="F242" s="2"/>
      <c r="G242" s="2"/>
      <c r="H242" s="9"/>
      <c r="I242" s="9"/>
      <c r="J242" s="15"/>
      <c r="K242" s="15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4"/>
      <c r="B243" s="24"/>
      <c r="C243" s="2"/>
      <c r="D243" s="2"/>
      <c r="E243" s="2"/>
      <c r="F243" s="2"/>
      <c r="G243" s="2"/>
      <c r="H243" s="9"/>
      <c r="I243" s="9"/>
      <c r="J243" s="15"/>
      <c r="K243" s="15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4"/>
      <c r="B244" s="24"/>
      <c r="C244" s="2"/>
      <c r="D244" s="2"/>
      <c r="E244" s="2"/>
      <c r="F244" s="2"/>
      <c r="G244" s="2"/>
      <c r="H244" s="9"/>
      <c r="I244" s="9"/>
      <c r="J244" s="15"/>
      <c r="K244" s="15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4"/>
      <c r="B245" s="24"/>
      <c r="C245" s="2"/>
      <c r="D245" s="2"/>
      <c r="E245" s="2"/>
      <c r="F245" s="2"/>
      <c r="G245" s="2"/>
      <c r="H245" s="9"/>
      <c r="I245" s="9"/>
      <c r="J245" s="15"/>
      <c r="K245" s="15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4"/>
      <c r="B246" s="24"/>
      <c r="C246" s="2"/>
      <c r="D246" s="2"/>
      <c r="E246" s="2"/>
      <c r="F246" s="2"/>
      <c r="G246" s="2"/>
      <c r="H246" s="9"/>
      <c r="I246" s="9"/>
      <c r="J246" s="15"/>
      <c r="K246" s="15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4"/>
      <c r="B247" s="24"/>
      <c r="C247" s="2"/>
      <c r="D247" s="2"/>
      <c r="E247" s="2"/>
      <c r="F247" s="2"/>
      <c r="G247" s="2"/>
      <c r="H247" s="9"/>
      <c r="I247" s="9"/>
      <c r="J247" s="15"/>
      <c r="K247" s="15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4"/>
      <c r="B248" s="24"/>
      <c r="C248" s="2"/>
      <c r="D248" s="2"/>
      <c r="E248" s="2"/>
      <c r="F248" s="2"/>
      <c r="G248" s="2"/>
      <c r="H248" s="9"/>
      <c r="I248" s="9"/>
      <c r="J248" s="15"/>
      <c r="K248" s="15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4"/>
      <c r="B249" s="24"/>
      <c r="C249" s="2"/>
      <c r="D249" s="2"/>
      <c r="E249" s="2"/>
      <c r="F249" s="2"/>
      <c r="G249" s="2"/>
      <c r="H249" s="9"/>
      <c r="I249" s="9"/>
      <c r="J249" s="15"/>
      <c r="K249" s="15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4"/>
      <c r="B250" s="24"/>
      <c r="C250" s="2"/>
      <c r="D250" s="2"/>
      <c r="E250" s="2"/>
      <c r="F250" s="2"/>
      <c r="G250" s="2"/>
      <c r="H250" s="9"/>
      <c r="I250" s="9"/>
      <c r="J250" s="15"/>
      <c r="K250" s="15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4"/>
      <c r="B251" s="24"/>
      <c r="C251" s="2"/>
      <c r="D251" s="2"/>
      <c r="E251" s="2"/>
      <c r="F251" s="2"/>
      <c r="G251" s="2"/>
      <c r="H251" s="9"/>
      <c r="I251" s="9"/>
      <c r="J251" s="15"/>
      <c r="K251" s="15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4"/>
      <c r="B252" s="24"/>
      <c r="C252" s="2"/>
      <c r="D252" s="2"/>
      <c r="E252" s="2"/>
      <c r="F252" s="2"/>
      <c r="G252" s="2"/>
      <c r="H252" s="9"/>
      <c r="I252" s="9"/>
      <c r="J252" s="15"/>
      <c r="K252" s="15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4"/>
      <c r="B253" s="24"/>
      <c r="C253" s="2"/>
      <c r="D253" s="2"/>
      <c r="E253" s="2"/>
      <c r="F253" s="2"/>
      <c r="G253" s="2"/>
      <c r="H253" s="9"/>
      <c r="I253" s="9"/>
      <c r="J253" s="15"/>
      <c r="K253" s="15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4"/>
      <c r="B254" s="24"/>
      <c r="C254" s="2"/>
      <c r="D254" s="2"/>
      <c r="E254" s="2"/>
      <c r="F254" s="2"/>
      <c r="G254" s="2"/>
      <c r="H254" s="9"/>
      <c r="I254" s="9"/>
      <c r="J254" s="15"/>
      <c r="K254" s="15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4"/>
      <c r="B255" s="24"/>
      <c r="C255" s="2"/>
      <c r="D255" s="2"/>
      <c r="E255" s="2"/>
      <c r="F255" s="2"/>
      <c r="G255" s="2"/>
      <c r="H255" s="9"/>
      <c r="I255" s="9"/>
      <c r="J255" s="15"/>
      <c r="K255" s="15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4"/>
      <c r="B256" s="24"/>
      <c r="C256" s="2"/>
      <c r="D256" s="2"/>
      <c r="E256" s="2"/>
      <c r="F256" s="2"/>
      <c r="G256" s="2"/>
      <c r="H256" s="9"/>
      <c r="I256" s="9"/>
      <c r="J256" s="15"/>
      <c r="K256" s="15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4"/>
      <c r="B257" s="24"/>
      <c r="C257" s="2"/>
      <c r="D257" s="2"/>
      <c r="E257" s="2"/>
      <c r="F257" s="2"/>
      <c r="G257" s="2"/>
      <c r="H257" s="9"/>
      <c r="I257" s="9"/>
      <c r="J257" s="15"/>
      <c r="K257" s="15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4"/>
      <c r="B258" s="24"/>
      <c r="C258" s="2"/>
      <c r="D258" s="2"/>
      <c r="E258" s="2"/>
      <c r="F258" s="2"/>
      <c r="G258" s="2"/>
      <c r="H258" s="9"/>
      <c r="I258" s="9"/>
      <c r="J258" s="15"/>
      <c r="K258" s="15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4"/>
      <c r="B259" s="24"/>
      <c r="C259" s="2"/>
      <c r="D259" s="2"/>
      <c r="E259" s="2"/>
      <c r="F259" s="2"/>
      <c r="G259" s="2"/>
      <c r="H259" s="9"/>
      <c r="I259" s="9"/>
      <c r="J259" s="15"/>
      <c r="K259" s="15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4"/>
      <c r="B260" s="24"/>
      <c r="C260" s="2"/>
      <c r="D260" s="2"/>
      <c r="E260" s="2"/>
      <c r="F260" s="2"/>
      <c r="G260" s="2"/>
      <c r="H260" s="9"/>
      <c r="I260" s="9"/>
      <c r="J260" s="15"/>
      <c r="K260" s="15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4"/>
      <c r="B261" s="24"/>
      <c r="C261" s="2"/>
      <c r="D261" s="2"/>
      <c r="E261" s="2"/>
      <c r="F261" s="2"/>
      <c r="G261" s="2"/>
      <c r="H261" s="9"/>
      <c r="I261" s="9"/>
      <c r="J261" s="15"/>
      <c r="K261" s="15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4"/>
      <c r="B262" s="24"/>
      <c r="C262" s="2"/>
      <c r="D262" s="2"/>
      <c r="E262" s="2"/>
      <c r="F262" s="2"/>
      <c r="G262" s="2"/>
      <c r="H262" s="9"/>
      <c r="I262" s="9"/>
      <c r="J262" s="15"/>
      <c r="K262" s="15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4"/>
      <c r="B263" s="24"/>
      <c r="C263" s="2"/>
      <c r="D263" s="2"/>
      <c r="E263" s="2"/>
      <c r="F263" s="2"/>
      <c r="G263" s="2"/>
      <c r="H263" s="9"/>
      <c r="I263" s="9"/>
      <c r="J263" s="15"/>
      <c r="K263" s="15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4"/>
      <c r="B264" s="24"/>
      <c r="C264" s="2"/>
      <c r="D264" s="2"/>
      <c r="E264" s="2"/>
      <c r="F264" s="2"/>
      <c r="G264" s="2"/>
      <c r="H264" s="9"/>
      <c r="I264" s="9"/>
      <c r="J264" s="15"/>
      <c r="K264" s="15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4"/>
      <c r="B265" s="24"/>
      <c r="C265" s="2"/>
      <c r="D265" s="2"/>
      <c r="E265" s="2"/>
      <c r="F265" s="2"/>
      <c r="G265" s="2"/>
      <c r="H265" s="9"/>
      <c r="I265" s="9"/>
      <c r="J265" s="15"/>
      <c r="K265" s="15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4"/>
      <c r="B266" s="24"/>
      <c r="C266" s="2"/>
      <c r="D266" s="2"/>
      <c r="E266" s="2"/>
      <c r="F266" s="2"/>
      <c r="G266" s="2"/>
      <c r="H266" s="9"/>
      <c r="I266" s="9"/>
      <c r="J266" s="15"/>
      <c r="K266" s="15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4"/>
      <c r="B267" s="24"/>
      <c r="C267" s="2"/>
      <c r="D267" s="2"/>
      <c r="E267" s="2"/>
      <c r="F267" s="2"/>
      <c r="G267" s="2"/>
      <c r="H267" s="9"/>
      <c r="I267" s="9"/>
      <c r="J267" s="15"/>
      <c r="K267" s="15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4"/>
      <c r="B268" s="24"/>
      <c r="C268" s="2"/>
      <c r="D268" s="2"/>
      <c r="E268" s="2"/>
      <c r="F268" s="2"/>
      <c r="G268" s="2"/>
      <c r="H268" s="9"/>
      <c r="I268" s="9"/>
      <c r="J268" s="15"/>
      <c r="K268" s="15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4"/>
      <c r="B269" s="24"/>
      <c r="C269" s="2"/>
      <c r="D269" s="2"/>
      <c r="E269" s="2"/>
      <c r="F269" s="2"/>
      <c r="G269" s="2"/>
      <c r="H269" s="9"/>
      <c r="I269" s="9"/>
      <c r="J269" s="15"/>
      <c r="K269" s="15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4"/>
      <c r="B270" s="24"/>
      <c r="C270" s="2"/>
      <c r="D270" s="2"/>
      <c r="E270" s="2"/>
      <c r="F270" s="2"/>
      <c r="G270" s="2"/>
      <c r="H270" s="9"/>
      <c r="I270" s="9"/>
      <c r="J270" s="15"/>
      <c r="K270" s="15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4"/>
      <c r="B271" s="24"/>
      <c r="C271" s="2"/>
      <c r="D271" s="2"/>
      <c r="E271" s="2"/>
      <c r="F271" s="2"/>
      <c r="G271" s="2"/>
      <c r="H271" s="9"/>
      <c r="I271" s="9"/>
      <c r="J271" s="15"/>
      <c r="K271" s="15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4"/>
      <c r="B272" s="24"/>
      <c r="C272" s="2"/>
      <c r="D272" s="2"/>
      <c r="E272" s="2"/>
      <c r="F272" s="2"/>
      <c r="G272" s="2"/>
      <c r="H272" s="9"/>
      <c r="I272" s="9"/>
      <c r="J272" s="15"/>
      <c r="K272" s="15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4"/>
      <c r="B273" s="24"/>
      <c r="C273" s="2"/>
      <c r="D273" s="2"/>
      <c r="E273" s="2"/>
      <c r="F273" s="2"/>
      <c r="G273" s="2"/>
      <c r="H273" s="9"/>
      <c r="I273" s="9"/>
      <c r="J273" s="15"/>
      <c r="K273" s="15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4"/>
      <c r="B274" s="24"/>
      <c r="C274" s="2"/>
      <c r="D274" s="2"/>
      <c r="E274" s="2"/>
      <c r="F274" s="2"/>
      <c r="G274" s="2"/>
      <c r="H274" s="9"/>
      <c r="I274" s="9"/>
      <c r="J274" s="15"/>
      <c r="K274" s="15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4"/>
      <c r="B275" s="24"/>
      <c r="C275" s="2"/>
      <c r="D275" s="2"/>
      <c r="E275" s="2"/>
      <c r="F275" s="2"/>
      <c r="G275" s="2"/>
      <c r="H275" s="9"/>
      <c r="I275" s="9"/>
      <c r="J275" s="15"/>
      <c r="K275" s="15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4"/>
      <c r="B276" s="24"/>
      <c r="C276" s="2"/>
      <c r="D276" s="2"/>
      <c r="E276" s="2"/>
      <c r="F276" s="2"/>
      <c r="G276" s="2"/>
      <c r="H276" s="9"/>
      <c r="I276" s="9"/>
      <c r="J276" s="15"/>
      <c r="K276" s="15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4"/>
      <c r="B277" s="24"/>
      <c r="C277" s="2"/>
      <c r="D277" s="2"/>
      <c r="E277" s="2"/>
      <c r="F277" s="2"/>
      <c r="G277" s="2"/>
      <c r="H277" s="9"/>
      <c r="I277" s="9"/>
      <c r="J277" s="15"/>
      <c r="K277" s="15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4"/>
      <c r="B278" s="24"/>
      <c r="C278" s="2"/>
      <c r="D278" s="2"/>
      <c r="E278" s="2"/>
      <c r="F278" s="2"/>
      <c r="G278" s="2"/>
      <c r="H278" s="9"/>
      <c r="I278" s="9"/>
      <c r="J278" s="15"/>
      <c r="K278" s="15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4"/>
      <c r="B279" s="24"/>
      <c r="C279" s="2"/>
      <c r="D279" s="2"/>
      <c r="E279" s="2"/>
      <c r="F279" s="2"/>
      <c r="G279" s="2"/>
      <c r="H279" s="9"/>
      <c r="I279" s="9"/>
      <c r="J279" s="15"/>
      <c r="K279" s="15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4"/>
      <c r="B280" s="24"/>
      <c r="C280" s="2"/>
      <c r="D280" s="2"/>
      <c r="E280" s="2"/>
      <c r="F280" s="2"/>
      <c r="G280" s="2"/>
      <c r="H280" s="9"/>
      <c r="I280" s="9"/>
      <c r="J280" s="15"/>
      <c r="K280" s="15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4"/>
      <c r="B281" s="24"/>
      <c r="C281" s="2"/>
      <c r="D281" s="2"/>
      <c r="E281" s="2"/>
      <c r="F281" s="2"/>
      <c r="G281" s="2"/>
      <c r="H281" s="9"/>
      <c r="I281" s="9"/>
      <c r="J281" s="15"/>
      <c r="K281" s="15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4"/>
      <c r="B282" s="24"/>
      <c r="C282" s="2"/>
      <c r="D282" s="2"/>
      <c r="E282" s="2"/>
      <c r="F282" s="2"/>
      <c r="G282" s="2"/>
      <c r="H282" s="9"/>
      <c r="I282" s="9"/>
      <c r="J282" s="15"/>
      <c r="K282" s="15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4"/>
      <c r="B283" s="24"/>
      <c r="C283" s="2"/>
      <c r="D283" s="2"/>
      <c r="E283" s="2"/>
      <c r="F283" s="2"/>
      <c r="G283" s="2"/>
      <c r="H283" s="9"/>
      <c r="I283" s="9"/>
      <c r="J283" s="15"/>
      <c r="K283" s="15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4"/>
      <c r="B284" s="24"/>
      <c r="C284" s="2"/>
      <c r="D284" s="2"/>
      <c r="E284" s="2"/>
      <c r="F284" s="2"/>
      <c r="G284" s="2"/>
      <c r="H284" s="9"/>
      <c r="I284" s="9"/>
      <c r="J284" s="15"/>
      <c r="K284" s="15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4"/>
      <c r="B285" s="24"/>
      <c r="C285" s="2"/>
      <c r="D285" s="2"/>
      <c r="E285" s="2"/>
      <c r="F285" s="2"/>
      <c r="G285" s="2"/>
      <c r="H285" s="9"/>
      <c r="I285" s="9"/>
      <c r="J285" s="15"/>
      <c r="K285" s="15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4"/>
      <c r="B286" s="24"/>
      <c r="C286" s="2"/>
      <c r="D286" s="2"/>
      <c r="E286" s="2"/>
      <c r="F286" s="2"/>
      <c r="G286" s="2"/>
      <c r="H286" s="9"/>
      <c r="I286" s="9"/>
      <c r="J286" s="15"/>
      <c r="K286" s="15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4"/>
      <c r="B287" s="24"/>
      <c r="C287" s="2"/>
      <c r="D287" s="2"/>
      <c r="E287" s="2"/>
      <c r="F287" s="2"/>
      <c r="G287" s="2"/>
      <c r="H287" s="9"/>
      <c r="I287" s="9"/>
      <c r="J287" s="15"/>
      <c r="K287" s="15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4"/>
      <c r="B288" s="24"/>
      <c r="C288" s="2"/>
      <c r="D288" s="2"/>
      <c r="E288" s="2"/>
      <c r="F288" s="2"/>
      <c r="G288" s="2"/>
      <c r="H288" s="9"/>
      <c r="I288" s="9"/>
      <c r="J288" s="15"/>
      <c r="K288" s="15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4"/>
      <c r="B289" s="24"/>
      <c r="C289" s="2"/>
      <c r="D289" s="2"/>
      <c r="E289" s="2"/>
      <c r="F289" s="2"/>
      <c r="G289" s="2"/>
      <c r="H289" s="9"/>
      <c r="I289" s="9"/>
      <c r="J289" s="15"/>
      <c r="K289" s="15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4"/>
      <c r="B290" s="24"/>
      <c r="C290" s="2"/>
      <c r="D290" s="2"/>
      <c r="E290" s="2"/>
      <c r="F290" s="2"/>
      <c r="G290" s="2"/>
      <c r="H290" s="9"/>
      <c r="I290" s="9"/>
      <c r="J290" s="15"/>
      <c r="K290" s="15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4"/>
      <c r="B291" s="24"/>
      <c r="C291" s="2"/>
      <c r="D291" s="2"/>
      <c r="E291" s="2"/>
      <c r="F291" s="2"/>
      <c r="G291" s="2"/>
      <c r="H291" s="9"/>
      <c r="I291" s="9"/>
      <c r="J291" s="15"/>
      <c r="K291" s="15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4"/>
      <c r="B292" s="24"/>
      <c r="C292" s="2"/>
      <c r="D292" s="2"/>
      <c r="E292" s="2"/>
      <c r="F292" s="2"/>
      <c r="G292" s="2"/>
      <c r="H292" s="9"/>
      <c r="I292" s="9"/>
      <c r="J292" s="15"/>
      <c r="K292" s="15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4"/>
      <c r="B293" s="24"/>
      <c r="C293" s="2"/>
      <c r="D293" s="2"/>
      <c r="E293" s="2"/>
      <c r="F293" s="2"/>
      <c r="G293" s="2"/>
      <c r="H293" s="9"/>
      <c r="I293" s="9"/>
      <c r="J293" s="15"/>
      <c r="K293" s="15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4"/>
      <c r="B294" s="24"/>
      <c r="C294" s="2"/>
      <c r="D294" s="2"/>
      <c r="E294" s="2"/>
      <c r="F294" s="2"/>
      <c r="G294" s="2"/>
      <c r="H294" s="9"/>
      <c r="I294" s="9"/>
      <c r="J294" s="15"/>
      <c r="K294" s="15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4"/>
      <c r="B295" s="24"/>
      <c r="C295" s="2"/>
      <c r="D295" s="2"/>
      <c r="E295" s="2"/>
      <c r="F295" s="2"/>
      <c r="G295" s="2"/>
      <c r="H295" s="9"/>
      <c r="I295" s="9"/>
      <c r="J295" s="15"/>
      <c r="K295" s="15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4"/>
      <c r="B296" s="24"/>
      <c r="C296" s="2"/>
      <c r="D296" s="2"/>
      <c r="E296" s="2"/>
      <c r="F296" s="2"/>
      <c r="G296" s="2"/>
      <c r="H296" s="9"/>
      <c r="I296" s="9"/>
      <c r="J296" s="15"/>
      <c r="K296" s="15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4"/>
      <c r="B297" s="24"/>
      <c r="C297" s="2"/>
      <c r="D297" s="2"/>
      <c r="E297" s="2"/>
      <c r="F297" s="2"/>
      <c r="G297" s="2"/>
      <c r="H297" s="9"/>
      <c r="I297" s="9"/>
      <c r="J297" s="15"/>
      <c r="K297" s="15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4"/>
      <c r="B298" s="24"/>
      <c r="C298" s="2"/>
      <c r="D298" s="2"/>
      <c r="E298" s="2"/>
      <c r="F298" s="2"/>
      <c r="G298" s="2"/>
      <c r="H298" s="9"/>
      <c r="I298" s="9"/>
      <c r="J298" s="15"/>
      <c r="K298" s="15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4"/>
      <c r="B299" s="24"/>
      <c r="C299" s="2"/>
      <c r="D299" s="2"/>
      <c r="E299" s="2"/>
      <c r="F299" s="2"/>
      <c r="G299" s="2"/>
      <c r="H299" s="9"/>
      <c r="I299" s="9"/>
      <c r="J299" s="15"/>
      <c r="K299" s="15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4"/>
      <c r="B300" s="24"/>
      <c r="C300" s="2"/>
      <c r="D300" s="2"/>
      <c r="E300" s="2"/>
      <c r="F300" s="2"/>
      <c r="G300" s="2"/>
      <c r="H300" s="9"/>
      <c r="I300" s="9"/>
      <c r="J300" s="15"/>
      <c r="K300" s="15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4"/>
      <c r="B301" s="24"/>
      <c r="C301" s="2"/>
      <c r="D301" s="2"/>
      <c r="E301" s="2"/>
      <c r="F301" s="2"/>
      <c r="G301" s="2"/>
      <c r="H301" s="9"/>
      <c r="I301" s="9"/>
      <c r="J301" s="15"/>
      <c r="K301" s="15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4"/>
      <c r="B302" s="24"/>
      <c r="C302" s="2"/>
      <c r="D302" s="2"/>
      <c r="E302" s="2"/>
      <c r="F302" s="2"/>
      <c r="G302" s="2"/>
      <c r="H302" s="9"/>
      <c r="I302" s="9"/>
      <c r="J302" s="15"/>
      <c r="K302" s="15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4"/>
      <c r="B303" s="24"/>
      <c r="C303" s="2"/>
      <c r="D303" s="2"/>
      <c r="E303" s="2"/>
      <c r="F303" s="2"/>
      <c r="G303" s="2"/>
      <c r="H303" s="9"/>
      <c r="I303" s="9"/>
      <c r="J303" s="15"/>
      <c r="K303" s="15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4"/>
      <c r="B304" s="24"/>
      <c r="C304" s="2"/>
      <c r="D304" s="2"/>
      <c r="E304" s="2"/>
      <c r="F304" s="2"/>
      <c r="G304" s="2"/>
      <c r="H304" s="9"/>
      <c r="I304" s="9"/>
      <c r="J304" s="15"/>
      <c r="K304" s="15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4"/>
      <c r="B305" s="24"/>
      <c r="C305" s="2"/>
      <c r="D305" s="2"/>
      <c r="E305" s="2"/>
      <c r="F305" s="2"/>
      <c r="G305" s="2"/>
      <c r="H305" s="9"/>
      <c r="I305" s="9"/>
      <c r="J305" s="15"/>
      <c r="K305" s="15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4"/>
      <c r="B306" s="24"/>
      <c r="C306" s="2"/>
      <c r="D306" s="2"/>
      <c r="E306" s="2"/>
      <c r="F306" s="2"/>
      <c r="G306" s="2"/>
      <c r="H306" s="9"/>
      <c r="I306" s="9"/>
      <c r="J306" s="15"/>
      <c r="K306" s="15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4"/>
      <c r="B307" s="24"/>
      <c r="C307" s="2"/>
      <c r="D307" s="2"/>
      <c r="E307" s="2"/>
      <c r="F307" s="2"/>
      <c r="G307" s="2"/>
      <c r="H307" s="9"/>
      <c r="I307" s="9"/>
      <c r="J307" s="15"/>
      <c r="K307" s="15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4"/>
      <c r="B308" s="24"/>
      <c r="C308" s="2"/>
      <c r="D308" s="2"/>
      <c r="E308" s="2"/>
      <c r="F308" s="2"/>
      <c r="G308" s="2"/>
      <c r="H308" s="9"/>
      <c r="I308" s="9"/>
      <c r="J308" s="15"/>
      <c r="K308" s="15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4"/>
      <c r="B309" s="24"/>
      <c r="C309" s="2"/>
      <c r="D309" s="2"/>
      <c r="E309" s="2"/>
      <c r="F309" s="2"/>
      <c r="G309" s="2"/>
      <c r="H309" s="9"/>
      <c r="I309" s="9"/>
      <c r="J309" s="15"/>
      <c r="K309" s="15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4"/>
      <c r="B310" s="24"/>
      <c r="C310" s="2"/>
      <c r="D310" s="2"/>
      <c r="E310" s="2"/>
      <c r="F310" s="2"/>
      <c r="G310" s="2"/>
      <c r="H310" s="9"/>
      <c r="I310" s="9"/>
      <c r="J310" s="15"/>
      <c r="K310" s="15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4"/>
      <c r="B311" s="24"/>
      <c r="C311" s="2"/>
      <c r="D311" s="2"/>
      <c r="E311" s="2"/>
      <c r="F311" s="2"/>
      <c r="G311" s="2"/>
      <c r="H311" s="9"/>
      <c r="I311" s="9"/>
      <c r="J311" s="15"/>
      <c r="K311" s="15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4"/>
      <c r="B312" s="24"/>
      <c r="C312" s="2"/>
      <c r="D312" s="2"/>
      <c r="E312" s="2"/>
      <c r="F312" s="2"/>
      <c r="G312" s="2"/>
      <c r="H312" s="9"/>
      <c r="I312" s="9"/>
      <c r="J312" s="15"/>
      <c r="K312" s="15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4"/>
      <c r="B313" s="24"/>
      <c r="C313" s="2"/>
      <c r="D313" s="2"/>
      <c r="E313" s="2"/>
      <c r="F313" s="2"/>
      <c r="G313" s="2"/>
      <c r="H313" s="9"/>
      <c r="I313" s="9"/>
      <c r="J313" s="15"/>
      <c r="K313" s="15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4"/>
      <c r="B314" s="24"/>
      <c r="C314" s="2"/>
      <c r="D314" s="2"/>
      <c r="E314" s="2"/>
      <c r="F314" s="2"/>
      <c r="G314" s="2"/>
      <c r="H314" s="9"/>
      <c r="I314" s="9"/>
      <c r="J314" s="15"/>
      <c r="K314" s="15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4"/>
      <c r="B315" s="24"/>
      <c r="C315" s="2"/>
      <c r="D315" s="2"/>
      <c r="E315" s="2"/>
      <c r="F315" s="2"/>
      <c r="G315" s="2"/>
      <c r="H315" s="9"/>
      <c r="I315" s="9"/>
      <c r="J315" s="15"/>
      <c r="K315" s="15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4"/>
      <c r="B316" s="24"/>
      <c r="C316" s="2"/>
      <c r="D316" s="2"/>
      <c r="E316" s="2"/>
      <c r="F316" s="2"/>
      <c r="G316" s="2"/>
      <c r="H316" s="9"/>
      <c r="I316" s="9"/>
      <c r="J316" s="15"/>
      <c r="K316" s="15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4"/>
      <c r="B317" s="24"/>
      <c r="C317" s="2"/>
      <c r="D317" s="2"/>
      <c r="E317" s="2"/>
      <c r="F317" s="2"/>
      <c r="G317" s="2"/>
      <c r="H317" s="9"/>
      <c r="I317" s="9"/>
      <c r="J317" s="15"/>
      <c r="K317" s="15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4"/>
      <c r="B318" s="24"/>
      <c r="C318" s="2"/>
      <c r="D318" s="2"/>
      <c r="E318" s="2"/>
      <c r="F318" s="2"/>
      <c r="G318" s="2"/>
      <c r="H318" s="9"/>
      <c r="I318" s="9"/>
      <c r="J318" s="15"/>
      <c r="K318" s="15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4"/>
      <c r="B319" s="24"/>
      <c r="C319" s="2"/>
      <c r="D319" s="2"/>
      <c r="E319" s="2"/>
      <c r="F319" s="2"/>
      <c r="G319" s="2"/>
      <c r="H319" s="9"/>
      <c r="I319" s="9"/>
      <c r="J319" s="15"/>
      <c r="K319" s="15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4"/>
      <c r="B320" s="24"/>
      <c r="C320" s="2"/>
      <c r="D320" s="2"/>
      <c r="E320" s="2"/>
      <c r="F320" s="2"/>
      <c r="G320" s="2"/>
      <c r="H320" s="9"/>
      <c r="I320" s="9"/>
      <c r="J320" s="15"/>
      <c r="K320" s="15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4"/>
      <c r="B321" s="24"/>
      <c r="C321" s="2"/>
      <c r="D321" s="2"/>
      <c r="E321" s="2"/>
      <c r="F321" s="2"/>
      <c r="G321" s="2"/>
      <c r="H321" s="9"/>
      <c r="I321" s="9"/>
      <c r="J321" s="15"/>
      <c r="K321" s="15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4"/>
      <c r="B322" s="24"/>
      <c r="C322" s="2"/>
      <c r="D322" s="2"/>
      <c r="E322" s="2"/>
      <c r="F322" s="2"/>
      <c r="G322" s="2"/>
      <c r="H322" s="9"/>
      <c r="I322" s="9"/>
      <c r="J322" s="15"/>
      <c r="K322" s="15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4"/>
      <c r="B323" s="24"/>
      <c r="C323" s="2"/>
      <c r="D323" s="2"/>
      <c r="E323" s="2"/>
      <c r="F323" s="2"/>
      <c r="G323" s="2"/>
      <c r="H323" s="9"/>
      <c r="I323" s="9"/>
      <c r="J323" s="15"/>
      <c r="K323" s="15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4"/>
      <c r="B324" s="24"/>
      <c r="C324" s="2"/>
      <c r="D324" s="2"/>
      <c r="E324" s="2"/>
      <c r="F324" s="2"/>
      <c r="G324" s="2"/>
      <c r="H324" s="9"/>
      <c r="I324" s="9"/>
      <c r="J324" s="15"/>
      <c r="K324" s="15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4"/>
      <c r="B325" s="24"/>
      <c r="C325" s="2"/>
      <c r="D325" s="2"/>
      <c r="E325" s="2"/>
      <c r="F325" s="2"/>
      <c r="G325" s="2"/>
      <c r="H325" s="9"/>
      <c r="I325" s="9"/>
      <c r="J325" s="15"/>
      <c r="K325" s="15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4"/>
      <c r="B326" s="24"/>
      <c r="C326" s="2"/>
      <c r="D326" s="2"/>
      <c r="E326" s="2"/>
      <c r="F326" s="2"/>
      <c r="G326" s="2"/>
      <c r="H326" s="9"/>
      <c r="I326" s="9"/>
      <c r="J326" s="15"/>
      <c r="K326" s="15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4"/>
      <c r="B327" s="24"/>
      <c r="C327" s="2"/>
      <c r="D327" s="2"/>
      <c r="E327" s="2"/>
      <c r="F327" s="2"/>
      <c r="G327" s="2"/>
      <c r="H327" s="9"/>
      <c r="I327" s="9"/>
      <c r="J327" s="15"/>
      <c r="K327" s="15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4"/>
      <c r="B328" s="24"/>
      <c r="C328" s="2"/>
      <c r="D328" s="2"/>
      <c r="E328" s="2"/>
      <c r="F328" s="2"/>
      <c r="G328" s="2"/>
      <c r="H328" s="9"/>
      <c r="I328" s="9"/>
      <c r="J328" s="15"/>
      <c r="K328" s="15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4"/>
      <c r="B329" s="24"/>
      <c r="C329" s="2"/>
      <c r="D329" s="2"/>
      <c r="E329" s="2"/>
      <c r="F329" s="2"/>
      <c r="G329" s="2"/>
      <c r="H329" s="9"/>
      <c r="I329" s="9"/>
      <c r="J329" s="15"/>
      <c r="K329" s="15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4"/>
      <c r="B330" s="24"/>
      <c r="C330" s="2"/>
      <c r="D330" s="2"/>
      <c r="E330" s="2"/>
      <c r="F330" s="2"/>
      <c r="G330" s="2"/>
      <c r="H330" s="9"/>
      <c r="I330" s="9"/>
      <c r="J330" s="15"/>
      <c r="K330" s="15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4"/>
      <c r="B331" s="24"/>
      <c r="C331" s="2"/>
      <c r="D331" s="2"/>
      <c r="E331" s="2"/>
      <c r="F331" s="2"/>
      <c r="G331" s="2"/>
      <c r="H331" s="9"/>
      <c r="I331" s="9"/>
      <c r="J331" s="15"/>
      <c r="K331" s="15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4"/>
      <c r="B332" s="24"/>
      <c r="C332" s="2"/>
      <c r="D332" s="2"/>
      <c r="E332" s="2"/>
      <c r="F332" s="2"/>
      <c r="G332" s="2"/>
      <c r="H332" s="9"/>
      <c r="I332" s="9"/>
      <c r="J332" s="15"/>
      <c r="K332" s="15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4"/>
      <c r="B333" s="24"/>
      <c r="C333" s="2"/>
      <c r="D333" s="2"/>
      <c r="E333" s="2"/>
      <c r="F333" s="2"/>
      <c r="G333" s="2"/>
      <c r="H333" s="9"/>
      <c r="I333" s="9"/>
      <c r="J333" s="15"/>
      <c r="K333" s="15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4"/>
      <c r="B334" s="24"/>
      <c r="C334" s="2"/>
      <c r="D334" s="2"/>
      <c r="E334" s="2"/>
      <c r="F334" s="2"/>
      <c r="G334" s="2"/>
      <c r="H334" s="9"/>
      <c r="I334" s="9"/>
      <c r="J334" s="15"/>
      <c r="K334" s="15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4"/>
      <c r="B335" s="24"/>
      <c r="C335" s="2"/>
      <c r="D335" s="2"/>
      <c r="E335" s="2"/>
      <c r="F335" s="2"/>
      <c r="G335" s="2"/>
      <c r="H335" s="9"/>
      <c r="I335" s="9"/>
      <c r="J335" s="15"/>
      <c r="K335" s="15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4"/>
      <c r="B336" s="24"/>
      <c r="C336" s="2"/>
      <c r="D336" s="2"/>
      <c r="E336" s="2"/>
      <c r="F336" s="2"/>
      <c r="G336" s="2"/>
      <c r="H336" s="9"/>
      <c r="I336" s="9"/>
      <c r="J336" s="15"/>
      <c r="K336" s="15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4"/>
      <c r="B337" s="24"/>
      <c r="C337" s="2"/>
      <c r="D337" s="2"/>
      <c r="E337" s="2"/>
      <c r="F337" s="2"/>
      <c r="G337" s="2"/>
      <c r="H337" s="9"/>
      <c r="I337" s="9"/>
      <c r="J337" s="15"/>
      <c r="K337" s="15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4"/>
      <c r="B338" s="24"/>
      <c r="C338" s="2"/>
      <c r="D338" s="2"/>
      <c r="E338" s="2"/>
      <c r="F338" s="2"/>
      <c r="G338" s="2"/>
      <c r="H338" s="9"/>
      <c r="I338" s="9"/>
      <c r="J338" s="15"/>
      <c r="K338" s="15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4"/>
      <c r="B339" s="24"/>
      <c r="C339" s="2"/>
      <c r="D339" s="2"/>
      <c r="E339" s="2"/>
      <c r="F339" s="2"/>
      <c r="G339" s="2"/>
      <c r="H339" s="9"/>
      <c r="I339" s="9"/>
      <c r="J339" s="15"/>
      <c r="K339" s="15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4"/>
      <c r="B340" s="24"/>
      <c r="C340" s="2"/>
      <c r="D340" s="2"/>
      <c r="E340" s="2"/>
      <c r="F340" s="2"/>
      <c r="G340" s="2"/>
      <c r="H340" s="9"/>
      <c r="I340" s="9"/>
      <c r="J340" s="15"/>
      <c r="K340" s="15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4"/>
      <c r="B341" s="24"/>
      <c r="C341" s="2"/>
      <c r="D341" s="2"/>
      <c r="E341" s="2"/>
      <c r="F341" s="2"/>
      <c r="G341" s="2"/>
      <c r="H341" s="9"/>
      <c r="I341" s="9"/>
      <c r="J341" s="15"/>
      <c r="K341" s="15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4"/>
      <c r="B342" s="24"/>
      <c r="C342" s="2"/>
      <c r="D342" s="2"/>
      <c r="E342" s="2"/>
      <c r="F342" s="2"/>
      <c r="G342" s="2"/>
      <c r="H342" s="9"/>
      <c r="I342" s="9"/>
      <c r="J342" s="15"/>
      <c r="K342" s="15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4"/>
      <c r="B343" s="24"/>
      <c r="C343" s="2"/>
      <c r="D343" s="2"/>
      <c r="E343" s="2"/>
      <c r="F343" s="2"/>
      <c r="G343" s="2"/>
      <c r="H343" s="9"/>
      <c r="I343" s="9"/>
      <c r="J343" s="15"/>
      <c r="K343" s="15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4"/>
      <c r="B344" s="24"/>
      <c r="C344" s="2"/>
      <c r="D344" s="2"/>
      <c r="E344" s="2"/>
      <c r="F344" s="2"/>
      <c r="G344" s="2"/>
      <c r="H344" s="9"/>
      <c r="I344" s="9"/>
      <c r="J344" s="15"/>
      <c r="K344" s="15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4"/>
      <c r="B345" s="24"/>
      <c r="C345" s="2"/>
      <c r="D345" s="2"/>
      <c r="E345" s="2"/>
      <c r="F345" s="2"/>
      <c r="G345" s="2"/>
      <c r="H345" s="9"/>
      <c r="I345" s="9"/>
      <c r="J345" s="15"/>
      <c r="K345" s="15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4"/>
      <c r="B346" s="24"/>
      <c r="C346" s="2"/>
      <c r="D346" s="2"/>
      <c r="E346" s="2"/>
      <c r="F346" s="2"/>
      <c r="G346" s="2"/>
      <c r="H346" s="9"/>
      <c r="I346" s="9"/>
      <c r="J346" s="15"/>
      <c r="K346" s="15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4"/>
      <c r="B347" s="24"/>
      <c r="C347" s="2"/>
      <c r="D347" s="2"/>
      <c r="E347" s="2"/>
      <c r="F347" s="2"/>
      <c r="G347" s="2"/>
      <c r="H347" s="9"/>
      <c r="I347" s="9"/>
      <c r="J347" s="15"/>
      <c r="K347" s="15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4"/>
      <c r="B348" s="24"/>
      <c r="C348" s="2"/>
      <c r="D348" s="2"/>
      <c r="E348" s="2"/>
      <c r="F348" s="2"/>
      <c r="G348" s="2"/>
      <c r="H348" s="9"/>
      <c r="I348" s="9"/>
      <c r="J348" s="15"/>
      <c r="K348" s="15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4"/>
      <c r="B349" s="24"/>
      <c r="C349" s="2"/>
      <c r="D349" s="2"/>
      <c r="E349" s="2"/>
      <c r="F349" s="2"/>
      <c r="G349" s="2"/>
      <c r="H349" s="9"/>
      <c r="I349" s="9"/>
      <c r="J349" s="15"/>
      <c r="K349" s="15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4"/>
      <c r="B350" s="24"/>
      <c r="C350" s="2"/>
      <c r="D350" s="2"/>
      <c r="E350" s="2"/>
      <c r="F350" s="2"/>
      <c r="G350" s="2"/>
      <c r="H350" s="9"/>
      <c r="I350" s="9"/>
      <c r="J350" s="15"/>
      <c r="K350" s="15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4"/>
      <c r="B351" s="24"/>
      <c r="C351" s="2"/>
      <c r="D351" s="2"/>
      <c r="E351" s="2"/>
      <c r="F351" s="2"/>
      <c r="G351" s="2"/>
      <c r="H351" s="9"/>
      <c r="I351" s="9"/>
      <c r="J351" s="15"/>
      <c r="K351" s="15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4"/>
      <c r="B352" s="24"/>
      <c r="C352" s="2"/>
      <c r="D352" s="2"/>
      <c r="E352" s="2"/>
      <c r="F352" s="2"/>
      <c r="G352" s="2"/>
      <c r="H352" s="9"/>
      <c r="I352" s="9"/>
      <c r="J352" s="15"/>
      <c r="K352" s="15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4"/>
      <c r="B353" s="24"/>
      <c r="C353" s="2"/>
      <c r="D353" s="2"/>
      <c r="E353" s="2"/>
      <c r="F353" s="2"/>
      <c r="G353" s="2"/>
      <c r="H353" s="9"/>
      <c r="I353" s="9"/>
      <c r="J353" s="15"/>
      <c r="K353" s="15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4"/>
      <c r="B354" s="24"/>
      <c r="C354" s="2"/>
      <c r="D354" s="2"/>
      <c r="E354" s="2"/>
      <c r="F354" s="2"/>
      <c r="G354" s="2"/>
      <c r="H354" s="9"/>
      <c r="I354" s="9"/>
      <c r="J354" s="15"/>
      <c r="K354" s="15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4"/>
      <c r="B355" s="24"/>
      <c r="C355" s="2"/>
      <c r="D355" s="2"/>
      <c r="E355" s="2"/>
      <c r="F355" s="2"/>
      <c r="G355" s="2"/>
      <c r="H355" s="9"/>
      <c r="I355" s="9"/>
      <c r="J355" s="15"/>
      <c r="K355" s="15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4"/>
      <c r="B356" s="24"/>
      <c r="C356" s="2"/>
      <c r="D356" s="2"/>
      <c r="E356" s="2"/>
      <c r="F356" s="2"/>
      <c r="G356" s="2"/>
      <c r="H356" s="9"/>
      <c r="I356" s="9"/>
      <c r="J356" s="15"/>
      <c r="K356" s="15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4"/>
      <c r="B357" s="24"/>
      <c r="C357" s="2"/>
      <c r="D357" s="2"/>
      <c r="E357" s="2"/>
      <c r="F357" s="2"/>
      <c r="G357" s="2"/>
      <c r="H357" s="9"/>
      <c r="I357" s="9"/>
      <c r="J357" s="15"/>
      <c r="K357" s="15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4"/>
      <c r="B358" s="24"/>
      <c r="C358" s="2"/>
      <c r="D358" s="2"/>
      <c r="E358" s="2"/>
      <c r="F358" s="2"/>
      <c r="G358" s="2"/>
      <c r="H358" s="9"/>
      <c r="I358" s="9"/>
      <c r="J358" s="15"/>
      <c r="K358" s="15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4"/>
      <c r="B359" s="24"/>
      <c r="C359" s="2"/>
      <c r="D359" s="2"/>
      <c r="E359" s="2"/>
      <c r="F359" s="2"/>
      <c r="G359" s="2"/>
      <c r="H359" s="9"/>
      <c r="I359" s="9"/>
      <c r="J359" s="15"/>
      <c r="K359" s="15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4"/>
      <c r="B360" s="24"/>
      <c r="C360" s="2"/>
      <c r="D360" s="2"/>
      <c r="E360" s="2"/>
      <c r="F360" s="2"/>
      <c r="G360" s="2"/>
      <c r="H360" s="9"/>
      <c r="I360" s="9"/>
      <c r="J360" s="15"/>
      <c r="K360" s="15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4"/>
      <c r="B361" s="24"/>
      <c r="C361" s="2"/>
      <c r="D361" s="2"/>
      <c r="E361" s="2"/>
      <c r="F361" s="2"/>
      <c r="G361" s="2"/>
      <c r="H361" s="9"/>
      <c r="I361" s="9"/>
      <c r="J361" s="15"/>
      <c r="K361" s="15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4"/>
      <c r="B362" s="24"/>
      <c r="C362" s="2"/>
      <c r="D362" s="2"/>
      <c r="E362" s="2"/>
      <c r="F362" s="2"/>
      <c r="G362" s="2"/>
      <c r="H362" s="9"/>
      <c r="I362" s="9"/>
      <c r="J362" s="15"/>
      <c r="K362" s="15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4"/>
      <c r="B363" s="24"/>
      <c r="C363" s="2"/>
      <c r="D363" s="2"/>
      <c r="E363" s="2"/>
      <c r="F363" s="2"/>
      <c r="G363" s="2"/>
      <c r="H363" s="9"/>
      <c r="I363" s="9"/>
      <c r="J363" s="15"/>
      <c r="K363" s="15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4"/>
      <c r="B364" s="24"/>
      <c r="C364" s="2"/>
      <c r="D364" s="2"/>
      <c r="E364" s="2"/>
      <c r="F364" s="2"/>
      <c r="G364" s="2"/>
      <c r="H364" s="9"/>
      <c r="I364" s="9"/>
      <c r="J364" s="15"/>
      <c r="K364" s="15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4"/>
      <c r="B365" s="24"/>
      <c r="C365" s="2"/>
      <c r="D365" s="2"/>
      <c r="E365" s="2"/>
      <c r="F365" s="2"/>
      <c r="G365" s="2"/>
      <c r="H365" s="9"/>
      <c r="I365" s="9"/>
      <c r="J365" s="15"/>
      <c r="K365" s="15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4"/>
      <c r="B366" s="24"/>
      <c r="C366" s="2"/>
      <c r="D366" s="2"/>
      <c r="E366" s="2"/>
      <c r="F366" s="2"/>
      <c r="G366" s="2"/>
      <c r="H366" s="9"/>
      <c r="I366" s="9"/>
      <c r="J366" s="15"/>
      <c r="K366" s="15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4"/>
      <c r="B367" s="24"/>
      <c r="C367" s="2"/>
      <c r="D367" s="2"/>
      <c r="E367" s="2"/>
      <c r="F367" s="2"/>
      <c r="G367" s="2"/>
      <c r="H367" s="9"/>
      <c r="I367" s="9"/>
      <c r="J367" s="15"/>
      <c r="K367" s="15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4"/>
      <c r="B368" s="24"/>
      <c r="C368" s="2"/>
      <c r="D368" s="2"/>
      <c r="E368" s="2"/>
      <c r="F368" s="2"/>
      <c r="G368" s="2"/>
      <c r="H368" s="9"/>
      <c r="I368" s="9"/>
      <c r="J368" s="15"/>
      <c r="K368" s="15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4"/>
      <c r="B369" s="24"/>
      <c r="C369" s="2"/>
      <c r="D369" s="2"/>
      <c r="E369" s="2"/>
      <c r="F369" s="2"/>
      <c r="G369" s="2"/>
      <c r="H369" s="9"/>
      <c r="I369" s="9"/>
      <c r="J369" s="15"/>
      <c r="K369" s="15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4"/>
      <c r="B370" s="24"/>
      <c r="C370" s="2"/>
      <c r="D370" s="2"/>
      <c r="E370" s="2"/>
      <c r="F370" s="2"/>
      <c r="G370" s="2"/>
      <c r="H370" s="9"/>
      <c r="I370" s="9"/>
      <c r="J370" s="15"/>
      <c r="K370" s="15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4"/>
      <c r="B371" s="24"/>
      <c r="C371" s="2"/>
      <c r="D371" s="2"/>
      <c r="E371" s="2"/>
      <c r="F371" s="2"/>
      <c r="G371" s="2"/>
      <c r="H371" s="9"/>
      <c r="I371" s="9"/>
      <c r="J371" s="15"/>
      <c r="K371" s="15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4"/>
      <c r="B372" s="24"/>
      <c r="C372" s="2"/>
      <c r="D372" s="2"/>
      <c r="E372" s="2"/>
      <c r="F372" s="2"/>
      <c r="G372" s="2"/>
      <c r="H372" s="9"/>
      <c r="I372" s="9"/>
      <c r="J372" s="15"/>
      <c r="K372" s="15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4"/>
      <c r="B373" s="24"/>
      <c r="C373" s="2"/>
      <c r="D373" s="2"/>
      <c r="E373" s="2"/>
      <c r="F373" s="2"/>
      <c r="G373" s="2"/>
      <c r="H373" s="9"/>
      <c r="I373" s="9"/>
      <c r="J373" s="15"/>
      <c r="K373" s="15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4"/>
      <c r="B374" s="24"/>
      <c r="C374" s="2"/>
      <c r="D374" s="2"/>
      <c r="E374" s="2"/>
      <c r="F374" s="2"/>
      <c r="G374" s="2"/>
      <c r="H374" s="9"/>
      <c r="I374" s="9"/>
      <c r="J374" s="15"/>
      <c r="K374" s="15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4"/>
      <c r="B375" s="24"/>
      <c r="C375" s="2"/>
      <c r="D375" s="2"/>
      <c r="E375" s="2"/>
      <c r="F375" s="2"/>
      <c r="G375" s="2"/>
      <c r="H375" s="9"/>
      <c r="I375" s="9"/>
      <c r="J375" s="15"/>
      <c r="K375" s="15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4"/>
      <c r="B376" s="24"/>
      <c r="C376" s="2"/>
      <c r="D376" s="2"/>
      <c r="E376" s="2"/>
      <c r="F376" s="2"/>
      <c r="G376" s="2"/>
      <c r="H376" s="9"/>
      <c r="I376" s="9"/>
      <c r="J376" s="15"/>
      <c r="K376" s="15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4"/>
      <c r="B377" s="24"/>
      <c r="C377" s="2"/>
      <c r="D377" s="2"/>
      <c r="E377" s="2"/>
      <c r="F377" s="2"/>
      <c r="G377" s="2"/>
      <c r="H377" s="9"/>
      <c r="I377" s="9"/>
      <c r="J377" s="15"/>
      <c r="K377" s="15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4"/>
      <c r="B378" s="24"/>
      <c r="C378" s="2"/>
      <c r="D378" s="2"/>
      <c r="E378" s="2"/>
      <c r="F378" s="2"/>
      <c r="G378" s="2"/>
      <c r="H378" s="9"/>
      <c r="I378" s="9"/>
      <c r="J378" s="15"/>
      <c r="K378" s="15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4"/>
      <c r="B379" s="24"/>
      <c r="C379" s="2"/>
      <c r="D379" s="2"/>
      <c r="E379" s="2"/>
      <c r="F379" s="2"/>
      <c r="G379" s="2"/>
      <c r="H379" s="9"/>
      <c r="I379" s="9"/>
      <c r="J379" s="15"/>
      <c r="K379" s="15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4"/>
      <c r="B380" s="24"/>
      <c r="C380" s="2"/>
      <c r="D380" s="2"/>
      <c r="E380" s="2"/>
      <c r="F380" s="2"/>
      <c r="G380" s="2"/>
      <c r="H380" s="9"/>
      <c r="I380" s="9"/>
      <c r="J380" s="15"/>
      <c r="K380" s="15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4"/>
      <c r="B381" s="24"/>
      <c r="C381" s="2"/>
      <c r="D381" s="2"/>
      <c r="E381" s="2"/>
      <c r="F381" s="2"/>
      <c r="G381" s="2"/>
      <c r="H381" s="9"/>
      <c r="I381" s="9"/>
      <c r="J381" s="15"/>
      <c r="K381" s="15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4"/>
      <c r="B382" s="24"/>
      <c r="C382" s="2"/>
      <c r="D382" s="2"/>
      <c r="E382" s="2"/>
      <c r="F382" s="2"/>
      <c r="G382" s="2"/>
      <c r="H382" s="9"/>
      <c r="I382" s="9"/>
      <c r="J382" s="15"/>
      <c r="K382" s="15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4"/>
      <c r="B383" s="24"/>
      <c r="C383" s="2"/>
      <c r="D383" s="2"/>
      <c r="E383" s="2"/>
      <c r="F383" s="2"/>
      <c r="G383" s="2"/>
      <c r="H383" s="9"/>
      <c r="I383" s="9"/>
      <c r="J383" s="15"/>
      <c r="K383" s="15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4"/>
      <c r="B384" s="24"/>
      <c r="C384" s="2"/>
      <c r="D384" s="2"/>
      <c r="E384" s="2"/>
      <c r="F384" s="2"/>
      <c r="G384" s="2"/>
      <c r="H384" s="9"/>
      <c r="I384" s="9"/>
      <c r="J384" s="15"/>
      <c r="K384" s="15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4"/>
      <c r="B385" s="24"/>
      <c r="C385" s="2"/>
      <c r="D385" s="2"/>
      <c r="E385" s="2"/>
      <c r="F385" s="2"/>
      <c r="G385" s="2"/>
      <c r="H385" s="9"/>
      <c r="I385" s="9"/>
      <c r="J385" s="15"/>
      <c r="K385" s="15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4"/>
      <c r="B386" s="24"/>
      <c r="C386" s="2"/>
      <c r="D386" s="2"/>
      <c r="E386" s="2"/>
      <c r="F386" s="2"/>
      <c r="G386" s="2"/>
      <c r="H386" s="9"/>
      <c r="I386" s="9"/>
      <c r="J386" s="15"/>
      <c r="K386" s="15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4"/>
      <c r="B387" s="24"/>
      <c r="C387" s="2"/>
      <c r="D387" s="2"/>
      <c r="E387" s="2"/>
      <c r="F387" s="2"/>
      <c r="G387" s="2"/>
      <c r="H387" s="9"/>
      <c r="I387" s="9"/>
      <c r="J387" s="15"/>
      <c r="K387" s="15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4"/>
      <c r="B388" s="24"/>
      <c r="C388" s="2"/>
      <c r="D388" s="2"/>
      <c r="E388" s="2"/>
      <c r="F388" s="2"/>
      <c r="G388" s="2"/>
      <c r="H388" s="9"/>
      <c r="I388" s="9"/>
      <c r="J388" s="15"/>
      <c r="K388" s="15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4"/>
      <c r="B389" s="24"/>
      <c r="C389" s="2"/>
      <c r="D389" s="2"/>
      <c r="E389" s="2"/>
      <c r="F389" s="2"/>
      <c r="G389" s="2"/>
      <c r="H389" s="9"/>
      <c r="I389" s="9"/>
      <c r="J389" s="15"/>
      <c r="K389" s="15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4"/>
      <c r="B390" s="24"/>
      <c r="C390" s="2"/>
      <c r="D390" s="2"/>
      <c r="E390" s="2"/>
      <c r="F390" s="2"/>
      <c r="G390" s="2"/>
      <c r="H390" s="9"/>
      <c r="I390" s="9"/>
      <c r="J390" s="15"/>
      <c r="K390" s="15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4"/>
      <c r="B391" s="24"/>
      <c r="C391" s="2"/>
      <c r="D391" s="2"/>
      <c r="E391" s="2"/>
      <c r="F391" s="2"/>
      <c r="G391" s="2"/>
      <c r="H391" s="9"/>
      <c r="I391" s="9"/>
      <c r="J391" s="15"/>
      <c r="K391" s="15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4"/>
      <c r="B392" s="24"/>
      <c r="C392" s="2"/>
      <c r="D392" s="2"/>
      <c r="E392" s="2"/>
      <c r="F392" s="2"/>
      <c r="G392" s="2"/>
      <c r="H392" s="9"/>
      <c r="I392" s="9"/>
      <c r="J392" s="15"/>
      <c r="K392" s="15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4"/>
      <c r="B393" s="24"/>
      <c r="C393" s="2"/>
      <c r="D393" s="2"/>
      <c r="E393" s="2"/>
      <c r="F393" s="2"/>
      <c r="G393" s="2"/>
      <c r="H393" s="9"/>
      <c r="I393" s="9"/>
      <c r="J393" s="15"/>
      <c r="K393" s="15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4"/>
      <c r="B394" s="24"/>
      <c r="C394" s="2"/>
      <c r="D394" s="2"/>
      <c r="E394" s="2"/>
      <c r="F394" s="2"/>
      <c r="G394" s="2"/>
      <c r="H394" s="9"/>
      <c r="I394" s="9"/>
      <c r="J394" s="15"/>
      <c r="K394" s="15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4"/>
      <c r="B395" s="24"/>
      <c r="C395" s="2"/>
      <c r="D395" s="2"/>
      <c r="E395" s="2"/>
      <c r="F395" s="2"/>
      <c r="G395" s="2"/>
      <c r="H395" s="9"/>
      <c r="I395" s="9"/>
      <c r="J395" s="15"/>
      <c r="K395" s="15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4"/>
      <c r="B396" s="24"/>
      <c r="C396" s="2"/>
      <c r="D396" s="2"/>
      <c r="E396" s="2"/>
      <c r="F396" s="2"/>
      <c r="G396" s="2"/>
      <c r="H396" s="9"/>
      <c r="I396" s="9"/>
      <c r="J396" s="15"/>
      <c r="K396" s="15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4"/>
      <c r="B397" s="24"/>
      <c r="C397" s="2"/>
      <c r="D397" s="2"/>
      <c r="E397" s="2"/>
      <c r="F397" s="2"/>
      <c r="G397" s="2"/>
      <c r="H397" s="9"/>
      <c r="I397" s="9"/>
      <c r="J397" s="15"/>
      <c r="K397" s="15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4"/>
      <c r="B398" s="24"/>
      <c r="C398" s="2"/>
      <c r="D398" s="2"/>
      <c r="E398" s="2"/>
      <c r="F398" s="2"/>
      <c r="G398" s="2"/>
      <c r="H398" s="9"/>
      <c r="I398" s="9"/>
      <c r="J398" s="15"/>
      <c r="K398" s="15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4"/>
      <c r="B399" s="24"/>
      <c r="C399" s="2"/>
      <c r="D399" s="2"/>
      <c r="E399" s="2"/>
      <c r="F399" s="2"/>
      <c r="G399" s="2"/>
      <c r="H399" s="9"/>
      <c r="I399" s="9"/>
      <c r="J399" s="15"/>
      <c r="K399" s="15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4"/>
      <c r="B400" s="24"/>
      <c r="C400" s="2"/>
      <c r="D400" s="2"/>
      <c r="E400" s="2"/>
      <c r="F400" s="2"/>
      <c r="G400" s="2"/>
      <c r="H400" s="9"/>
      <c r="I400" s="9"/>
      <c r="J400" s="15"/>
      <c r="K400" s="15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4"/>
      <c r="B401" s="24"/>
      <c r="C401" s="2"/>
      <c r="D401" s="2"/>
      <c r="E401" s="2"/>
      <c r="F401" s="2"/>
      <c r="G401" s="2"/>
      <c r="H401" s="9"/>
      <c r="I401" s="9"/>
      <c r="J401" s="15"/>
      <c r="K401" s="15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4"/>
      <c r="B402" s="24"/>
      <c r="C402" s="2"/>
      <c r="D402" s="2"/>
      <c r="E402" s="2"/>
      <c r="F402" s="2"/>
      <c r="G402" s="2"/>
      <c r="H402" s="9"/>
      <c r="I402" s="9"/>
      <c r="J402" s="15"/>
      <c r="K402" s="15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4"/>
      <c r="B403" s="24"/>
      <c r="C403" s="2"/>
      <c r="D403" s="2"/>
      <c r="E403" s="2"/>
      <c r="F403" s="2"/>
      <c r="G403" s="2"/>
      <c r="H403" s="9"/>
      <c r="I403" s="9"/>
      <c r="J403" s="15"/>
      <c r="K403" s="15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4"/>
      <c r="B404" s="24"/>
      <c r="C404" s="2"/>
      <c r="D404" s="2"/>
      <c r="E404" s="2"/>
      <c r="F404" s="2"/>
      <c r="G404" s="2"/>
      <c r="H404" s="9"/>
      <c r="I404" s="9"/>
      <c r="J404" s="15"/>
      <c r="K404" s="15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4"/>
      <c r="B405" s="24"/>
      <c r="C405" s="2"/>
      <c r="D405" s="2"/>
      <c r="E405" s="2"/>
      <c r="F405" s="2"/>
      <c r="G405" s="2"/>
      <c r="H405" s="9"/>
      <c r="I405" s="9"/>
      <c r="J405" s="15"/>
      <c r="K405" s="15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4"/>
      <c r="B406" s="24"/>
      <c r="C406" s="2"/>
      <c r="D406" s="2"/>
      <c r="E406" s="2"/>
      <c r="F406" s="2"/>
      <c r="G406" s="2"/>
      <c r="H406" s="9"/>
      <c r="I406" s="9"/>
      <c r="J406" s="15"/>
      <c r="K406" s="15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4"/>
      <c r="B407" s="24"/>
      <c r="C407" s="2"/>
      <c r="D407" s="2"/>
      <c r="E407" s="2"/>
      <c r="F407" s="2"/>
      <c r="G407" s="2"/>
      <c r="H407" s="9"/>
      <c r="I407" s="9"/>
      <c r="J407" s="15"/>
      <c r="K407" s="15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4"/>
      <c r="B408" s="24"/>
      <c r="C408" s="2"/>
      <c r="D408" s="2"/>
      <c r="E408" s="2"/>
      <c r="F408" s="2"/>
      <c r="G408" s="2"/>
      <c r="H408" s="9"/>
      <c r="I408" s="9"/>
      <c r="J408" s="15"/>
      <c r="K408" s="15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4"/>
      <c r="B409" s="24"/>
      <c r="C409" s="2"/>
      <c r="D409" s="2"/>
      <c r="E409" s="2"/>
      <c r="F409" s="2"/>
      <c r="G409" s="2"/>
      <c r="H409" s="9"/>
      <c r="I409" s="9"/>
      <c r="J409" s="15"/>
      <c r="K409" s="15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4"/>
      <c r="B410" s="24"/>
      <c r="C410" s="2"/>
      <c r="D410" s="2"/>
      <c r="E410" s="2"/>
      <c r="F410" s="2"/>
      <c r="G410" s="2"/>
      <c r="H410" s="9"/>
      <c r="I410" s="9"/>
      <c r="J410" s="15"/>
      <c r="K410" s="15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4"/>
      <c r="B411" s="24"/>
      <c r="C411" s="2"/>
      <c r="D411" s="2"/>
      <c r="E411" s="2"/>
      <c r="F411" s="2"/>
      <c r="G411" s="2"/>
      <c r="H411" s="9"/>
      <c r="I411" s="9"/>
      <c r="J411" s="15"/>
      <c r="K411" s="15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4"/>
      <c r="B412" s="24"/>
      <c r="C412" s="2"/>
      <c r="D412" s="2"/>
      <c r="E412" s="2"/>
      <c r="F412" s="2"/>
      <c r="G412" s="2"/>
      <c r="H412" s="9"/>
      <c r="I412" s="9"/>
      <c r="J412" s="15"/>
      <c r="K412" s="15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4"/>
      <c r="B413" s="24"/>
      <c r="C413" s="2"/>
      <c r="D413" s="2"/>
      <c r="E413" s="2"/>
      <c r="F413" s="2"/>
      <c r="G413" s="2"/>
      <c r="H413" s="9"/>
      <c r="I413" s="9"/>
      <c r="J413" s="15"/>
      <c r="K413" s="15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4"/>
      <c r="B414" s="24"/>
      <c r="C414" s="2"/>
      <c r="D414" s="2"/>
      <c r="E414" s="2"/>
      <c r="F414" s="2"/>
      <c r="G414" s="2"/>
      <c r="H414" s="9"/>
      <c r="I414" s="9"/>
      <c r="J414" s="15"/>
      <c r="K414" s="15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4"/>
      <c r="B415" s="24"/>
      <c r="C415" s="2"/>
      <c r="D415" s="2"/>
      <c r="E415" s="2"/>
      <c r="F415" s="2"/>
      <c r="G415" s="2"/>
      <c r="H415" s="9"/>
      <c r="I415" s="9"/>
      <c r="J415" s="15"/>
      <c r="K415" s="15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4"/>
      <c r="B416" s="24"/>
      <c r="C416" s="2"/>
      <c r="D416" s="2"/>
      <c r="E416" s="2"/>
      <c r="F416" s="2"/>
      <c r="G416" s="2"/>
      <c r="H416" s="9"/>
      <c r="I416" s="9"/>
      <c r="J416" s="15"/>
      <c r="K416" s="15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4"/>
      <c r="B417" s="24"/>
      <c r="C417" s="2"/>
      <c r="D417" s="2"/>
      <c r="E417" s="2"/>
      <c r="F417" s="2"/>
      <c r="G417" s="2"/>
      <c r="H417" s="9"/>
      <c r="I417" s="9"/>
      <c r="J417" s="15"/>
      <c r="K417" s="15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4"/>
      <c r="B418" s="24"/>
      <c r="C418" s="2"/>
      <c r="D418" s="2"/>
      <c r="E418" s="2"/>
      <c r="F418" s="2"/>
      <c r="G418" s="2"/>
      <c r="H418" s="9"/>
      <c r="I418" s="9"/>
      <c r="J418" s="15"/>
      <c r="K418" s="15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4"/>
      <c r="B419" s="24"/>
      <c r="C419" s="2"/>
      <c r="D419" s="2"/>
      <c r="E419" s="2"/>
      <c r="F419" s="2"/>
      <c r="G419" s="2"/>
      <c r="H419" s="9"/>
      <c r="I419" s="9"/>
      <c r="J419" s="15"/>
      <c r="K419" s="15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4"/>
      <c r="B420" s="24"/>
      <c r="C420" s="2"/>
      <c r="D420" s="2"/>
      <c r="E420" s="2"/>
      <c r="F420" s="2"/>
      <c r="G420" s="2"/>
      <c r="H420" s="9"/>
      <c r="I420" s="9"/>
      <c r="J420" s="15"/>
      <c r="K420" s="15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4"/>
      <c r="B421" s="24"/>
      <c r="C421" s="2"/>
      <c r="D421" s="2"/>
      <c r="E421" s="2"/>
      <c r="F421" s="2"/>
      <c r="G421" s="2"/>
      <c r="H421" s="9"/>
      <c r="I421" s="9"/>
      <c r="J421" s="15"/>
      <c r="K421" s="15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4"/>
      <c r="B422" s="24"/>
      <c r="C422" s="2"/>
      <c r="D422" s="2"/>
      <c r="E422" s="2"/>
      <c r="F422" s="2"/>
      <c r="G422" s="2"/>
      <c r="H422" s="9"/>
      <c r="I422" s="9"/>
      <c r="J422" s="15"/>
      <c r="K422" s="15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4"/>
      <c r="B423" s="24"/>
      <c r="C423" s="2"/>
      <c r="D423" s="2"/>
      <c r="E423" s="2"/>
      <c r="F423" s="2"/>
      <c r="G423" s="2"/>
      <c r="H423" s="9"/>
      <c r="I423" s="9"/>
      <c r="J423" s="15"/>
      <c r="K423" s="15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4"/>
      <c r="B424" s="24"/>
      <c r="C424" s="2"/>
      <c r="D424" s="2"/>
      <c r="E424" s="2"/>
      <c r="F424" s="2"/>
      <c r="G424" s="2"/>
      <c r="H424" s="9"/>
      <c r="I424" s="9"/>
      <c r="J424" s="15"/>
      <c r="K424" s="15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4"/>
      <c r="B425" s="24"/>
      <c r="C425" s="2"/>
      <c r="D425" s="2"/>
      <c r="E425" s="2"/>
      <c r="F425" s="2"/>
      <c r="G425" s="2"/>
      <c r="H425" s="9"/>
      <c r="I425" s="9"/>
      <c r="J425" s="15"/>
      <c r="K425" s="15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4"/>
      <c r="B426" s="24"/>
      <c r="C426" s="2"/>
      <c r="D426" s="2"/>
      <c r="E426" s="2"/>
      <c r="F426" s="2"/>
      <c r="G426" s="2"/>
      <c r="H426" s="9"/>
      <c r="I426" s="9"/>
      <c r="J426" s="15"/>
      <c r="K426" s="15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4"/>
      <c r="B427" s="24"/>
      <c r="C427" s="2"/>
      <c r="D427" s="2"/>
      <c r="E427" s="2"/>
      <c r="F427" s="2"/>
      <c r="G427" s="2"/>
      <c r="H427" s="9"/>
      <c r="I427" s="9"/>
      <c r="J427" s="15"/>
      <c r="K427" s="15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4"/>
      <c r="B428" s="24"/>
      <c r="C428" s="2"/>
      <c r="D428" s="2"/>
      <c r="E428" s="2"/>
      <c r="F428" s="2"/>
      <c r="G428" s="2"/>
      <c r="H428" s="9"/>
      <c r="I428" s="9"/>
      <c r="J428" s="15"/>
      <c r="K428" s="15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4"/>
      <c r="B429" s="24"/>
      <c r="C429" s="2"/>
      <c r="D429" s="2"/>
      <c r="E429" s="2"/>
      <c r="F429" s="2"/>
      <c r="G429" s="2"/>
      <c r="H429" s="9"/>
      <c r="I429" s="9"/>
      <c r="J429" s="15"/>
      <c r="K429" s="15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4"/>
      <c r="B430" s="24"/>
      <c r="C430" s="2"/>
      <c r="D430" s="2"/>
      <c r="E430" s="2"/>
      <c r="F430" s="2"/>
      <c r="G430" s="2"/>
      <c r="H430" s="9"/>
      <c r="I430" s="9"/>
      <c r="J430" s="15"/>
      <c r="K430" s="15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4"/>
      <c r="B431" s="24"/>
      <c r="C431" s="2"/>
      <c r="D431" s="2"/>
      <c r="E431" s="2"/>
      <c r="F431" s="2"/>
      <c r="G431" s="2"/>
      <c r="H431" s="9"/>
      <c r="I431" s="9"/>
      <c r="J431" s="15"/>
      <c r="K431" s="15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4"/>
      <c r="B432" s="24"/>
      <c r="C432" s="2"/>
      <c r="D432" s="2"/>
      <c r="E432" s="2"/>
      <c r="F432" s="2"/>
      <c r="G432" s="2"/>
      <c r="H432" s="9"/>
      <c r="I432" s="9"/>
      <c r="J432" s="15"/>
      <c r="K432" s="15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4"/>
      <c r="B433" s="24"/>
      <c r="C433" s="2"/>
      <c r="D433" s="2"/>
      <c r="E433" s="2"/>
      <c r="F433" s="2"/>
      <c r="G433" s="2"/>
      <c r="H433" s="9"/>
      <c r="I433" s="9"/>
      <c r="J433" s="15"/>
      <c r="K433" s="15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4"/>
      <c r="B434" s="24"/>
      <c r="C434" s="2"/>
      <c r="D434" s="2"/>
      <c r="E434" s="2"/>
      <c r="F434" s="2"/>
      <c r="G434" s="2"/>
      <c r="H434" s="9"/>
      <c r="I434" s="9"/>
      <c r="J434" s="15"/>
      <c r="K434" s="15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4"/>
      <c r="B435" s="24"/>
      <c r="C435" s="2"/>
      <c r="D435" s="2"/>
      <c r="E435" s="2"/>
      <c r="F435" s="2"/>
      <c r="G435" s="2"/>
      <c r="H435" s="9"/>
      <c r="I435" s="9"/>
      <c r="J435" s="15"/>
      <c r="K435" s="15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4"/>
      <c r="B436" s="24"/>
      <c r="C436" s="2"/>
      <c r="D436" s="2"/>
      <c r="E436" s="2"/>
      <c r="F436" s="2"/>
      <c r="G436" s="2"/>
      <c r="H436" s="9"/>
      <c r="I436" s="9"/>
      <c r="J436" s="15"/>
      <c r="K436" s="15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4"/>
      <c r="B437" s="24"/>
      <c r="C437" s="2"/>
      <c r="D437" s="2"/>
      <c r="E437" s="2"/>
      <c r="F437" s="2"/>
      <c r="G437" s="2"/>
      <c r="H437" s="9"/>
      <c r="I437" s="9"/>
      <c r="J437" s="15"/>
      <c r="K437" s="15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4"/>
      <c r="B438" s="24"/>
      <c r="C438" s="2"/>
      <c r="D438" s="2"/>
      <c r="E438" s="2"/>
      <c r="F438" s="2"/>
      <c r="G438" s="2"/>
      <c r="H438" s="9"/>
      <c r="I438" s="9"/>
      <c r="J438" s="15"/>
      <c r="K438" s="15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4"/>
      <c r="B439" s="24"/>
      <c r="C439" s="2"/>
      <c r="D439" s="2"/>
      <c r="E439" s="2"/>
      <c r="F439" s="2"/>
      <c r="G439" s="2"/>
      <c r="H439" s="9"/>
      <c r="I439" s="9"/>
      <c r="J439" s="15"/>
      <c r="K439" s="15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4"/>
      <c r="B440" s="24"/>
      <c r="C440" s="2"/>
      <c r="D440" s="2"/>
      <c r="E440" s="2"/>
      <c r="F440" s="2"/>
      <c r="G440" s="2"/>
      <c r="H440" s="9"/>
      <c r="I440" s="9"/>
      <c r="J440" s="15"/>
      <c r="K440" s="15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4"/>
      <c r="B441" s="24"/>
      <c r="C441" s="2"/>
      <c r="D441" s="2"/>
      <c r="E441" s="2"/>
      <c r="F441" s="2"/>
      <c r="G441" s="2"/>
      <c r="H441" s="9"/>
      <c r="I441" s="9"/>
      <c r="J441" s="15"/>
      <c r="K441" s="15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4"/>
      <c r="B442" s="24"/>
      <c r="C442" s="2"/>
      <c r="D442" s="2"/>
      <c r="E442" s="2"/>
      <c r="F442" s="2"/>
      <c r="G442" s="2"/>
      <c r="H442" s="9"/>
      <c r="I442" s="9"/>
      <c r="J442" s="15"/>
      <c r="K442" s="15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4"/>
      <c r="B443" s="24"/>
      <c r="C443" s="2"/>
      <c r="D443" s="2"/>
      <c r="E443" s="2"/>
      <c r="F443" s="2"/>
      <c r="G443" s="2"/>
      <c r="H443" s="9"/>
      <c r="I443" s="9"/>
      <c r="J443" s="15"/>
      <c r="K443" s="15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4"/>
      <c r="B444" s="24"/>
      <c r="C444" s="2"/>
      <c r="D444" s="2"/>
      <c r="E444" s="2"/>
      <c r="F444" s="2"/>
      <c r="G444" s="2"/>
      <c r="H444" s="9"/>
      <c r="I444" s="9"/>
      <c r="J444" s="15"/>
      <c r="K444" s="15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4"/>
      <c r="B445" s="24"/>
      <c r="C445" s="2"/>
      <c r="D445" s="2"/>
      <c r="E445" s="2"/>
      <c r="F445" s="2"/>
      <c r="G445" s="2"/>
      <c r="H445" s="9"/>
      <c r="I445" s="9"/>
      <c r="J445" s="15"/>
      <c r="K445" s="15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4"/>
      <c r="B446" s="24"/>
      <c r="C446" s="2"/>
      <c r="D446" s="2"/>
      <c r="E446" s="2"/>
      <c r="F446" s="2"/>
      <c r="G446" s="2"/>
      <c r="H446" s="9"/>
      <c r="I446" s="9"/>
      <c r="J446" s="15"/>
      <c r="K446" s="15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4"/>
      <c r="B447" s="24"/>
      <c r="C447" s="2"/>
      <c r="D447" s="2"/>
      <c r="E447" s="2"/>
      <c r="F447" s="2"/>
      <c r="G447" s="2"/>
      <c r="H447" s="9"/>
      <c r="I447" s="9"/>
      <c r="J447" s="15"/>
      <c r="K447" s="15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4"/>
      <c r="B448" s="24"/>
      <c r="C448" s="2"/>
      <c r="D448" s="2"/>
      <c r="E448" s="2"/>
      <c r="F448" s="2"/>
      <c r="G448" s="2"/>
      <c r="H448" s="9"/>
      <c r="I448" s="9"/>
      <c r="J448" s="15"/>
      <c r="K448" s="15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4"/>
      <c r="B449" s="24"/>
      <c r="C449" s="2"/>
      <c r="D449" s="2"/>
      <c r="E449" s="2"/>
      <c r="F449" s="2"/>
      <c r="G449" s="2"/>
      <c r="H449" s="9"/>
      <c r="I449" s="9"/>
      <c r="J449" s="15"/>
      <c r="K449" s="15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4"/>
      <c r="B450" s="24"/>
      <c r="C450" s="2"/>
      <c r="D450" s="2"/>
      <c r="E450" s="2"/>
      <c r="F450" s="2"/>
      <c r="G450" s="2"/>
      <c r="H450" s="9"/>
      <c r="I450" s="9"/>
      <c r="J450" s="15"/>
      <c r="K450" s="15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4"/>
      <c r="B451" s="24"/>
      <c r="C451" s="2"/>
      <c r="D451" s="2"/>
      <c r="E451" s="2"/>
      <c r="F451" s="2"/>
      <c r="G451" s="2"/>
      <c r="H451" s="9"/>
      <c r="I451" s="9"/>
      <c r="J451" s="15"/>
      <c r="K451" s="15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4"/>
      <c r="B452" s="24"/>
      <c r="C452" s="2"/>
      <c r="D452" s="2"/>
      <c r="E452" s="2"/>
      <c r="F452" s="2"/>
      <c r="G452" s="2"/>
      <c r="H452" s="9"/>
      <c r="I452" s="9"/>
      <c r="J452" s="15"/>
      <c r="K452" s="15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4"/>
      <c r="B453" s="24"/>
      <c r="C453" s="2"/>
      <c r="D453" s="2"/>
      <c r="E453" s="2"/>
      <c r="F453" s="2"/>
      <c r="G453" s="2"/>
      <c r="H453" s="9"/>
      <c r="I453" s="9"/>
      <c r="J453" s="15"/>
      <c r="K453" s="15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4"/>
      <c r="B454" s="24"/>
      <c r="C454" s="2"/>
      <c r="D454" s="2"/>
      <c r="E454" s="2"/>
      <c r="F454" s="2"/>
      <c r="G454" s="2"/>
      <c r="H454" s="9"/>
      <c r="I454" s="9"/>
      <c r="J454" s="15"/>
      <c r="K454" s="15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4"/>
      <c r="B455" s="24"/>
      <c r="C455" s="2"/>
      <c r="D455" s="2"/>
      <c r="E455" s="2"/>
      <c r="F455" s="2"/>
      <c r="G455" s="2"/>
      <c r="H455" s="9"/>
      <c r="I455" s="9"/>
      <c r="J455" s="15"/>
      <c r="K455" s="15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4"/>
      <c r="B456" s="24"/>
      <c r="C456" s="2"/>
      <c r="D456" s="2"/>
      <c r="E456" s="2"/>
      <c r="F456" s="2"/>
      <c r="G456" s="2"/>
      <c r="H456" s="9"/>
      <c r="I456" s="9"/>
      <c r="J456" s="15"/>
      <c r="K456" s="15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4"/>
      <c r="B457" s="24"/>
      <c r="C457" s="2"/>
      <c r="D457" s="2"/>
      <c r="E457" s="2"/>
      <c r="F457" s="2"/>
      <c r="G457" s="2"/>
      <c r="H457" s="9"/>
      <c r="I457" s="9"/>
      <c r="J457" s="15"/>
      <c r="K457" s="15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4"/>
      <c r="B458" s="24"/>
      <c r="C458" s="2"/>
      <c r="D458" s="2"/>
      <c r="E458" s="2"/>
      <c r="F458" s="2"/>
      <c r="G458" s="2"/>
      <c r="H458" s="9"/>
      <c r="I458" s="9"/>
      <c r="J458" s="15"/>
      <c r="K458" s="15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4"/>
      <c r="B459" s="24"/>
      <c r="C459" s="2"/>
      <c r="D459" s="2"/>
      <c r="E459" s="2"/>
      <c r="F459" s="2"/>
      <c r="G459" s="2"/>
      <c r="H459" s="9"/>
      <c r="I459" s="9"/>
      <c r="J459" s="15"/>
      <c r="K459" s="15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4"/>
      <c r="B460" s="24"/>
      <c r="C460" s="2"/>
      <c r="D460" s="2"/>
      <c r="E460" s="2"/>
      <c r="F460" s="2"/>
      <c r="G460" s="2"/>
      <c r="H460" s="9"/>
      <c r="I460" s="9"/>
      <c r="J460" s="15"/>
      <c r="K460" s="15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4"/>
      <c r="B461" s="24"/>
      <c r="C461" s="2"/>
      <c r="D461" s="2"/>
      <c r="E461" s="2"/>
      <c r="F461" s="2"/>
      <c r="G461" s="2"/>
      <c r="H461" s="9"/>
      <c r="I461" s="9"/>
      <c r="J461" s="15"/>
      <c r="K461" s="15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4"/>
      <c r="B462" s="24"/>
      <c r="C462" s="2"/>
      <c r="D462" s="2"/>
      <c r="E462" s="2"/>
      <c r="F462" s="2"/>
      <c r="G462" s="2"/>
      <c r="H462" s="9"/>
      <c r="I462" s="9"/>
      <c r="J462" s="15"/>
      <c r="K462" s="15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4"/>
      <c r="B463" s="24"/>
      <c r="C463" s="2"/>
      <c r="D463" s="2"/>
      <c r="E463" s="2"/>
      <c r="F463" s="2"/>
      <c r="G463" s="2"/>
      <c r="H463" s="9"/>
      <c r="I463" s="9"/>
      <c r="J463" s="15"/>
      <c r="K463" s="15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4"/>
      <c r="B464" s="24"/>
      <c r="C464" s="2"/>
      <c r="D464" s="2"/>
      <c r="E464" s="2"/>
      <c r="F464" s="2"/>
      <c r="G464" s="2"/>
      <c r="H464" s="9"/>
      <c r="I464" s="9"/>
      <c r="J464" s="15"/>
      <c r="K464" s="15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4"/>
      <c r="B465" s="24"/>
      <c r="C465" s="2"/>
      <c r="D465" s="2"/>
      <c r="E465" s="2"/>
      <c r="F465" s="2"/>
      <c r="G465" s="2"/>
      <c r="H465" s="9"/>
      <c r="I465" s="9"/>
      <c r="J465" s="15"/>
      <c r="K465" s="15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4"/>
      <c r="B466" s="24"/>
      <c r="C466" s="2"/>
      <c r="D466" s="2"/>
      <c r="E466" s="2"/>
      <c r="F466" s="2"/>
      <c r="G466" s="2"/>
      <c r="H466" s="9"/>
      <c r="I466" s="9"/>
      <c r="J466" s="15"/>
      <c r="K466" s="15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4"/>
      <c r="B467" s="24"/>
      <c r="C467" s="2"/>
      <c r="D467" s="2"/>
      <c r="E467" s="2"/>
      <c r="F467" s="2"/>
      <c r="G467" s="2"/>
      <c r="H467" s="9"/>
      <c r="I467" s="9"/>
      <c r="J467" s="15"/>
      <c r="K467" s="15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4"/>
      <c r="B468" s="24"/>
      <c r="C468" s="2"/>
      <c r="D468" s="2"/>
      <c r="E468" s="2"/>
      <c r="F468" s="2"/>
      <c r="G468" s="2"/>
      <c r="H468" s="9"/>
      <c r="I468" s="9"/>
      <c r="J468" s="15"/>
      <c r="K468" s="15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4"/>
      <c r="B469" s="24"/>
      <c r="C469" s="2"/>
      <c r="D469" s="2"/>
      <c r="E469" s="2"/>
      <c r="F469" s="2"/>
      <c r="G469" s="2"/>
      <c r="H469" s="9"/>
      <c r="I469" s="9"/>
      <c r="J469" s="15"/>
      <c r="K469" s="15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4"/>
      <c r="B470" s="24"/>
      <c r="C470" s="2"/>
      <c r="D470" s="2"/>
      <c r="E470" s="2"/>
      <c r="F470" s="2"/>
      <c r="G470" s="2"/>
      <c r="H470" s="9"/>
      <c r="I470" s="9"/>
      <c r="J470" s="15"/>
      <c r="K470" s="15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4"/>
      <c r="B471" s="24"/>
      <c r="C471" s="2"/>
      <c r="D471" s="2"/>
      <c r="E471" s="2"/>
      <c r="F471" s="2"/>
      <c r="G471" s="2"/>
      <c r="H471" s="9"/>
      <c r="I471" s="9"/>
      <c r="J471" s="15"/>
      <c r="K471" s="15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4"/>
      <c r="B472" s="24"/>
      <c r="C472" s="2"/>
      <c r="D472" s="2"/>
      <c r="E472" s="2"/>
      <c r="F472" s="2"/>
      <c r="G472" s="2"/>
      <c r="H472" s="9"/>
      <c r="I472" s="9"/>
      <c r="J472" s="15"/>
      <c r="K472" s="15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4"/>
      <c r="B473" s="24"/>
      <c r="C473" s="2"/>
      <c r="D473" s="2"/>
      <c r="E473" s="2"/>
      <c r="F473" s="2"/>
      <c r="G473" s="2"/>
      <c r="H473" s="9"/>
      <c r="I473" s="9"/>
      <c r="J473" s="15"/>
      <c r="K473" s="15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4"/>
      <c r="B474" s="24"/>
      <c r="C474" s="2"/>
      <c r="D474" s="2"/>
      <c r="E474" s="2"/>
      <c r="F474" s="2"/>
      <c r="G474" s="2"/>
      <c r="H474" s="9"/>
      <c r="I474" s="9"/>
      <c r="J474" s="15"/>
      <c r="K474" s="15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4"/>
      <c r="B475" s="24"/>
      <c r="C475" s="2"/>
      <c r="D475" s="2"/>
      <c r="E475" s="2"/>
      <c r="F475" s="2"/>
      <c r="G475" s="2"/>
      <c r="H475" s="9"/>
      <c r="I475" s="9"/>
      <c r="J475" s="15"/>
      <c r="K475" s="15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4"/>
      <c r="B476" s="24"/>
      <c r="C476" s="2"/>
      <c r="D476" s="2"/>
      <c r="E476" s="2"/>
      <c r="F476" s="2"/>
      <c r="G476" s="2"/>
      <c r="H476" s="9"/>
      <c r="I476" s="9"/>
      <c r="J476" s="15"/>
      <c r="K476" s="15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4"/>
      <c r="B477" s="24"/>
      <c r="C477" s="2"/>
      <c r="D477" s="2"/>
      <c r="E477" s="2"/>
      <c r="F477" s="2"/>
      <c r="G477" s="2"/>
      <c r="H477" s="9"/>
      <c r="I477" s="9"/>
      <c r="J477" s="15"/>
      <c r="K477" s="15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4"/>
      <c r="B478" s="24"/>
      <c r="C478" s="2"/>
      <c r="D478" s="2"/>
      <c r="E478" s="2"/>
      <c r="F478" s="2"/>
      <c r="G478" s="2"/>
      <c r="H478" s="9"/>
      <c r="I478" s="9"/>
      <c r="J478" s="15"/>
      <c r="K478" s="15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4"/>
      <c r="B479" s="24"/>
      <c r="C479" s="2"/>
      <c r="D479" s="2"/>
      <c r="E479" s="2"/>
      <c r="F479" s="2"/>
      <c r="G479" s="2"/>
      <c r="H479" s="9"/>
      <c r="I479" s="9"/>
      <c r="J479" s="15"/>
      <c r="K479" s="15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4"/>
      <c r="B480" s="24"/>
      <c r="C480" s="2"/>
      <c r="D480" s="2"/>
      <c r="E480" s="2"/>
      <c r="F480" s="2"/>
      <c r="G480" s="2"/>
      <c r="H480" s="9"/>
      <c r="I480" s="9"/>
      <c r="J480" s="15"/>
      <c r="K480" s="15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4"/>
      <c r="B481" s="24"/>
      <c r="C481" s="2"/>
      <c r="D481" s="2"/>
      <c r="E481" s="2"/>
      <c r="F481" s="2"/>
      <c r="G481" s="2"/>
      <c r="H481" s="9"/>
      <c r="I481" s="9"/>
      <c r="J481" s="15"/>
      <c r="K481" s="15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4"/>
      <c r="B482" s="24"/>
      <c r="C482" s="2"/>
      <c r="D482" s="2"/>
      <c r="E482" s="2"/>
      <c r="F482" s="2"/>
      <c r="G482" s="2"/>
      <c r="H482" s="9"/>
      <c r="I482" s="9"/>
      <c r="J482" s="15"/>
      <c r="K482" s="15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4"/>
      <c r="B483" s="24"/>
      <c r="C483" s="2"/>
      <c r="D483" s="2"/>
      <c r="E483" s="2"/>
      <c r="F483" s="2"/>
      <c r="G483" s="2"/>
      <c r="H483" s="9"/>
      <c r="I483" s="9"/>
      <c r="J483" s="15"/>
      <c r="K483" s="15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4"/>
      <c r="B484" s="24"/>
      <c r="C484" s="2"/>
      <c r="D484" s="2"/>
      <c r="E484" s="2"/>
      <c r="F484" s="2"/>
      <c r="G484" s="2"/>
      <c r="H484" s="9"/>
      <c r="I484" s="9"/>
      <c r="J484" s="15"/>
      <c r="K484" s="15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4"/>
      <c r="B485" s="24"/>
      <c r="C485" s="2"/>
      <c r="D485" s="2"/>
      <c r="E485" s="2"/>
      <c r="F485" s="2"/>
      <c r="G485" s="2"/>
      <c r="H485" s="9"/>
      <c r="I485" s="9"/>
      <c r="J485" s="15"/>
      <c r="K485" s="15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4"/>
      <c r="B486" s="24"/>
      <c r="C486" s="2"/>
      <c r="D486" s="2"/>
      <c r="E486" s="2"/>
      <c r="F486" s="2"/>
      <c r="G486" s="2"/>
      <c r="H486" s="9"/>
      <c r="I486" s="9"/>
      <c r="J486" s="15"/>
      <c r="K486" s="15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4"/>
      <c r="B487" s="24"/>
      <c r="C487" s="2"/>
      <c r="D487" s="2"/>
      <c r="E487" s="2"/>
      <c r="F487" s="2"/>
      <c r="G487" s="2"/>
      <c r="H487" s="9"/>
      <c r="I487" s="9"/>
      <c r="J487" s="15"/>
      <c r="K487" s="15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4"/>
      <c r="B488" s="24"/>
      <c r="C488" s="2"/>
      <c r="D488" s="2"/>
      <c r="E488" s="2"/>
      <c r="F488" s="2"/>
      <c r="G488" s="2"/>
      <c r="H488" s="9"/>
      <c r="I488" s="9"/>
      <c r="J488" s="15"/>
      <c r="K488" s="15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4"/>
      <c r="B489" s="24"/>
      <c r="C489" s="2"/>
      <c r="D489" s="2"/>
      <c r="E489" s="2"/>
      <c r="F489" s="2"/>
      <c r="G489" s="2"/>
      <c r="H489" s="9"/>
      <c r="I489" s="9"/>
      <c r="J489" s="15"/>
      <c r="K489" s="15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4"/>
      <c r="B490" s="24"/>
      <c r="C490" s="2"/>
      <c r="D490" s="2"/>
      <c r="E490" s="2"/>
      <c r="F490" s="2"/>
      <c r="G490" s="2"/>
      <c r="H490" s="9"/>
      <c r="I490" s="9"/>
      <c r="J490" s="15"/>
      <c r="K490" s="15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4"/>
      <c r="B491" s="24"/>
      <c r="C491" s="2"/>
      <c r="D491" s="2"/>
      <c r="E491" s="2"/>
      <c r="F491" s="2"/>
      <c r="G491" s="2"/>
      <c r="H491" s="9"/>
      <c r="I491" s="9"/>
      <c r="J491" s="15"/>
      <c r="K491" s="15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4"/>
      <c r="B492" s="24"/>
      <c r="C492" s="2"/>
      <c r="D492" s="2"/>
      <c r="E492" s="2"/>
      <c r="F492" s="2"/>
      <c r="G492" s="2"/>
      <c r="H492" s="9"/>
      <c r="I492" s="9"/>
      <c r="J492" s="15"/>
      <c r="K492" s="15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4"/>
      <c r="B493" s="24"/>
      <c r="C493" s="2"/>
      <c r="D493" s="2"/>
      <c r="E493" s="2"/>
      <c r="F493" s="2"/>
      <c r="G493" s="2"/>
      <c r="H493" s="9"/>
      <c r="I493" s="9"/>
      <c r="J493" s="15"/>
      <c r="K493" s="15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4"/>
      <c r="B494" s="24"/>
      <c r="C494" s="2"/>
      <c r="D494" s="2"/>
      <c r="E494" s="2"/>
      <c r="F494" s="2"/>
      <c r="G494" s="2"/>
      <c r="H494" s="9"/>
      <c r="I494" s="9"/>
      <c r="J494" s="15"/>
      <c r="K494" s="15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4"/>
      <c r="B495" s="24"/>
      <c r="C495" s="2"/>
      <c r="D495" s="2"/>
      <c r="E495" s="2"/>
      <c r="F495" s="2"/>
      <c r="G495" s="2"/>
      <c r="H495" s="9"/>
      <c r="I495" s="9"/>
      <c r="J495" s="15"/>
      <c r="K495" s="15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4"/>
      <c r="B496" s="24"/>
      <c r="C496" s="2"/>
      <c r="D496" s="2"/>
      <c r="E496" s="2"/>
      <c r="F496" s="2"/>
      <c r="G496" s="2"/>
      <c r="H496" s="9"/>
      <c r="I496" s="9"/>
      <c r="J496" s="15"/>
      <c r="K496" s="15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4"/>
      <c r="B497" s="24"/>
      <c r="C497" s="2"/>
      <c r="D497" s="2"/>
      <c r="E497" s="2"/>
      <c r="F497" s="2"/>
      <c r="G497" s="2"/>
      <c r="H497" s="9"/>
      <c r="I497" s="9"/>
      <c r="J497" s="15"/>
      <c r="K497" s="15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4"/>
      <c r="B498" s="24"/>
      <c r="C498" s="2"/>
      <c r="D498" s="2"/>
      <c r="E498" s="2"/>
      <c r="F498" s="2"/>
      <c r="G498" s="2"/>
      <c r="H498" s="9"/>
      <c r="I498" s="9"/>
      <c r="J498" s="15"/>
      <c r="K498" s="15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4"/>
      <c r="B499" s="24"/>
      <c r="C499" s="2"/>
      <c r="D499" s="2"/>
      <c r="E499" s="2"/>
      <c r="F499" s="2"/>
      <c r="G499" s="2"/>
      <c r="H499" s="9"/>
      <c r="I499" s="9"/>
      <c r="J499" s="15"/>
      <c r="K499" s="15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4"/>
      <c r="B500" s="24"/>
      <c r="C500" s="2"/>
      <c r="D500" s="2"/>
      <c r="E500" s="2"/>
      <c r="F500" s="2"/>
      <c r="G500" s="2"/>
      <c r="H500" s="9"/>
      <c r="I500" s="9"/>
      <c r="J500" s="15"/>
      <c r="K500" s="15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4"/>
      <c r="B501" s="24"/>
      <c r="C501" s="2"/>
      <c r="D501" s="2"/>
      <c r="E501" s="2"/>
      <c r="F501" s="2"/>
      <c r="G501" s="2"/>
      <c r="H501" s="9"/>
      <c r="I501" s="9"/>
      <c r="J501" s="15"/>
      <c r="K501" s="15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4"/>
      <c r="B502" s="24"/>
      <c r="C502" s="2"/>
      <c r="D502" s="2"/>
      <c r="E502" s="2"/>
      <c r="F502" s="2"/>
      <c r="G502" s="2"/>
      <c r="H502" s="9"/>
      <c r="I502" s="9"/>
      <c r="J502" s="15"/>
      <c r="K502" s="15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4"/>
      <c r="B503" s="24"/>
      <c r="C503" s="2"/>
      <c r="D503" s="2"/>
      <c r="E503" s="2"/>
      <c r="F503" s="2"/>
      <c r="G503" s="2"/>
      <c r="H503" s="9"/>
      <c r="I503" s="9"/>
      <c r="J503" s="15"/>
      <c r="K503" s="15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4"/>
      <c r="B504" s="24"/>
      <c r="C504" s="2"/>
      <c r="D504" s="2"/>
      <c r="E504" s="2"/>
      <c r="F504" s="2"/>
      <c r="G504" s="2"/>
      <c r="H504" s="9"/>
      <c r="I504" s="9"/>
      <c r="J504" s="15"/>
      <c r="K504" s="15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4"/>
      <c r="B505" s="24"/>
      <c r="C505" s="2"/>
      <c r="D505" s="2"/>
      <c r="E505" s="2"/>
      <c r="F505" s="2"/>
      <c r="G505" s="2"/>
      <c r="H505" s="9"/>
      <c r="I505" s="9"/>
      <c r="J505" s="15"/>
      <c r="K505" s="15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4"/>
      <c r="B506" s="24"/>
      <c r="C506" s="2"/>
      <c r="D506" s="2"/>
      <c r="E506" s="2"/>
      <c r="F506" s="2"/>
      <c r="G506" s="2"/>
      <c r="H506" s="9"/>
      <c r="I506" s="9"/>
      <c r="J506" s="15"/>
      <c r="K506" s="15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4"/>
      <c r="B507" s="24"/>
      <c r="C507" s="2"/>
      <c r="D507" s="2"/>
      <c r="E507" s="2"/>
      <c r="F507" s="2"/>
      <c r="G507" s="2"/>
      <c r="H507" s="9"/>
      <c r="I507" s="9"/>
      <c r="J507" s="15"/>
      <c r="K507" s="15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4"/>
      <c r="B508" s="24"/>
      <c r="C508" s="2"/>
      <c r="D508" s="2"/>
      <c r="E508" s="2"/>
      <c r="F508" s="2"/>
      <c r="G508" s="2"/>
      <c r="H508" s="9"/>
      <c r="I508" s="9"/>
      <c r="J508" s="15"/>
      <c r="K508" s="15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4"/>
      <c r="B509" s="24"/>
      <c r="C509" s="2"/>
      <c r="D509" s="2"/>
      <c r="E509" s="2"/>
      <c r="F509" s="2"/>
      <c r="G509" s="2"/>
      <c r="H509" s="9"/>
      <c r="I509" s="9"/>
      <c r="J509" s="15"/>
      <c r="K509" s="15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4"/>
      <c r="B510" s="24"/>
      <c r="C510" s="2"/>
      <c r="D510" s="2"/>
      <c r="E510" s="2"/>
      <c r="F510" s="2"/>
      <c r="G510" s="2"/>
      <c r="H510" s="9"/>
      <c r="I510" s="9"/>
      <c r="J510" s="15"/>
      <c r="K510" s="15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4"/>
      <c r="B511" s="24"/>
      <c r="C511" s="2"/>
      <c r="D511" s="2"/>
      <c r="E511" s="2"/>
      <c r="F511" s="2"/>
      <c r="G511" s="2"/>
      <c r="H511" s="9"/>
      <c r="I511" s="9"/>
      <c r="J511" s="15"/>
      <c r="K511" s="15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4"/>
      <c r="B512" s="24"/>
      <c r="C512" s="2"/>
      <c r="D512" s="2"/>
      <c r="E512" s="2"/>
      <c r="F512" s="2"/>
      <c r="G512" s="2"/>
      <c r="H512" s="9"/>
      <c r="I512" s="9"/>
      <c r="J512" s="15"/>
      <c r="K512" s="15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4"/>
      <c r="B513" s="24"/>
      <c r="C513" s="2"/>
      <c r="D513" s="2"/>
      <c r="E513" s="2"/>
      <c r="F513" s="2"/>
      <c r="G513" s="2"/>
      <c r="H513" s="9"/>
      <c r="I513" s="9"/>
      <c r="J513" s="15"/>
      <c r="K513" s="15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4"/>
      <c r="B514" s="24"/>
      <c r="C514" s="2"/>
      <c r="D514" s="2"/>
      <c r="E514" s="2"/>
      <c r="F514" s="2"/>
      <c r="G514" s="2"/>
      <c r="H514" s="9"/>
      <c r="I514" s="9"/>
      <c r="J514" s="15"/>
      <c r="K514" s="15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4"/>
      <c r="B515" s="24"/>
      <c r="C515" s="2"/>
      <c r="D515" s="2"/>
      <c r="E515" s="2"/>
      <c r="F515" s="2"/>
      <c r="G515" s="2"/>
      <c r="H515" s="9"/>
      <c r="I515" s="9"/>
      <c r="J515" s="15"/>
      <c r="K515" s="15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4"/>
      <c r="B516" s="24"/>
      <c r="C516" s="2"/>
      <c r="D516" s="2"/>
      <c r="E516" s="2"/>
      <c r="F516" s="2"/>
      <c r="G516" s="2"/>
      <c r="H516" s="9"/>
      <c r="I516" s="9"/>
      <c r="J516" s="15"/>
      <c r="K516" s="15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4"/>
      <c r="B517" s="24"/>
      <c r="C517" s="2"/>
      <c r="D517" s="2"/>
      <c r="E517" s="2"/>
      <c r="F517" s="2"/>
      <c r="G517" s="2"/>
      <c r="H517" s="9"/>
      <c r="I517" s="9"/>
      <c r="J517" s="15"/>
      <c r="K517" s="15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4"/>
      <c r="B518" s="24"/>
      <c r="C518" s="2"/>
      <c r="D518" s="2"/>
      <c r="E518" s="2"/>
      <c r="F518" s="2"/>
      <c r="G518" s="2"/>
      <c r="H518" s="9"/>
      <c r="I518" s="9"/>
      <c r="J518" s="15"/>
      <c r="K518" s="15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4"/>
      <c r="B519" s="24"/>
      <c r="C519" s="2"/>
      <c r="D519" s="2"/>
      <c r="E519" s="2"/>
      <c r="F519" s="2"/>
      <c r="G519" s="2"/>
      <c r="H519" s="9"/>
      <c r="I519" s="9"/>
      <c r="J519" s="15"/>
      <c r="K519" s="15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4"/>
      <c r="B520" s="24"/>
      <c r="C520" s="2"/>
      <c r="D520" s="2"/>
      <c r="E520" s="2"/>
      <c r="F520" s="2"/>
      <c r="G520" s="2"/>
      <c r="H520" s="9"/>
      <c r="I520" s="9"/>
      <c r="J520" s="15"/>
      <c r="K520" s="15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4"/>
      <c r="B521" s="24"/>
      <c r="C521" s="2"/>
      <c r="D521" s="2"/>
      <c r="E521" s="2"/>
      <c r="F521" s="2"/>
      <c r="G521" s="2"/>
      <c r="H521" s="9"/>
      <c r="I521" s="9"/>
      <c r="J521" s="15"/>
      <c r="K521" s="15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4"/>
      <c r="B522" s="24"/>
      <c r="C522" s="2"/>
      <c r="D522" s="2"/>
      <c r="E522" s="2"/>
      <c r="F522" s="2"/>
      <c r="G522" s="2"/>
      <c r="H522" s="9"/>
      <c r="I522" s="9"/>
      <c r="J522" s="15"/>
      <c r="K522" s="15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4"/>
      <c r="B523" s="24"/>
      <c r="C523" s="2"/>
      <c r="D523" s="2"/>
      <c r="E523" s="2"/>
      <c r="F523" s="2"/>
      <c r="G523" s="2"/>
      <c r="H523" s="9"/>
      <c r="I523" s="9"/>
      <c r="J523" s="15"/>
      <c r="K523" s="15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4"/>
      <c r="B524" s="24"/>
      <c r="C524" s="2"/>
      <c r="D524" s="2"/>
      <c r="E524" s="2"/>
      <c r="F524" s="2"/>
      <c r="G524" s="2"/>
      <c r="H524" s="9"/>
      <c r="I524" s="9"/>
      <c r="J524" s="15"/>
      <c r="K524" s="15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4"/>
      <c r="B525" s="24"/>
      <c r="C525" s="2"/>
      <c r="D525" s="2"/>
      <c r="E525" s="2"/>
      <c r="F525" s="2"/>
      <c r="G525" s="2"/>
      <c r="H525" s="9"/>
      <c r="I525" s="9"/>
      <c r="J525" s="15"/>
      <c r="K525" s="15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4"/>
      <c r="B526" s="24"/>
      <c r="C526" s="2"/>
      <c r="D526" s="2"/>
      <c r="E526" s="2"/>
      <c r="F526" s="2"/>
      <c r="G526" s="2"/>
      <c r="H526" s="9"/>
      <c r="I526" s="9"/>
      <c r="J526" s="15"/>
      <c r="K526" s="15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4"/>
      <c r="B527" s="24"/>
      <c r="C527" s="2"/>
      <c r="D527" s="2"/>
      <c r="E527" s="2"/>
      <c r="F527" s="2"/>
      <c r="G527" s="2"/>
      <c r="H527" s="9"/>
      <c r="I527" s="9"/>
      <c r="J527" s="15"/>
      <c r="K527" s="15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4"/>
      <c r="B528" s="24"/>
      <c r="C528" s="2"/>
      <c r="D528" s="2"/>
      <c r="E528" s="2"/>
      <c r="F528" s="2"/>
      <c r="G528" s="2"/>
      <c r="H528" s="9"/>
      <c r="I528" s="9"/>
      <c r="J528" s="15"/>
      <c r="K528" s="15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4"/>
      <c r="B529" s="24"/>
      <c r="C529" s="2"/>
      <c r="D529" s="2"/>
      <c r="E529" s="2"/>
      <c r="F529" s="2"/>
      <c r="G529" s="2"/>
      <c r="H529" s="9"/>
      <c r="I529" s="9"/>
      <c r="J529" s="15"/>
      <c r="K529" s="15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4"/>
      <c r="B530" s="24"/>
      <c r="C530" s="2"/>
      <c r="D530" s="2"/>
      <c r="E530" s="2"/>
      <c r="F530" s="2"/>
      <c r="G530" s="2"/>
      <c r="H530" s="9"/>
      <c r="I530" s="9"/>
      <c r="J530" s="15"/>
      <c r="K530" s="15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4"/>
      <c r="B531" s="24"/>
      <c r="C531" s="2"/>
      <c r="D531" s="2"/>
      <c r="E531" s="2"/>
      <c r="F531" s="2"/>
      <c r="G531" s="2"/>
      <c r="H531" s="9"/>
      <c r="I531" s="9"/>
      <c r="J531" s="15"/>
      <c r="K531" s="15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4"/>
      <c r="B532" s="24"/>
      <c r="C532" s="2"/>
      <c r="D532" s="2"/>
      <c r="E532" s="2"/>
      <c r="F532" s="2"/>
      <c r="G532" s="2"/>
      <c r="H532" s="9"/>
      <c r="I532" s="9"/>
      <c r="J532" s="15"/>
      <c r="K532" s="15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4"/>
      <c r="B533" s="24"/>
      <c r="C533" s="2"/>
      <c r="D533" s="2"/>
      <c r="E533" s="2"/>
      <c r="F533" s="2"/>
      <c r="G533" s="2"/>
      <c r="H533" s="9"/>
      <c r="I533" s="9"/>
      <c r="J533" s="15"/>
      <c r="K533" s="15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4"/>
      <c r="B534" s="24"/>
      <c r="C534" s="2"/>
      <c r="D534" s="2"/>
      <c r="E534" s="2"/>
      <c r="F534" s="2"/>
      <c r="G534" s="2"/>
      <c r="H534" s="9"/>
      <c r="I534" s="9"/>
      <c r="J534" s="15"/>
      <c r="K534" s="15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4"/>
      <c r="B535" s="24"/>
      <c r="C535" s="2"/>
      <c r="D535" s="2"/>
      <c r="E535" s="2"/>
      <c r="F535" s="2"/>
      <c r="G535" s="2"/>
      <c r="H535" s="9"/>
      <c r="I535" s="9"/>
      <c r="J535" s="15"/>
      <c r="K535" s="15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4"/>
      <c r="B536" s="24"/>
      <c r="C536" s="2"/>
      <c r="D536" s="2"/>
      <c r="E536" s="2"/>
      <c r="F536" s="2"/>
      <c r="G536" s="2"/>
      <c r="H536" s="9"/>
      <c r="I536" s="9"/>
      <c r="J536" s="15"/>
      <c r="K536" s="15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4"/>
      <c r="B537" s="24"/>
      <c r="C537" s="2"/>
      <c r="D537" s="2"/>
      <c r="E537" s="2"/>
      <c r="F537" s="2"/>
      <c r="G537" s="2"/>
      <c r="H537" s="9"/>
      <c r="I537" s="9"/>
      <c r="J537" s="15"/>
      <c r="K537" s="15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4"/>
      <c r="B538" s="24"/>
      <c r="C538" s="2"/>
      <c r="D538" s="2"/>
      <c r="E538" s="2"/>
      <c r="F538" s="2"/>
      <c r="G538" s="2"/>
      <c r="H538" s="9"/>
      <c r="I538" s="9"/>
      <c r="J538" s="15"/>
      <c r="K538" s="15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4"/>
      <c r="B539" s="24"/>
      <c r="C539" s="2"/>
      <c r="D539" s="2"/>
      <c r="E539" s="2"/>
      <c r="F539" s="2"/>
      <c r="G539" s="2"/>
      <c r="H539" s="9"/>
      <c r="I539" s="9"/>
      <c r="J539" s="15"/>
      <c r="K539" s="15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4"/>
      <c r="B540" s="24"/>
      <c r="C540" s="2"/>
      <c r="D540" s="2"/>
      <c r="E540" s="2"/>
      <c r="F540" s="2"/>
      <c r="G540" s="2"/>
      <c r="H540" s="9"/>
      <c r="I540" s="9"/>
      <c r="J540" s="15"/>
      <c r="K540" s="15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4"/>
      <c r="B541" s="24"/>
      <c r="C541" s="2"/>
      <c r="D541" s="2"/>
      <c r="E541" s="2"/>
      <c r="F541" s="2"/>
      <c r="G541" s="2"/>
      <c r="H541" s="9"/>
      <c r="I541" s="9"/>
      <c r="J541" s="15"/>
      <c r="K541" s="15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4"/>
      <c r="B542" s="24"/>
      <c r="C542" s="2"/>
      <c r="D542" s="2"/>
      <c r="E542" s="2"/>
      <c r="F542" s="2"/>
      <c r="G542" s="2"/>
      <c r="H542" s="9"/>
      <c r="I542" s="9"/>
      <c r="J542" s="15"/>
      <c r="K542" s="15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4"/>
      <c r="B543" s="24"/>
      <c r="C543" s="2"/>
      <c r="D543" s="2"/>
      <c r="E543" s="2"/>
      <c r="F543" s="2"/>
      <c r="G543" s="2"/>
      <c r="H543" s="9"/>
      <c r="I543" s="9"/>
      <c r="J543" s="15"/>
      <c r="K543" s="15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4"/>
      <c r="B544" s="24"/>
      <c r="C544" s="2"/>
      <c r="D544" s="2"/>
      <c r="E544" s="2"/>
      <c r="F544" s="2"/>
      <c r="G544" s="2"/>
      <c r="H544" s="9"/>
      <c r="I544" s="9"/>
      <c r="J544" s="15"/>
      <c r="K544" s="15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4"/>
      <c r="B545" s="24"/>
      <c r="C545" s="2"/>
      <c r="D545" s="2"/>
      <c r="E545" s="2"/>
      <c r="F545" s="2"/>
      <c r="G545" s="2"/>
      <c r="H545" s="9"/>
      <c r="I545" s="9"/>
      <c r="J545" s="15"/>
      <c r="K545" s="15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4"/>
      <c r="B546" s="24"/>
      <c r="C546" s="2"/>
      <c r="D546" s="2"/>
      <c r="E546" s="2"/>
      <c r="F546" s="2"/>
      <c r="G546" s="2"/>
      <c r="H546" s="9"/>
      <c r="I546" s="9"/>
      <c r="J546" s="15"/>
      <c r="K546" s="15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4"/>
      <c r="B547" s="24"/>
      <c r="C547" s="2"/>
      <c r="D547" s="2"/>
      <c r="E547" s="2"/>
      <c r="F547" s="2"/>
      <c r="G547" s="2"/>
      <c r="H547" s="9"/>
      <c r="I547" s="9"/>
      <c r="J547" s="15"/>
      <c r="K547" s="15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4"/>
      <c r="B548" s="24"/>
      <c r="C548" s="2"/>
      <c r="D548" s="2"/>
      <c r="E548" s="2"/>
      <c r="F548" s="2"/>
      <c r="G548" s="2"/>
      <c r="H548" s="9"/>
      <c r="I548" s="9"/>
      <c r="J548" s="15"/>
      <c r="K548" s="15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4"/>
      <c r="B549" s="24"/>
      <c r="C549" s="2"/>
      <c r="D549" s="2"/>
      <c r="E549" s="2"/>
      <c r="F549" s="2"/>
      <c r="G549" s="2"/>
      <c r="H549" s="9"/>
      <c r="I549" s="9"/>
      <c r="J549" s="15"/>
      <c r="K549" s="15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4"/>
      <c r="B550" s="24"/>
      <c r="C550" s="2"/>
      <c r="D550" s="2"/>
      <c r="E550" s="2"/>
      <c r="F550" s="2"/>
      <c r="G550" s="2"/>
      <c r="H550" s="9"/>
      <c r="I550" s="9"/>
      <c r="J550" s="15"/>
      <c r="K550" s="15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4"/>
      <c r="B551" s="24"/>
      <c r="C551" s="2"/>
      <c r="D551" s="2"/>
      <c r="E551" s="2"/>
      <c r="F551" s="2"/>
      <c r="G551" s="2"/>
      <c r="H551" s="9"/>
      <c r="I551" s="9"/>
      <c r="J551" s="15"/>
      <c r="K551" s="15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4"/>
      <c r="B552" s="24"/>
      <c r="C552" s="2"/>
      <c r="D552" s="2"/>
      <c r="E552" s="2"/>
      <c r="F552" s="2"/>
      <c r="G552" s="2"/>
      <c r="H552" s="9"/>
      <c r="I552" s="9"/>
      <c r="J552" s="15"/>
      <c r="K552" s="15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4"/>
      <c r="B553" s="24"/>
      <c r="C553" s="2"/>
      <c r="D553" s="2"/>
      <c r="E553" s="2"/>
      <c r="F553" s="2"/>
      <c r="G553" s="2"/>
      <c r="H553" s="9"/>
      <c r="I553" s="9"/>
      <c r="J553" s="15"/>
      <c r="K553" s="15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4"/>
      <c r="B554" s="24"/>
      <c r="C554" s="2"/>
      <c r="D554" s="2"/>
      <c r="E554" s="2"/>
      <c r="F554" s="2"/>
      <c r="G554" s="2"/>
      <c r="H554" s="9"/>
      <c r="I554" s="9"/>
      <c r="J554" s="15"/>
      <c r="K554" s="15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4"/>
      <c r="B555" s="24"/>
      <c r="C555" s="2"/>
      <c r="D555" s="2"/>
      <c r="E555" s="2"/>
      <c r="F555" s="2"/>
      <c r="G555" s="2"/>
      <c r="H555" s="9"/>
      <c r="I555" s="9"/>
      <c r="J555" s="15"/>
      <c r="K555" s="15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4"/>
      <c r="B556" s="24"/>
      <c r="C556" s="2"/>
      <c r="D556" s="2"/>
      <c r="E556" s="2"/>
      <c r="F556" s="2"/>
      <c r="G556" s="2"/>
      <c r="H556" s="9"/>
      <c r="I556" s="9"/>
      <c r="J556" s="15"/>
      <c r="K556" s="15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4"/>
      <c r="B557" s="24"/>
      <c r="C557" s="2"/>
      <c r="D557" s="2"/>
      <c r="E557" s="2"/>
      <c r="F557" s="2"/>
      <c r="G557" s="2"/>
      <c r="H557" s="9"/>
      <c r="I557" s="9"/>
      <c r="J557" s="15"/>
      <c r="K557" s="15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4"/>
      <c r="B558" s="24"/>
      <c r="C558" s="2"/>
      <c r="D558" s="2"/>
      <c r="E558" s="2"/>
      <c r="F558" s="2"/>
      <c r="G558" s="2"/>
      <c r="H558" s="9"/>
      <c r="I558" s="9"/>
      <c r="J558" s="15"/>
      <c r="K558" s="15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4"/>
      <c r="B559" s="24"/>
      <c r="C559" s="2"/>
      <c r="D559" s="2"/>
      <c r="E559" s="2"/>
      <c r="F559" s="2"/>
      <c r="G559" s="2"/>
      <c r="H559" s="9"/>
      <c r="I559" s="9"/>
      <c r="J559" s="15"/>
      <c r="K559" s="15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4"/>
      <c r="B560" s="24"/>
      <c r="C560" s="2"/>
      <c r="D560" s="2"/>
      <c r="E560" s="2"/>
      <c r="F560" s="2"/>
      <c r="G560" s="2"/>
      <c r="H560" s="9"/>
      <c r="I560" s="9"/>
      <c r="J560" s="15"/>
      <c r="K560" s="15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4"/>
      <c r="B561" s="24"/>
      <c r="C561" s="2"/>
      <c r="D561" s="2"/>
      <c r="E561" s="2"/>
      <c r="F561" s="2"/>
      <c r="G561" s="2"/>
      <c r="H561" s="9"/>
      <c r="I561" s="9"/>
      <c r="J561" s="15"/>
      <c r="K561" s="15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4"/>
      <c r="B562" s="24"/>
      <c r="C562" s="2"/>
      <c r="D562" s="2"/>
      <c r="E562" s="2"/>
      <c r="F562" s="2"/>
      <c r="G562" s="2"/>
      <c r="H562" s="9"/>
      <c r="I562" s="9"/>
      <c r="J562" s="15"/>
      <c r="K562" s="15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4"/>
      <c r="B563" s="24"/>
      <c r="C563" s="2"/>
      <c r="D563" s="2"/>
      <c r="E563" s="2"/>
      <c r="F563" s="2"/>
      <c r="G563" s="2"/>
      <c r="H563" s="9"/>
      <c r="I563" s="9"/>
      <c r="J563" s="15"/>
      <c r="K563" s="15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4"/>
      <c r="B564" s="24"/>
      <c r="C564" s="2"/>
      <c r="D564" s="2"/>
      <c r="E564" s="2"/>
      <c r="F564" s="2"/>
      <c r="G564" s="2"/>
      <c r="H564" s="9"/>
      <c r="I564" s="9"/>
      <c r="J564" s="15"/>
      <c r="K564" s="15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4"/>
      <c r="B565" s="24"/>
      <c r="C565" s="2"/>
      <c r="D565" s="2"/>
      <c r="E565" s="2"/>
      <c r="F565" s="2"/>
      <c r="G565" s="2"/>
      <c r="H565" s="9"/>
      <c r="I565" s="9"/>
      <c r="J565" s="15"/>
      <c r="K565" s="15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4"/>
      <c r="B566" s="24"/>
      <c r="C566" s="2"/>
      <c r="D566" s="2"/>
      <c r="E566" s="2"/>
      <c r="F566" s="2"/>
      <c r="G566" s="2"/>
      <c r="H566" s="9"/>
      <c r="I566" s="9"/>
      <c r="J566" s="15"/>
      <c r="K566" s="15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4"/>
      <c r="B567" s="24"/>
      <c r="C567" s="2"/>
      <c r="D567" s="2"/>
      <c r="E567" s="2"/>
      <c r="F567" s="2"/>
      <c r="G567" s="2"/>
      <c r="H567" s="9"/>
      <c r="I567" s="9"/>
      <c r="J567" s="15"/>
      <c r="K567" s="15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4"/>
      <c r="B568" s="24"/>
      <c r="C568" s="2"/>
      <c r="D568" s="2"/>
      <c r="E568" s="2"/>
      <c r="F568" s="2"/>
      <c r="G568" s="2"/>
      <c r="H568" s="9"/>
      <c r="I568" s="9"/>
      <c r="J568" s="15"/>
      <c r="K568" s="15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4"/>
      <c r="B569" s="24"/>
      <c r="C569" s="2"/>
      <c r="D569" s="2"/>
      <c r="E569" s="2"/>
      <c r="F569" s="2"/>
      <c r="G569" s="2"/>
      <c r="H569" s="9"/>
      <c r="I569" s="9"/>
      <c r="J569" s="15"/>
      <c r="K569" s="15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4"/>
      <c r="B570" s="24"/>
      <c r="C570" s="2"/>
      <c r="D570" s="2"/>
      <c r="E570" s="2"/>
      <c r="F570" s="2"/>
      <c r="G570" s="2"/>
      <c r="H570" s="9"/>
      <c r="I570" s="9"/>
      <c r="J570" s="15"/>
      <c r="K570" s="15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4"/>
      <c r="B571" s="24"/>
      <c r="C571" s="2"/>
      <c r="D571" s="2"/>
      <c r="E571" s="2"/>
      <c r="F571" s="2"/>
      <c r="G571" s="2"/>
      <c r="H571" s="9"/>
      <c r="I571" s="9"/>
      <c r="J571" s="15"/>
      <c r="K571" s="15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4"/>
      <c r="B572" s="24"/>
      <c r="C572" s="2"/>
      <c r="D572" s="2"/>
      <c r="E572" s="2"/>
      <c r="F572" s="2"/>
      <c r="G572" s="2"/>
      <c r="H572" s="9"/>
      <c r="I572" s="9"/>
      <c r="J572" s="15"/>
      <c r="K572" s="15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4"/>
      <c r="B573" s="24"/>
      <c r="C573" s="2"/>
      <c r="D573" s="2"/>
      <c r="E573" s="2"/>
      <c r="F573" s="2"/>
      <c r="G573" s="2"/>
      <c r="H573" s="9"/>
      <c r="I573" s="9"/>
      <c r="J573" s="15"/>
      <c r="K573" s="15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4"/>
      <c r="B574" s="24"/>
      <c r="C574" s="2"/>
      <c r="D574" s="2"/>
      <c r="E574" s="2"/>
      <c r="F574" s="2"/>
      <c r="G574" s="2"/>
      <c r="H574" s="9"/>
      <c r="I574" s="9"/>
      <c r="J574" s="15"/>
      <c r="K574" s="15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4"/>
      <c r="B575" s="24"/>
      <c r="C575" s="2"/>
      <c r="D575" s="2"/>
      <c r="E575" s="2"/>
      <c r="F575" s="2"/>
      <c r="G575" s="2"/>
      <c r="H575" s="9"/>
      <c r="I575" s="9"/>
      <c r="J575" s="15"/>
      <c r="K575" s="15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4"/>
      <c r="B576" s="24"/>
      <c r="C576" s="2"/>
      <c r="D576" s="2"/>
      <c r="E576" s="2"/>
      <c r="F576" s="2"/>
      <c r="G576" s="2"/>
      <c r="H576" s="9"/>
      <c r="I576" s="9"/>
      <c r="J576" s="15"/>
      <c r="K576" s="15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4"/>
      <c r="B577" s="24"/>
      <c r="C577" s="2"/>
      <c r="D577" s="2"/>
      <c r="E577" s="2"/>
      <c r="F577" s="2"/>
      <c r="G577" s="2"/>
      <c r="H577" s="9"/>
      <c r="I577" s="9"/>
      <c r="J577" s="15"/>
      <c r="K577" s="15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4"/>
      <c r="B578" s="24"/>
      <c r="C578" s="2"/>
      <c r="D578" s="2"/>
      <c r="E578" s="2"/>
      <c r="F578" s="2"/>
      <c r="G578" s="2"/>
      <c r="H578" s="9"/>
      <c r="I578" s="9"/>
      <c r="J578" s="15"/>
      <c r="K578" s="15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4"/>
      <c r="B579" s="24"/>
      <c r="C579" s="2"/>
      <c r="D579" s="2"/>
      <c r="E579" s="2"/>
      <c r="F579" s="2"/>
      <c r="G579" s="2"/>
      <c r="H579" s="9"/>
      <c r="I579" s="9"/>
      <c r="J579" s="15"/>
      <c r="K579" s="15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4"/>
      <c r="B580" s="24"/>
      <c r="C580" s="2"/>
      <c r="D580" s="2"/>
      <c r="E580" s="2"/>
      <c r="F580" s="2"/>
      <c r="G580" s="2"/>
      <c r="H580" s="9"/>
      <c r="I580" s="9"/>
      <c r="J580" s="15"/>
      <c r="K580" s="15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4"/>
      <c r="B581" s="24"/>
      <c r="C581" s="2"/>
      <c r="D581" s="2"/>
      <c r="E581" s="2"/>
      <c r="F581" s="2"/>
      <c r="G581" s="2"/>
      <c r="H581" s="9"/>
      <c r="I581" s="9"/>
      <c r="J581" s="15"/>
      <c r="K581" s="15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4"/>
      <c r="B582" s="24"/>
      <c r="C582" s="2"/>
      <c r="D582" s="2"/>
      <c r="E582" s="2"/>
      <c r="F582" s="2"/>
      <c r="G582" s="2"/>
      <c r="H582" s="9"/>
      <c r="I582" s="9"/>
      <c r="J582" s="15"/>
      <c r="K582" s="15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4"/>
      <c r="B583" s="24"/>
      <c r="C583" s="2"/>
      <c r="D583" s="2"/>
      <c r="E583" s="2"/>
      <c r="F583" s="2"/>
      <c r="G583" s="2"/>
      <c r="H583" s="9"/>
      <c r="I583" s="9"/>
      <c r="J583" s="15"/>
      <c r="K583" s="15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4"/>
      <c r="B584" s="24"/>
      <c r="C584" s="2"/>
      <c r="D584" s="2"/>
      <c r="E584" s="2"/>
      <c r="F584" s="2"/>
      <c r="G584" s="2"/>
      <c r="H584" s="9"/>
      <c r="I584" s="9"/>
      <c r="J584" s="15"/>
      <c r="K584" s="15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4"/>
      <c r="B585" s="24"/>
      <c r="C585" s="2"/>
      <c r="D585" s="2"/>
      <c r="E585" s="2"/>
      <c r="F585" s="2"/>
      <c r="G585" s="2"/>
      <c r="H585" s="9"/>
      <c r="I585" s="9"/>
      <c r="J585" s="15"/>
      <c r="K585" s="15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4"/>
      <c r="B586" s="24"/>
      <c r="C586" s="2"/>
      <c r="D586" s="2"/>
      <c r="E586" s="2"/>
      <c r="F586" s="2"/>
      <c r="G586" s="2"/>
      <c r="H586" s="9"/>
      <c r="I586" s="9"/>
      <c r="J586" s="15"/>
      <c r="K586" s="15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4"/>
      <c r="B587" s="24"/>
      <c r="C587" s="2"/>
      <c r="D587" s="2"/>
      <c r="E587" s="2"/>
      <c r="F587" s="2"/>
      <c r="G587" s="2"/>
      <c r="H587" s="9"/>
      <c r="I587" s="9"/>
      <c r="J587" s="15"/>
      <c r="K587" s="15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4"/>
      <c r="B588" s="24"/>
      <c r="C588" s="2"/>
      <c r="D588" s="2"/>
      <c r="E588" s="2"/>
      <c r="F588" s="2"/>
      <c r="G588" s="2"/>
      <c r="H588" s="9"/>
      <c r="I588" s="9"/>
      <c r="J588" s="15"/>
      <c r="K588" s="15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4"/>
      <c r="B589" s="24"/>
      <c r="C589" s="2"/>
      <c r="D589" s="2"/>
      <c r="E589" s="2"/>
      <c r="F589" s="2"/>
      <c r="G589" s="2"/>
      <c r="H589" s="9"/>
      <c r="I589" s="9"/>
      <c r="J589" s="15"/>
      <c r="K589" s="15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4"/>
      <c r="B590" s="24"/>
      <c r="C590" s="2"/>
      <c r="D590" s="2"/>
      <c r="E590" s="2"/>
      <c r="F590" s="2"/>
      <c r="G590" s="2"/>
      <c r="H590" s="9"/>
      <c r="I590" s="9"/>
      <c r="J590" s="15"/>
      <c r="K590" s="15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4"/>
      <c r="B591" s="24"/>
      <c r="C591" s="2"/>
      <c r="D591" s="2"/>
      <c r="E591" s="2"/>
      <c r="F591" s="2"/>
      <c r="G591" s="2"/>
      <c r="H591" s="9"/>
      <c r="I591" s="9"/>
      <c r="J591" s="15"/>
      <c r="K591" s="15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4"/>
      <c r="B592" s="24"/>
      <c r="C592" s="2"/>
      <c r="D592" s="2"/>
      <c r="E592" s="2"/>
      <c r="F592" s="2"/>
      <c r="G592" s="2"/>
      <c r="H592" s="9"/>
      <c r="I592" s="9"/>
      <c r="J592" s="15"/>
      <c r="K592" s="15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4"/>
      <c r="B593" s="24"/>
      <c r="C593" s="2"/>
      <c r="D593" s="2"/>
      <c r="E593" s="2"/>
      <c r="F593" s="2"/>
      <c r="G593" s="2"/>
      <c r="H593" s="9"/>
      <c r="I593" s="9"/>
      <c r="J593" s="15"/>
      <c r="K593" s="15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4"/>
      <c r="B594" s="24"/>
      <c r="C594" s="2"/>
      <c r="D594" s="2"/>
      <c r="E594" s="2"/>
      <c r="F594" s="2"/>
      <c r="G594" s="2"/>
      <c r="H594" s="9"/>
      <c r="I594" s="9"/>
      <c r="J594" s="15"/>
      <c r="K594" s="15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4"/>
      <c r="B595" s="24"/>
      <c r="C595" s="2"/>
      <c r="D595" s="2"/>
      <c r="E595" s="2"/>
      <c r="F595" s="2"/>
      <c r="G595" s="2"/>
      <c r="H595" s="9"/>
      <c r="I595" s="9"/>
      <c r="J595" s="15"/>
      <c r="K595" s="15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4"/>
      <c r="B596" s="24"/>
      <c r="C596" s="2"/>
      <c r="D596" s="2"/>
      <c r="E596" s="2"/>
      <c r="F596" s="2"/>
      <c r="G596" s="2"/>
      <c r="H596" s="9"/>
      <c r="I596" s="9"/>
      <c r="J596" s="15"/>
      <c r="K596" s="15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4"/>
      <c r="B597" s="24"/>
      <c r="C597" s="2"/>
      <c r="D597" s="2"/>
      <c r="E597" s="2"/>
      <c r="F597" s="2"/>
      <c r="G597" s="2"/>
      <c r="H597" s="9"/>
      <c r="I597" s="9"/>
      <c r="J597" s="15"/>
      <c r="K597" s="15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4"/>
      <c r="B598" s="24"/>
      <c r="C598" s="2"/>
      <c r="D598" s="2"/>
      <c r="E598" s="2"/>
      <c r="F598" s="2"/>
      <c r="G598" s="2"/>
      <c r="H598" s="9"/>
      <c r="I598" s="9"/>
      <c r="J598" s="15"/>
      <c r="K598" s="15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4"/>
      <c r="B599" s="24"/>
      <c r="C599" s="2"/>
      <c r="D599" s="2"/>
      <c r="E599" s="2"/>
      <c r="F599" s="2"/>
      <c r="G599" s="2"/>
      <c r="H599" s="9"/>
      <c r="I599" s="9"/>
      <c r="J599" s="15"/>
      <c r="K599" s="15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4"/>
      <c r="B600" s="24"/>
      <c r="C600" s="2"/>
      <c r="D600" s="2"/>
      <c r="E600" s="2"/>
      <c r="F600" s="2"/>
      <c r="G600" s="2"/>
      <c r="H600" s="9"/>
      <c r="I600" s="9"/>
      <c r="J600" s="15"/>
      <c r="K600" s="15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4"/>
      <c r="B601" s="24"/>
      <c r="C601" s="2"/>
      <c r="D601" s="2"/>
      <c r="E601" s="2"/>
      <c r="F601" s="2"/>
      <c r="G601" s="2"/>
      <c r="H601" s="9"/>
      <c r="I601" s="9"/>
      <c r="J601" s="15"/>
      <c r="K601" s="15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4"/>
      <c r="B602" s="24"/>
      <c r="C602" s="2"/>
      <c r="D602" s="2"/>
      <c r="E602" s="2"/>
      <c r="F602" s="2"/>
      <c r="G602" s="2"/>
      <c r="H602" s="9"/>
      <c r="I602" s="9"/>
      <c r="J602" s="15"/>
      <c r="K602" s="15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4"/>
      <c r="B603" s="24"/>
      <c r="C603" s="2"/>
      <c r="D603" s="2"/>
      <c r="E603" s="2"/>
      <c r="F603" s="2"/>
      <c r="G603" s="2"/>
      <c r="H603" s="9"/>
      <c r="I603" s="9"/>
      <c r="J603" s="15"/>
      <c r="K603" s="15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4"/>
      <c r="B604" s="24"/>
      <c r="C604" s="2"/>
      <c r="D604" s="2"/>
      <c r="E604" s="2"/>
      <c r="F604" s="2"/>
      <c r="G604" s="2"/>
      <c r="H604" s="9"/>
      <c r="I604" s="9"/>
      <c r="J604" s="15"/>
      <c r="K604" s="15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4"/>
      <c r="B605" s="24"/>
      <c r="C605" s="2"/>
      <c r="D605" s="2"/>
      <c r="E605" s="2"/>
      <c r="F605" s="2"/>
      <c r="G605" s="2"/>
      <c r="H605" s="9"/>
      <c r="I605" s="9"/>
      <c r="J605" s="15"/>
      <c r="K605" s="15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4"/>
      <c r="B606" s="24"/>
      <c r="C606" s="2"/>
      <c r="D606" s="2"/>
      <c r="E606" s="2"/>
      <c r="F606" s="2"/>
      <c r="G606" s="2"/>
      <c r="H606" s="9"/>
      <c r="I606" s="9"/>
      <c r="J606" s="15"/>
      <c r="K606" s="15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4"/>
      <c r="B607" s="24"/>
      <c r="C607" s="2"/>
      <c r="D607" s="2"/>
      <c r="E607" s="2"/>
      <c r="F607" s="2"/>
      <c r="G607" s="2"/>
      <c r="H607" s="9"/>
      <c r="I607" s="9"/>
      <c r="J607" s="15"/>
      <c r="K607" s="15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4"/>
      <c r="B608" s="24"/>
      <c r="C608" s="2"/>
      <c r="D608" s="2"/>
      <c r="E608" s="2"/>
      <c r="F608" s="2"/>
      <c r="G608" s="2"/>
      <c r="H608" s="9"/>
      <c r="I608" s="9"/>
      <c r="J608" s="15"/>
      <c r="K608" s="15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4"/>
      <c r="B609" s="24"/>
      <c r="C609" s="2"/>
      <c r="D609" s="2"/>
      <c r="E609" s="2"/>
      <c r="F609" s="2"/>
      <c r="G609" s="2"/>
      <c r="H609" s="9"/>
      <c r="I609" s="9"/>
      <c r="J609" s="15"/>
      <c r="K609" s="15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4"/>
      <c r="B610" s="24"/>
      <c r="C610" s="2"/>
      <c r="D610" s="2"/>
      <c r="E610" s="2"/>
      <c r="F610" s="2"/>
      <c r="G610" s="2"/>
      <c r="H610" s="9"/>
      <c r="I610" s="9"/>
      <c r="J610" s="15"/>
      <c r="K610" s="15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4"/>
      <c r="B611" s="24"/>
      <c r="C611" s="2"/>
      <c r="D611" s="2"/>
      <c r="E611" s="2"/>
      <c r="F611" s="2"/>
      <c r="G611" s="2"/>
      <c r="H611" s="9"/>
      <c r="I611" s="9"/>
      <c r="J611" s="15"/>
      <c r="K611" s="15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4"/>
      <c r="B612" s="24"/>
      <c r="C612" s="2"/>
      <c r="D612" s="2"/>
      <c r="E612" s="2"/>
      <c r="F612" s="2"/>
      <c r="G612" s="2"/>
      <c r="H612" s="9"/>
      <c r="I612" s="9"/>
      <c r="J612" s="15"/>
      <c r="K612" s="15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4"/>
      <c r="B613" s="24"/>
      <c r="C613" s="2"/>
      <c r="D613" s="2"/>
      <c r="E613" s="2"/>
      <c r="F613" s="2"/>
      <c r="G613" s="2"/>
      <c r="H613" s="9"/>
      <c r="I613" s="9"/>
      <c r="J613" s="15"/>
      <c r="K613" s="15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4"/>
      <c r="B614" s="24"/>
      <c r="C614" s="2"/>
      <c r="D614" s="2"/>
      <c r="E614" s="2"/>
      <c r="F614" s="2"/>
      <c r="G614" s="2"/>
      <c r="H614" s="9"/>
      <c r="I614" s="9"/>
      <c r="J614" s="15"/>
      <c r="K614" s="15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4"/>
      <c r="B615" s="24"/>
      <c r="C615" s="2"/>
      <c r="D615" s="2"/>
      <c r="E615" s="2"/>
      <c r="F615" s="2"/>
      <c r="G615" s="2"/>
      <c r="H615" s="9"/>
      <c r="I615" s="9"/>
      <c r="J615" s="15"/>
      <c r="K615" s="15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4"/>
      <c r="B616" s="24"/>
      <c r="C616" s="2"/>
      <c r="D616" s="2"/>
      <c r="E616" s="2"/>
      <c r="F616" s="2"/>
      <c r="G616" s="2"/>
      <c r="H616" s="9"/>
      <c r="I616" s="9"/>
      <c r="J616" s="15"/>
      <c r="K616" s="15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4"/>
      <c r="B617" s="24"/>
      <c r="C617" s="2"/>
      <c r="D617" s="2"/>
      <c r="E617" s="2"/>
      <c r="F617" s="2"/>
      <c r="G617" s="2"/>
      <c r="H617" s="9"/>
      <c r="I617" s="9"/>
      <c r="J617" s="15"/>
      <c r="K617" s="15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4"/>
      <c r="B618" s="24"/>
      <c r="C618" s="2"/>
      <c r="D618" s="2"/>
      <c r="E618" s="2"/>
      <c r="F618" s="2"/>
      <c r="G618" s="2"/>
      <c r="H618" s="9"/>
      <c r="I618" s="9"/>
      <c r="J618" s="15"/>
      <c r="K618" s="15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4"/>
      <c r="B619" s="24"/>
      <c r="C619" s="2"/>
      <c r="D619" s="2"/>
      <c r="E619" s="2"/>
      <c r="F619" s="2"/>
      <c r="G619" s="2"/>
      <c r="H619" s="9"/>
      <c r="I619" s="9"/>
      <c r="J619" s="15"/>
      <c r="K619" s="15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4"/>
      <c r="B620" s="24"/>
      <c r="C620" s="2"/>
      <c r="D620" s="2"/>
      <c r="E620" s="2"/>
      <c r="F620" s="2"/>
      <c r="G620" s="2"/>
      <c r="H620" s="9"/>
      <c r="I620" s="9"/>
      <c r="J620" s="15"/>
      <c r="K620" s="15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4"/>
      <c r="B621" s="24"/>
      <c r="C621" s="2"/>
      <c r="D621" s="2"/>
      <c r="E621" s="2"/>
      <c r="F621" s="2"/>
      <c r="G621" s="2"/>
      <c r="H621" s="9"/>
      <c r="I621" s="9"/>
      <c r="J621" s="15"/>
      <c r="K621" s="15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4"/>
      <c r="B622" s="24"/>
      <c r="C622" s="2"/>
      <c r="D622" s="2"/>
      <c r="E622" s="2"/>
      <c r="F622" s="2"/>
      <c r="G622" s="2"/>
      <c r="H622" s="9"/>
      <c r="I622" s="9"/>
      <c r="J622" s="15"/>
      <c r="K622" s="15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4"/>
      <c r="B623" s="24"/>
      <c r="C623" s="2"/>
      <c r="D623" s="2"/>
      <c r="E623" s="2"/>
      <c r="F623" s="2"/>
      <c r="G623" s="2"/>
      <c r="H623" s="9"/>
      <c r="I623" s="9"/>
      <c r="J623" s="15"/>
      <c r="K623" s="15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4"/>
      <c r="B624" s="24"/>
      <c r="C624" s="2"/>
      <c r="D624" s="2"/>
      <c r="E624" s="2"/>
      <c r="F624" s="2"/>
      <c r="G624" s="2"/>
      <c r="H624" s="9"/>
      <c r="I624" s="9"/>
      <c r="J624" s="15"/>
      <c r="K624" s="15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4"/>
      <c r="B625" s="24"/>
      <c r="C625" s="2"/>
      <c r="D625" s="2"/>
      <c r="E625" s="2"/>
      <c r="F625" s="2"/>
      <c r="G625" s="2"/>
      <c r="H625" s="9"/>
      <c r="I625" s="9"/>
      <c r="J625" s="15"/>
      <c r="K625" s="15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4"/>
      <c r="B626" s="24"/>
      <c r="C626" s="2"/>
      <c r="D626" s="2"/>
      <c r="E626" s="2"/>
      <c r="F626" s="2"/>
      <c r="G626" s="2"/>
      <c r="H626" s="9"/>
      <c r="I626" s="9"/>
      <c r="J626" s="15"/>
      <c r="K626" s="15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4"/>
      <c r="B627" s="24"/>
      <c r="C627" s="2"/>
      <c r="D627" s="2"/>
      <c r="E627" s="2"/>
      <c r="F627" s="2"/>
      <c r="G627" s="2"/>
      <c r="H627" s="9"/>
      <c r="I627" s="9"/>
      <c r="J627" s="15"/>
      <c r="K627" s="15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4"/>
      <c r="B628" s="24"/>
      <c r="C628" s="2"/>
      <c r="D628" s="2"/>
      <c r="E628" s="2"/>
      <c r="F628" s="2"/>
      <c r="G628" s="2"/>
      <c r="H628" s="9"/>
      <c r="I628" s="9"/>
      <c r="J628" s="15"/>
      <c r="K628" s="15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4"/>
      <c r="B629" s="24"/>
      <c r="C629" s="2"/>
      <c r="D629" s="2"/>
      <c r="E629" s="2"/>
      <c r="F629" s="2"/>
      <c r="G629" s="2"/>
      <c r="H629" s="9"/>
      <c r="I629" s="9"/>
      <c r="J629" s="15"/>
      <c r="K629" s="15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4"/>
      <c r="B630" s="24"/>
      <c r="C630" s="2"/>
      <c r="D630" s="2"/>
      <c r="E630" s="2"/>
      <c r="F630" s="2"/>
      <c r="G630" s="2"/>
      <c r="H630" s="9"/>
      <c r="I630" s="9"/>
      <c r="J630" s="15"/>
      <c r="K630" s="15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4"/>
      <c r="B631" s="24"/>
      <c r="C631" s="2"/>
      <c r="D631" s="2"/>
      <c r="E631" s="2"/>
      <c r="F631" s="2"/>
      <c r="G631" s="2"/>
      <c r="H631" s="9"/>
      <c r="I631" s="9"/>
      <c r="J631" s="15"/>
      <c r="K631" s="15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4"/>
      <c r="B632" s="24"/>
      <c r="C632" s="2"/>
      <c r="D632" s="2"/>
      <c r="E632" s="2"/>
      <c r="F632" s="2"/>
      <c r="G632" s="2"/>
      <c r="H632" s="9"/>
      <c r="I632" s="9"/>
      <c r="J632" s="15"/>
      <c r="K632" s="15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4"/>
      <c r="B633" s="24"/>
      <c r="C633" s="2"/>
      <c r="D633" s="2"/>
      <c r="E633" s="2"/>
      <c r="F633" s="2"/>
      <c r="G633" s="2"/>
      <c r="H633" s="9"/>
      <c r="I633" s="9"/>
      <c r="J633" s="15"/>
      <c r="K633" s="15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4"/>
      <c r="B634" s="24"/>
      <c r="C634" s="2"/>
      <c r="D634" s="2"/>
      <c r="E634" s="2"/>
      <c r="F634" s="2"/>
      <c r="G634" s="2"/>
      <c r="H634" s="9"/>
      <c r="I634" s="9"/>
      <c r="J634" s="15"/>
      <c r="K634" s="15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4"/>
      <c r="B635" s="24"/>
      <c r="C635" s="2"/>
      <c r="D635" s="2"/>
      <c r="E635" s="2"/>
      <c r="F635" s="2"/>
      <c r="G635" s="2"/>
      <c r="H635" s="9"/>
      <c r="I635" s="9"/>
      <c r="J635" s="15"/>
      <c r="K635" s="15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4"/>
      <c r="B636" s="24"/>
      <c r="C636" s="2"/>
      <c r="D636" s="2"/>
      <c r="E636" s="2"/>
      <c r="F636" s="2"/>
      <c r="G636" s="2"/>
      <c r="H636" s="9"/>
      <c r="I636" s="9"/>
      <c r="J636" s="15"/>
      <c r="K636" s="15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4"/>
      <c r="B637" s="24"/>
      <c r="C637" s="2"/>
      <c r="D637" s="2"/>
      <c r="E637" s="2"/>
      <c r="F637" s="2"/>
      <c r="G637" s="2"/>
      <c r="H637" s="9"/>
      <c r="I637" s="9"/>
      <c r="J637" s="15"/>
      <c r="K637" s="15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4"/>
      <c r="B638" s="24"/>
      <c r="C638" s="2"/>
      <c r="D638" s="2"/>
      <c r="E638" s="2"/>
      <c r="F638" s="2"/>
      <c r="G638" s="2"/>
      <c r="H638" s="9"/>
      <c r="I638" s="9"/>
      <c r="J638" s="15"/>
      <c r="K638" s="15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4"/>
      <c r="B639" s="24"/>
      <c r="C639" s="2"/>
      <c r="D639" s="2"/>
      <c r="E639" s="2"/>
      <c r="F639" s="2"/>
      <c r="G639" s="2"/>
      <c r="H639" s="9"/>
      <c r="I639" s="9"/>
      <c r="J639" s="15"/>
      <c r="K639" s="15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4"/>
      <c r="B640" s="24"/>
      <c r="C640" s="2"/>
      <c r="D640" s="2"/>
      <c r="E640" s="2"/>
      <c r="F640" s="2"/>
      <c r="G640" s="2"/>
      <c r="H640" s="9"/>
      <c r="I640" s="9"/>
      <c r="J640" s="15"/>
      <c r="K640" s="15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4"/>
      <c r="B641" s="24"/>
      <c r="C641" s="2"/>
      <c r="D641" s="2"/>
      <c r="E641" s="2"/>
      <c r="F641" s="2"/>
      <c r="G641" s="2"/>
      <c r="H641" s="9"/>
      <c r="I641" s="9"/>
      <c r="J641" s="15"/>
      <c r="K641" s="15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4"/>
      <c r="B642" s="24"/>
      <c r="C642" s="2"/>
      <c r="D642" s="2"/>
      <c r="E642" s="2"/>
      <c r="F642" s="2"/>
      <c r="G642" s="2"/>
      <c r="H642" s="9"/>
      <c r="I642" s="9"/>
      <c r="J642" s="15"/>
      <c r="K642" s="15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4"/>
      <c r="B643" s="24"/>
      <c r="C643" s="2"/>
      <c r="D643" s="2"/>
      <c r="E643" s="2"/>
      <c r="F643" s="2"/>
      <c r="G643" s="2"/>
      <c r="H643" s="9"/>
      <c r="I643" s="9"/>
      <c r="J643" s="15"/>
      <c r="K643" s="15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4"/>
      <c r="B644" s="24"/>
      <c r="C644" s="2"/>
      <c r="D644" s="2"/>
      <c r="E644" s="2"/>
      <c r="F644" s="2"/>
      <c r="G644" s="2"/>
      <c r="H644" s="9"/>
      <c r="I644" s="9"/>
      <c r="J644" s="15"/>
      <c r="K644" s="15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4"/>
      <c r="B645" s="24"/>
      <c r="C645" s="2"/>
      <c r="D645" s="2"/>
      <c r="E645" s="2"/>
      <c r="F645" s="2"/>
      <c r="G645" s="2"/>
      <c r="H645" s="9"/>
      <c r="I645" s="9"/>
      <c r="J645" s="15"/>
      <c r="K645" s="15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4"/>
      <c r="B646" s="24"/>
      <c r="C646" s="2"/>
      <c r="D646" s="2"/>
      <c r="E646" s="2"/>
      <c r="F646" s="2"/>
      <c r="G646" s="2"/>
      <c r="H646" s="9"/>
      <c r="I646" s="9"/>
      <c r="J646" s="15"/>
      <c r="K646" s="15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4"/>
      <c r="B647" s="24"/>
      <c r="C647" s="2"/>
      <c r="D647" s="2"/>
      <c r="E647" s="2"/>
      <c r="F647" s="2"/>
      <c r="G647" s="2"/>
      <c r="H647" s="9"/>
      <c r="I647" s="9"/>
      <c r="J647" s="15"/>
      <c r="K647" s="15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4"/>
      <c r="B648" s="24"/>
      <c r="C648" s="2"/>
      <c r="D648" s="2"/>
      <c r="E648" s="2"/>
      <c r="F648" s="2"/>
      <c r="G648" s="2"/>
      <c r="H648" s="9"/>
      <c r="I648" s="9"/>
      <c r="J648" s="15"/>
      <c r="K648" s="15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4"/>
      <c r="B649" s="24"/>
      <c r="C649" s="2"/>
      <c r="D649" s="2"/>
      <c r="E649" s="2"/>
      <c r="F649" s="2"/>
      <c r="G649" s="2"/>
      <c r="H649" s="9"/>
      <c r="I649" s="9"/>
      <c r="J649" s="15"/>
      <c r="K649" s="15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4"/>
      <c r="B650" s="24"/>
      <c r="C650" s="2"/>
      <c r="D650" s="2"/>
      <c r="E650" s="2"/>
      <c r="F650" s="2"/>
      <c r="G650" s="2"/>
      <c r="H650" s="9"/>
      <c r="I650" s="9"/>
      <c r="J650" s="15"/>
      <c r="K650" s="15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4"/>
      <c r="B651" s="24"/>
      <c r="C651" s="2"/>
      <c r="D651" s="2"/>
      <c r="E651" s="2"/>
      <c r="F651" s="2"/>
      <c r="G651" s="2"/>
      <c r="H651" s="9"/>
      <c r="I651" s="9"/>
      <c r="J651" s="15"/>
      <c r="K651" s="15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4"/>
      <c r="B652" s="24"/>
      <c r="C652" s="2"/>
      <c r="D652" s="2"/>
      <c r="E652" s="2"/>
      <c r="F652" s="2"/>
      <c r="G652" s="2"/>
      <c r="H652" s="9"/>
      <c r="I652" s="9"/>
      <c r="J652" s="15"/>
      <c r="K652" s="15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4"/>
      <c r="B653" s="24"/>
      <c r="C653" s="2"/>
      <c r="D653" s="2"/>
      <c r="E653" s="2"/>
      <c r="F653" s="2"/>
      <c r="G653" s="2"/>
      <c r="H653" s="9"/>
      <c r="I653" s="9"/>
      <c r="J653" s="15"/>
      <c r="K653" s="15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4"/>
      <c r="B654" s="24"/>
      <c r="C654" s="2"/>
      <c r="D654" s="2"/>
      <c r="E654" s="2"/>
      <c r="F654" s="2"/>
      <c r="G654" s="2"/>
      <c r="H654" s="9"/>
      <c r="I654" s="9"/>
      <c r="J654" s="15"/>
      <c r="K654" s="15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4"/>
      <c r="B655" s="24"/>
      <c r="C655" s="2"/>
      <c r="D655" s="2"/>
      <c r="E655" s="2"/>
      <c r="F655" s="2"/>
      <c r="G655" s="2"/>
      <c r="H655" s="9"/>
      <c r="I655" s="9"/>
      <c r="J655" s="15"/>
      <c r="K655" s="15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4"/>
      <c r="B656" s="24"/>
      <c r="C656" s="2"/>
      <c r="D656" s="2"/>
      <c r="E656" s="2"/>
      <c r="F656" s="2"/>
      <c r="G656" s="2"/>
      <c r="H656" s="9"/>
      <c r="I656" s="9"/>
      <c r="J656" s="15"/>
      <c r="K656" s="15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4"/>
      <c r="B657" s="24"/>
      <c r="C657" s="2"/>
      <c r="D657" s="2"/>
      <c r="E657" s="2"/>
      <c r="F657" s="2"/>
      <c r="G657" s="2"/>
      <c r="H657" s="9"/>
      <c r="I657" s="9"/>
      <c r="J657" s="15"/>
      <c r="K657" s="15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4"/>
      <c r="B658" s="24"/>
      <c r="C658" s="2"/>
      <c r="D658" s="2"/>
      <c r="E658" s="2"/>
      <c r="F658" s="2"/>
      <c r="G658" s="2"/>
      <c r="H658" s="9"/>
      <c r="I658" s="9"/>
      <c r="J658" s="15"/>
      <c r="K658" s="15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4"/>
      <c r="B659" s="24"/>
      <c r="C659" s="2"/>
      <c r="D659" s="2"/>
      <c r="E659" s="2"/>
      <c r="F659" s="2"/>
      <c r="G659" s="2"/>
      <c r="H659" s="9"/>
      <c r="I659" s="9"/>
      <c r="J659" s="15"/>
      <c r="K659" s="15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4"/>
      <c r="B660" s="24"/>
      <c r="C660" s="2"/>
      <c r="D660" s="2"/>
      <c r="E660" s="2"/>
      <c r="F660" s="2"/>
      <c r="G660" s="2"/>
      <c r="H660" s="9"/>
      <c r="I660" s="9"/>
      <c r="J660" s="15"/>
      <c r="K660" s="15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4"/>
      <c r="B661" s="24"/>
      <c r="C661" s="2"/>
      <c r="D661" s="2"/>
      <c r="E661" s="2"/>
      <c r="F661" s="2"/>
      <c r="G661" s="2"/>
      <c r="H661" s="9"/>
      <c r="I661" s="9"/>
      <c r="J661" s="15"/>
      <c r="K661" s="15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4"/>
      <c r="B662" s="24"/>
      <c r="C662" s="2"/>
      <c r="D662" s="2"/>
      <c r="E662" s="2"/>
      <c r="F662" s="2"/>
      <c r="G662" s="2"/>
      <c r="H662" s="9"/>
      <c r="I662" s="9"/>
      <c r="J662" s="15"/>
      <c r="K662" s="15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4"/>
      <c r="B663" s="24"/>
      <c r="C663" s="2"/>
      <c r="D663" s="2"/>
      <c r="E663" s="2"/>
      <c r="F663" s="2"/>
      <c r="G663" s="2"/>
      <c r="H663" s="9"/>
      <c r="I663" s="9"/>
      <c r="J663" s="15"/>
      <c r="K663" s="15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4"/>
      <c r="B664" s="24"/>
      <c r="C664" s="2"/>
      <c r="D664" s="2"/>
      <c r="E664" s="2"/>
      <c r="F664" s="2"/>
      <c r="G664" s="2"/>
      <c r="H664" s="9"/>
      <c r="I664" s="9"/>
      <c r="J664" s="15"/>
      <c r="K664" s="15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4"/>
      <c r="B665" s="24"/>
      <c r="C665" s="2"/>
      <c r="D665" s="2"/>
      <c r="E665" s="2"/>
      <c r="F665" s="2"/>
      <c r="G665" s="2"/>
      <c r="H665" s="9"/>
      <c r="I665" s="9"/>
      <c r="J665" s="15"/>
      <c r="K665" s="15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4"/>
      <c r="B666" s="24"/>
      <c r="C666" s="2"/>
      <c r="D666" s="2"/>
      <c r="E666" s="2"/>
      <c r="F666" s="2"/>
      <c r="G666" s="2"/>
      <c r="H666" s="9"/>
      <c r="I666" s="9"/>
      <c r="J666" s="15"/>
      <c r="K666" s="15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4"/>
      <c r="B667" s="24"/>
      <c r="C667" s="2"/>
      <c r="D667" s="2"/>
      <c r="E667" s="2"/>
      <c r="F667" s="2"/>
      <c r="G667" s="2"/>
      <c r="H667" s="9"/>
      <c r="I667" s="9"/>
      <c r="J667" s="15"/>
      <c r="K667" s="15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4"/>
      <c r="B668" s="24"/>
      <c r="C668" s="2"/>
      <c r="D668" s="2"/>
      <c r="E668" s="2"/>
      <c r="F668" s="2"/>
      <c r="G668" s="2"/>
      <c r="H668" s="9"/>
      <c r="I668" s="9"/>
      <c r="J668" s="15"/>
      <c r="K668" s="15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4"/>
      <c r="B669" s="24"/>
      <c r="C669" s="2"/>
      <c r="D669" s="2"/>
      <c r="E669" s="2"/>
      <c r="F669" s="2"/>
      <c r="G669" s="2"/>
      <c r="H669" s="9"/>
      <c r="I669" s="9"/>
      <c r="J669" s="15"/>
      <c r="K669" s="15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4"/>
      <c r="B670" s="24"/>
      <c r="C670" s="2"/>
      <c r="D670" s="2"/>
      <c r="E670" s="2"/>
      <c r="F670" s="2"/>
      <c r="G670" s="2"/>
      <c r="H670" s="9"/>
      <c r="I670" s="9"/>
      <c r="J670" s="15"/>
      <c r="K670" s="15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4"/>
      <c r="B671" s="24"/>
      <c r="C671" s="2"/>
      <c r="D671" s="2"/>
      <c r="E671" s="2"/>
      <c r="F671" s="2"/>
      <c r="G671" s="2"/>
      <c r="H671" s="9"/>
      <c r="I671" s="9"/>
      <c r="J671" s="15"/>
      <c r="K671" s="15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4"/>
      <c r="B672" s="24"/>
      <c r="C672" s="2"/>
      <c r="D672" s="2"/>
      <c r="E672" s="2"/>
      <c r="F672" s="2"/>
      <c r="G672" s="2"/>
      <c r="H672" s="9"/>
      <c r="I672" s="9"/>
      <c r="J672" s="15"/>
      <c r="K672" s="15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4"/>
      <c r="B673" s="24"/>
      <c r="C673" s="2"/>
      <c r="D673" s="2"/>
      <c r="E673" s="2"/>
      <c r="F673" s="2"/>
      <c r="G673" s="2"/>
      <c r="H673" s="9"/>
      <c r="I673" s="9"/>
      <c r="J673" s="15"/>
      <c r="K673" s="15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4"/>
      <c r="B674" s="24"/>
      <c r="C674" s="2"/>
      <c r="D674" s="2"/>
      <c r="E674" s="2"/>
      <c r="F674" s="2"/>
      <c r="G674" s="2"/>
      <c r="H674" s="9"/>
      <c r="I674" s="9"/>
      <c r="J674" s="15"/>
      <c r="K674" s="15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4"/>
      <c r="B675" s="24"/>
      <c r="C675" s="2"/>
      <c r="D675" s="2"/>
      <c r="E675" s="2"/>
      <c r="F675" s="2"/>
      <c r="G675" s="2"/>
      <c r="H675" s="9"/>
      <c r="I675" s="9"/>
      <c r="J675" s="15"/>
      <c r="K675" s="15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4"/>
      <c r="B676" s="24"/>
      <c r="C676" s="2"/>
      <c r="D676" s="2"/>
      <c r="E676" s="2"/>
      <c r="F676" s="2"/>
      <c r="G676" s="2"/>
      <c r="H676" s="9"/>
      <c r="I676" s="9"/>
      <c r="J676" s="15"/>
      <c r="K676" s="15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4"/>
      <c r="B677" s="24"/>
      <c r="C677" s="2"/>
      <c r="D677" s="2"/>
      <c r="E677" s="2"/>
      <c r="F677" s="2"/>
      <c r="G677" s="2"/>
      <c r="H677" s="9"/>
      <c r="I677" s="9"/>
      <c r="J677" s="15"/>
      <c r="K677" s="15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4"/>
      <c r="B678" s="24"/>
      <c r="C678" s="2"/>
      <c r="D678" s="2"/>
      <c r="E678" s="2"/>
      <c r="F678" s="2"/>
      <c r="G678" s="2"/>
      <c r="H678" s="9"/>
      <c r="I678" s="9"/>
      <c r="J678" s="15"/>
      <c r="K678" s="15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4"/>
      <c r="B679" s="24"/>
      <c r="C679" s="2"/>
      <c r="D679" s="2"/>
      <c r="E679" s="2"/>
      <c r="F679" s="2"/>
      <c r="G679" s="2"/>
      <c r="H679" s="9"/>
      <c r="I679" s="9"/>
      <c r="J679" s="15"/>
      <c r="K679" s="15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4"/>
      <c r="B680" s="24"/>
      <c r="C680" s="2"/>
      <c r="D680" s="2"/>
      <c r="E680" s="2"/>
      <c r="F680" s="2"/>
      <c r="G680" s="2"/>
      <c r="H680" s="9"/>
      <c r="I680" s="9"/>
      <c r="J680" s="15"/>
      <c r="K680" s="15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4"/>
      <c r="B681" s="24"/>
      <c r="C681" s="2"/>
      <c r="D681" s="2"/>
      <c r="E681" s="2"/>
      <c r="F681" s="2"/>
      <c r="G681" s="2"/>
      <c r="H681" s="9"/>
      <c r="I681" s="9"/>
      <c r="J681" s="15"/>
      <c r="K681" s="15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4"/>
      <c r="B682" s="24"/>
      <c r="C682" s="2"/>
      <c r="D682" s="2"/>
      <c r="E682" s="2"/>
      <c r="F682" s="2"/>
      <c r="G682" s="2"/>
      <c r="H682" s="9"/>
      <c r="I682" s="9"/>
      <c r="J682" s="15"/>
      <c r="K682" s="15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4"/>
      <c r="B683" s="24"/>
      <c r="C683" s="2"/>
      <c r="D683" s="2"/>
      <c r="E683" s="2"/>
      <c r="F683" s="2"/>
      <c r="G683" s="2"/>
      <c r="H683" s="9"/>
      <c r="I683" s="9"/>
      <c r="J683" s="15"/>
      <c r="K683" s="15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4"/>
      <c r="B684" s="24"/>
      <c r="C684" s="2"/>
      <c r="D684" s="2"/>
      <c r="E684" s="2"/>
      <c r="F684" s="2"/>
      <c r="G684" s="2"/>
      <c r="H684" s="9"/>
      <c r="I684" s="9"/>
      <c r="J684" s="15"/>
      <c r="K684" s="15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4"/>
      <c r="B685" s="24"/>
      <c r="C685" s="2"/>
      <c r="D685" s="2"/>
      <c r="E685" s="2"/>
      <c r="F685" s="2"/>
      <c r="G685" s="2"/>
      <c r="H685" s="9"/>
      <c r="I685" s="9"/>
      <c r="J685" s="15"/>
      <c r="K685" s="15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4"/>
      <c r="B686" s="24"/>
      <c r="C686" s="2"/>
      <c r="D686" s="2"/>
      <c r="E686" s="2"/>
      <c r="F686" s="2"/>
      <c r="G686" s="2"/>
      <c r="H686" s="9"/>
      <c r="I686" s="9"/>
      <c r="J686" s="15"/>
      <c r="K686" s="15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4"/>
      <c r="B687" s="24"/>
      <c r="C687" s="2"/>
      <c r="D687" s="2"/>
      <c r="E687" s="2"/>
      <c r="F687" s="2"/>
      <c r="G687" s="2"/>
      <c r="H687" s="9"/>
      <c r="I687" s="9"/>
      <c r="J687" s="15"/>
      <c r="K687" s="15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4"/>
      <c r="B688" s="24"/>
      <c r="C688" s="2"/>
      <c r="D688" s="2"/>
      <c r="E688" s="2"/>
      <c r="F688" s="2"/>
      <c r="G688" s="2"/>
      <c r="H688" s="9"/>
      <c r="I688" s="9"/>
      <c r="J688" s="15"/>
      <c r="K688" s="15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4"/>
      <c r="B689" s="24"/>
      <c r="C689" s="2"/>
      <c r="D689" s="2"/>
      <c r="E689" s="2"/>
      <c r="F689" s="2"/>
      <c r="G689" s="2"/>
      <c r="H689" s="9"/>
      <c r="I689" s="9"/>
      <c r="J689" s="15"/>
      <c r="K689" s="15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4"/>
      <c r="B690" s="24"/>
      <c r="C690" s="2"/>
      <c r="D690" s="2"/>
      <c r="E690" s="2"/>
      <c r="F690" s="2"/>
      <c r="G690" s="2"/>
      <c r="H690" s="9"/>
      <c r="I690" s="9"/>
      <c r="J690" s="15"/>
      <c r="K690" s="15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4"/>
      <c r="B691" s="24"/>
      <c r="C691" s="2"/>
      <c r="D691" s="2"/>
      <c r="E691" s="2"/>
      <c r="F691" s="2"/>
      <c r="G691" s="2"/>
      <c r="H691" s="9"/>
      <c r="I691" s="9"/>
      <c r="J691" s="15"/>
      <c r="K691" s="15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4"/>
      <c r="B692" s="24"/>
      <c r="C692" s="2"/>
      <c r="D692" s="2"/>
      <c r="E692" s="2"/>
      <c r="F692" s="2"/>
      <c r="G692" s="2"/>
      <c r="H692" s="9"/>
      <c r="I692" s="9"/>
      <c r="J692" s="15"/>
      <c r="K692" s="15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4"/>
      <c r="B693" s="24"/>
      <c r="C693" s="2"/>
      <c r="D693" s="2"/>
      <c r="E693" s="2"/>
      <c r="F693" s="2"/>
      <c r="G693" s="2"/>
      <c r="H693" s="9"/>
      <c r="I693" s="9"/>
      <c r="J693" s="15"/>
      <c r="K693" s="15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4"/>
      <c r="B694" s="24"/>
      <c r="C694" s="2"/>
      <c r="D694" s="2"/>
      <c r="E694" s="2"/>
      <c r="F694" s="2"/>
      <c r="G694" s="2"/>
      <c r="H694" s="9"/>
      <c r="I694" s="9"/>
      <c r="J694" s="15"/>
      <c r="K694" s="15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4"/>
      <c r="B695" s="24"/>
      <c r="C695" s="2"/>
      <c r="D695" s="2"/>
      <c r="E695" s="2"/>
      <c r="F695" s="2"/>
      <c r="G695" s="2"/>
      <c r="H695" s="9"/>
      <c r="I695" s="9"/>
      <c r="J695" s="15"/>
      <c r="K695" s="15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4"/>
      <c r="B696" s="24"/>
      <c r="C696" s="2"/>
      <c r="D696" s="2"/>
      <c r="E696" s="2"/>
      <c r="F696" s="2"/>
      <c r="G696" s="2"/>
      <c r="H696" s="9"/>
      <c r="I696" s="9"/>
      <c r="J696" s="15"/>
      <c r="K696" s="15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4"/>
      <c r="B697" s="24"/>
      <c r="C697" s="2"/>
      <c r="D697" s="2"/>
      <c r="E697" s="2"/>
      <c r="F697" s="2"/>
      <c r="G697" s="2"/>
      <c r="H697" s="9"/>
      <c r="I697" s="9"/>
      <c r="J697" s="15"/>
      <c r="K697" s="15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4"/>
      <c r="B698" s="24"/>
      <c r="C698" s="2"/>
      <c r="D698" s="2"/>
      <c r="E698" s="2"/>
      <c r="F698" s="2"/>
      <c r="G698" s="2"/>
      <c r="H698" s="9"/>
      <c r="I698" s="9"/>
      <c r="J698" s="15"/>
      <c r="K698" s="15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4"/>
      <c r="B699" s="24"/>
      <c r="C699" s="2"/>
      <c r="D699" s="2"/>
      <c r="E699" s="2"/>
      <c r="F699" s="2"/>
      <c r="G699" s="2"/>
      <c r="H699" s="9"/>
      <c r="I699" s="9"/>
      <c r="J699" s="15"/>
      <c r="K699" s="15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4"/>
      <c r="B700" s="24"/>
      <c r="C700" s="2"/>
      <c r="D700" s="2"/>
      <c r="E700" s="2"/>
      <c r="F700" s="2"/>
      <c r="G700" s="2"/>
      <c r="H700" s="9"/>
      <c r="I700" s="9"/>
      <c r="J700" s="15"/>
      <c r="K700" s="15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4"/>
      <c r="B701" s="24"/>
      <c r="C701" s="2"/>
      <c r="D701" s="2"/>
      <c r="E701" s="2"/>
      <c r="F701" s="2"/>
      <c r="G701" s="2"/>
      <c r="H701" s="9"/>
      <c r="I701" s="9"/>
      <c r="J701" s="15"/>
      <c r="K701" s="15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4"/>
      <c r="B702" s="24"/>
      <c r="C702" s="2"/>
      <c r="D702" s="2"/>
      <c r="E702" s="2"/>
      <c r="F702" s="2"/>
      <c r="G702" s="2"/>
      <c r="H702" s="9"/>
      <c r="I702" s="9"/>
      <c r="J702" s="15"/>
      <c r="K702" s="15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4"/>
      <c r="B703" s="24"/>
      <c r="C703" s="2"/>
      <c r="D703" s="2"/>
      <c r="E703" s="2"/>
      <c r="F703" s="2"/>
      <c r="G703" s="2"/>
      <c r="H703" s="9"/>
      <c r="I703" s="9"/>
      <c r="J703" s="15"/>
      <c r="K703" s="15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4"/>
      <c r="B704" s="24"/>
      <c r="C704" s="2"/>
      <c r="D704" s="2"/>
      <c r="E704" s="2"/>
      <c r="F704" s="2"/>
      <c r="G704" s="2"/>
      <c r="H704" s="9"/>
      <c r="I704" s="9"/>
      <c r="J704" s="15"/>
      <c r="K704" s="15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4"/>
      <c r="B705" s="24"/>
      <c r="C705" s="2"/>
      <c r="D705" s="2"/>
      <c r="E705" s="2"/>
      <c r="F705" s="2"/>
      <c r="G705" s="2"/>
      <c r="H705" s="9"/>
      <c r="I705" s="9"/>
      <c r="J705" s="15"/>
      <c r="K705" s="15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4"/>
      <c r="B706" s="24"/>
      <c r="C706" s="2"/>
      <c r="D706" s="2"/>
      <c r="E706" s="2"/>
      <c r="F706" s="2"/>
      <c r="G706" s="2"/>
      <c r="H706" s="9"/>
      <c r="I706" s="9"/>
      <c r="J706" s="15"/>
      <c r="K706" s="15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4"/>
      <c r="B707" s="24"/>
      <c r="C707" s="2"/>
      <c r="D707" s="2"/>
      <c r="E707" s="2"/>
      <c r="F707" s="2"/>
      <c r="G707" s="2"/>
      <c r="H707" s="9"/>
      <c r="I707" s="9"/>
      <c r="J707" s="15"/>
      <c r="K707" s="15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4"/>
      <c r="B708" s="24"/>
      <c r="C708" s="2"/>
      <c r="D708" s="2"/>
      <c r="E708" s="2"/>
      <c r="F708" s="2"/>
      <c r="G708" s="2"/>
      <c r="H708" s="9"/>
      <c r="I708" s="9"/>
      <c r="J708" s="15"/>
      <c r="K708" s="15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4"/>
      <c r="B709" s="24"/>
      <c r="C709" s="2"/>
      <c r="D709" s="2"/>
      <c r="E709" s="2"/>
      <c r="F709" s="2"/>
      <c r="G709" s="2"/>
      <c r="H709" s="9"/>
      <c r="I709" s="9"/>
      <c r="J709" s="15"/>
      <c r="K709" s="15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4"/>
      <c r="B710" s="24"/>
      <c r="C710" s="2"/>
      <c r="D710" s="2"/>
      <c r="E710" s="2"/>
      <c r="F710" s="2"/>
      <c r="G710" s="2"/>
      <c r="H710" s="9"/>
      <c r="I710" s="9"/>
      <c r="J710" s="15"/>
      <c r="K710" s="15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4"/>
      <c r="B711" s="24"/>
      <c r="C711" s="2"/>
      <c r="D711" s="2"/>
      <c r="E711" s="2"/>
      <c r="F711" s="2"/>
      <c r="G711" s="2"/>
      <c r="H711" s="9"/>
      <c r="I711" s="9"/>
      <c r="J711" s="15"/>
      <c r="K711" s="15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4"/>
      <c r="B712" s="24"/>
      <c r="C712" s="2"/>
      <c r="D712" s="2"/>
      <c r="E712" s="2"/>
      <c r="F712" s="2"/>
      <c r="G712" s="2"/>
      <c r="H712" s="9"/>
      <c r="I712" s="9"/>
      <c r="J712" s="15"/>
      <c r="K712" s="15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4"/>
      <c r="B713" s="24"/>
      <c r="C713" s="2"/>
      <c r="D713" s="2"/>
      <c r="E713" s="2"/>
      <c r="F713" s="2"/>
      <c r="G713" s="2"/>
      <c r="H713" s="9"/>
      <c r="I713" s="9"/>
      <c r="J713" s="15"/>
      <c r="K713" s="15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4"/>
      <c r="B714" s="24"/>
      <c r="C714" s="2"/>
      <c r="D714" s="2"/>
      <c r="E714" s="2"/>
      <c r="F714" s="2"/>
      <c r="G714" s="2"/>
      <c r="H714" s="9"/>
      <c r="I714" s="9"/>
      <c r="J714" s="15"/>
      <c r="K714" s="15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4"/>
      <c r="B715" s="24"/>
      <c r="C715" s="2"/>
      <c r="D715" s="2"/>
      <c r="E715" s="2"/>
      <c r="F715" s="2"/>
      <c r="G715" s="2"/>
      <c r="H715" s="9"/>
      <c r="I715" s="9"/>
      <c r="J715" s="15"/>
      <c r="K715" s="15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4"/>
      <c r="B716" s="24"/>
      <c r="C716" s="2"/>
      <c r="D716" s="2"/>
      <c r="E716" s="2"/>
      <c r="F716" s="2"/>
      <c r="G716" s="2"/>
      <c r="H716" s="9"/>
      <c r="I716" s="9"/>
      <c r="J716" s="15"/>
      <c r="K716" s="15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4"/>
      <c r="B717" s="24"/>
      <c r="C717" s="2"/>
      <c r="D717" s="2"/>
      <c r="E717" s="2"/>
      <c r="F717" s="2"/>
      <c r="G717" s="2"/>
      <c r="H717" s="9"/>
      <c r="I717" s="9"/>
      <c r="J717" s="15"/>
      <c r="K717" s="15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4"/>
      <c r="B718" s="24"/>
      <c r="C718" s="2"/>
      <c r="D718" s="2"/>
      <c r="E718" s="2"/>
      <c r="F718" s="2"/>
      <c r="G718" s="2"/>
      <c r="H718" s="9"/>
      <c r="I718" s="9"/>
      <c r="J718" s="15"/>
      <c r="K718" s="15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4"/>
      <c r="B719" s="24"/>
      <c r="C719" s="2"/>
      <c r="D719" s="2"/>
      <c r="E719" s="2"/>
      <c r="F719" s="2"/>
      <c r="G719" s="2"/>
      <c r="H719" s="9"/>
      <c r="I719" s="9"/>
      <c r="J719" s="15"/>
      <c r="K719" s="15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4"/>
      <c r="B720" s="24"/>
      <c r="C720" s="2"/>
      <c r="D720" s="2"/>
      <c r="E720" s="2"/>
      <c r="F720" s="2"/>
      <c r="G720" s="2"/>
      <c r="H720" s="9"/>
      <c r="I720" s="9"/>
      <c r="J720" s="15"/>
      <c r="K720" s="15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4"/>
      <c r="B721" s="24"/>
      <c r="C721" s="2"/>
      <c r="D721" s="2"/>
      <c r="E721" s="2"/>
      <c r="F721" s="2"/>
      <c r="G721" s="2"/>
      <c r="H721" s="9"/>
      <c r="I721" s="9"/>
      <c r="J721" s="15"/>
      <c r="K721" s="15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4"/>
      <c r="B722" s="24"/>
      <c r="C722" s="2"/>
      <c r="D722" s="2"/>
      <c r="E722" s="2"/>
      <c r="F722" s="2"/>
      <c r="G722" s="2"/>
      <c r="H722" s="9"/>
      <c r="I722" s="9"/>
      <c r="J722" s="15"/>
      <c r="K722" s="15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4"/>
      <c r="B723" s="24"/>
      <c r="C723" s="2"/>
      <c r="D723" s="2"/>
      <c r="E723" s="2"/>
      <c r="F723" s="2"/>
      <c r="G723" s="2"/>
      <c r="H723" s="9"/>
      <c r="I723" s="9"/>
      <c r="J723" s="15"/>
      <c r="K723" s="15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4"/>
      <c r="B724" s="24"/>
      <c r="C724" s="2"/>
      <c r="D724" s="2"/>
      <c r="E724" s="2"/>
      <c r="F724" s="2"/>
      <c r="G724" s="2"/>
      <c r="H724" s="9"/>
      <c r="I724" s="9"/>
      <c r="J724" s="15"/>
      <c r="K724" s="15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4"/>
      <c r="B725" s="24"/>
      <c r="C725" s="2"/>
      <c r="D725" s="2"/>
      <c r="E725" s="2"/>
      <c r="F725" s="2"/>
      <c r="G725" s="2"/>
      <c r="H725" s="9"/>
      <c r="I725" s="9"/>
      <c r="J725" s="15"/>
      <c r="K725" s="15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4"/>
      <c r="B726" s="24"/>
      <c r="C726" s="2"/>
      <c r="D726" s="2"/>
      <c r="E726" s="2"/>
      <c r="F726" s="2"/>
      <c r="G726" s="2"/>
      <c r="H726" s="9"/>
      <c r="I726" s="9"/>
      <c r="J726" s="15"/>
      <c r="K726" s="15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4"/>
      <c r="B727" s="24"/>
      <c r="C727" s="2"/>
      <c r="D727" s="2"/>
      <c r="E727" s="2"/>
      <c r="F727" s="2"/>
      <c r="G727" s="2"/>
      <c r="H727" s="9"/>
      <c r="I727" s="9"/>
      <c r="J727" s="15"/>
      <c r="K727" s="15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4"/>
      <c r="B728" s="24"/>
      <c r="C728" s="2"/>
      <c r="D728" s="2"/>
      <c r="E728" s="2"/>
      <c r="F728" s="2"/>
      <c r="G728" s="2"/>
      <c r="H728" s="9"/>
      <c r="I728" s="9"/>
      <c r="J728" s="15"/>
      <c r="K728" s="15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4"/>
      <c r="B729" s="24"/>
      <c r="C729" s="2"/>
      <c r="D729" s="2"/>
      <c r="E729" s="2"/>
      <c r="F729" s="2"/>
      <c r="G729" s="2"/>
      <c r="H729" s="9"/>
      <c r="I729" s="9"/>
      <c r="J729" s="15"/>
      <c r="K729" s="15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4"/>
      <c r="B730" s="24"/>
      <c r="C730" s="2"/>
      <c r="D730" s="2"/>
      <c r="E730" s="2"/>
      <c r="F730" s="2"/>
      <c r="G730" s="2"/>
      <c r="H730" s="9"/>
      <c r="I730" s="9"/>
      <c r="J730" s="15"/>
      <c r="K730" s="15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4"/>
      <c r="B731" s="24"/>
      <c r="C731" s="2"/>
      <c r="D731" s="2"/>
      <c r="E731" s="2"/>
      <c r="F731" s="2"/>
      <c r="G731" s="2"/>
      <c r="H731" s="9"/>
      <c r="I731" s="9"/>
      <c r="J731" s="15"/>
      <c r="K731" s="15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4"/>
      <c r="B732" s="24"/>
      <c r="C732" s="2"/>
      <c r="D732" s="2"/>
      <c r="E732" s="2"/>
      <c r="F732" s="2"/>
      <c r="G732" s="2"/>
      <c r="H732" s="9"/>
      <c r="I732" s="9"/>
      <c r="J732" s="15"/>
      <c r="K732" s="15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4"/>
      <c r="B733" s="24"/>
      <c r="C733" s="2"/>
      <c r="D733" s="2"/>
      <c r="E733" s="2"/>
      <c r="F733" s="2"/>
      <c r="G733" s="2"/>
      <c r="H733" s="9"/>
      <c r="I733" s="9"/>
      <c r="J733" s="15"/>
      <c r="K733" s="15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4"/>
      <c r="B734" s="24"/>
      <c r="C734" s="2"/>
      <c r="D734" s="2"/>
      <c r="E734" s="2"/>
      <c r="F734" s="2"/>
      <c r="G734" s="2"/>
      <c r="H734" s="9"/>
      <c r="I734" s="9"/>
      <c r="J734" s="15"/>
      <c r="K734" s="15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4"/>
      <c r="B735" s="24"/>
      <c r="C735" s="2"/>
      <c r="D735" s="2"/>
      <c r="E735" s="2"/>
      <c r="F735" s="2"/>
      <c r="G735" s="2"/>
      <c r="H735" s="9"/>
      <c r="I735" s="9"/>
      <c r="J735" s="15"/>
      <c r="K735" s="15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4"/>
      <c r="B736" s="24"/>
      <c r="C736" s="2"/>
      <c r="D736" s="2"/>
      <c r="E736" s="2"/>
      <c r="F736" s="2"/>
      <c r="G736" s="2"/>
      <c r="H736" s="9"/>
      <c r="I736" s="9"/>
      <c r="J736" s="15"/>
      <c r="K736" s="15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4"/>
      <c r="B737" s="24"/>
      <c r="C737" s="2"/>
      <c r="D737" s="2"/>
      <c r="E737" s="2"/>
      <c r="F737" s="2"/>
      <c r="G737" s="2"/>
      <c r="H737" s="9"/>
      <c r="I737" s="9"/>
      <c r="J737" s="15"/>
      <c r="K737" s="15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4"/>
      <c r="B738" s="24"/>
      <c r="C738" s="2"/>
      <c r="D738" s="2"/>
      <c r="E738" s="2"/>
      <c r="F738" s="2"/>
      <c r="G738" s="2"/>
      <c r="H738" s="9"/>
      <c r="I738" s="9"/>
      <c r="J738" s="15"/>
      <c r="K738" s="15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4"/>
      <c r="B739" s="24"/>
      <c r="C739" s="2"/>
      <c r="D739" s="2"/>
      <c r="E739" s="2"/>
      <c r="F739" s="2"/>
      <c r="G739" s="2"/>
      <c r="H739" s="9"/>
      <c r="I739" s="9"/>
      <c r="J739" s="15"/>
      <c r="K739" s="15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4"/>
      <c r="B740" s="24"/>
      <c r="C740" s="2"/>
      <c r="D740" s="2"/>
      <c r="E740" s="2"/>
      <c r="F740" s="2"/>
      <c r="G740" s="2"/>
      <c r="H740" s="9"/>
      <c r="I740" s="9"/>
      <c r="J740" s="15"/>
      <c r="K740" s="15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4"/>
      <c r="B741" s="24"/>
      <c r="C741" s="2"/>
      <c r="D741" s="2"/>
      <c r="E741" s="2"/>
      <c r="F741" s="2"/>
      <c r="G741" s="2"/>
      <c r="H741" s="9"/>
      <c r="I741" s="9"/>
      <c r="J741" s="15"/>
      <c r="K741" s="15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4"/>
      <c r="B742" s="24"/>
      <c r="C742" s="2"/>
      <c r="D742" s="2"/>
      <c r="E742" s="2"/>
      <c r="F742" s="2"/>
      <c r="G742" s="2"/>
      <c r="H742" s="9"/>
      <c r="I742" s="9"/>
      <c r="J742" s="15"/>
      <c r="K742" s="15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4"/>
      <c r="B743" s="24"/>
      <c r="C743" s="2"/>
      <c r="D743" s="2"/>
      <c r="E743" s="2"/>
      <c r="F743" s="2"/>
      <c r="G743" s="2"/>
      <c r="H743" s="9"/>
      <c r="I743" s="9"/>
      <c r="J743" s="15"/>
      <c r="K743" s="15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4"/>
      <c r="B744" s="24"/>
      <c r="C744" s="2"/>
      <c r="D744" s="2"/>
      <c r="E744" s="2"/>
      <c r="F744" s="2"/>
      <c r="G744" s="2"/>
      <c r="H744" s="9"/>
      <c r="I744" s="9"/>
      <c r="J744" s="15"/>
      <c r="K744" s="15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4"/>
      <c r="B745" s="24"/>
      <c r="C745" s="2"/>
      <c r="D745" s="2"/>
      <c r="E745" s="2"/>
      <c r="F745" s="2"/>
      <c r="G745" s="2"/>
      <c r="H745" s="9"/>
      <c r="I745" s="9"/>
      <c r="J745" s="15"/>
      <c r="K745" s="15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4"/>
      <c r="B746" s="24"/>
      <c r="C746" s="2"/>
      <c r="D746" s="2"/>
      <c r="E746" s="2"/>
      <c r="F746" s="2"/>
      <c r="G746" s="2"/>
      <c r="H746" s="9"/>
      <c r="I746" s="9"/>
      <c r="J746" s="15"/>
      <c r="K746" s="15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4"/>
      <c r="B747" s="24"/>
      <c r="C747" s="2"/>
      <c r="D747" s="2"/>
      <c r="E747" s="2"/>
      <c r="F747" s="2"/>
      <c r="G747" s="2"/>
      <c r="H747" s="9"/>
      <c r="I747" s="9"/>
      <c r="J747" s="15"/>
      <c r="K747" s="15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4"/>
      <c r="B748" s="24"/>
      <c r="C748" s="2"/>
      <c r="D748" s="2"/>
      <c r="E748" s="2"/>
      <c r="F748" s="2"/>
      <c r="G748" s="2"/>
      <c r="H748" s="9"/>
      <c r="I748" s="9"/>
      <c r="J748" s="15"/>
      <c r="K748" s="15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4"/>
      <c r="B749" s="24"/>
      <c r="C749" s="2"/>
      <c r="D749" s="2"/>
      <c r="E749" s="2"/>
      <c r="F749" s="2"/>
      <c r="G749" s="2"/>
      <c r="H749" s="9"/>
      <c r="I749" s="9"/>
      <c r="J749" s="15"/>
      <c r="K749" s="15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4"/>
      <c r="B750" s="24"/>
      <c r="C750" s="2"/>
      <c r="D750" s="2"/>
      <c r="E750" s="2"/>
      <c r="F750" s="2"/>
      <c r="G750" s="2"/>
      <c r="H750" s="9"/>
      <c r="I750" s="9"/>
      <c r="J750" s="15"/>
      <c r="K750" s="15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4"/>
      <c r="B751" s="24"/>
      <c r="C751" s="2"/>
      <c r="D751" s="2"/>
      <c r="E751" s="2"/>
      <c r="F751" s="2"/>
      <c r="G751" s="2"/>
      <c r="H751" s="9"/>
      <c r="I751" s="9"/>
      <c r="J751" s="15"/>
      <c r="K751" s="15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4"/>
      <c r="B752" s="24"/>
      <c r="C752" s="2"/>
      <c r="D752" s="2"/>
      <c r="E752" s="2"/>
      <c r="F752" s="2"/>
      <c r="G752" s="2"/>
      <c r="H752" s="9"/>
      <c r="I752" s="9"/>
      <c r="J752" s="15"/>
      <c r="K752" s="15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4"/>
      <c r="B753" s="24"/>
      <c r="C753" s="2"/>
      <c r="D753" s="2"/>
      <c r="E753" s="2"/>
      <c r="F753" s="2"/>
      <c r="G753" s="2"/>
      <c r="H753" s="9"/>
      <c r="I753" s="9"/>
      <c r="J753" s="15"/>
      <c r="K753" s="15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4"/>
      <c r="B754" s="24"/>
      <c r="C754" s="2"/>
      <c r="D754" s="2"/>
      <c r="E754" s="2"/>
      <c r="F754" s="2"/>
      <c r="G754" s="2"/>
      <c r="H754" s="9"/>
      <c r="I754" s="9"/>
      <c r="J754" s="15"/>
      <c r="K754" s="15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4"/>
      <c r="B755" s="24"/>
      <c r="C755" s="2"/>
      <c r="D755" s="2"/>
      <c r="E755" s="2"/>
      <c r="F755" s="2"/>
      <c r="G755" s="2"/>
      <c r="H755" s="9"/>
      <c r="I755" s="9"/>
      <c r="J755" s="15"/>
      <c r="K755" s="15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4"/>
      <c r="B756" s="24"/>
      <c r="C756" s="2"/>
      <c r="D756" s="2"/>
      <c r="E756" s="2"/>
      <c r="F756" s="2"/>
      <c r="G756" s="2"/>
      <c r="H756" s="9"/>
      <c r="I756" s="9"/>
      <c r="J756" s="15"/>
      <c r="K756" s="15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4"/>
      <c r="B757" s="24"/>
      <c r="C757" s="2"/>
      <c r="D757" s="2"/>
      <c r="E757" s="2"/>
      <c r="F757" s="2"/>
      <c r="G757" s="2"/>
      <c r="H757" s="9"/>
      <c r="I757" s="9"/>
      <c r="J757" s="15"/>
      <c r="K757" s="15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4"/>
      <c r="B758" s="24"/>
      <c r="C758" s="2"/>
      <c r="D758" s="2"/>
      <c r="E758" s="2"/>
      <c r="F758" s="2"/>
      <c r="G758" s="2"/>
      <c r="H758" s="9"/>
      <c r="I758" s="9"/>
      <c r="J758" s="15"/>
      <c r="K758" s="15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4"/>
      <c r="B759" s="24"/>
      <c r="C759" s="2"/>
      <c r="D759" s="2"/>
      <c r="E759" s="2"/>
      <c r="F759" s="2"/>
      <c r="G759" s="2"/>
      <c r="H759" s="9"/>
      <c r="I759" s="9"/>
      <c r="J759" s="15"/>
      <c r="K759" s="15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4"/>
      <c r="B760" s="24"/>
      <c r="C760" s="2"/>
      <c r="D760" s="2"/>
      <c r="E760" s="2"/>
      <c r="F760" s="2"/>
      <c r="G760" s="2"/>
      <c r="H760" s="9"/>
      <c r="I760" s="9"/>
      <c r="J760" s="15"/>
      <c r="K760" s="15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4"/>
      <c r="B761" s="24"/>
      <c r="C761" s="2"/>
      <c r="D761" s="2"/>
      <c r="E761" s="2"/>
      <c r="F761" s="2"/>
      <c r="G761" s="2"/>
      <c r="H761" s="9"/>
      <c r="I761" s="9"/>
      <c r="J761" s="15"/>
      <c r="K761" s="15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4"/>
      <c r="B762" s="24"/>
      <c r="C762" s="2"/>
      <c r="D762" s="2"/>
      <c r="E762" s="2"/>
      <c r="F762" s="2"/>
      <c r="G762" s="2"/>
      <c r="H762" s="9"/>
      <c r="I762" s="9"/>
      <c r="J762" s="15"/>
      <c r="K762" s="15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4"/>
      <c r="B763" s="24"/>
      <c r="C763" s="2"/>
      <c r="D763" s="2"/>
      <c r="E763" s="2"/>
      <c r="F763" s="2"/>
      <c r="G763" s="2"/>
      <c r="H763" s="9"/>
      <c r="I763" s="9"/>
      <c r="J763" s="15"/>
      <c r="K763" s="15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4"/>
      <c r="B764" s="24"/>
      <c r="C764" s="2"/>
      <c r="D764" s="2"/>
      <c r="E764" s="2"/>
      <c r="F764" s="2"/>
      <c r="G764" s="2"/>
      <c r="H764" s="9"/>
      <c r="I764" s="9"/>
      <c r="J764" s="15"/>
      <c r="K764" s="15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4"/>
      <c r="B765" s="24"/>
      <c r="C765" s="2"/>
      <c r="D765" s="2"/>
      <c r="E765" s="2"/>
      <c r="F765" s="2"/>
      <c r="G765" s="2"/>
      <c r="H765" s="9"/>
      <c r="I765" s="9"/>
      <c r="J765" s="15"/>
      <c r="K765" s="15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4"/>
      <c r="B766" s="24"/>
      <c r="C766" s="2"/>
      <c r="D766" s="2"/>
      <c r="E766" s="2"/>
      <c r="F766" s="2"/>
      <c r="G766" s="2"/>
      <c r="H766" s="9"/>
      <c r="I766" s="9"/>
      <c r="J766" s="15"/>
      <c r="K766" s="15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4"/>
      <c r="B767" s="24"/>
      <c r="C767" s="2"/>
      <c r="D767" s="2"/>
      <c r="E767" s="2"/>
      <c r="F767" s="2"/>
      <c r="G767" s="2"/>
      <c r="H767" s="9"/>
      <c r="I767" s="9"/>
      <c r="J767" s="15"/>
      <c r="K767" s="15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4"/>
      <c r="B768" s="24"/>
      <c r="C768" s="2"/>
      <c r="D768" s="2"/>
      <c r="E768" s="2"/>
      <c r="F768" s="2"/>
      <c r="G768" s="2"/>
      <c r="H768" s="9"/>
      <c r="I768" s="9"/>
      <c r="J768" s="15"/>
      <c r="K768" s="15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4"/>
      <c r="B769" s="24"/>
      <c r="C769" s="2"/>
      <c r="D769" s="2"/>
      <c r="E769" s="2"/>
      <c r="F769" s="2"/>
      <c r="G769" s="2"/>
      <c r="H769" s="9"/>
      <c r="I769" s="9"/>
      <c r="J769" s="15"/>
      <c r="K769" s="15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4"/>
      <c r="B770" s="24"/>
      <c r="C770" s="2"/>
      <c r="D770" s="2"/>
      <c r="E770" s="2"/>
      <c r="F770" s="2"/>
      <c r="G770" s="2"/>
      <c r="H770" s="9"/>
      <c r="I770" s="9"/>
      <c r="J770" s="15"/>
      <c r="K770" s="15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4"/>
      <c r="B771" s="24"/>
      <c r="C771" s="2"/>
      <c r="D771" s="2"/>
      <c r="E771" s="2"/>
      <c r="F771" s="2"/>
      <c r="G771" s="2"/>
      <c r="H771" s="9"/>
      <c r="I771" s="9"/>
      <c r="J771" s="15"/>
      <c r="K771" s="15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4"/>
      <c r="B772" s="24"/>
      <c r="C772" s="2"/>
      <c r="D772" s="2"/>
      <c r="E772" s="2"/>
      <c r="F772" s="2"/>
      <c r="G772" s="2"/>
      <c r="H772" s="9"/>
      <c r="I772" s="9"/>
      <c r="J772" s="15"/>
      <c r="K772" s="15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4"/>
      <c r="B773" s="24"/>
      <c r="C773" s="2"/>
      <c r="D773" s="2"/>
      <c r="E773" s="2"/>
      <c r="F773" s="2"/>
      <c r="G773" s="2"/>
      <c r="H773" s="9"/>
      <c r="I773" s="9"/>
      <c r="J773" s="15"/>
      <c r="K773" s="15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4"/>
      <c r="B774" s="24"/>
      <c r="C774" s="2"/>
      <c r="D774" s="2"/>
      <c r="E774" s="2"/>
      <c r="F774" s="2"/>
      <c r="G774" s="2"/>
      <c r="H774" s="9"/>
      <c r="I774" s="9"/>
      <c r="J774" s="15"/>
      <c r="K774" s="15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4"/>
      <c r="B775" s="24"/>
      <c r="C775" s="2"/>
      <c r="D775" s="2"/>
      <c r="E775" s="2"/>
      <c r="F775" s="2"/>
      <c r="G775" s="2"/>
      <c r="H775" s="9"/>
      <c r="I775" s="9"/>
      <c r="J775" s="15"/>
      <c r="K775" s="15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4"/>
      <c r="B776" s="24"/>
      <c r="C776" s="2"/>
      <c r="D776" s="2"/>
      <c r="E776" s="2"/>
      <c r="F776" s="2"/>
      <c r="G776" s="2"/>
      <c r="H776" s="9"/>
      <c r="I776" s="9"/>
      <c r="J776" s="15"/>
      <c r="K776" s="15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4"/>
      <c r="B777" s="24"/>
      <c r="C777" s="2"/>
      <c r="D777" s="2"/>
      <c r="E777" s="2"/>
      <c r="F777" s="2"/>
      <c r="G777" s="2"/>
      <c r="H777" s="9"/>
      <c r="I777" s="9"/>
      <c r="J777" s="15"/>
      <c r="K777" s="15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4"/>
      <c r="B778" s="24"/>
      <c r="C778" s="2"/>
      <c r="D778" s="2"/>
      <c r="E778" s="2"/>
      <c r="F778" s="2"/>
      <c r="G778" s="2"/>
      <c r="H778" s="9"/>
      <c r="I778" s="9"/>
      <c r="J778" s="15"/>
      <c r="K778" s="15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4"/>
      <c r="B779" s="24"/>
      <c r="C779" s="2"/>
      <c r="D779" s="2"/>
      <c r="E779" s="2"/>
      <c r="F779" s="2"/>
      <c r="G779" s="2"/>
      <c r="H779" s="9"/>
      <c r="I779" s="9"/>
      <c r="J779" s="15"/>
      <c r="K779" s="15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4"/>
      <c r="B780" s="24"/>
      <c r="C780" s="2"/>
      <c r="D780" s="2"/>
      <c r="E780" s="2"/>
      <c r="F780" s="2"/>
      <c r="G780" s="2"/>
      <c r="H780" s="9"/>
      <c r="I780" s="9"/>
      <c r="J780" s="15"/>
      <c r="K780" s="15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4"/>
      <c r="B781" s="24"/>
      <c r="C781" s="2"/>
      <c r="D781" s="2"/>
      <c r="E781" s="2"/>
      <c r="F781" s="2"/>
      <c r="G781" s="2"/>
      <c r="H781" s="9"/>
      <c r="I781" s="9"/>
      <c r="J781" s="15"/>
      <c r="K781" s="15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4"/>
      <c r="B782" s="24"/>
      <c r="C782" s="2"/>
      <c r="D782" s="2"/>
      <c r="E782" s="2"/>
      <c r="F782" s="2"/>
      <c r="G782" s="2"/>
      <c r="H782" s="9"/>
      <c r="I782" s="9"/>
      <c r="J782" s="15"/>
      <c r="K782" s="15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4"/>
      <c r="B783" s="24"/>
      <c r="C783" s="2"/>
      <c r="D783" s="2"/>
      <c r="E783" s="2"/>
      <c r="F783" s="2"/>
      <c r="G783" s="2"/>
      <c r="H783" s="9"/>
      <c r="I783" s="9"/>
      <c r="J783" s="15"/>
      <c r="K783" s="15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4"/>
      <c r="B784" s="24"/>
      <c r="C784" s="2"/>
      <c r="D784" s="2"/>
      <c r="E784" s="2"/>
      <c r="F784" s="2"/>
      <c r="G784" s="2"/>
      <c r="H784" s="9"/>
      <c r="I784" s="9"/>
      <c r="J784" s="15"/>
      <c r="K784" s="15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4"/>
      <c r="B785" s="24"/>
      <c r="C785" s="2"/>
      <c r="D785" s="2"/>
      <c r="E785" s="2"/>
      <c r="F785" s="2"/>
      <c r="G785" s="2"/>
      <c r="H785" s="9"/>
      <c r="I785" s="9"/>
      <c r="J785" s="15"/>
      <c r="K785" s="15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4"/>
      <c r="B786" s="24"/>
      <c r="C786" s="2"/>
      <c r="D786" s="2"/>
      <c r="E786" s="2"/>
      <c r="F786" s="2"/>
      <c r="G786" s="2"/>
      <c r="H786" s="9"/>
      <c r="I786" s="9"/>
      <c r="J786" s="15"/>
      <c r="K786" s="15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4"/>
      <c r="B787" s="24"/>
      <c r="C787" s="2"/>
      <c r="D787" s="2"/>
      <c r="E787" s="2"/>
      <c r="F787" s="2"/>
      <c r="G787" s="2"/>
      <c r="H787" s="9"/>
      <c r="I787" s="9"/>
      <c r="J787" s="15"/>
      <c r="K787" s="15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4"/>
      <c r="B788" s="24"/>
      <c r="C788" s="2"/>
      <c r="D788" s="2"/>
      <c r="E788" s="2"/>
      <c r="F788" s="2"/>
      <c r="G788" s="2"/>
      <c r="H788" s="9"/>
      <c r="I788" s="9"/>
      <c r="J788" s="15"/>
      <c r="K788" s="15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4"/>
      <c r="B789" s="24"/>
      <c r="C789" s="2"/>
      <c r="D789" s="2"/>
      <c r="E789" s="2"/>
      <c r="F789" s="2"/>
      <c r="G789" s="2"/>
      <c r="H789" s="9"/>
      <c r="I789" s="9"/>
      <c r="J789" s="15"/>
      <c r="K789" s="15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4"/>
      <c r="B790" s="24"/>
      <c r="C790" s="2"/>
      <c r="D790" s="2"/>
      <c r="E790" s="2"/>
      <c r="F790" s="2"/>
      <c r="G790" s="2"/>
      <c r="H790" s="9"/>
      <c r="I790" s="9"/>
      <c r="J790" s="15"/>
      <c r="K790" s="15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4"/>
      <c r="B791" s="24"/>
      <c r="C791" s="2"/>
      <c r="D791" s="2"/>
      <c r="E791" s="2"/>
      <c r="F791" s="2"/>
      <c r="G791" s="2"/>
      <c r="H791" s="9"/>
      <c r="I791" s="9"/>
      <c r="J791" s="15"/>
      <c r="K791" s="15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4"/>
      <c r="B792" s="24"/>
      <c r="C792" s="2"/>
      <c r="D792" s="2"/>
      <c r="E792" s="2"/>
      <c r="F792" s="2"/>
      <c r="G792" s="2"/>
      <c r="H792" s="9"/>
      <c r="I792" s="9"/>
      <c r="J792" s="15"/>
      <c r="K792" s="15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4"/>
      <c r="B793" s="24"/>
      <c r="C793" s="2"/>
      <c r="D793" s="2"/>
      <c r="E793" s="2"/>
      <c r="F793" s="2"/>
      <c r="G793" s="2"/>
      <c r="H793" s="9"/>
      <c r="I793" s="9"/>
      <c r="J793" s="15"/>
      <c r="K793" s="15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4"/>
      <c r="B794" s="24"/>
      <c r="C794" s="2"/>
      <c r="D794" s="2"/>
      <c r="E794" s="2"/>
      <c r="F794" s="2"/>
      <c r="G794" s="2"/>
      <c r="H794" s="9"/>
      <c r="I794" s="9"/>
      <c r="J794" s="15"/>
      <c r="K794" s="15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4"/>
      <c r="B795" s="24"/>
      <c r="C795" s="2"/>
      <c r="D795" s="2"/>
      <c r="E795" s="2"/>
      <c r="F795" s="2"/>
      <c r="G795" s="2"/>
      <c r="H795" s="9"/>
      <c r="I795" s="9"/>
      <c r="J795" s="15"/>
      <c r="K795" s="15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4"/>
      <c r="B796" s="24"/>
      <c r="C796" s="2"/>
      <c r="D796" s="2"/>
      <c r="E796" s="2"/>
      <c r="F796" s="2"/>
      <c r="G796" s="2"/>
      <c r="H796" s="9"/>
      <c r="I796" s="9"/>
      <c r="J796" s="15"/>
      <c r="K796" s="15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4"/>
      <c r="B797" s="24"/>
      <c r="C797" s="2"/>
      <c r="D797" s="2"/>
      <c r="E797" s="2"/>
      <c r="F797" s="2"/>
      <c r="G797" s="2"/>
      <c r="H797" s="9"/>
      <c r="I797" s="9"/>
      <c r="J797" s="15"/>
      <c r="K797" s="15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4"/>
      <c r="B798" s="24"/>
      <c r="C798" s="2"/>
      <c r="D798" s="2"/>
      <c r="E798" s="2"/>
      <c r="F798" s="2"/>
      <c r="G798" s="2"/>
      <c r="H798" s="9"/>
      <c r="I798" s="9"/>
      <c r="J798" s="15"/>
      <c r="K798" s="15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4"/>
      <c r="B799" s="24"/>
      <c r="C799" s="2"/>
      <c r="D799" s="2"/>
      <c r="E799" s="2"/>
      <c r="F799" s="2"/>
      <c r="G799" s="2"/>
      <c r="H799" s="9"/>
      <c r="I799" s="9"/>
      <c r="J799" s="15"/>
      <c r="K799" s="15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4"/>
      <c r="B800" s="24"/>
      <c r="C800" s="2"/>
      <c r="D800" s="2"/>
      <c r="E800" s="2"/>
      <c r="F800" s="2"/>
      <c r="G800" s="2"/>
      <c r="H800" s="9"/>
      <c r="I800" s="9"/>
      <c r="J800" s="15"/>
      <c r="K800" s="15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4"/>
      <c r="B801" s="24"/>
      <c r="C801" s="2"/>
      <c r="D801" s="2"/>
      <c r="E801" s="2"/>
      <c r="F801" s="2"/>
      <c r="G801" s="2"/>
      <c r="H801" s="9"/>
      <c r="I801" s="9"/>
      <c r="J801" s="15"/>
      <c r="K801" s="15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4"/>
      <c r="B802" s="24"/>
      <c r="C802" s="2"/>
      <c r="D802" s="2"/>
      <c r="E802" s="2"/>
      <c r="F802" s="2"/>
      <c r="G802" s="2"/>
      <c r="H802" s="9"/>
      <c r="I802" s="9"/>
      <c r="J802" s="15"/>
      <c r="K802" s="15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4"/>
      <c r="B803" s="24"/>
      <c r="C803" s="2"/>
      <c r="D803" s="2"/>
      <c r="E803" s="2"/>
      <c r="F803" s="2"/>
      <c r="G803" s="2"/>
      <c r="H803" s="9"/>
      <c r="I803" s="9"/>
      <c r="J803" s="15"/>
      <c r="K803" s="15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4"/>
      <c r="B804" s="24"/>
      <c r="C804" s="2"/>
      <c r="D804" s="2"/>
      <c r="E804" s="2"/>
      <c r="F804" s="2"/>
      <c r="G804" s="2"/>
      <c r="H804" s="9"/>
      <c r="I804" s="9"/>
      <c r="J804" s="15"/>
      <c r="K804" s="15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4"/>
      <c r="B805" s="24"/>
      <c r="C805" s="2"/>
      <c r="D805" s="2"/>
      <c r="E805" s="2"/>
      <c r="F805" s="2"/>
      <c r="G805" s="2"/>
      <c r="H805" s="9"/>
      <c r="I805" s="9"/>
      <c r="J805" s="15"/>
      <c r="K805" s="15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4"/>
      <c r="B806" s="24"/>
      <c r="C806" s="2"/>
      <c r="D806" s="2"/>
      <c r="E806" s="2"/>
      <c r="F806" s="2"/>
      <c r="G806" s="2"/>
      <c r="H806" s="9"/>
      <c r="I806" s="9"/>
      <c r="J806" s="15"/>
      <c r="K806" s="15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4"/>
      <c r="B807" s="24"/>
      <c r="C807" s="2"/>
      <c r="D807" s="2"/>
      <c r="E807" s="2"/>
      <c r="F807" s="2"/>
      <c r="G807" s="2"/>
      <c r="H807" s="9"/>
      <c r="I807" s="9"/>
      <c r="J807" s="15"/>
      <c r="K807" s="15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4"/>
      <c r="B808" s="24"/>
      <c r="C808" s="2"/>
      <c r="D808" s="2"/>
      <c r="E808" s="2"/>
      <c r="F808" s="2"/>
      <c r="G808" s="2"/>
      <c r="H808" s="9"/>
      <c r="I808" s="9"/>
      <c r="J808" s="15"/>
      <c r="K808" s="15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4"/>
      <c r="B809" s="24"/>
      <c r="C809" s="2"/>
      <c r="D809" s="2"/>
      <c r="E809" s="2"/>
      <c r="F809" s="2"/>
      <c r="G809" s="2"/>
      <c r="H809" s="9"/>
      <c r="I809" s="9"/>
      <c r="J809" s="15"/>
      <c r="K809" s="15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4"/>
      <c r="B810" s="24"/>
      <c r="C810" s="2"/>
      <c r="D810" s="2"/>
      <c r="E810" s="2"/>
      <c r="F810" s="2"/>
      <c r="G810" s="2"/>
      <c r="H810" s="9"/>
      <c r="I810" s="9"/>
      <c r="J810" s="15"/>
      <c r="K810" s="15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4"/>
      <c r="B811" s="24"/>
      <c r="C811" s="2"/>
      <c r="D811" s="2"/>
      <c r="E811" s="2"/>
      <c r="F811" s="2"/>
      <c r="G811" s="2"/>
      <c r="H811" s="9"/>
      <c r="I811" s="9"/>
      <c r="J811" s="15"/>
      <c r="K811" s="15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4"/>
      <c r="B812" s="24"/>
      <c r="C812" s="2"/>
      <c r="D812" s="2"/>
      <c r="E812" s="2"/>
      <c r="F812" s="2"/>
      <c r="G812" s="2"/>
      <c r="H812" s="9"/>
      <c r="I812" s="9"/>
      <c r="J812" s="15"/>
      <c r="K812" s="15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4"/>
      <c r="B813" s="24"/>
      <c r="C813" s="2"/>
      <c r="D813" s="2"/>
      <c r="E813" s="2"/>
      <c r="F813" s="2"/>
      <c r="G813" s="2"/>
      <c r="H813" s="9"/>
      <c r="I813" s="9"/>
      <c r="J813" s="15"/>
      <c r="K813" s="15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4"/>
      <c r="B814" s="24"/>
      <c r="C814" s="2"/>
      <c r="D814" s="2"/>
      <c r="E814" s="2"/>
      <c r="F814" s="2"/>
      <c r="G814" s="2"/>
      <c r="H814" s="9"/>
      <c r="I814" s="9"/>
      <c r="J814" s="15"/>
      <c r="K814" s="15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4"/>
      <c r="B815" s="24"/>
      <c r="C815" s="2"/>
      <c r="D815" s="2"/>
      <c r="E815" s="2"/>
      <c r="F815" s="2"/>
      <c r="G815" s="2"/>
      <c r="H815" s="9"/>
      <c r="I815" s="9"/>
      <c r="J815" s="15"/>
      <c r="K815" s="15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4"/>
      <c r="B816" s="24"/>
      <c r="C816" s="2"/>
      <c r="D816" s="2"/>
      <c r="E816" s="2"/>
      <c r="F816" s="2"/>
      <c r="G816" s="2"/>
      <c r="H816" s="9"/>
      <c r="I816" s="9"/>
      <c r="J816" s="15"/>
      <c r="K816" s="15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4"/>
      <c r="B817" s="24"/>
      <c r="C817" s="2"/>
      <c r="D817" s="2"/>
      <c r="E817" s="2"/>
      <c r="F817" s="2"/>
      <c r="G817" s="2"/>
      <c r="H817" s="9"/>
      <c r="I817" s="9"/>
      <c r="J817" s="15"/>
      <c r="K817" s="15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4"/>
      <c r="B818" s="24"/>
      <c r="C818" s="2"/>
      <c r="D818" s="2"/>
      <c r="E818" s="2"/>
      <c r="F818" s="2"/>
      <c r="G818" s="2"/>
      <c r="H818" s="9"/>
      <c r="I818" s="9"/>
      <c r="J818" s="15"/>
      <c r="K818" s="15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4"/>
      <c r="B819" s="24"/>
      <c r="C819" s="2"/>
      <c r="D819" s="2"/>
      <c r="E819" s="2"/>
      <c r="F819" s="2"/>
      <c r="G819" s="2"/>
      <c r="H819" s="9"/>
      <c r="I819" s="9"/>
      <c r="J819" s="15"/>
      <c r="K819" s="15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4"/>
      <c r="B820" s="24"/>
      <c r="C820" s="2"/>
      <c r="D820" s="2"/>
      <c r="E820" s="2"/>
      <c r="F820" s="2"/>
      <c r="G820" s="2"/>
      <c r="H820" s="9"/>
      <c r="I820" s="9"/>
      <c r="J820" s="15"/>
      <c r="K820" s="15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4"/>
      <c r="B821" s="24"/>
      <c r="C821" s="2"/>
      <c r="D821" s="2"/>
      <c r="E821" s="2"/>
      <c r="F821" s="2"/>
      <c r="G821" s="2"/>
      <c r="H821" s="9"/>
      <c r="I821" s="9"/>
      <c r="J821" s="15"/>
      <c r="K821" s="15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4"/>
      <c r="B822" s="24"/>
      <c r="C822" s="2"/>
      <c r="D822" s="2"/>
      <c r="E822" s="2"/>
      <c r="F822" s="2"/>
      <c r="G822" s="2"/>
      <c r="H822" s="9"/>
      <c r="I822" s="9"/>
      <c r="J822" s="15"/>
      <c r="K822" s="15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4"/>
      <c r="B823" s="24"/>
      <c r="C823" s="2"/>
      <c r="D823" s="2"/>
      <c r="E823" s="2"/>
      <c r="F823" s="2"/>
      <c r="G823" s="2"/>
      <c r="H823" s="9"/>
      <c r="I823" s="9"/>
      <c r="J823" s="15"/>
      <c r="K823" s="15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4"/>
      <c r="B824" s="24"/>
      <c r="C824" s="2"/>
      <c r="D824" s="2"/>
      <c r="E824" s="2"/>
      <c r="F824" s="2"/>
      <c r="G824" s="2"/>
      <c r="H824" s="9"/>
      <c r="I824" s="9"/>
      <c r="J824" s="15"/>
      <c r="K824" s="15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4"/>
      <c r="B825" s="24"/>
      <c r="C825" s="2"/>
      <c r="D825" s="2"/>
      <c r="E825" s="2"/>
      <c r="F825" s="2"/>
      <c r="G825" s="2"/>
      <c r="H825" s="9"/>
      <c r="I825" s="9"/>
      <c r="J825" s="15"/>
      <c r="K825" s="15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4"/>
      <c r="B826" s="24"/>
      <c r="C826" s="2"/>
      <c r="D826" s="2"/>
      <c r="E826" s="2"/>
      <c r="F826" s="2"/>
      <c r="G826" s="2"/>
      <c r="H826" s="9"/>
      <c r="I826" s="9"/>
      <c r="J826" s="15"/>
      <c r="K826" s="15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4"/>
      <c r="B827" s="24"/>
      <c r="C827" s="2"/>
      <c r="D827" s="2"/>
      <c r="E827" s="2"/>
      <c r="F827" s="2"/>
      <c r="G827" s="2"/>
      <c r="H827" s="9"/>
      <c r="I827" s="9"/>
      <c r="J827" s="15"/>
      <c r="K827" s="15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4"/>
      <c r="B828" s="24"/>
      <c r="C828" s="2"/>
      <c r="D828" s="2"/>
      <c r="E828" s="2"/>
      <c r="F828" s="2"/>
      <c r="G828" s="2"/>
      <c r="H828" s="9"/>
      <c r="I828" s="9"/>
      <c r="J828" s="15"/>
      <c r="K828" s="15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4"/>
      <c r="B829" s="24"/>
      <c r="C829" s="2"/>
      <c r="D829" s="2"/>
      <c r="E829" s="2"/>
      <c r="F829" s="2"/>
      <c r="G829" s="2"/>
      <c r="H829" s="9"/>
      <c r="I829" s="9"/>
      <c r="J829" s="15"/>
      <c r="K829" s="15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4"/>
      <c r="B830" s="24"/>
      <c r="C830" s="2"/>
      <c r="D830" s="2"/>
      <c r="E830" s="2"/>
      <c r="F830" s="2"/>
      <c r="G830" s="2"/>
      <c r="H830" s="9"/>
      <c r="I830" s="9"/>
      <c r="J830" s="15"/>
      <c r="K830" s="15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4"/>
      <c r="B831" s="24"/>
      <c r="C831" s="2"/>
      <c r="D831" s="2"/>
      <c r="E831" s="2"/>
      <c r="F831" s="2"/>
      <c r="G831" s="2"/>
      <c r="H831" s="9"/>
      <c r="I831" s="9"/>
      <c r="J831" s="15"/>
      <c r="K831" s="15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4"/>
      <c r="B832" s="24"/>
      <c r="C832" s="2"/>
      <c r="D832" s="2"/>
      <c r="E832" s="2"/>
      <c r="F832" s="2"/>
      <c r="G832" s="2"/>
      <c r="H832" s="9"/>
      <c r="I832" s="9"/>
      <c r="J832" s="15"/>
      <c r="K832" s="15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4"/>
      <c r="B833" s="24"/>
      <c r="C833" s="2"/>
      <c r="D833" s="2"/>
      <c r="E833" s="2"/>
      <c r="F833" s="2"/>
      <c r="G833" s="2"/>
      <c r="H833" s="9"/>
      <c r="I833" s="9"/>
      <c r="J833" s="15"/>
      <c r="K833" s="15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4"/>
      <c r="B834" s="24"/>
      <c r="C834" s="2"/>
      <c r="D834" s="2"/>
      <c r="E834" s="2"/>
      <c r="F834" s="2"/>
      <c r="G834" s="2"/>
      <c r="H834" s="9"/>
      <c r="I834" s="9"/>
      <c r="J834" s="15"/>
      <c r="K834" s="15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4"/>
      <c r="B835" s="24"/>
      <c r="C835" s="2"/>
      <c r="D835" s="2"/>
      <c r="E835" s="2"/>
      <c r="F835" s="2"/>
      <c r="G835" s="2"/>
      <c r="H835" s="9"/>
      <c r="I835" s="9"/>
      <c r="J835" s="15"/>
      <c r="K835" s="15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4"/>
      <c r="B836" s="24"/>
      <c r="C836" s="2"/>
      <c r="D836" s="2"/>
      <c r="E836" s="2"/>
      <c r="F836" s="2"/>
      <c r="G836" s="2"/>
      <c r="H836" s="9"/>
      <c r="I836" s="9"/>
      <c r="J836" s="15"/>
      <c r="K836" s="15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4"/>
      <c r="B837" s="24"/>
      <c r="C837" s="2"/>
      <c r="D837" s="2"/>
      <c r="E837" s="2"/>
      <c r="F837" s="2"/>
      <c r="G837" s="2"/>
      <c r="H837" s="9"/>
      <c r="I837" s="9"/>
      <c r="J837" s="15"/>
      <c r="K837" s="15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4"/>
      <c r="B838" s="24"/>
      <c r="C838" s="2"/>
      <c r="D838" s="2"/>
      <c r="E838" s="2"/>
      <c r="F838" s="2"/>
      <c r="G838" s="2"/>
      <c r="H838" s="9"/>
      <c r="I838" s="9"/>
      <c r="J838" s="15"/>
      <c r="K838" s="15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4"/>
      <c r="B839" s="24"/>
      <c r="C839" s="2"/>
      <c r="D839" s="2"/>
      <c r="E839" s="2"/>
      <c r="F839" s="2"/>
      <c r="G839" s="2"/>
      <c r="H839" s="9"/>
      <c r="I839" s="9"/>
      <c r="J839" s="15"/>
      <c r="K839" s="15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4"/>
      <c r="B840" s="24"/>
      <c r="C840" s="2"/>
      <c r="D840" s="2"/>
      <c r="E840" s="2"/>
      <c r="F840" s="2"/>
      <c r="G840" s="2"/>
      <c r="H840" s="9"/>
      <c r="I840" s="9"/>
      <c r="J840" s="15"/>
      <c r="K840" s="15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4"/>
      <c r="B841" s="24"/>
      <c r="C841" s="2"/>
      <c r="D841" s="2"/>
      <c r="E841" s="2"/>
      <c r="F841" s="2"/>
      <c r="G841" s="2"/>
      <c r="H841" s="9"/>
      <c r="I841" s="9"/>
      <c r="J841" s="15"/>
      <c r="K841" s="15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4"/>
      <c r="B842" s="24"/>
      <c r="C842" s="2"/>
      <c r="D842" s="2"/>
      <c r="E842" s="2"/>
      <c r="F842" s="2"/>
      <c r="G842" s="2"/>
      <c r="H842" s="9"/>
      <c r="I842" s="9"/>
      <c r="J842" s="15"/>
      <c r="K842" s="15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4"/>
      <c r="B843" s="24"/>
      <c r="C843" s="2"/>
      <c r="D843" s="2"/>
      <c r="E843" s="2"/>
      <c r="F843" s="2"/>
      <c r="G843" s="2"/>
      <c r="H843" s="9"/>
      <c r="I843" s="9"/>
      <c r="J843" s="15"/>
      <c r="K843" s="15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4"/>
      <c r="B844" s="24"/>
      <c r="C844" s="2"/>
      <c r="D844" s="2"/>
      <c r="E844" s="2"/>
      <c r="F844" s="2"/>
      <c r="G844" s="2"/>
      <c r="H844" s="9"/>
      <c r="I844" s="9"/>
      <c r="J844" s="15"/>
      <c r="K844" s="15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4"/>
      <c r="B845" s="24"/>
      <c r="C845" s="2"/>
      <c r="D845" s="2"/>
      <c r="E845" s="2"/>
      <c r="F845" s="2"/>
      <c r="G845" s="2"/>
      <c r="H845" s="9"/>
      <c r="I845" s="9"/>
      <c r="J845" s="15"/>
      <c r="K845" s="15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4"/>
      <c r="B846" s="24"/>
      <c r="C846" s="2"/>
      <c r="D846" s="2"/>
      <c r="E846" s="2"/>
      <c r="F846" s="2"/>
      <c r="G846" s="2"/>
      <c r="H846" s="9"/>
      <c r="I846" s="9"/>
      <c r="J846" s="15"/>
      <c r="K846" s="15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4"/>
      <c r="B847" s="24"/>
      <c r="C847" s="2"/>
      <c r="D847" s="2"/>
      <c r="E847" s="2"/>
      <c r="F847" s="2"/>
      <c r="G847" s="2"/>
      <c r="H847" s="9"/>
      <c r="I847" s="9"/>
      <c r="J847" s="15"/>
      <c r="K847" s="15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4"/>
      <c r="B848" s="24"/>
      <c r="C848" s="2"/>
      <c r="D848" s="2"/>
      <c r="E848" s="2"/>
      <c r="F848" s="2"/>
      <c r="G848" s="2"/>
      <c r="H848" s="9"/>
      <c r="I848" s="9"/>
      <c r="J848" s="15"/>
      <c r="K848" s="15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4"/>
      <c r="B849" s="24"/>
      <c r="C849" s="2"/>
      <c r="D849" s="2"/>
      <c r="E849" s="2"/>
      <c r="F849" s="2"/>
      <c r="G849" s="2"/>
      <c r="H849" s="9"/>
      <c r="I849" s="9"/>
      <c r="J849" s="15"/>
      <c r="K849" s="15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4"/>
      <c r="B850" s="24"/>
      <c r="C850" s="2"/>
      <c r="D850" s="2"/>
      <c r="E850" s="2"/>
      <c r="F850" s="2"/>
      <c r="G850" s="2"/>
      <c r="H850" s="9"/>
      <c r="I850" s="9"/>
      <c r="J850" s="15"/>
      <c r="K850" s="15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4"/>
      <c r="B851" s="24"/>
      <c r="C851" s="2"/>
      <c r="D851" s="2"/>
      <c r="E851" s="2"/>
      <c r="F851" s="2"/>
      <c r="G851" s="2"/>
      <c r="H851" s="9"/>
      <c r="I851" s="9"/>
      <c r="J851" s="15"/>
      <c r="K851" s="15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4"/>
      <c r="B852" s="24"/>
      <c r="C852" s="2"/>
      <c r="D852" s="2"/>
      <c r="E852" s="2"/>
      <c r="F852" s="2"/>
      <c r="G852" s="2"/>
      <c r="H852" s="9"/>
      <c r="I852" s="9"/>
      <c r="J852" s="15"/>
      <c r="K852" s="15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4"/>
      <c r="B853" s="24"/>
      <c r="C853" s="2"/>
      <c r="D853" s="2"/>
      <c r="E853" s="2"/>
      <c r="F853" s="2"/>
      <c r="G853" s="2"/>
      <c r="H853" s="9"/>
      <c r="I853" s="9"/>
      <c r="J853" s="15"/>
      <c r="K853" s="15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4"/>
      <c r="B854" s="24"/>
      <c r="C854" s="2"/>
      <c r="D854" s="2"/>
      <c r="E854" s="2"/>
      <c r="F854" s="2"/>
      <c r="G854" s="2"/>
      <c r="H854" s="9"/>
      <c r="I854" s="9"/>
      <c r="J854" s="15"/>
      <c r="K854" s="15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4"/>
      <c r="B855" s="24"/>
      <c r="C855" s="2"/>
      <c r="D855" s="2"/>
      <c r="E855" s="2"/>
      <c r="F855" s="2"/>
      <c r="G855" s="2"/>
      <c r="H855" s="9"/>
      <c r="I855" s="9"/>
      <c r="J855" s="15"/>
      <c r="K855" s="15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4"/>
      <c r="B856" s="24"/>
      <c r="C856" s="2"/>
      <c r="D856" s="2"/>
      <c r="E856" s="2"/>
      <c r="F856" s="2"/>
      <c r="G856" s="2"/>
      <c r="H856" s="9"/>
      <c r="I856" s="9"/>
      <c r="J856" s="15"/>
      <c r="K856" s="15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4"/>
      <c r="B857" s="24"/>
      <c r="C857" s="2"/>
      <c r="D857" s="2"/>
      <c r="E857" s="2"/>
      <c r="F857" s="2"/>
      <c r="G857" s="2"/>
      <c r="H857" s="9"/>
      <c r="I857" s="9"/>
      <c r="J857" s="15"/>
      <c r="K857" s="15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4"/>
      <c r="B858" s="24"/>
      <c r="C858" s="2"/>
      <c r="D858" s="2"/>
      <c r="E858" s="2"/>
      <c r="F858" s="2"/>
      <c r="G858" s="2"/>
      <c r="H858" s="9"/>
      <c r="I858" s="9"/>
      <c r="J858" s="15"/>
      <c r="K858" s="15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4"/>
      <c r="B859" s="24"/>
      <c r="C859" s="2"/>
      <c r="D859" s="2"/>
      <c r="E859" s="2"/>
      <c r="F859" s="2"/>
      <c r="G859" s="2"/>
      <c r="H859" s="9"/>
      <c r="I859" s="9"/>
      <c r="J859" s="15"/>
      <c r="K859" s="15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4"/>
      <c r="B860" s="24"/>
      <c r="C860" s="2"/>
      <c r="D860" s="2"/>
      <c r="E860" s="2"/>
      <c r="F860" s="2"/>
      <c r="G860" s="2"/>
      <c r="H860" s="9"/>
      <c r="I860" s="9"/>
      <c r="J860" s="15"/>
      <c r="K860" s="15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4"/>
      <c r="B861" s="24"/>
      <c r="C861" s="2"/>
      <c r="D861" s="2"/>
      <c r="E861" s="2"/>
      <c r="F861" s="2"/>
      <c r="G861" s="2"/>
      <c r="H861" s="9"/>
      <c r="I861" s="9"/>
      <c r="J861" s="15"/>
      <c r="K861" s="15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4"/>
      <c r="B862" s="24"/>
      <c r="C862" s="2"/>
      <c r="D862" s="2"/>
      <c r="E862" s="2"/>
      <c r="F862" s="2"/>
      <c r="G862" s="2"/>
      <c r="H862" s="9"/>
      <c r="I862" s="9"/>
      <c r="J862" s="15"/>
      <c r="K862" s="15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4"/>
      <c r="B863" s="24"/>
      <c r="C863" s="2"/>
      <c r="D863" s="2"/>
      <c r="E863" s="2"/>
      <c r="F863" s="2"/>
      <c r="G863" s="2"/>
      <c r="H863" s="9"/>
      <c r="I863" s="9"/>
      <c r="J863" s="15"/>
      <c r="K863" s="15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4"/>
      <c r="B864" s="24"/>
      <c r="C864" s="2"/>
      <c r="D864" s="2"/>
      <c r="E864" s="2"/>
      <c r="F864" s="2"/>
      <c r="G864" s="2"/>
      <c r="H864" s="9"/>
      <c r="I864" s="9"/>
      <c r="J864" s="15"/>
      <c r="K864" s="15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4"/>
      <c r="B865" s="24"/>
      <c r="C865" s="2"/>
      <c r="D865" s="2"/>
      <c r="E865" s="2"/>
      <c r="F865" s="2"/>
      <c r="G865" s="2"/>
      <c r="H865" s="9"/>
      <c r="I865" s="9"/>
      <c r="J865" s="15"/>
      <c r="K865" s="15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4"/>
      <c r="B866" s="24"/>
      <c r="C866" s="2"/>
      <c r="D866" s="2"/>
      <c r="E866" s="2"/>
      <c r="F866" s="2"/>
      <c r="G866" s="2"/>
      <c r="H866" s="9"/>
      <c r="I866" s="9"/>
      <c r="J866" s="15"/>
      <c r="K866" s="15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4"/>
      <c r="B867" s="24"/>
      <c r="C867" s="2"/>
      <c r="D867" s="2"/>
      <c r="E867" s="2"/>
      <c r="F867" s="2"/>
      <c r="G867" s="2"/>
      <c r="H867" s="9"/>
      <c r="I867" s="9"/>
      <c r="J867" s="15"/>
      <c r="K867" s="15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4"/>
      <c r="B868" s="24"/>
      <c r="C868" s="2"/>
      <c r="D868" s="2"/>
      <c r="E868" s="2"/>
      <c r="F868" s="2"/>
      <c r="G868" s="2"/>
      <c r="H868" s="9"/>
      <c r="I868" s="9"/>
      <c r="J868" s="15"/>
      <c r="K868" s="15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4"/>
      <c r="B869" s="24"/>
      <c r="C869" s="2"/>
      <c r="D869" s="2"/>
      <c r="E869" s="2"/>
      <c r="F869" s="2"/>
      <c r="G869" s="2"/>
      <c r="H869" s="9"/>
      <c r="I869" s="9"/>
      <c r="J869" s="15"/>
      <c r="K869" s="15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4"/>
      <c r="B870" s="24"/>
      <c r="C870" s="2"/>
      <c r="D870" s="2"/>
      <c r="E870" s="2"/>
      <c r="F870" s="2"/>
      <c r="G870" s="2"/>
      <c r="H870" s="9"/>
      <c r="I870" s="9"/>
      <c r="J870" s="15"/>
      <c r="K870" s="15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4"/>
      <c r="B871" s="24"/>
      <c r="C871" s="2"/>
      <c r="D871" s="2"/>
      <c r="E871" s="2"/>
      <c r="F871" s="2"/>
      <c r="G871" s="2"/>
      <c r="H871" s="9"/>
      <c r="I871" s="9"/>
      <c r="J871" s="15"/>
      <c r="K871" s="15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4"/>
      <c r="B872" s="24"/>
      <c r="C872" s="2"/>
      <c r="D872" s="2"/>
      <c r="E872" s="2"/>
      <c r="F872" s="2"/>
      <c r="G872" s="2"/>
      <c r="H872" s="9"/>
      <c r="I872" s="9"/>
      <c r="J872" s="15"/>
      <c r="K872" s="15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4"/>
      <c r="B873" s="24"/>
      <c r="C873" s="2"/>
      <c r="D873" s="2"/>
      <c r="E873" s="2"/>
      <c r="F873" s="2"/>
      <c r="G873" s="2"/>
      <c r="H873" s="9"/>
      <c r="I873" s="9"/>
      <c r="J873" s="15"/>
      <c r="K873" s="15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4"/>
      <c r="B874" s="24"/>
      <c r="C874" s="2"/>
      <c r="D874" s="2"/>
      <c r="E874" s="2"/>
      <c r="F874" s="2"/>
      <c r="G874" s="2"/>
      <c r="H874" s="9"/>
      <c r="I874" s="9"/>
      <c r="J874" s="15"/>
      <c r="K874" s="15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4"/>
      <c r="B875" s="24"/>
      <c r="C875" s="2"/>
      <c r="D875" s="2"/>
      <c r="E875" s="2"/>
      <c r="F875" s="2"/>
      <c r="G875" s="2"/>
      <c r="H875" s="9"/>
      <c r="I875" s="9"/>
      <c r="J875" s="15"/>
      <c r="K875" s="15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4"/>
      <c r="B876" s="24"/>
      <c r="C876" s="2"/>
      <c r="D876" s="2"/>
      <c r="E876" s="2"/>
      <c r="F876" s="2"/>
      <c r="G876" s="2"/>
      <c r="H876" s="9"/>
      <c r="I876" s="9"/>
      <c r="J876" s="15"/>
      <c r="K876" s="15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4"/>
      <c r="B877" s="24"/>
      <c r="C877" s="2"/>
      <c r="D877" s="2"/>
      <c r="E877" s="2"/>
      <c r="F877" s="2"/>
      <c r="G877" s="2"/>
      <c r="H877" s="9"/>
      <c r="I877" s="9"/>
      <c r="J877" s="15"/>
      <c r="K877" s="15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4"/>
      <c r="B878" s="24"/>
      <c r="C878" s="2"/>
      <c r="D878" s="2"/>
      <c r="E878" s="2"/>
      <c r="F878" s="2"/>
      <c r="G878" s="2"/>
      <c r="H878" s="9"/>
      <c r="I878" s="9"/>
      <c r="J878" s="15"/>
      <c r="K878" s="15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4"/>
      <c r="B879" s="24"/>
      <c r="C879" s="2"/>
      <c r="D879" s="2"/>
      <c r="E879" s="2"/>
      <c r="F879" s="2"/>
      <c r="G879" s="2"/>
      <c r="H879" s="9"/>
      <c r="I879" s="9"/>
      <c r="J879" s="15"/>
      <c r="K879" s="15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4"/>
      <c r="B880" s="24"/>
      <c r="C880" s="2"/>
      <c r="D880" s="2"/>
      <c r="E880" s="2"/>
      <c r="F880" s="2"/>
      <c r="G880" s="2"/>
      <c r="H880" s="9"/>
      <c r="I880" s="9"/>
      <c r="J880" s="15"/>
      <c r="K880" s="15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4"/>
      <c r="B881" s="24"/>
      <c r="C881" s="2"/>
      <c r="D881" s="2"/>
      <c r="E881" s="2"/>
      <c r="F881" s="2"/>
      <c r="G881" s="2"/>
      <c r="H881" s="9"/>
      <c r="I881" s="9"/>
      <c r="J881" s="15"/>
      <c r="K881" s="15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4"/>
      <c r="B882" s="24"/>
      <c r="C882" s="2"/>
      <c r="D882" s="2"/>
      <c r="E882" s="2"/>
      <c r="F882" s="2"/>
      <c r="G882" s="2"/>
      <c r="H882" s="9"/>
      <c r="I882" s="9"/>
      <c r="J882" s="15"/>
      <c r="K882" s="15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4"/>
      <c r="B883" s="24"/>
      <c r="C883" s="2"/>
      <c r="D883" s="2"/>
      <c r="E883" s="2"/>
      <c r="F883" s="2"/>
      <c r="G883" s="2"/>
      <c r="H883" s="9"/>
      <c r="I883" s="9"/>
      <c r="J883" s="15"/>
      <c r="K883" s="15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4"/>
      <c r="B884" s="24"/>
      <c r="C884" s="2"/>
      <c r="D884" s="2"/>
      <c r="E884" s="2"/>
      <c r="F884" s="2"/>
      <c r="G884" s="2"/>
      <c r="H884" s="9"/>
      <c r="I884" s="9"/>
      <c r="J884" s="15"/>
      <c r="K884" s="15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4"/>
      <c r="B885" s="24"/>
      <c r="C885" s="2"/>
      <c r="D885" s="2"/>
      <c r="E885" s="2"/>
      <c r="F885" s="2"/>
      <c r="G885" s="2"/>
      <c r="H885" s="9"/>
      <c r="I885" s="9"/>
      <c r="J885" s="15"/>
      <c r="K885" s="15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4"/>
      <c r="B886" s="24"/>
      <c r="C886" s="2"/>
      <c r="D886" s="2"/>
      <c r="E886" s="2"/>
      <c r="F886" s="2"/>
      <c r="G886" s="2"/>
      <c r="H886" s="9"/>
      <c r="I886" s="9"/>
      <c r="J886" s="15"/>
      <c r="K886" s="15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4"/>
      <c r="B887" s="24"/>
      <c r="C887" s="2"/>
      <c r="D887" s="2"/>
      <c r="E887" s="2"/>
      <c r="F887" s="2"/>
      <c r="G887" s="2"/>
      <c r="H887" s="9"/>
      <c r="I887" s="9"/>
      <c r="J887" s="15"/>
      <c r="K887" s="15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4"/>
      <c r="B888" s="24"/>
      <c r="C888" s="2"/>
      <c r="D888" s="2"/>
      <c r="E888" s="2"/>
      <c r="F888" s="2"/>
      <c r="G888" s="2"/>
      <c r="H888" s="9"/>
      <c r="I888" s="9"/>
      <c r="J888" s="15"/>
      <c r="K888" s="15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4"/>
      <c r="B889" s="24"/>
      <c r="C889" s="2"/>
      <c r="D889" s="2"/>
      <c r="E889" s="2"/>
      <c r="F889" s="2"/>
      <c r="G889" s="2"/>
      <c r="H889" s="9"/>
      <c r="I889" s="9"/>
      <c r="J889" s="15"/>
      <c r="K889" s="15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4"/>
      <c r="B890" s="24"/>
      <c r="C890" s="2"/>
      <c r="D890" s="2"/>
      <c r="E890" s="2"/>
      <c r="F890" s="2"/>
      <c r="G890" s="2"/>
      <c r="H890" s="9"/>
      <c r="I890" s="9"/>
      <c r="J890" s="15"/>
      <c r="K890" s="15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4"/>
      <c r="B891" s="24"/>
      <c r="C891" s="2"/>
      <c r="D891" s="2"/>
      <c r="E891" s="2"/>
      <c r="F891" s="2"/>
      <c r="G891" s="2"/>
      <c r="H891" s="9"/>
      <c r="I891" s="9"/>
      <c r="J891" s="15"/>
      <c r="K891" s="15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4"/>
      <c r="B892" s="24"/>
      <c r="C892" s="2"/>
      <c r="D892" s="2"/>
      <c r="E892" s="2"/>
      <c r="F892" s="2"/>
      <c r="G892" s="2"/>
      <c r="H892" s="9"/>
      <c r="I892" s="9"/>
      <c r="J892" s="15"/>
      <c r="K892" s="15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4"/>
      <c r="B893" s="24"/>
      <c r="C893" s="2"/>
      <c r="D893" s="2"/>
      <c r="E893" s="2"/>
      <c r="F893" s="2"/>
      <c r="G893" s="2"/>
      <c r="H893" s="9"/>
      <c r="I893" s="9"/>
      <c r="J893" s="15"/>
      <c r="K893" s="15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4"/>
      <c r="B894" s="24"/>
      <c r="C894" s="2"/>
      <c r="D894" s="2"/>
      <c r="E894" s="2"/>
      <c r="F894" s="2"/>
      <c r="G894" s="2"/>
      <c r="H894" s="9"/>
      <c r="I894" s="9"/>
      <c r="J894" s="15"/>
      <c r="K894" s="15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4"/>
      <c r="B895" s="24"/>
      <c r="C895" s="2"/>
      <c r="D895" s="2"/>
      <c r="E895" s="2"/>
      <c r="F895" s="2"/>
      <c r="G895" s="2"/>
      <c r="H895" s="9"/>
      <c r="I895" s="9"/>
      <c r="J895" s="15"/>
      <c r="K895" s="15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4"/>
      <c r="B896" s="24"/>
      <c r="C896" s="2"/>
      <c r="D896" s="2"/>
      <c r="E896" s="2"/>
      <c r="F896" s="2"/>
      <c r="G896" s="2"/>
      <c r="H896" s="9"/>
      <c r="I896" s="9"/>
      <c r="J896" s="15"/>
      <c r="K896" s="15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4"/>
      <c r="B897" s="24"/>
      <c r="C897" s="2"/>
      <c r="D897" s="2"/>
      <c r="E897" s="2"/>
      <c r="F897" s="2"/>
      <c r="G897" s="2"/>
      <c r="H897" s="9"/>
      <c r="I897" s="9"/>
      <c r="J897" s="15"/>
      <c r="K897" s="15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4"/>
      <c r="B898" s="24"/>
      <c r="C898" s="2"/>
      <c r="D898" s="2"/>
      <c r="E898" s="2"/>
      <c r="F898" s="2"/>
      <c r="G898" s="2"/>
      <c r="H898" s="9"/>
      <c r="I898" s="9"/>
      <c r="J898" s="15"/>
      <c r="K898" s="15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4"/>
      <c r="B899" s="24"/>
      <c r="C899" s="2"/>
      <c r="D899" s="2"/>
      <c r="E899" s="2"/>
      <c r="F899" s="2"/>
      <c r="G899" s="2"/>
      <c r="H899" s="9"/>
      <c r="I899" s="9"/>
      <c r="J899" s="15"/>
      <c r="K899" s="15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4"/>
      <c r="B900" s="24"/>
      <c r="C900" s="2"/>
      <c r="D900" s="2"/>
      <c r="E900" s="2"/>
      <c r="F900" s="2"/>
      <c r="G900" s="2"/>
      <c r="H900" s="9"/>
      <c r="I900" s="9"/>
      <c r="J900" s="15"/>
      <c r="K900" s="15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4"/>
      <c r="B901" s="24"/>
      <c r="C901" s="2"/>
      <c r="D901" s="2"/>
      <c r="E901" s="2"/>
      <c r="F901" s="2"/>
      <c r="G901" s="2"/>
      <c r="H901" s="9"/>
      <c r="I901" s="9"/>
      <c r="J901" s="15"/>
      <c r="K901" s="15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4"/>
      <c r="B902" s="24"/>
      <c r="C902" s="2"/>
      <c r="D902" s="2"/>
      <c r="E902" s="2"/>
      <c r="F902" s="2"/>
      <c r="G902" s="2"/>
      <c r="H902" s="9"/>
      <c r="I902" s="9"/>
      <c r="J902" s="15"/>
      <c r="K902" s="15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4"/>
      <c r="B903" s="24"/>
      <c r="C903" s="2"/>
      <c r="D903" s="2"/>
      <c r="E903" s="2"/>
      <c r="F903" s="2"/>
      <c r="G903" s="2"/>
      <c r="H903" s="9"/>
      <c r="I903" s="9"/>
      <c r="J903" s="15"/>
      <c r="K903" s="15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4"/>
      <c r="B904" s="24"/>
      <c r="C904" s="2"/>
      <c r="D904" s="2"/>
      <c r="E904" s="2"/>
      <c r="F904" s="2"/>
      <c r="G904" s="2"/>
      <c r="H904" s="9"/>
      <c r="I904" s="9"/>
      <c r="J904" s="15"/>
      <c r="K904" s="15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4"/>
      <c r="B905" s="24"/>
      <c r="C905" s="2"/>
      <c r="D905" s="2"/>
      <c r="E905" s="2"/>
      <c r="F905" s="2"/>
      <c r="G905" s="2"/>
      <c r="H905" s="9"/>
      <c r="I905" s="9"/>
      <c r="J905" s="15"/>
      <c r="K905" s="15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4"/>
      <c r="B906" s="24"/>
      <c r="C906" s="2"/>
      <c r="D906" s="2"/>
      <c r="E906" s="2"/>
      <c r="F906" s="2"/>
      <c r="G906" s="2"/>
      <c r="H906" s="9"/>
      <c r="I906" s="9"/>
      <c r="J906" s="15"/>
      <c r="K906" s="15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4"/>
      <c r="B907" s="24"/>
      <c r="C907" s="2"/>
      <c r="D907" s="2"/>
      <c r="E907" s="2"/>
      <c r="F907" s="2"/>
      <c r="G907" s="2"/>
      <c r="H907" s="9"/>
      <c r="I907" s="9"/>
      <c r="J907" s="15"/>
      <c r="K907" s="15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4"/>
      <c r="B908" s="24"/>
      <c r="C908" s="2"/>
      <c r="D908" s="2"/>
      <c r="E908" s="2"/>
      <c r="F908" s="2"/>
      <c r="G908" s="2"/>
      <c r="H908" s="9"/>
      <c r="I908" s="9"/>
      <c r="J908" s="15"/>
      <c r="K908" s="15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4"/>
      <c r="B909" s="24"/>
      <c r="C909" s="2"/>
      <c r="D909" s="2"/>
      <c r="E909" s="2"/>
      <c r="F909" s="2"/>
      <c r="G909" s="2"/>
      <c r="H909" s="9"/>
      <c r="I909" s="9"/>
      <c r="J909" s="15"/>
      <c r="K909" s="15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4"/>
      <c r="B910" s="24"/>
      <c r="C910" s="2"/>
      <c r="D910" s="2"/>
      <c r="E910" s="2"/>
      <c r="F910" s="2"/>
      <c r="G910" s="2"/>
      <c r="H910" s="9"/>
      <c r="I910" s="9"/>
      <c r="J910" s="15"/>
      <c r="K910" s="15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4"/>
      <c r="B911" s="24"/>
      <c r="C911" s="2"/>
      <c r="D911" s="2"/>
      <c r="E911" s="2"/>
      <c r="F911" s="2"/>
      <c r="G911" s="2"/>
      <c r="H911" s="9"/>
      <c r="I911" s="9"/>
      <c r="J911" s="15"/>
      <c r="K911" s="15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4"/>
      <c r="B912" s="24"/>
      <c r="C912" s="2"/>
      <c r="D912" s="2"/>
      <c r="E912" s="2"/>
      <c r="F912" s="2"/>
      <c r="G912" s="2"/>
      <c r="H912" s="9"/>
      <c r="I912" s="9"/>
      <c r="J912" s="15"/>
      <c r="K912" s="15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4"/>
      <c r="B913" s="24"/>
      <c r="C913" s="2"/>
      <c r="D913" s="2"/>
      <c r="E913" s="2"/>
      <c r="F913" s="2"/>
      <c r="G913" s="2"/>
      <c r="H913" s="9"/>
      <c r="I913" s="9"/>
      <c r="J913" s="15"/>
      <c r="K913" s="15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4"/>
      <c r="B914" s="24"/>
      <c r="C914" s="2"/>
      <c r="D914" s="2"/>
      <c r="E914" s="2"/>
      <c r="F914" s="2"/>
      <c r="G914" s="2"/>
      <c r="H914" s="9"/>
      <c r="I914" s="9"/>
      <c r="J914" s="15"/>
      <c r="K914" s="15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4"/>
      <c r="B915" s="24"/>
      <c r="C915" s="2"/>
      <c r="D915" s="2"/>
      <c r="E915" s="2"/>
      <c r="F915" s="2"/>
      <c r="G915" s="2"/>
      <c r="H915" s="9"/>
      <c r="I915" s="9"/>
      <c r="J915" s="15"/>
      <c r="K915" s="15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4"/>
      <c r="B916" s="24"/>
      <c r="C916" s="2"/>
      <c r="D916" s="2"/>
      <c r="E916" s="2"/>
      <c r="F916" s="2"/>
      <c r="G916" s="2"/>
      <c r="H916" s="9"/>
      <c r="I916" s="9"/>
      <c r="J916" s="15"/>
      <c r="K916" s="15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4"/>
      <c r="B917" s="24"/>
      <c r="C917" s="2"/>
      <c r="D917" s="2"/>
      <c r="E917" s="2"/>
      <c r="F917" s="2"/>
      <c r="G917" s="2"/>
      <c r="H917" s="9"/>
      <c r="I917" s="9"/>
      <c r="J917" s="15"/>
      <c r="K917" s="15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4"/>
      <c r="B918" s="24"/>
      <c r="C918" s="2"/>
      <c r="D918" s="2"/>
      <c r="E918" s="2"/>
      <c r="F918" s="2"/>
      <c r="G918" s="2"/>
      <c r="H918" s="9"/>
      <c r="I918" s="9"/>
      <c r="J918" s="15"/>
      <c r="K918" s="15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4"/>
      <c r="B919" s="24"/>
      <c r="C919" s="2"/>
      <c r="D919" s="2"/>
      <c r="E919" s="2"/>
      <c r="F919" s="2"/>
      <c r="G919" s="2"/>
      <c r="H919" s="9"/>
      <c r="I919" s="9"/>
      <c r="J919" s="15"/>
      <c r="K919" s="15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4"/>
      <c r="B920" s="24"/>
      <c r="C920" s="2"/>
      <c r="D920" s="2"/>
      <c r="E920" s="2"/>
      <c r="F920" s="2"/>
      <c r="G920" s="2"/>
      <c r="H920" s="9"/>
      <c r="I920" s="9"/>
      <c r="J920" s="15"/>
      <c r="K920" s="15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4"/>
      <c r="B921" s="24"/>
      <c r="C921" s="2"/>
      <c r="D921" s="2"/>
      <c r="E921" s="2"/>
      <c r="F921" s="2"/>
      <c r="G921" s="2"/>
      <c r="H921" s="9"/>
      <c r="I921" s="9"/>
      <c r="J921" s="15"/>
      <c r="K921" s="15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4"/>
      <c r="B922" s="24"/>
      <c r="C922" s="2"/>
      <c r="D922" s="2"/>
      <c r="E922" s="2"/>
      <c r="F922" s="2"/>
      <c r="G922" s="2"/>
      <c r="H922" s="9"/>
      <c r="I922" s="9"/>
      <c r="J922" s="15"/>
      <c r="K922" s="15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4"/>
      <c r="B923" s="24"/>
      <c r="C923" s="2"/>
      <c r="D923" s="2"/>
      <c r="E923" s="2"/>
      <c r="F923" s="2"/>
      <c r="G923" s="2"/>
      <c r="H923" s="9"/>
      <c r="I923" s="9"/>
      <c r="J923" s="15"/>
      <c r="K923" s="15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4"/>
      <c r="B924" s="24"/>
      <c r="C924" s="2"/>
      <c r="D924" s="2"/>
      <c r="E924" s="2"/>
      <c r="F924" s="2"/>
      <c r="G924" s="2"/>
      <c r="H924" s="9"/>
      <c r="I924" s="9"/>
      <c r="J924" s="15"/>
      <c r="K924" s="15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4"/>
      <c r="B925" s="24"/>
      <c r="C925" s="2"/>
      <c r="D925" s="2"/>
      <c r="E925" s="2"/>
      <c r="F925" s="2"/>
      <c r="G925" s="2"/>
      <c r="H925" s="9"/>
      <c r="I925" s="9"/>
      <c r="J925" s="15"/>
      <c r="K925" s="15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4"/>
      <c r="B926" s="24"/>
      <c r="C926" s="2"/>
      <c r="D926" s="2"/>
      <c r="E926" s="2"/>
      <c r="F926" s="2"/>
      <c r="G926" s="2"/>
      <c r="H926" s="9"/>
      <c r="I926" s="9"/>
      <c r="J926" s="15"/>
      <c r="K926" s="15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4"/>
      <c r="B927" s="24"/>
      <c r="C927" s="2"/>
      <c r="D927" s="2"/>
      <c r="E927" s="2"/>
      <c r="F927" s="2"/>
      <c r="G927" s="2"/>
      <c r="H927" s="9"/>
      <c r="I927" s="9"/>
      <c r="J927" s="15"/>
      <c r="K927" s="15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4"/>
      <c r="B928" s="24"/>
      <c r="C928" s="2"/>
      <c r="D928" s="2"/>
      <c r="E928" s="2"/>
      <c r="F928" s="2"/>
      <c r="G928" s="2"/>
      <c r="H928" s="9"/>
      <c r="I928" s="9"/>
      <c r="J928" s="15"/>
      <c r="K928" s="15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4"/>
      <c r="B929" s="24"/>
      <c r="C929" s="2"/>
      <c r="D929" s="2"/>
      <c r="E929" s="2"/>
      <c r="F929" s="2"/>
      <c r="G929" s="2"/>
      <c r="H929" s="9"/>
      <c r="I929" s="9"/>
      <c r="J929" s="15"/>
      <c r="K929" s="15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4"/>
      <c r="B930" s="24"/>
      <c r="C930" s="2"/>
      <c r="D930" s="2"/>
      <c r="E930" s="2"/>
      <c r="F930" s="2"/>
      <c r="G930" s="2"/>
      <c r="H930" s="9"/>
      <c r="I930" s="9"/>
      <c r="J930" s="15"/>
      <c r="K930" s="15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4"/>
      <c r="B931" s="24"/>
      <c r="C931" s="2"/>
      <c r="D931" s="2"/>
      <c r="E931" s="2"/>
      <c r="F931" s="2"/>
      <c r="G931" s="2"/>
      <c r="H931" s="9"/>
      <c r="I931" s="9"/>
      <c r="J931" s="15"/>
      <c r="K931" s="15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4"/>
      <c r="B932" s="24"/>
      <c r="C932" s="2"/>
      <c r="D932" s="2"/>
      <c r="E932" s="2"/>
      <c r="F932" s="2"/>
      <c r="G932" s="2"/>
      <c r="H932" s="9"/>
      <c r="I932" s="9"/>
      <c r="J932" s="15"/>
      <c r="K932" s="15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4"/>
      <c r="B933" s="24"/>
      <c r="C933" s="2"/>
      <c r="D933" s="2"/>
      <c r="E933" s="2"/>
      <c r="F933" s="2"/>
      <c r="G933" s="2"/>
      <c r="H933" s="9"/>
      <c r="I933" s="9"/>
      <c r="J933" s="15"/>
      <c r="K933" s="15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4"/>
      <c r="B934" s="24"/>
      <c r="C934" s="2"/>
      <c r="D934" s="2"/>
      <c r="E934" s="2"/>
      <c r="F934" s="2"/>
      <c r="G934" s="2"/>
      <c r="H934" s="9"/>
      <c r="I934" s="9"/>
      <c r="J934" s="15"/>
      <c r="K934" s="15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4"/>
      <c r="B935" s="24"/>
      <c r="C935" s="2"/>
      <c r="D935" s="2"/>
      <c r="E935" s="2"/>
      <c r="F935" s="2"/>
      <c r="G935" s="2"/>
      <c r="H935" s="9"/>
      <c r="I935" s="9"/>
      <c r="J935" s="15"/>
      <c r="K935" s="15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4"/>
      <c r="B936" s="24"/>
      <c r="C936" s="2"/>
      <c r="D936" s="2"/>
      <c r="E936" s="2"/>
      <c r="F936" s="2"/>
      <c r="G936" s="2"/>
      <c r="H936" s="9"/>
      <c r="I936" s="9"/>
      <c r="J936" s="15"/>
      <c r="K936" s="15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4"/>
      <c r="B937" s="24"/>
      <c r="C937" s="2"/>
      <c r="D937" s="2"/>
      <c r="E937" s="2"/>
      <c r="F937" s="2"/>
      <c r="G937" s="2"/>
      <c r="H937" s="9"/>
      <c r="I937" s="9"/>
      <c r="J937" s="15"/>
      <c r="K937" s="15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4"/>
      <c r="B938" s="24"/>
      <c r="C938" s="2"/>
      <c r="D938" s="2"/>
      <c r="E938" s="2"/>
      <c r="F938" s="2"/>
      <c r="G938" s="2"/>
      <c r="H938" s="9"/>
      <c r="I938" s="9"/>
      <c r="J938" s="15"/>
      <c r="K938" s="15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4"/>
      <c r="B939" s="24"/>
      <c r="C939" s="2"/>
      <c r="D939" s="2"/>
      <c r="E939" s="2"/>
      <c r="F939" s="2"/>
      <c r="G939" s="2"/>
      <c r="H939" s="9"/>
      <c r="I939" s="9"/>
      <c r="J939" s="15"/>
      <c r="K939" s="15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4"/>
      <c r="B940" s="24"/>
      <c r="C940" s="2"/>
      <c r="D940" s="2"/>
      <c r="E940" s="2"/>
      <c r="F940" s="2"/>
      <c r="G940" s="2"/>
      <c r="H940" s="9"/>
      <c r="I940" s="9"/>
      <c r="J940" s="15"/>
      <c r="K940" s="15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4"/>
      <c r="B941" s="24"/>
      <c r="C941" s="2"/>
      <c r="D941" s="2"/>
      <c r="E941" s="2"/>
      <c r="F941" s="2"/>
      <c r="G941" s="2"/>
      <c r="H941" s="9"/>
      <c r="I941" s="9"/>
      <c r="J941" s="15"/>
      <c r="K941" s="15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4"/>
      <c r="B942" s="24"/>
      <c r="C942" s="2"/>
      <c r="D942" s="2"/>
      <c r="E942" s="2"/>
      <c r="F942" s="2"/>
      <c r="G942" s="2"/>
      <c r="H942" s="9"/>
      <c r="I942" s="9"/>
      <c r="J942" s="15"/>
      <c r="K942" s="15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4"/>
      <c r="B943" s="24"/>
      <c r="C943" s="2"/>
      <c r="D943" s="2"/>
      <c r="E943" s="2"/>
      <c r="F943" s="2"/>
      <c r="G943" s="2"/>
      <c r="H943" s="9"/>
      <c r="I943" s="9"/>
      <c r="J943" s="15"/>
      <c r="K943" s="15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4"/>
      <c r="B944" s="24"/>
      <c r="C944" s="2"/>
      <c r="D944" s="2"/>
      <c r="E944" s="2"/>
      <c r="F944" s="2"/>
      <c r="G944" s="2"/>
      <c r="H944" s="9"/>
      <c r="I944" s="9"/>
      <c r="J944" s="15"/>
      <c r="K944" s="15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4"/>
      <c r="B945" s="24"/>
      <c r="C945" s="2"/>
      <c r="D945" s="2"/>
      <c r="E945" s="2"/>
      <c r="F945" s="2"/>
      <c r="G945" s="2"/>
      <c r="H945" s="9"/>
      <c r="I945" s="9"/>
      <c r="J945" s="15"/>
      <c r="K945" s="15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4"/>
      <c r="B946" s="24"/>
      <c r="C946" s="2"/>
      <c r="D946" s="2"/>
      <c r="E946" s="2"/>
      <c r="F946" s="2"/>
      <c r="G946" s="2"/>
      <c r="H946" s="9"/>
      <c r="I946" s="9"/>
      <c r="J946" s="15"/>
      <c r="K946" s="15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4"/>
      <c r="B947" s="24"/>
      <c r="C947" s="2"/>
      <c r="D947" s="2"/>
      <c r="E947" s="2"/>
      <c r="F947" s="2"/>
      <c r="G947" s="2"/>
      <c r="H947" s="9"/>
      <c r="I947" s="9"/>
      <c r="J947" s="15"/>
      <c r="K947" s="15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4"/>
      <c r="B948" s="24"/>
      <c r="C948" s="2"/>
      <c r="D948" s="2"/>
      <c r="E948" s="2"/>
      <c r="F948" s="2"/>
      <c r="G948" s="2"/>
      <c r="H948" s="9"/>
      <c r="I948" s="9"/>
      <c r="J948" s="15"/>
      <c r="K948" s="15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4"/>
      <c r="B949" s="24"/>
      <c r="C949" s="2"/>
      <c r="D949" s="2"/>
      <c r="E949" s="2"/>
      <c r="F949" s="2"/>
      <c r="G949" s="2"/>
      <c r="H949" s="9"/>
      <c r="I949" s="9"/>
      <c r="J949" s="15"/>
      <c r="K949" s="15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4"/>
      <c r="B950" s="24"/>
      <c r="C950" s="2"/>
      <c r="D950" s="2"/>
      <c r="E950" s="2"/>
      <c r="F950" s="2"/>
      <c r="G950" s="2"/>
      <c r="H950" s="9"/>
      <c r="I950" s="9"/>
      <c r="J950" s="15"/>
      <c r="K950" s="15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4"/>
      <c r="B951" s="24"/>
      <c r="C951" s="2"/>
      <c r="D951" s="2"/>
      <c r="E951" s="2"/>
      <c r="F951" s="2"/>
      <c r="G951" s="2"/>
      <c r="H951" s="9"/>
      <c r="I951" s="9"/>
      <c r="J951" s="15"/>
      <c r="K951" s="15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4"/>
      <c r="B952" s="24"/>
      <c r="C952" s="2"/>
      <c r="D952" s="2"/>
      <c r="E952" s="2"/>
      <c r="F952" s="2"/>
      <c r="G952" s="2"/>
      <c r="H952" s="9"/>
      <c r="I952" s="9"/>
      <c r="J952" s="15"/>
      <c r="K952" s="15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4"/>
      <c r="B953" s="24"/>
      <c r="C953" s="2"/>
      <c r="D953" s="2"/>
      <c r="E953" s="2"/>
      <c r="F953" s="2"/>
      <c r="G953" s="2"/>
      <c r="H953" s="9"/>
      <c r="I953" s="9"/>
      <c r="J953" s="15"/>
      <c r="K953" s="15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4"/>
      <c r="B954" s="24"/>
      <c r="C954" s="2"/>
      <c r="D954" s="2"/>
      <c r="E954" s="2"/>
      <c r="F954" s="2"/>
      <c r="G954" s="2"/>
      <c r="H954" s="9"/>
      <c r="I954" s="9"/>
      <c r="J954" s="15"/>
      <c r="K954" s="15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4"/>
      <c r="B955" s="24"/>
      <c r="C955" s="2"/>
      <c r="D955" s="2"/>
      <c r="E955" s="2"/>
      <c r="F955" s="2"/>
      <c r="G955" s="2"/>
      <c r="H955" s="9"/>
      <c r="I955" s="9"/>
      <c r="J955" s="15"/>
      <c r="K955" s="15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4"/>
      <c r="B956" s="24"/>
      <c r="C956" s="2"/>
      <c r="D956" s="2"/>
      <c r="E956" s="2"/>
      <c r="F956" s="2"/>
      <c r="G956" s="2"/>
      <c r="H956" s="9"/>
      <c r="I956" s="9"/>
      <c r="J956" s="15"/>
      <c r="K956" s="15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4"/>
      <c r="B957" s="24"/>
      <c r="C957" s="2"/>
      <c r="D957" s="2"/>
      <c r="E957" s="2"/>
      <c r="F957" s="2"/>
      <c r="G957" s="2"/>
      <c r="H957" s="9"/>
      <c r="I957" s="9"/>
      <c r="J957" s="15"/>
      <c r="K957" s="15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4"/>
      <c r="B958" s="24"/>
      <c r="C958" s="2"/>
      <c r="D958" s="2"/>
      <c r="E958" s="2"/>
      <c r="F958" s="2"/>
      <c r="G958" s="2"/>
      <c r="H958" s="9"/>
      <c r="I958" s="9"/>
      <c r="J958" s="15"/>
      <c r="K958" s="15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4"/>
      <c r="B959" s="24"/>
      <c r="C959" s="2"/>
      <c r="D959" s="2"/>
      <c r="E959" s="2"/>
      <c r="F959" s="2"/>
      <c r="G959" s="2"/>
      <c r="H959" s="9"/>
      <c r="I959" s="9"/>
      <c r="J959" s="15"/>
      <c r="K959" s="15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4"/>
      <c r="B960" s="24"/>
      <c r="C960" s="2"/>
      <c r="D960" s="2"/>
      <c r="E960" s="2"/>
      <c r="F960" s="2"/>
      <c r="G960" s="2"/>
      <c r="H960" s="9"/>
      <c r="I960" s="9"/>
      <c r="J960" s="15"/>
      <c r="K960" s="15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4"/>
      <c r="B961" s="24"/>
      <c r="C961" s="2"/>
      <c r="D961" s="2"/>
      <c r="E961" s="2"/>
      <c r="F961" s="2"/>
      <c r="G961" s="2"/>
      <c r="H961" s="9"/>
      <c r="I961" s="9"/>
      <c r="J961" s="15"/>
      <c r="K961" s="15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4"/>
      <c r="B962" s="24"/>
      <c r="C962" s="2"/>
      <c r="D962" s="2"/>
      <c r="E962" s="2"/>
      <c r="F962" s="2"/>
      <c r="G962" s="2"/>
      <c r="H962" s="9"/>
      <c r="I962" s="9"/>
      <c r="J962" s="15"/>
      <c r="K962" s="15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4"/>
      <c r="B963" s="24"/>
      <c r="C963" s="2"/>
      <c r="D963" s="2"/>
      <c r="E963" s="2"/>
      <c r="F963" s="2"/>
      <c r="G963" s="2"/>
      <c r="H963" s="9"/>
      <c r="I963" s="9"/>
      <c r="J963" s="15"/>
      <c r="K963" s="15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4"/>
      <c r="B964" s="24"/>
      <c r="C964" s="2"/>
      <c r="D964" s="2"/>
      <c r="E964" s="2"/>
      <c r="F964" s="2"/>
      <c r="G964" s="2"/>
      <c r="H964" s="9"/>
      <c r="I964" s="9"/>
      <c r="J964" s="15"/>
      <c r="K964" s="15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4"/>
      <c r="B965" s="24"/>
      <c r="C965" s="2"/>
      <c r="D965" s="2"/>
      <c r="E965" s="2"/>
      <c r="F965" s="2"/>
      <c r="G965" s="2"/>
      <c r="H965" s="9"/>
      <c r="I965" s="9"/>
      <c r="J965" s="15"/>
      <c r="K965" s="15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4"/>
      <c r="B966" s="24"/>
      <c r="C966" s="2"/>
      <c r="D966" s="2"/>
      <c r="E966" s="2"/>
      <c r="F966" s="2"/>
      <c r="G966" s="2"/>
      <c r="H966" s="9"/>
      <c r="I966" s="9"/>
      <c r="J966" s="15"/>
      <c r="K966" s="15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4"/>
      <c r="B967" s="24"/>
      <c r="C967" s="2"/>
      <c r="D967" s="2"/>
      <c r="E967" s="2"/>
      <c r="F967" s="2"/>
      <c r="G967" s="2"/>
      <c r="H967" s="9"/>
      <c r="I967" s="9"/>
      <c r="J967" s="15"/>
      <c r="K967" s="15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4"/>
      <c r="B968" s="24"/>
      <c r="C968" s="2"/>
      <c r="D968" s="2"/>
      <c r="E968" s="2"/>
      <c r="F968" s="2"/>
      <c r="G968" s="2"/>
      <c r="H968" s="9"/>
      <c r="I968" s="9"/>
      <c r="J968" s="15"/>
      <c r="K968" s="15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4"/>
      <c r="B969" s="24"/>
      <c r="C969" s="2"/>
      <c r="D969" s="2"/>
      <c r="E969" s="2"/>
      <c r="F969" s="2"/>
      <c r="G969" s="2"/>
      <c r="H969" s="9"/>
      <c r="I969" s="9"/>
      <c r="J969" s="15"/>
      <c r="K969" s="15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4"/>
      <c r="B970" s="24"/>
      <c r="C970" s="2"/>
      <c r="D970" s="2"/>
      <c r="E970" s="2"/>
      <c r="F970" s="2"/>
      <c r="G970" s="2"/>
      <c r="H970" s="9"/>
      <c r="I970" s="9"/>
      <c r="J970" s="15"/>
      <c r="K970" s="15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4"/>
      <c r="B971" s="24"/>
      <c r="C971" s="2"/>
      <c r="D971" s="2"/>
      <c r="E971" s="2"/>
      <c r="F971" s="2"/>
      <c r="G971" s="2"/>
      <c r="H971" s="9"/>
      <c r="I971" s="9"/>
      <c r="J971" s="15"/>
      <c r="K971" s="15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4"/>
      <c r="B972" s="24"/>
      <c r="C972" s="2"/>
      <c r="D972" s="2"/>
      <c r="E972" s="2"/>
      <c r="F972" s="2"/>
      <c r="G972" s="2"/>
      <c r="H972" s="9"/>
      <c r="I972" s="9"/>
      <c r="J972" s="15"/>
      <c r="K972" s="15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4"/>
      <c r="B973" s="24"/>
      <c r="C973" s="2"/>
      <c r="D973" s="2"/>
      <c r="E973" s="2"/>
      <c r="F973" s="2"/>
      <c r="G973" s="2"/>
      <c r="H973" s="9"/>
      <c r="I973" s="9"/>
      <c r="J973" s="15"/>
      <c r="K973" s="15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4"/>
      <c r="B974" s="24"/>
      <c r="C974" s="2"/>
      <c r="D974" s="2"/>
      <c r="E974" s="2"/>
      <c r="F974" s="2"/>
      <c r="G974" s="2"/>
      <c r="H974" s="9"/>
      <c r="I974" s="9"/>
      <c r="J974" s="15"/>
      <c r="K974" s="15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4"/>
      <c r="B975" s="24"/>
      <c r="C975" s="2"/>
      <c r="D975" s="2"/>
      <c r="E975" s="2"/>
      <c r="F975" s="2"/>
      <c r="G975" s="2"/>
      <c r="H975" s="9"/>
      <c r="I975" s="9"/>
      <c r="J975" s="15"/>
      <c r="K975" s="15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4"/>
      <c r="B976" s="24"/>
      <c r="C976" s="2"/>
      <c r="D976" s="2"/>
      <c r="E976" s="2"/>
      <c r="F976" s="2"/>
      <c r="G976" s="2"/>
      <c r="H976" s="9"/>
      <c r="I976" s="9"/>
      <c r="J976" s="15"/>
      <c r="K976" s="15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4"/>
      <c r="B977" s="24"/>
      <c r="C977" s="2"/>
      <c r="D977" s="2"/>
      <c r="E977" s="2"/>
      <c r="F977" s="2"/>
      <c r="G977" s="2"/>
      <c r="H977" s="9"/>
      <c r="I977" s="9"/>
      <c r="J977" s="15"/>
      <c r="K977" s="15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4"/>
      <c r="B978" s="24"/>
      <c r="C978" s="2"/>
      <c r="D978" s="2"/>
      <c r="E978" s="2"/>
      <c r="F978" s="2"/>
      <c r="G978" s="2"/>
      <c r="H978" s="9"/>
      <c r="I978" s="9"/>
      <c r="J978" s="15"/>
      <c r="K978" s="15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4"/>
      <c r="B979" s="24"/>
      <c r="C979" s="2"/>
      <c r="D979" s="2"/>
      <c r="E979" s="2"/>
      <c r="F979" s="2"/>
      <c r="G979" s="2"/>
      <c r="H979" s="9"/>
      <c r="I979" s="9"/>
      <c r="J979" s="15"/>
      <c r="K979" s="15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4"/>
      <c r="B980" s="24"/>
      <c r="C980" s="2"/>
      <c r="D980" s="2"/>
      <c r="E980" s="2"/>
      <c r="F980" s="2"/>
      <c r="G980" s="2"/>
      <c r="H980" s="9"/>
      <c r="I980" s="9"/>
      <c r="J980" s="15"/>
      <c r="K980" s="15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4"/>
      <c r="B981" s="24"/>
      <c r="C981" s="2"/>
      <c r="D981" s="2"/>
      <c r="E981" s="2"/>
      <c r="F981" s="2"/>
      <c r="G981" s="2"/>
      <c r="H981" s="9"/>
      <c r="I981" s="9"/>
      <c r="J981" s="15"/>
      <c r="K981" s="15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4"/>
      <c r="B982" s="24"/>
      <c r="C982" s="2"/>
      <c r="D982" s="2"/>
      <c r="E982" s="2"/>
      <c r="F982" s="2"/>
      <c r="G982" s="2"/>
      <c r="H982" s="9"/>
      <c r="I982" s="9"/>
      <c r="J982" s="15"/>
      <c r="K982" s="15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4"/>
      <c r="B983" s="24"/>
      <c r="C983" s="2"/>
      <c r="D983" s="2"/>
      <c r="E983" s="2"/>
      <c r="F983" s="2"/>
      <c r="G983" s="2"/>
      <c r="H983" s="9"/>
      <c r="I983" s="9"/>
      <c r="J983" s="15"/>
      <c r="K983" s="15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4"/>
      <c r="B984" s="24"/>
      <c r="C984" s="2"/>
      <c r="D984" s="2"/>
      <c r="E984" s="2"/>
      <c r="F984" s="2"/>
      <c r="G984" s="2"/>
      <c r="H984" s="9"/>
      <c r="I984" s="9"/>
      <c r="J984" s="15"/>
      <c r="K984" s="15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4"/>
      <c r="B985" s="24"/>
      <c r="C985" s="2"/>
      <c r="D985" s="2"/>
      <c r="E985" s="2"/>
      <c r="F985" s="2"/>
      <c r="G985" s="2"/>
      <c r="H985" s="9"/>
      <c r="I985" s="9"/>
      <c r="J985" s="15"/>
      <c r="K985" s="15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4"/>
      <c r="B986" s="24"/>
      <c r="C986" s="2"/>
      <c r="D986" s="2"/>
      <c r="E986" s="2"/>
      <c r="F986" s="2"/>
      <c r="G986" s="2"/>
      <c r="H986" s="9"/>
      <c r="I986" s="9"/>
      <c r="J986" s="15"/>
      <c r="K986" s="15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4"/>
      <c r="B987" s="24"/>
      <c r="C987" s="2"/>
      <c r="D987" s="2"/>
      <c r="E987" s="2"/>
      <c r="F987" s="2"/>
      <c r="G987" s="2"/>
      <c r="H987" s="9"/>
      <c r="I987" s="9"/>
      <c r="J987" s="15"/>
      <c r="K987" s="15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4"/>
      <c r="B988" s="24"/>
      <c r="C988" s="2"/>
      <c r="D988" s="2"/>
      <c r="E988" s="2"/>
      <c r="F988" s="2"/>
      <c r="G988" s="2"/>
      <c r="H988" s="9"/>
      <c r="I988" s="9"/>
      <c r="J988" s="15"/>
      <c r="K988" s="15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4"/>
      <c r="B989" s="24"/>
      <c r="C989" s="2"/>
      <c r="D989" s="2"/>
      <c r="E989" s="2"/>
      <c r="F989" s="2"/>
      <c r="G989" s="2"/>
      <c r="H989" s="9"/>
      <c r="I989" s="9"/>
      <c r="J989" s="15"/>
      <c r="K989" s="15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4"/>
      <c r="B990" s="24"/>
      <c r="C990" s="2"/>
      <c r="D990" s="2"/>
      <c r="E990" s="2"/>
      <c r="F990" s="2"/>
      <c r="G990" s="2"/>
      <c r="H990" s="9"/>
      <c r="I990" s="9"/>
      <c r="J990" s="15"/>
      <c r="K990" s="15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4"/>
      <c r="B991" s="24"/>
      <c r="C991" s="2"/>
      <c r="D991" s="2"/>
      <c r="E991" s="2"/>
      <c r="F991" s="2"/>
      <c r="G991" s="2"/>
      <c r="H991" s="9"/>
      <c r="I991" s="9"/>
      <c r="J991" s="15"/>
      <c r="K991" s="15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4"/>
      <c r="B992" s="24"/>
      <c r="C992" s="2"/>
      <c r="D992" s="2"/>
      <c r="E992" s="2"/>
      <c r="F992" s="2"/>
      <c r="G992" s="2"/>
      <c r="H992" s="9"/>
      <c r="I992" s="9"/>
      <c r="J992" s="15"/>
      <c r="K992" s="15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4"/>
      <c r="B993" s="24"/>
      <c r="C993" s="2"/>
      <c r="D993" s="2"/>
      <c r="E993" s="2"/>
      <c r="F993" s="2"/>
      <c r="G993" s="2"/>
      <c r="H993" s="9"/>
      <c r="I993" s="9"/>
      <c r="J993" s="15"/>
      <c r="K993" s="15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4"/>
      <c r="B994" s="24"/>
      <c r="C994" s="2"/>
      <c r="D994" s="2"/>
      <c r="E994" s="2"/>
      <c r="F994" s="2"/>
      <c r="G994" s="2"/>
      <c r="H994" s="9"/>
      <c r="I994" s="9"/>
      <c r="J994" s="15"/>
      <c r="K994" s="15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4"/>
      <c r="B995" s="24"/>
      <c r="C995" s="2"/>
      <c r="D995" s="2"/>
      <c r="E995" s="2"/>
      <c r="F995" s="2"/>
      <c r="G995" s="2"/>
      <c r="H995" s="9"/>
      <c r="I995" s="9"/>
      <c r="J995" s="15"/>
      <c r="K995" s="15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4"/>
      <c r="B996" s="24"/>
      <c r="C996" s="2"/>
      <c r="D996" s="2"/>
      <c r="E996" s="2"/>
      <c r="F996" s="2"/>
      <c r="G996" s="2"/>
      <c r="H996" s="9"/>
      <c r="I996" s="9"/>
      <c r="J996" s="15"/>
      <c r="K996" s="15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4"/>
      <c r="B997" s="24"/>
      <c r="C997" s="2"/>
      <c r="D997" s="2"/>
      <c r="E997" s="2"/>
      <c r="F997" s="2"/>
      <c r="G997" s="2"/>
      <c r="H997" s="9"/>
      <c r="I997" s="9"/>
      <c r="J997" s="15"/>
      <c r="K997" s="15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4"/>
      <c r="B998" s="24"/>
      <c r="C998" s="2"/>
      <c r="D998" s="2"/>
      <c r="E998" s="2"/>
      <c r="F998" s="2"/>
      <c r="G998" s="2"/>
      <c r="H998" s="9"/>
      <c r="I998" s="9"/>
      <c r="J998" s="15"/>
      <c r="K998" s="15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4"/>
      <c r="B999" s="24"/>
      <c r="C999" s="2"/>
      <c r="D999" s="2"/>
      <c r="E999" s="2"/>
      <c r="F999" s="2"/>
      <c r="G999" s="2"/>
      <c r="H999" s="9"/>
      <c r="I999" s="9"/>
      <c r="J999" s="15"/>
      <c r="K999" s="15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4"/>
      <c r="B1000" s="24"/>
      <c r="C1000" s="2"/>
      <c r="D1000" s="2"/>
      <c r="E1000" s="2"/>
      <c r="F1000" s="2"/>
      <c r="G1000" s="2"/>
      <c r="H1000" s="9"/>
      <c r="I1000" s="9"/>
      <c r="J1000" s="15"/>
      <c r="K1000" s="15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3">
    <mergeCell ref="C37:J37"/>
    <mergeCell ref="C38:J38"/>
    <mergeCell ref="C39:J39"/>
    <mergeCell ref="C40:J40"/>
    <mergeCell ref="C41:J41"/>
    <mergeCell ref="C49:J49"/>
    <mergeCell ref="A2:E2"/>
    <mergeCell ref="A4:I4"/>
    <mergeCell ref="C6:I6"/>
    <mergeCell ref="C32:J32"/>
    <mergeCell ref="C33:J33"/>
    <mergeCell ref="C35:J35"/>
    <mergeCell ref="C36:J36"/>
  </mergeCells>
  <conditionalFormatting sqref="E29:G30">
    <cfRule type="expression" dxfId="0" priority="1" stopIfTrue="1">
      <formula>AND(#REF!&gt;=10,#REF!&lt;=99)</formula>
    </cfRule>
  </conditionalFormatting>
  <conditionalFormatting sqref="H8:H26">
    <cfRule type="expression" dxfId="0" priority="2" stopIfTrue="1">
      <formula>AND(A8&gt;=10,A8&lt;=99)</formula>
    </cfRule>
  </conditionalFormatting>
  <conditionalFormatting sqref="H8:H26">
    <cfRule type="expression" dxfId="0" priority="3" stopIfTrue="1">
      <formula>AND(#REF!&gt;=10,#REF!&lt;=99)</formula>
    </cfRule>
  </conditionalFormatting>
  <conditionalFormatting sqref="E1:F1 E46:F48 E4:F5 E7:F31 E34:F34 E50:F1000">
    <cfRule type="expression" dxfId="1" priority="4" stopIfTrue="1">
      <formula>AND(C1&gt;=10,C1&lt;=99)</formula>
    </cfRule>
  </conditionalFormatting>
  <conditionalFormatting sqref="I8:I26">
    <cfRule type="expression" dxfId="0" priority="5" stopIfTrue="1">
      <formula>AND(A8&gt;=10,A8&lt;=99)</formula>
    </cfRule>
  </conditionalFormatting>
  <conditionalFormatting sqref="I8:I26">
    <cfRule type="expression" dxfId="0" priority="6" stopIfTrue="1">
      <formula>AND(#REF!&gt;=10,#REF!&lt;=99)</formula>
    </cfRule>
  </conditionalFormatting>
  <conditionalFormatting sqref="E7:F30">
    <cfRule type="expression" dxfId="0" priority="7" stopIfTrue="1">
      <formula>AND(D7&gt;=10,D7&lt;=99)</formula>
    </cfRule>
  </conditionalFormatting>
  <conditionalFormatting sqref="E7:G7 E11:G26 E8:F10">
    <cfRule type="expression" dxfId="0" priority="8" stopIfTrue="1">
      <formula>AND(#REF!&gt;=10,#REF!&lt;=99)</formula>
    </cfRule>
  </conditionalFormatting>
  <conditionalFormatting sqref="E27:G28">
    <cfRule type="expression" dxfId="0" priority="9" stopIfTrue="1">
      <formula>AND(#REF!&gt;=10,#REF!&lt;=99)</formula>
    </cfRule>
  </conditionalFormatting>
  <conditionalFormatting sqref="H31 H46:H48 H1:H5 H8:H29 H34 H50:H1000">
    <cfRule type="expression" dxfId="1" priority="10" stopIfTrue="1">
      <formula>AND(D1&gt;=10,D1&lt;=99)</formula>
    </cfRule>
  </conditionalFormatting>
  <conditionalFormatting sqref="G1 G46:G48 G4:G5 F42:G45 G7 G11:G31 G34 G50:G1000">
    <cfRule type="expression" dxfId="1" priority="11" stopIfTrue="1">
      <formula>AND(C1&gt;=10,C1&lt;=99)</formula>
    </cfRule>
  </conditionalFormatting>
  <conditionalFormatting sqref="G7 G11:G30">
    <cfRule type="expression" dxfId="0" priority="12" stopIfTrue="1">
      <formula>AND(E7&gt;=10,E7&lt;=99)</formula>
    </cfRule>
  </conditionalFormatting>
  <printOptions/>
  <pageMargins bottom="0.7480314960629921" footer="0.0" header="0.0" left="1.1023622047244095" right="0.5118110236220472" top="0.35433070866141736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4.29"/>
    <col customWidth="1" min="2" max="2" width="5.14"/>
    <col customWidth="1" min="3" max="3" width="6.43"/>
    <col customWidth="1" min="4" max="4" width="7.14"/>
    <col customWidth="1" min="5" max="5" width="74.14"/>
    <col customWidth="1" min="6" max="6" width="1.86"/>
    <col customWidth="1" min="7" max="26" width="10.71"/>
  </cols>
  <sheetData>
    <row r="1" ht="25.5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ht="26.25" customHeight="1">
      <c r="A2" s="31" t="s">
        <v>30</v>
      </c>
      <c r="B2" s="31"/>
      <c r="C2" s="31"/>
      <c r="D2" s="31"/>
      <c r="E2" s="31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>
      <c r="A3" s="32" t="s">
        <v>31</v>
      </c>
      <c r="B3" s="32" t="s">
        <v>32</v>
      </c>
      <c r="C3" s="32" t="s">
        <v>33</v>
      </c>
      <c r="D3" s="32" t="s">
        <v>34</v>
      </c>
      <c r="E3" s="32" t="s">
        <v>35</v>
      </c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>
      <c r="A4" s="30">
        <v>10.0</v>
      </c>
      <c r="B4" s="30"/>
      <c r="C4" s="30"/>
      <c r="D4" s="30"/>
      <c r="E4" s="30" t="s">
        <v>36</v>
      </c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>
      <c r="A5" s="30"/>
      <c r="B5" s="30">
        <v>101.0</v>
      </c>
      <c r="C5" s="30"/>
      <c r="D5" s="30"/>
      <c r="E5" s="30" t="s">
        <v>37</v>
      </c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>
      <c r="A6" s="30"/>
      <c r="B6" s="30"/>
      <c r="C6" s="30">
        <v>1011.0</v>
      </c>
      <c r="D6" s="30"/>
      <c r="E6" s="30" t="s">
        <v>38</v>
      </c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>
      <c r="A7" s="30"/>
      <c r="B7" s="30"/>
      <c r="C7" s="30">
        <v>1011.0</v>
      </c>
      <c r="D7" s="30"/>
      <c r="E7" s="30" t="s">
        <v>39</v>
      </c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>
      <c r="A8" s="30"/>
      <c r="B8" s="30">
        <v>102.0</v>
      </c>
      <c r="C8" s="30"/>
      <c r="D8" s="30"/>
      <c r="E8" s="30" t="s">
        <v>40</v>
      </c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>
      <c r="A9" s="30"/>
      <c r="B9" s="30">
        <v>103.0</v>
      </c>
      <c r="C9" s="30"/>
      <c r="D9" s="30"/>
      <c r="E9" s="30" t="s">
        <v>41</v>
      </c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>
      <c r="A10" s="30"/>
      <c r="B10" s="30"/>
      <c r="C10" s="30">
        <v>1031.0</v>
      </c>
      <c r="D10" s="30"/>
      <c r="E10" s="30" t="s">
        <v>42</v>
      </c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>
      <c r="A11" s="30"/>
      <c r="B11" s="30">
        <v>104.0</v>
      </c>
      <c r="C11" s="30"/>
      <c r="D11" s="30"/>
      <c r="E11" s="30" t="s">
        <v>43</v>
      </c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>
      <c r="A12" s="30"/>
      <c r="B12" s="30"/>
      <c r="C12" s="30"/>
      <c r="D12" s="30"/>
      <c r="E12" s="30" t="s">
        <v>44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>
      <c r="A13" s="30"/>
      <c r="B13" s="30"/>
      <c r="C13" s="30"/>
      <c r="D13" s="30"/>
      <c r="E13" s="30" t="s">
        <v>45</v>
      </c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>
      <c r="A14" s="30"/>
      <c r="B14" s="30"/>
      <c r="C14" s="30">
        <v>1041.0</v>
      </c>
      <c r="D14" s="30"/>
      <c r="E14" s="30" t="s">
        <v>46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>
      <c r="A15" s="30"/>
      <c r="B15" s="30"/>
      <c r="C15" s="30"/>
      <c r="D15" s="30">
        <v>10411.0</v>
      </c>
      <c r="E15" s="30" t="s">
        <v>47</v>
      </c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>
      <c r="A16" s="30"/>
      <c r="B16" s="30"/>
      <c r="C16" s="30"/>
      <c r="D16" s="30">
        <v>10412.0</v>
      </c>
      <c r="E16" s="30" t="s">
        <v>48</v>
      </c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>
      <c r="A17" s="30"/>
      <c r="B17" s="30"/>
      <c r="C17" s="30">
        <v>1042.0</v>
      </c>
      <c r="D17" s="30"/>
      <c r="E17" s="30" t="s">
        <v>49</v>
      </c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>
      <c r="A18" s="30"/>
      <c r="B18" s="30">
        <v>105.0</v>
      </c>
      <c r="C18" s="30"/>
      <c r="D18" s="30"/>
      <c r="E18" s="30" t="s">
        <v>50</v>
      </c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>
      <c r="A19" s="30"/>
      <c r="B19" s="30"/>
      <c r="C19" s="30">
        <v>1051.0</v>
      </c>
      <c r="D19" s="30"/>
      <c r="E19" s="30" t="s">
        <v>50</v>
      </c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>
      <c r="A20" s="30"/>
      <c r="B20" s="30"/>
      <c r="C20" s="30">
        <v>1052.0</v>
      </c>
      <c r="D20" s="30"/>
      <c r="E20" s="30" t="s">
        <v>51</v>
      </c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75" customHeight="1">
      <c r="A21" s="30"/>
      <c r="B21" s="30">
        <v>106.0</v>
      </c>
      <c r="C21" s="30"/>
      <c r="D21" s="30"/>
      <c r="E21" s="30" t="s">
        <v>52</v>
      </c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75" customHeight="1">
      <c r="A22" s="30"/>
      <c r="B22" s="30"/>
      <c r="C22" s="30">
        <v>1061.0</v>
      </c>
      <c r="D22" s="30"/>
      <c r="E22" s="30" t="s">
        <v>53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75" customHeight="1">
      <c r="A23" s="30"/>
      <c r="B23" s="30"/>
      <c r="C23" s="30">
        <v>1062.0</v>
      </c>
      <c r="D23" s="30"/>
      <c r="E23" s="30" t="s">
        <v>54</v>
      </c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75" customHeight="1">
      <c r="A24" s="30"/>
      <c r="B24" s="30">
        <v>107.0</v>
      </c>
      <c r="C24" s="30"/>
      <c r="D24" s="30"/>
      <c r="E24" s="30" t="s">
        <v>55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75" customHeight="1">
      <c r="A25" s="30"/>
      <c r="B25" s="30"/>
      <c r="C25" s="30">
        <v>1071.0</v>
      </c>
      <c r="D25" s="30"/>
      <c r="E25" s="30" t="s">
        <v>55</v>
      </c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75" customHeight="1">
      <c r="A26" s="30">
        <v>11.0</v>
      </c>
      <c r="B26" s="30"/>
      <c r="C26" s="30"/>
      <c r="D26" s="30"/>
      <c r="E26" s="30" t="s">
        <v>56</v>
      </c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5.75" customHeight="1">
      <c r="A27" s="30"/>
      <c r="B27" s="30">
        <v>111.0</v>
      </c>
      <c r="C27" s="30"/>
      <c r="D27" s="30"/>
      <c r="E27" s="30" t="s">
        <v>57</v>
      </c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5.75" customHeight="1">
      <c r="A28" s="30"/>
      <c r="B28" s="30"/>
      <c r="C28" s="30">
        <v>1111.0</v>
      </c>
      <c r="D28" s="30"/>
      <c r="E28" s="30" t="s">
        <v>58</v>
      </c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5.75" customHeight="1">
      <c r="A29" s="30"/>
      <c r="B29" s="30"/>
      <c r="C29" s="30">
        <v>1112.0</v>
      </c>
      <c r="D29" s="30"/>
      <c r="E29" s="30" t="s">
        <v>59</v>
      </c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5.75" customHeight="1">
      <c r="A30" s="30"/>
      <c r="B30" s="30"/>
      <c r="C30" s="30">
        <v>1113.0</v>
      </c>
      <c r="D30" s="30"/>
      <c r="E30" s="30" t="s">
        <v>60</v>
      </c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5.75" customHeight="1">
      <c r="A31" s="30"/>
      <c r="B31" s="30"/>
      <c r="C31" s="30">
        <v>1114.0</v>
      </c>
      <c r="D31" s="30"/>
      <c r="E31" s="30" t="s">
        <v>61</v>
      </c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5.75" customHeight="1">
      <c r="A32" s="30"/>
      <c r="B32" s="30"/>
      <c r="C32" s="30">
        <v>1115.0</v>
      </c>
      <c r="D32" s="30"/>
      <c r="E32" s="30" t="s">
        <v>62</v>
      </c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5.75" customHeight="1">
      <c r="A33" s="30"/>
      <c r="B33" s="30">
        <v>112.0</v>
      </c>
      <c r="C33" s="30"/>
      <c r="D33" s="30"/>
      <c r="E33" s="30" t="s">
        <v>63</v>
      </c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5.75" customHeight="1">
      <c r="A34" s="30"/>
      <c r="B34" s="30"/>
      <c r="C34" s="30">
        <v>1121.0</v>
      </c>
      <c r="D34" s="30"/>
      <c r="E34" s="30" t="s">
        <v>64</v>
      </c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5.75" customHeight="1">
      <c r="A35" s="30"/>
      <c r="B35" s="30"/>
      <c r="C35" s="30">
        <v>1122.0</v>
      </c>
      <c r="D35" s="30"/>
      <c r="E35" s="30" t="s">
        <v>65</v>
      </c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5.75" customHeight="1">
      <c r="A36" s="30"/>
      <c r="B36" s="30"/>
      <c r="C36" s="30">
        <v>1123.0</v>
      </c>
      <c r="D36" s="30"/>
      <c r="E36" s="30" t="s">
        <v>66</v>
      </c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5.75" customHeight="1">
      <c r="A37" s="30"/>
      <c r="B37" s="30"/>
      <c r="C37" s="30">
        <v>1124.0</v>
      </c>
      <c r="D37" s="30"/>
      <c r="E37" s="30" t="s">
        <v>67</v>
      </c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5.75" customHeight="1">
      <c r="A38" s="30"/>
      <c r="B38" s="30">
        <v>113.0</v>
      </c>
      <c r="C38" s="30"/>
      <c r="D38" s="30"/>
      <c r="E38" s="30" t="s">
        <v>68</v>
      </c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5.75" customHeight="1">
      <c r="A39" s="30">
        <v>12.0</v>
      </c>
      <c r="B39" s="30"/>
      <c r="C39" s="30"/>
      <c r="D39" s="30"/>
      <c r="E39" s="30" t="s">
        <v>69</v>
      </c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5.75" customHeight="1">
      <c r="A40" s="30"/>
      <c r="B40" s="30">
        <v>121.0</v>
      </c>
      <c r="C40" s="30"/>
      <c r="D40" s="30"/>
      <c r="E40" s="30" t="s">
        <v>70</v>
      </c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5.75" customHeight="1">
      <c r="A41" s="30"/>
      <c r="B41" s="30"/>
      <c r="C41" s="30">
        <v>1211.0</v>
      </c>
      <c r="D41" s="30"/>
      <c r="E41" s="30" t="s">
        <v>71</v>
      </c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5.75" customHeight="1">
      <c r="A42" s="30"/>
      <c r="B42" s="30"/>
      <c r="C42" s="30">
        <v>1212.0</v>
      </c>
      <c r="D42" s="30"/>
      <c r="E42" s="30" t="s">
        <v>72</v>
      </c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5.75" customHeight="1">
      <c r="A43" s="30"/>
      <c r="B43" s="30"/>
      <c r="C43" s="30">
        <v>1213.0</v>
      </c>
      <c r="D43" s="30"/>
      <c r="E43" s="30" t="s">
        <v>73</v>
      </c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5.75" customHeight="1">
      <c r="A44" s="30"/>
      <c r="B44" s="30"/>
      <c r="C44" s="30">
        <v>1214.0</v>
      </c>
      <c r="D44" s="30"/>
      <c r="E44" s="30" t="s">
        <v>74</v>
      </c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5.75" customHeight="1">
      <c r="A45" s="30"/>
      <c r="B45" s="30">
        <v>122.0</v>
      </c>
      <c r="C45" s="30"/>
      <c r="D45" s="30"/>
      <c r="E45" s="30" t="s">
        <v>75</v>
      </c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5.75" customHeight="1">
      <c r="A46" s="30"/>
      <c r="B46" s="30">
        <v>123.0</v>
      </c>
      <c r="C46" s="30"/>
      <c r="D46" s="30"/>
      <c r="E46" s="30" t="s">
        <v>76</v>
      </c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5.75" customHeight="1">
      <c r="A47" s="30"/>
      <c r="B47" s="30"/>
      <c r="C47" s="30">
        <v>1231.0</v>
      </c>
      <c r="D47" s="30"/>
      <c r="E47" s="30" t="s">
        <v>77</v>
      </c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5.75" customHeight="1">
      <c r="A48" s="30"/>
      <c r="B48" s="30"/>
      <c r="C48" s="30">
        <v>1232.0</v>
      </c>
      <c r="D48" s="30"/>
      <c r="E48" s="30" t="s">
        <v>73</v>
      </c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5.75" customHeight="1">
      <c r="A49" s="30"/>
      <c r="B49" s="30"/>
      <c r="C49" s="30">
        <v>1233.0</v>
      </c>
      <c r="D49" s="30"/>
      <c r="E49" s="30" t="s">
        <v>74</v>
      </c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5.75" customHeight="1">
      <c r="A50" s="30"/>
      <c r="B50" s="30">
        <v>129.0</v>
      </c>
      <c r="C50" s="30"/>
      <c r="D50" s="30"/>
      <c r="E50" s="30" t="s">
        <v>78</v>
      </c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5.75" customHeight="1">
      <c r="A51" s="30"/>
      <c r="B51" s="30"/>
      <c r="C51" s="30">
        <v>1291.0</v>
      </c>
      <c r="D51" s="30"/>
      <c r="E51" s="30" t="s">
        <v>70</v>
      </c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5.75" customHeight="1">
      <c r="A52" s="30"/>
      <c r="B52" s="30"/>
      <c r="C52" s="30">
        <v>1293.0</v>
      </c>
      <c r="D52" s="30"/>
      <c r="E52" s="30" t="s">
        <v>76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5.75" customHeight="1">
      <c r="A53" s="30">
        <v>13.0</v>
      </c>
      <c r="B53" s="30"/>
      <c r="C53" s="30"/>
      <c r="D53" s="30"/>
      <c r="E53" s="30" t="s">
        <v>79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5.75" customHeight="1">
      <c r="A54" s="30"/>
      <c r="B54" s="30">
        <v>131.0</v>
      </c>
      <c r="C54" s="30"/>
      <c r="D54" s="30"/>
      <c r="E54" s="30" t="s">
        <v>80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5.75" customHeight="1">
      <c r="A55" s="30"/>
      <c r="B55" s="30"/>
      <c r="C55" s="30">
        <v>1311.0</v>
      </c>
      <c r="D55" s="30"/>
      <c r="E55" s="30" t="s">
        <v>71</v>
      </c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5.75" customHeight="1">
      <c r="A56" s="30"/>
      <c r="B56" s="30"/>
      <c r="C56" s="30"/>
      <c r="D56" s="30">
        <v>13111.0</v>
      </c>
      <c r="E56" s="30" t="s">
        <v>81</v>
      </c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5.75" customHeight="1">
      <c r="A57" s="30"/>
      <c r="B57" s="30"/>
      <c r="C57" s="30"/>
      <c r="D57" s="30">
        <v>13112.0</v>
      </c>
      <c r="E57" s="30" t="s">
        <v>82</v>
      </c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5.75" customHeight="1">
      <c r="A58" s="30"/>
      <c r="B58" s="30"/>
      <c r="C58" s="30">
        <v>1312.0</v>
      </c>
      <c r="D58" s="30"/>
      <c r="E58" s="30" t="s">
        <v>83</v>
      </c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5.75" customHeight="1">
      <c r="A59" s="30"/>
      <c r="B59" s="30"/>
      <c r="C59" s="30"/>
      <c r="D59" s="30">
        <v>13121.0</v>
      </c>
      <c r="E59" s="30" t="s">
        <v>81</v>
      </c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5.75" customHeight="1">
      <c r="A60" s="30"/>
      <c r="B60" s="30"/>
      <c r="C60" s="30"/>
      <c r="D60" s="30">
        <v>13122.0</v>
      </c>
      <c r="E60" s="30" t="s">
        <v>82</v>
      </c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5.75" customHeight="1">
      <c r="A61" s="30"/>
      <c r="B61" s="30"/>
      <c r="C61" s="30"/>
      <c r="D61" s="30">
        <v>13123.0</v>
      </c>
      <c r="E61" s="30" t="s">
        <v>84</v>
      </c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5.75" customHeight="1">
      <c r="A62" s="30"/>
      <c r="B62" s="30"/>
      <c r="C62" s="30"/>
      <c r="D62" s="30">
        <v>13124.0</v>
      </c>
      <c r="E62" s="30" t="s">
        <v>85</v>
      </c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5.75" customHeight="1">
      <c r="A63" s="30"/>
      <c r="B63" s="30"/>
      <c r="C63" s="30">
        <v>1313.0</v>
      </c>
      <c r="D63" s="30"/>
      <c r="E63" s="30" t="s">
        <v>73</v>
      </c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5.75" customHeight="1">
      <c r="A64" s="30"/>
      <c r="B64" s="30"/>
      <c r="C64" s="30"/>
      <c r="D64" s="30">
        <v>13131.0</v>
      </c>
      <c r="E64" s="30" t="s">
        <v>81</v>
      </c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5.75" customHeight="1">
      <c r="A65" s="30"/>
      <c r="B65" s="30"/>
      <c r="C65" s="30"/>
      <c r="D65" s="30">
        <v>13132.0</v>
      </c>
      <c r="E65" s="30" t="s">
        <v>82</v>
      </c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5.75" customHeight="1">
      <c r="A66" s="30"/>
      <c r="B66" s="30"/>
      <c r="C66" s="30"/>
      <c r="D66" s="30">
        <v>13133.0</v>
      </c>
      <c r="E66" s="30" t="s">
        <v>84</v>
      </c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5.75" customHeight="1">
      <c r="A67" s="30"/>
      <c r="B67" s="30"/>
      <c r="C67" s="30"/>
      <c r="D67" s="30">
        <v>13134.0</v>
      </c>
      <c r="E67" s="30" t="s">
        <v>86</v>
      </c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5.75" customHeight="1">
      <c r="A68" s="30"/>
      <c r="B68" s="30"/>
      <c r="C68" s="30">
        <v>1314.0</v>
      </c>
      <c r="D68" s="30"/>
      <c r="E68" s="30" t="s">
        <v>74</v>
      </c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5.75" customHeight="1">
      <c r="A69" s="30"/>
      <c r="B69" s="30"/>
      <c r="C69" s="30"/>
      <c r="D69" s="30">
        <v>13141.0</v>
      </c>
      <c r="E69" s="30" t="s">
        <v>81</v>
      </c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5.75" customHeight="1">
      <c r="A70" s="30"/>
      <c r="B70" s="30"/>
      <c r="C70" s="30"/>
      <c r="D70" s="30">
        <v>13142.0</v>
      </c>
      <c r="E70" s="30" t="s">
        <v>82</v>
      </c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5.75" customHeight="1">
      <c r="A71" s="30"/>
      <c r="B71" s="30"/>
      <c r="C71" s="30"/>
      <c r="D71" s="30">
        <v>13143.0</v>
      </c>
      <c r="E71" s="30" t="s">
        <v>84</v>
      </c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5.75" customHeight="1">
      <c r="A72" s="30"/>
      <c r="B72" s="30"/>
      <c r="C72" s="30"/>
      <c r="D72" s="30">
        <v>13144.0</v>
      </c>
      <c r="E72" s="30" t="s">
        <v>86</v>
      </c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5.75" customHeight="1">
      <c r="A73" s="30"/>
      <c r="B73" s="30">
        <v>132.0</v>
      </c>
      <c r="C73" s="30"/>
      <c r="D73" s="30"/>
      <c r="E73" s="30" t="s">
        <v>87</v>
      </c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5.75" customHeight="1">
      <c r="A74" s="30"/>
      <c r="B74" s="30">
        <v>133.0</v>
      </c>
      <c r="C74" s="30"/>
      <c r="D74" s="30"/>
      <c r="E74" s="30" t="s">
        <v>76</v>
      </c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5.75" customHeight="1">
      <c r="A75" s="30"/>
      <c r="B75" s="30"/>
      <c r="C75" s="30">
        <v>1331.0</v>
      </c>
      <c r="D75" s="30"/>
      <c r="E75" s="30" t="s">
        <v>77</v>
      </c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5.75" customHeight="1">
      <c r="A76" s="30"/>
      <c r="B76" s="30"/>
      <c r="C76" s="30"/>
      <c r="D76" s="30">
        <v>13311.0</v>
      </c>
      <c r="E76" s="30" t="s">
        <v>81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5.75" customHeight="1">
      <c r="A77" s="30"/>
      <c r="B77" s="30"/>
      <c r="C77" s="30"/>
      <c r="D77" s="30">
        <v>13312.0</v>
      </c>
      <c r="E77" s="30" t="s">
        <v>82</v>
      </c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5.75" customHeight="1">
      <c r="A78" s="30"/>
      <c r="B78" s="30"/>
      <c r="C78" s="30"/>
      <c r="D78" s="30">
        <v>13313.0</v>
      </c>
      <c r="E78" s="30" t="s">
        <v>84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5.75" customHeight="1">
      <c r="A79" s="30"/>
      <c r="B79" s="30"/>
      <c r="C79" s="30"/>
      <c r="D79" s="30">
        <v>13314.0</v>
      </c>
      <c r="E79" s="30" t="s">
        <v>84</v>
      </c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5.75" customHeight="1">
      <c r="A80" s="30"/>
      <c r="B80" s="30"/>
      <c r="C80" s="30">
        <v>1332.0</v>
      </c>
      <c r="D80" s="30"/>
      <c r="E80" s="30" t="s">
        <v>73</v>
      </c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5.75" customHeight="1">
      <c r="A81" s="30"/>
      <c r="B81" s="30"/>
      <c r="C81" s="30"/>
      <c r="D81" s="30">
        <v>13321.0</v>
      </c>
      <c r="E81" s="30" t="s">
        <v>81</v>
      </c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5.75" customHeight="1">
      <c r="A82" s="30"/>
      <c r="B82" s="30"/>
      <c r="C82" s="30"/>
      <c r="D82" s="30">
        <v>13322.0</v>
      </c>
      <c r="E82" s="30" t="s">
        <v>82</v>
      </c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5.75" customHeight="1">
      <c r="A83" s="30"/>
      <c r="B83" s="30"/>
      <c r="C83" s="30"/>
      <c r="D83" s="30">
        <v>13323.0</v>
      </c>
      <c r="E83" s="30" t="s">
        <v>84</v>
      </c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5.75" customHeight="1">
      <c r="A84" s="30"/>
      <c r="B84" s="30"/>
      <c r="C84" s="30"/>
      <c r="D84" s="30">
        <v>13324.0</v>
      </c>
      <c r="E84" s="30" t="s">
        <v>86</v>
      </c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5.75" customHeight="1">
      <c r="A85" s="30"/>
      <c r="B85" s="30"/>
      <c r="C85" s="30">
        <v>1333.0</v>
      </c>
      <c r="D85" s="30"/>
      <c r="E85" s="30" t="s">
        <v>74</v>
      </c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5.75" customHeight="1">
      <c r="A86" s="30"/>
      <c r="B86" s="30"/>
      <c r="C86" s="30"/>
      <c r="D86" s="30">
        <v>13331.0</v>
      </c>
      <c r="E86" s="30" t="s">
        <v>81</v>
      </c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5.75" customHeight="1">
      <c r="A87" s="30"/>
      <c r="B87" s="30"/>
      <c r="C87" s="30"/>
      <c r="D87" s="30">
        <v>13332.0</v>
      </c>
      <c r="E87" s="30" t="s">
        <v>82</v>
      </c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5.75" customHeight="1">
      <c r="A88" s="30"/>
      <c r="B88" s="30"/>
      <c r="C88" s="30"/>
      <c r="D88" s="30">
        <v>13333.0</v>
      </c>
      <c r="E88" s="30" t="s">
        <v>84</v>
      </c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5.75" customHeight="1">
      <c r="A89" s="30"/>
      <c r="B89" s="30"/>
      <c r="C89" s="30"/>
      <c r="D89" s="30">
        <v>13334.0</v>
      </c>
      <c r="E89" s="30" t="s">
        <v>86</v>
      </c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5.75" customHeight="1">
      <c r="A90" s="30"/>
      <c r="B90" s="30">
        <v>139.0</v>
      </c>
      <c r="C90" s="30"/>
      <c r="D90" s="30"/>
      <c r="E90" s="30" t="s">
        <v>78</v>
      </c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5.75" customHeight="1">
      <c r="A91" s="30"/>
      <c r="B91" s="30"/>
      <c r="C91" s="30">
        <v>1391.0</v>
      </c>
      <c r="D91" s="30"/>
      <c r="E91" s="30" t="s">
        <v>70</v>
      </c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5.75" customHeight="1">
      <c r="A92" s="30"/>
      <c r="B92" s="30"/>
      <c r="C92" s="30">
        <v>1393.0</v>
      </c>
      <c r="D92" s="30"/>
      <c r="E92" s="30" t="s">
        <v>76</v>
      </c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5.75" customHeight="1">
      <c r="A93" s="30">
        <v>14.0</v>
      </c>
      <c r="B93" s="30"/>
      <c r="C93" s="30"/>
      <c r="D93" s="30"/>
      <c r="E93" s="30" t="s">
        <v>88</v>
      </c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5.75" customHeight="1">
      <c r="A94" s="30"/>
      <c r="B94" s="30">
        <v>141.0</v>
      </c>
      <c r="C94" s="30"/>
      <c r="D94" s="30"/>
      <c r="E94" s="30" t="s">
        <v>89</v>
      </c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5.75" customHeight="1">
      <c r="A95" s="30"/>
      <c r="B95" s="30"/>
      <c r="C95" s="30">
        <v>1411.0</v>
      </c>
      <c r="D95" s="30"/>
      <c r="E95" s="30" t="s">
        <v>90</v>
      </c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5.75" customHeight="1">
      <c r="A96" s="30"/>
      <c r="B96" s="30"/>
      <c r="C96" s="30">
        <v>1412.0</v>
      </c>
      <c r="D96" s="30"/>
      <c r="E96" s="30" t="s">
        <v>91</v>
      </c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5.75" customHeight="1">
      <c r="A97" s="30"/>
      <c r="B97" s="30"/>
      <c r="C97" s="30">
        <v>1413.0</v>
      </c>
      <c r="D97" s="30"/>
      <c r="E97" s="30" t="s">
        <v>92</v>
      </c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5.75" customHeight="1">
      <c r="A98" s="30"/>
      <c r="B98" s="30">
        <v>142.0</v>
      </c>
      <c r="C98" s="30"/>
      <c r="D98" s="30"/>
      <c r="E98" s="30" t="s">
        <v>93</v>
      </c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5.75" customHeight="1">
      <c r="A99" s="30"/>
      <c r="B99" s="30"/>
      <c r="C99" s="30">
        <v>1421.0</v>
      </c>
      <c r="D99" s="30"/>
      <c r="E99" s="30" t="s">
        <v>94</v>
      </c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5.75" customHeight="1">
      <c r="A100" s="30"/>
      <c r="B100" s="30"/>
      <c r="C100" s="30">
        <v>1422.0</v>
      </c>
      <c r="D100" s="30"/>
      <c r="E100" s="30" t="s">
        <v>90</v>
      </c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5.75" customHeight="1">
      <c r="A101" s="30"/>
      <c r="B101" s="30">
        <v>143.0</v>
      </c>
      <c r="C101" s="30"/>
      <c r="D101" s="30"/>
      <c r="E101" s="30" t="s">
        <v>95</v>
      </c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5.75" customHeight="1">
      <c r="A102" s="30"/>
      <c r="B102" s="30">
        <v>144.0</v>
      </c>
      <c r="C102" s="30"/>
      <c r="D102" s="30"/>
      <c r="E102" s="30" t="s">
        <v>96</v>
      </c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5.75" customHeight="1">
      <c r="A103" s="30"/>
      <c r="B103" s="30">
        <v>148.0</v>
      </c>
      <c r="C103" s="30"/>
      <c r="D103" s="30"/>
      <c r="E103" s="30" t="s">
        <v>97</v>
      </c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5.75" customHeight="1">
      <c r="A104" s="30"/>
      <c r="B104" s="30">
        <v>149.0</v>
      </c>
      <c r="C104" s="30"/>
      <c r="D104" s="30"/>
      <c r="E104" s="30" t="s">
        <v>78</v>
      </c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5.75" customHeight="1">
      <c r="A105" s="30"/>
      <c r="B105" s="30"/>
      <c r="C105" s="30">
        <v>1491.0</v>
      </c>
      <c r="D105" s="30"/>
      <c r="E105" s="30" t="s">
        <v>89</v>
      </c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5.75" customHeight="1">
      <c r="A106" s="30"/>
      <c r="B106" s="30"/>
      <c r="C106" s="30">
        <v>1492.0</v>
      </c>
      <c r="D106" s="30"/>
      <c r="E106" s="30" t="s">
        <v>93</v>
      </c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5.75" customHeight="1">
      <c r="A107" s="30"/>
      <c r="B107" s="30"/>
      <c r="C107" s="30">
        <v>1493.0</v>
      </c>
      <c r="D107" s="30"/>
      <c r="E107" s="30" t="s">
        <v>95</v>
      </c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5.75" customHeight="1">
      <c r="A108" s="30"/>
      <c r="B108" s="30"/>
      <c r="C108" s="30">
        <v>1494.0</v>
      </c>
      <c r="D108" s="30"/>
      <c r="E108" s="30" t="s">
        <v>96</v>
      </c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5.75" customHeight="1">
      <c r="A109" s="30"/>
      <c r="B109" s="30"/>
      <c r="C109" s="30">
        <v>1498.0</v>
      </c>
      <c r="D109" s="30"/>
      <c r="E109" s="30" t="s">
        <v>97</v>
      </c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5.75" customHeight="1">
      <c r="A110" s="30">
        <v>16.0</v>
      </c>
      <c r="B110" s="30"/>
      <c r="C110" s="30"/>
      <c r="D110" s="30"/>
      <c r="E110" s="30" t="s">
        <v>98</v>
      </c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5.75" customHeight="1">
      <c r="A111" s="30"/>
      <c r="B111" s="30">
        <v>161.0</v>
      </c>
      <c r="C111" s="30"/>
      <c r="D111" s="30"/>
      <c r="E111" s="30" t="s">
        <v>90</v>
      </c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5.75" customHeight="1">
      <c r="A112" s="30"/>
      <c r="B112" s="30"/>
      <c r="C112" s="30">
        <v>1611.0</v>
      </c>
      <c r="D112" s="30"/>
      <c r="E112" s="30" t="s">
        <v>99</v>
      </c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5.75" customHeight="1">
      <c r="A113" s="30"/>
      <c r="B113" s="30"/>
      <c r="C113" s="30">
        <v>1612.0</v>
      </c>
      <c r="D113" s="30"/>
      <c r="E113" s="30" t="s">
        <v>100</v>
      </c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5.75" customHeight="1">
      <c r="A114" s="30"/>
      <c r="B114" s="30">
        <v>162.0</v>
      </c>
      <c r="C114" s="30"/>
      <c r="D114" s="30"/>
      <c r="E114" s="30" t="s">
        <v>101</v>
      </c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5.75" customHeight="1">
      <c r="A115" s="30"/>
      <c r="B115" s="30"/>
      <c r="C115" s="30">
        <v>1621.0</v>
      </c>
      <c r="D115" s="30"/>
      <c r="E115" s="30" t="s">
        <v>102</v>
      </c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5.75" customHeight="1">
      <c r="A116" s="30"/>
      <c r="B116" s="30"/>
      <c r="C116" s="30">
        <v>1622.0</v>
      </c>
      <c r="D116" s="30"/>
      <c r="E116" s="30" t="s">
        <v>103</v>
      </c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5.75" customHeight="1">
      <c r="A117" s="30"/>
      <c r="B117" s="30"/>
      <c r="C117" s="30">
        <v>1623.0</v>
      </c>
      <c r="D117" s="30"/>
      <c r="E117" s="30" t="s">
        <v>104</v>
      </c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5.75" customHeight="1">
      <c r="A118" s="30"/>
      <c r="B118" s="30">
        <v>163.0</v>
      </c>
      <c r="C118" s="30"/>
      <c r="D118" s="30"/>
      <c r="E118" s="30" t="s">
        <v>105</v>
      </c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5.75" customHeight="1">
      <c r="A119" s="30"/>
      <c r="B119" s="30"/>
      <c r="C119" s="30">
        <v>1631.0</v>
      </c>
      <c r="D119" s="30"/>
      <c r="E119" s="30" t="s">
        <v>106</v>
      </c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5.75" customHeight="1">
      <c r="A120" s="30"/>
      <c r="B120" s="30"/>
      <c r="C120" s="30">
        <v>1632.0</v>
      </c>
      <c r="D120" s="30"/>
      <c r="E120" s="30" t="s">
        <v>107</v>
      </c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5.75" customHeight="1">
      <c r="A121" s="30"/>
      <c r="B121" s="30"/>
      <c r="C121" s="30">
        <v>1633.0</v>
      </c>
      <c r="D121" s="30"/>
      <c r="E121" s="30" t="s">
        <v>108</v>
      </c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5.75" customHeight="1">
      <c r="A122" s="30"/>
      <c r="B122" s="30">
        <v>164.0</v>
      </c>
      <c r="C122" s="30"/>
      <c r="D122" s="30"/>
      <c r="E122" s="30" t="s">
        <v>109</v>
      </c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5.75" customHeight="1">
      <c r="A123" s="30"/>
      <c r="B123" s="30"/>
      <c r="C123" s="30">
        <v>1641.0</v>
      </c>
      <c r="D123" s="30"/>
      <c r="E123" s="30" t="s">
        <v>110</v>
      </c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5.75" customHeight="1">
      <c r="A124" s="30"/>
      <c r="B124" s="30"/>
      <c r="C124" s="30">
        <v>1642.0</v>
      </c>
      <c r="D124" s="30"/>
      <c r="E124" s="30" t="s">
        <v>111</v>
      </c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5.75" customHeight="1">
      <c r="A125" s="30"/>
      <c r="B125" s="30">
        <v>165.0</v>
      </c>
      <c r="C125" s="30"/>
      <c r="D125" s="30"/>
      <c r="E125" s="30" t="s">
        <v>112</v>
      </c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5.75" customHeight="1">
      <c r="A126" s="30"/>
      <c r="B126" s="30"/>
      <c r="C126" s="30">
        <v>1651.0</v>
      </c>
      <c r="D126" s="30"/>
      <c r="E126" s="30" t="s">
        <v>113</v>
      </c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5.75" customHeight="1">
      <c r="A127" s="30"/>
      <c r="B127" s="30"/>
      <c r="C127" s="30">
        <v>1652.0</v>
      </c>
      <c r="D127" s="30"/>
      <c r="E127" s="30" t="s">
        <v>114</v>
      </c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5.75" customHeight="1">
      <c r="A128" s="30"/>
      <c r="B128" s="30"/>
      <c r="C128" s="30">
        <v>1653.0</v>
      </c>
      <c r="D128" s="30"/>
      <c r="E128" s="30" t="s">
        <v>115</v>
      </c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5.75" customHeight="1">
      <c r="A129" s="30"/>
      <c r="B129" s="30"/>
      <c r="C129" s="30">
        <v>1654.0</v>
      </c>
      <c r="D129" s="30"/>
      <c r="E129" s="30" t="s">
        <v>116</v>
      </c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5.75" customHeight="1">
      <c r="A130" s="30"/>
      <c r="B130" s="30"/>
      <c r="C130" s="30">
        <v>1655.0</v>
      </c>
      <c r="D130" s="30"/>
      <c r="E130" s="30" t="s">
        <v>117</v>
      </c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5.75" customHeight="1">
      <c r="A131" s="30"/>
      <c r="B131" s="30">
        <v>166.0</v>
      </c>
      <c r="C131" s="30"/>
      <c r="D131" s="30"/>
      <c r="E131" s="30" t="s">
        <v>118</v>
      </c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5.75" customHeight="1">
      <c r="A132" s="30"/>
      <c r="B132" s="30"/>
      <c r="C132" s="30">
        <v>1661.0</v>
      </c>
      <c r="D132" s="30"/>
      <c r="E132" s="30" t="s">
        <v>119</v>
      </c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5.75" customHeight="1">
      <c r="A133" s="30"/>
      <c r="B133" s="30"/>
      <c r="C133" s="30">
        <v>1662.0</v>
      </c>
      <c r="D133" s="30"/>
      <c r="E133" s="30" t="s">
        <v>120</v>
      </c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5.75" customHeight="1">
      <c r="A134" s="30"/>
      <c r="B134" s="30">
        <v>168.0</v>
      </c>
      <c r="C134" s="30"/>
      <c r="D134" s="30"/>
      <c r="E134" s="30" t="s">
        <v>121</v>
      </c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5.75" customHeight="1">
      <c r="A135" s="30"/>
      <c r="B135" s="30">
        <v>169.0</v>
      </c>
      <c r="C135" s="30"/>
      <c r="D135" s="30"/>
      <c r="E135" s="30" t="s">
        <v>78</v>
      </c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5.75" customHeight="1">
      <c r="A136" s="30"/>
      <c r="B136" s="30"/>
      <c r="C136" s="30">
        <v>1691.0</v>
      </c>
      <c r="D136" s="30"/>
      <c r="E136" s="30" t="s">
        <v>90</v>
      </c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5.75" customHeight="1">
      <c r="A137" s="30"/>
      <c r="B137" s="30"/>
      <c r="C137" s="30">
        <v>1692.0</v>
      </c>
      <c r="D137" s="30"/>
      <c r="E137" s="30" t="s">
        <v>101</v>
      </c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5.75" customHeight="1">
      <c r="A138" s="30"/>
      <c r="B138" s="30"/>
      <c r="C138" s="30">
        <v>1693.0</v>
      </c>
      <c r="D138" s="30"/>
      <c r="E138" s="30" t="s">
        <v>105</v>
      </c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5.75" customHeight="1">
      <c r="A139" s="30"/>
      <c r="B139" s="30"/>
      <c r="C139" s="30">
        <v>1694.0</v>
      </c>
      <c r="D139" s="30"/>
      <c r="E139" s="30" t="s">
        <v>109</v>
      </c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5.75" customHeight="1">
      <c r="A140" s="30"/>
      <c r="B140" s="30"/>
      <c r="C140" s="30">
        <v>1695.0</v>
      </c>
      <c r="D140" s="30"/>
      <c r="E140" s="30" t="s">
        <v>112</v>
      </c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5.75" customHeight="1">
      <c r="A141" s="30"/>
      <c r="B141" s="30"/>
      <c r="C141" s="30">
        <v>1698.0</v>
      </c>
      <c r="D141" s="30"/>
      <c r="E141" s="30" t="s">
        <v>121</v>
      </c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5.75" customHeight="1">
      <c r="A142" s="30">
        <v>17.0</v>
      </c>
      <c r="B142" s="30"/>
      <c r="C142" s="30"/>
      <c r="D142" s="30"/>
      <c r="E142" s="30" t="s">
        <v>122</v>
      </c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5.75" customHeight="1">
      <c r="A143" s="30"/>
      <c r="B143" s="30">
        <v>171.0</v>
      </c>
      <c r="C143" s="30"/>
      <c r="D143" s="30"/>
      <c r="E143" s="30" t="s">
        <v>90</v>
      </c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5.75" customHeight="1">
      <c r="A144" s="30"/>
      <c r="B144" s="30"/>
      <c r="C144" s="30">
        <v>1711.0</v>
      </c>
      <c r="D144" s="30"/>
      <c r="E144" s="30" t="s">
        <v>99</v>
      </c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5.75" customHeight="1">
      <c r="A145" s="30"/>
      <c r="B145" s="30"/>
      <c r="C145" s="30"/>
      <c r="D145" s="30">
        <v>17111.0</v>
      </c>
      <c r="E145" s="30" t="s">
        <v>81</v>
      </c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5.75" customHeight="1">
      <c r="A146" s="30"/>
      <c r="B146" s="30"/>
      <c r="C146" s="30"/>
      <c r="D146" s="30">
        <v>17112.0</v>
      </c>
      <c r="E146" s="30" t="s">
        <v>82</v>
      </c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5.75" customHeight="1">
      <c r="A147" s="30"/>
      <c r="B147" s="30"/>
      <c r="C147" s="30"/>
      <c r="D147" s="30">
        <v>17113.0</v>
      </c>
      <c r="E147" s="30" t="s">
        <v>84</v>
      </c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5.75" customHeight="1">
      <c r="A148" s="30"/>
      <c r="B148" s="30"/>
      <c r="C148" s="30"/>
      <c r="D148" s="30">
        <v>17114.0</v>
      </c>
      <c r="E148" s="30" t="s">
        <v>86</v>
      </c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5.75" customHeight="1">
      <c r="A149" s="30"/>
      <c r="B149" s="30"/>
      <c r="C149" s="30">
        <v>1712.0</v>
      </c>
      <c r="D149" s="30"/>
      <c r="E149" s="30" t="s">
        <v>100</v>
      </c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5.75" customHeight="1">
      <c r="A150" s="30"/>
      <c r="B150" s="30"/>
      <c r="C150" s="30"/>
      <c r="D150" s="30">
        <v>17121.0</v>
      </c>
      <c r="E150" s="30" t="s">
        <v>81</v>
      </c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5.75" customHeight="1">
      <c r="A151" s="30"/>
      <c r="B151" s="30"/>
      <c r="C151" s="30"/>
      <c r="D151" s="30">
        <v>17122.0</v>
      </c>
      <c r="E151" s="30" t="s">
        <v>82</v>
      </c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5.75" customHeight="1">
      <c r="A152" s="30"/>
      <c r="B152" s="30"/>
      <c r="C152" s="30"/>
      <c r="D152" s="30">
        <v>17123.0</v>
      </c>
      <c r="E152" s="30" t="s">
        <v>84</v>
      </c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5.75" customHeight="1">
      <c r="A153" s="30"/>
      <c r="B153" s="30"/>
      <c r="C153" s="30"/>
      <c r="D153" s="30">
        <v>17124.0</v>
      </c>
      <c r="E153" s="30" t="s">
        <v>86</v>
      </c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5.75" customHeight="1">
      <c r="A154" s="30"/>
      <c r="B154" s="30">
        <v>172.0</v>
      </c>
      <c r="C154" s="30"/>
      <c r="D154" s="30"/>
      <c r="E154" s="30" t="s">
        <v>105</v>
      </c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5.75" customHeight="1">
      <c r="A155" s="30"/>
      <c r="B155" s="30"/>
      <c r="C155" s="30">
        <v>1721.0</v>
      </c>
      <c r="D155" s="30"/>
      <c r="E155" s="30" t="s">
        <v>106</v>
      </c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5.75" customHeight="1">
      <c r="A156" s="30"/>
      <c r="B156" s="30"/>
      <c r="C156" s="30"/>
      <c r="D156" s="30">
        <v>17211.0</v>
      </c>
      <c r="E156" s="30" t="s">
        <v>81</v>
      </c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5.75" customHeight="1">
      <c r="A157" s="30"/>
      <c r="B157" s="30"/>
      <c r="C157" s="30"/>
      <c r="D157" s="30">
        <v>17212.0</v>
      </c>
      <c r="E157" s="30" t="s">
        <v>82</v>
      </c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5.75" customHeight="1">
      <c r="A158" s="30"/>
      <c r="B158" s="30"/>
      <c r="C158" s="30"/>
      <c r="D158" s="30">
        <v>17213.0</v>
      </c>
      <c r="E158" s="30" t="s">
        <v>84</v>
      </c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5.75" customHeight="1">
      <c r="A159" s="30"/>
      <c r="B159" s="30"/>
      <c r="C159" s="30"/>
      <c r="D159" s="30">
        <v>17214.0</v>
      </c>
      <c r="E159" s="30" t="s">
        <v>86</v>
      </c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5.75" customHeight="1">
      <c r="A160" s="30"/>
      <c r="B160" s="30"/>
      <c r="C160" s="30">
        <v>1722.0</v>
      </c>
      <c r="D160" s="30"/>
      <c r="E160" s="30" t="s">
        <v>107</v>
      </c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5.75" customHeight="1">
      <c r="A161" s="30"/>
      <c r="B161" s="30"/>
      <c r="C161" s="30"/>
      <c r="D161" s="30">
        <v>17221.0</v>
      </c>
      <c r="E161" s="30" t="s">
        <v>81</v>
      </c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5.75" customHeight="1">
      <c r="A162" s="30"/>
      <c r="B162" s="30"/>
      <c r="C162" s="30"/>
      <c r="D162" s="30">
        <v>17222.0</v>
      </c>
      <c r="E162" s="30" t="s">
        <v>82</v>
      </c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5.75" customHeight="1">
      <c r="A163" s="30"/>
      <c r="B163" s="30"/>
      <c r="C163" s="30"/>
      <c r="D163" s="30">
        <v>17223.0</v>
      </c>
      <c r="E163" s="30" t="s">
        <v>84</v>
      </c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5.75" customHeight="1">
      <c r="A164" s="30"/>
      <c r="B164" s="30"/>
      <c r="C164" s="30"/>
      <c r="D164" s="30">
        <v>17224.0</v>
      </c>
      <c r="E164" s="30" t="s">
        <v>86</v>
      </c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5.75" customHeight="1">
      <c r="A165" s="30"/>
      <c r="B165" s="30"/>
      <c r="C165" s="30">
        <v>1723.0</v>
      </c>
      <c r="D165" s="30"/>
      <c r="E165" s="30" t="s">
        <v>108</v>
      </c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5.75" customHeight="1">
      <c r="A166" s="30"/>
      <c r="B166" s="30"/>
      <c r="C166" s="30"/>
      <c r="D166" s="30">
        <v>17231.0</v>
      </c>
      <c r="E166" s="30" t="s">
        <v>81</v>
      </c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5.75" customHeight="1">
      <c r="A167" s="30"/>
      <c r="B167" s="30"/>
      <c r="C167" s="30"/>
      <c r="D167" s="30">
        <v>17232.0</v>
      </c>
      <c r="E167" s="30" t="s">
        <v>82</v>
      </c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5.75" customHeight="1">
      <c r="A168" s="30"/>
      <c r="B168" s="30"/>
      <c r="C168" s="30"/>
      <c r="D168" s="30">
        <v>17233.0</v>
      </c>
      <c r="E168" s="30" t="s">
        <v>84</v>
      </c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5.75" customHeight="1">
      <c r="A169" s="30"/>
      <c r="B169" s="30">
        <v>173.0</v>
      </c>
      <c r="C169" s="30"/>
      <c r="D169" s="30"/>
      <c r="E169" s="30" t="s">
        <v>109</v>
      </c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5.75" customHeight="1">
      <c r="A170" s="30"/>
      <c r="B170" s="30"/>
      <c r="C170" s="30">
        <v>174.0</v>
      </c>
      <c r="D170" s="30"/>
      <c r="E170" s="30" t="s">
        <v>112</v>
      </c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5.75" customHeight="1">
      <c r="A171" s="30"/>
      <c r="B171" s="30"/>
      <c r="C171" s="30"/>
      <c r="D171" s="30">
        <v>1741.0</v>
      </c>
      <c r="E171" s="30" t="s">
        <v>113</v>
      </c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5.75" customHeight="1">
      <c r="A172" s="30"/>
      <c r="B172" s="30"/>
      <c r="C172" s="30"/>
      <c r="D172" s="30">
        <v>1742.0</v>
      </c>
      <c r="E172" s="30" t="s">
        <v>114</v>
      </c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5.75" customHeight="1">
      <c r="A173" s="30"/>
      <c r="B173" s="30"/>
      <c r="C173" s="30"/>
      <c r="D173" s="30">
        <v>1743.0</v>
      </c>
      <c r="E173" s="30" t="s">
        <v>115</v>
      </c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5.75" customHeight="1">
      <c r="A174" s="30"/>
      <c r="B174" s="30"/>
      <c r="C174" s="30"/>
      <c r="D174" s="30">
        <v>1744.0</v>
      </c>
      <c r="E174" s="30" t="s">
        <v>116</v>
      </c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5.75" customHeight="1">
      <c r="A175" s="30"/>
      <c r="B175" s="30"/>
      <c r="C175" s="30"/>
      <c r="D175" s="30">
        <v>1745.0</v>
      </c>
      <c r="E175" s="30" t="s">
        <v>123</v>
      </c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5.75" customHeight="1">
      <c r="A176" s="30"/>
      <c r="B176" s="30">
        <v>175.0</v>
      </c>
      <c r="C176" s="30"/>
      <c r="D176" s="30"/>
      <c r="E176" s="30" t="s">
        <v>124</v>
      </c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5.75" customHeight="1">
      <c r="A177" s="30"/>
      <c r="B177" s="30">
        <v>178.0</v>
      </c>
      <c r="C177" s="30"/>
      <c r="D177" s="30"/>
      <c r="E177" s="30" t="s">
        <v>125</v>
      </c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5.75" customHeight="1">
      <c r="A178" s="30"/>
      <c r="B178" s="30">
        <v>179.0</v>
      </c>
      <c r="C178" s="30"/>
      <c r="D178" s="30"/>
      <c r="E178" s="30" t="s">
        <v>78</v>
      </c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5.75" customHeight="1">
      <c r="A179" s="30"/>
      <c r="B179" s="30"/>
      <c r="C179" s="30">
        <v>1791.0</v>
      </c>
      <c r="D179" s="30"/>
      <c r="E179" s="30" t="s">
        <v>90</v>
      </c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5.75" customHeight="1">
      <c r="A180" s="30"/>
      <c r="B180" s="30"/>
      <c r="C180" s="30">
        <v>1792.0</v>
      </c>
      <c r="D180" s="30"/>
      <c r="E180" s="30" t="s">
        <v>105</v>
      </c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5.75" customHeight="1">
      <c r="A181" s="30"/>
      <c r="B181" s="30"/>
      <c r="C181" s="30">
        <v>1793.0</v>
      </c>
      <c r="D181" s="30"/>
      <c r="E181" s="30" t="s">
        <v>109</v>
      </c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5.75" customHeight="1">
      <c r="A182" s="30"/>
      <c r="B182" s="30"/>
      <c r="C182" s="30">
        <v>1794.0</v>
      </c>
      <c r="D182" s="30"/>
      <c r="E182" s="30" t="s">
        <v>112</v>
      </c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5.75" customHeight="1">
      <c r="A183" s="30"/>
      <c r="B183" s="30"/>
      <c r="C183" s="30">
        <v>1798.0</v>
      </c>
      <c r="D183" s="30"/>
      <c r="E183" s="30" t="s">
        <v>121</v>
      </c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5.75" customHeight="1">
      <c r="A184" s="30">
        <v>18.0</v>
      </c>
      <c r="B184" s="30"/>
      <c r="C184" s="30"/>
      <c r="D184" s="30"/>
      <c r="E184" s="30" t="s">
        <v>126</v>
      </c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5.75" customHeight="1">
      <c r="A185" s="30"/>
      <c r="B185" s="30">
        <v>181.0</v>
      </c>
      <c r="C185" s="30"/>
      <c r="D185" s="30"/>
      <c r="E185" s="30" t="s">
        <v>106</v>
      </c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5.75" customHeight="1">
      <c r="A186" s="30"/>
      <c r="B186" s="30">
        <v>182.0</v>
      </c>
      <c r="C186" s="30"/>
      <c r="D186" s="30"/>
      <c r="E186" s="30" t="s">
        <v>127</v>
      </c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5.75" customHeight="1">
      <c r="A187" s="30"/>
      <c r="B187" s="30">
        <v>183.0</v>
      </c>
      <c r="C187" s="30"/>
      <c r="D187" s="30"/>
      <c r="E187" s="30" t="s">
        <v>128</v>
      </c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5.75" customHeight="1">
      <c r="A188" s="30"/>
      <c r="B188" s="30">
        <v>184.0</v>
      </c>
      <c r="C188" s="30"/>
      <c r="D188" s="30"/>
      <c r="E188" s="30" t="s">
        <v>129</v>
      </c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5.75" customHeight="1">
      <c r="A189" s="30"/>
      <c r="B189" s="30">
        <v>185.0</v>
      </c>
      <c r="C189" s="30"/>
      <c r="D189" s="30"/>
      <c r="E189" s="30" t="s">
        <v>130</v>
      </c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5.75" customHeight="1">
      <c r="A190" s="30"/>
      <c r="B190" s="30">
        <v>189.0</v>
      </c>
      <c r="C190" s="30"/>
      <c r="D190" s="30"/>
      <c r="E190" s="30" t="s">
        <v>131</v>
      </c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5.75" customHeight="1">
      <c r="A191" s="30">
        <v>19.0</v>
      </c>
      <c r="B191" s="30"/>
      <c r="C191" s="30"/>
      <c r="D191" s="30"/>
      <c r="E191" s="30" t="s">
        <v>132</v>
      </c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5.75" customHeight="1">
      <c r="A192" s="30"/>
      <c r="B192" s="30">
        <v>191.0</v>
      </c>
      <c r="C192" s="30"/>
      <c r="D192" s="30"/>
      <c r="E192" s="30" t="s">
        <v>133</v>
      </c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5.75" customHeight="1">
      <c r="A193" s="30"/>
      <c r="B193" s="30"/>
      <c r="C193" s="30">
        <v>1911.0</v>
      </c>
      <c r="D193" s="30"/>
      <c r="E193" s="30" t="s">
        <v>134</v>
      </c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5.75" customHeight="1">
      <c r="A194" s="30"/>
      <c r="B194" s="30"/>
      <c r="C194" s="30">
        <v>1912.0</v>
      </c>
      <c r="D194" s="30"/>
      <c r="E194" s="30" t="s">
        <v>76</v>
      </c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5.75" customHeight="1">
      <c r="A195" s="30"/>
      <c r="B195" s="30">
        <v>192.0</v>
      </c>
      <c r="C195" s="30"/>
      <c r="D195" s="30"/>
      <c r="E195" s="30" t="s">
        <v>135</v>
      </c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5.75" customHeight="1">
      <c r="A196" s="30"/>
      <c r="B196" s="30"/>
      <c r="C196" s="30">
        <v>1921.0</v>
      </c>
      <c r="D196" s="30"/>
      <c r="E196" s="30" t="s">
        <v>89</v>
      </c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5.75" customHeight="1">
      <c r="A197" s="30"/>
      <c r="B197" s="30"/>
      <c r="C197" s="30">
        <v>1922.0</v>
      </c>
      <c r="D197" s="30"/>
      <c r="E197" s="30" t="s">
        <v>136</v>
      </c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5.75" customHeight="1">
      <c r="A198" s="30"/>
      <c r="B198" s="30"/>
      <c r="C198" s="30">
        <v>1923.0</v>
      </c>
      <c r="D198" s="30"/>
      <c r="E198" s="30" t="s">
        <v>95</v>
      </c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5.75" customHeight="1">
      <c r="A199" s="30"/>
      <c r="B199" s="30"/>
      <c r="C199" s="30">
        <v>1924.0</v>
      </c>
      <c r="D199" s="30"/>
      <c r="E199" s="30" t="s">
        <v>96</v>
      </c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5.75" customHeight="1">
      <c r="A200" s="30"/>
      <c r="B200" s="30"/>
      <c r="C200" s="30">
        <v>1929.0</v>
      </c>
      <c r="D200" s="30"/>
      <c r="E200" s="30" t="s">
        <v>97</v>
      </c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5.75" customHeight="1">
      <c r="A201" s="30"/>
      <c r="B201" s="30">
        <v>193.0</v>
      </c>
      <c r="C201" s="30"/>
      <c r="D201" s="30"/>
      <c r="E201" s="30" t="s">
        <v>137</v>
      </c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5.75" customHeight="1">
      <c r="A202" s="30"/>
      <c r="B202" s="30"/>
      <c r="C202" s="30">
        <v>1931.0</v>
      </c>
      <c r="D202" s="30"/>
      <c r="E202" s="30" t="s">
        <v>138</v>
      </c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5.75" customHeight="1">
      <c r="A203" s="30"/>
      <c r="B203" s="30"/>
      <c r="C203" s="30"/>
      <c r="D203" s="30">
        <v>19311.0</v>
      </c>
      <c r="E203" s="30" t="s">
        <v>70</v>
      </c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5.75" customHeight="1">
      <c r="A204" s="30"/>
      <c r="B204" s="30"/>
      <c r="C204" s="30"/>
      <c r="D204" s="30">
        <v>19312.0</v>
      </c>
      <c r="E204" s="30" t="s">
        <v>76</v>
      </c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5.75" customHeight="1">
      <c r="A205" s="30"/>
      <c r="B205" s="30"/>
      <c r="C205" s="30">
        <v>1932.0</v>
      </c>
      <c r="D205" s="30"/>
      <c r="E205" s="30" t="s">
        <v>139</v>
      </c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5.75" customHeight="1">
      <c r="A206" s="30"/>
      <c r="B206" s="30"/>
      <c r="C206" s="30"/>
      <c r="D206" s="30">
        <v>19321.0</v>
      </c>
      <c r="E206" s="30" t="s">
        <v>90</v>
      </c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5.75" customHeight="1">
      <c r="A207" s="30"/>
      <c r="B207" s="30"/>
      <c r="C207" s="30"/>
      <c r="D207" s="30">
        <v>19322.0</v>
      </c>
      <c r="E207" s="30" t="s">
        <v>105</v>
      </c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5.75" customHeight="1">
      <c r="A208" s="30"/>
      <c r="B208" s="30"/>
      <c r="C208" s="30"/>
      <c r="D208" s="30">
        <v>19323.0</v>
      </c>
      <c r="E208" s="30" t="s">
        <v>109</v>
      </c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5.75" customHeight="1">
      <c r="A209" s="30"/>
      <c r="B209" s="30"/>
      <c r="C209" s="30"/>
      <c r="D209" s="30">
        <v>19324.0</v>
      </c>
      <c r="E209" s="30" t="s">
        <v>112</v>
      </c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5.75" customHeight="1">
      <c r="A210" s="30"/>
      <c r="B210" s="30"/>
      <c r="C210" s="30"/>
      <c r="D210" s="30">
        <v>19328.0</v>
      </c>
      <c r="E210" s="30" t="s">
        <v>121</v>
      </c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5.75" customHeight="1">
      <c r="A211" s="30"/>
      <c r="B211" s="30">
        <v>194.0</v>
      </c>
      <c r="C211" s="30"/>
      <c r="D211" s="30"/>
      <c r="E211" s="30" t="s">
        <v>140</v>
      </c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5.75" customHeight="1">
      <c r="A212" s="30"/>
      <c r="B212" s="30"/>
      <c r="C212" s="30">
        <v>1941.0</v>
      </c>
      <c r="D212" s="30"/>
      <c r="E212" s="30" t="s">
        <v>90</v>
      </c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5.75" customHeight="1">
      <c r="A213" s="30"/>
      <c r="B213" s="30"/>
      <c r="C213" s="30">
        <v>1942.0</v>
      </c>
      <c r="D213" s="30"/>
      <c r="E213" s="30" t="s">
        <v>101</v>
      </c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5.75" customHeight="1">
      <c r="A214" s="30"/>
      <c r="B214" s="30"/>
      <c r="C214" s="30">
        <v>1943.0</v>
      </c>
      <c r="D214" s="30"/>
      <c r="E214" s="30" t="s">
        <v>105</v>
      </c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5.75" customHeight="1">
      <c r="A215" s="30"/>
      <c r="B215" s="30"/>
      <c r="C215" s="30">
        <v>1944.0</v>
      </c>
      <c r="D215" s="30"/>
      <c r="E215" s="30" t="s">
        <v>109</v>
      </c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5.75" customHeight="1">
      <c r="A216" s="30"/>
      <c r="B216" s="30"/>
      <c r="C216" s="30">
        <v>1945.0</v>
      </c>
      <c r="D216" s="30"/>
      <c r="E216" s="30" t="s">
        <v>112</v>
      </c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5.75" customHeight="1">
      <c r="A217" s="30"/>
      <c r="B217" s="30"/>
      <c r="C217" s="30">
        <v>1949.0</v>
      </c>
      <c r="D217" s="30"/>
      <c r="E217" s="30" t="s">
        <v>121</v>
      </c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5.75" customHeight="1">
      <c r="A218" s="30">
        <v>20.0</v>
      </c>
      <c r="B218" s="30"/>
      <c r="C218" s="30"/>
      <c r="D218" s="30"/>
      <c r="E218" s="30" t="s">
        <v>141</v>
      </c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5.75" customHeight="1">
      <c r="A219" s="30"/>
      <c r="B219" s="30">
        <v>201.0</v>
      </c>
      <c r="C219" s="30"/>
      <c r="D219" s="30"/>
      <c r="E219" s="30" t="s">
        <v>142</v>
      </c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5.75" customHeight="1">
      <c r="A220" s="30"/>
      <c r="B220" s="30"/>
      <c r="C220" s="30">
        <v>2011.0</v>
      </c>
      <c r="D220" s="30"/>
      <c r="E220" s="30" t="s">
        <v>142</v>
      </c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5.75" customHeight="1">
      <c r="A221" s="30"/>
      <c r="B221" s="30"/>
      <c r="C221" s="30"/>
      <c r="D221" s="30">
        <v>20111.0</v>
      </c>
      <c r="E221" s="30" t="s">
        <v>143</v>
      </c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5.75" customHeight="1">
      <c r="A222" s="30"/>
      <c r="B222" s="30"/>
      <c r="C222" s="30"/>
      <c r="D222" s="30">
        <v>20112.0</v>
      </c>
      <c r="E222" s="30" t="s">
        <v>144</v>
      </c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5.75" customHeight="1">
      <c r="A223" s="30"/>
      <c r="B223" s="30">
        <v>202.0</v>
      </c>
      <c r="C223" s="30"/>
      <c r="D223" s="30"/>
      <c r="E223" s="30" t="s">
        <v>145</v>
      </c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5.75" customHeight="1">
      <c r="A224" s="30"/>
      <c r="B224" s="30">
        <v>203.0</v>
      </c>
      <c r="C224" s="30"/>
      <c r="D224" s="30"/>
      <c r="E224" s="30" t="s">
        <v>146</v>
      </c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5.75" customHeight="1">
      <c r="A225" s="30"/>
      <c r="B225" s="30"/>
      <c r="C225" s="30">
        <v>2031.0</v>
      </c>
      <c r="D225" s="30"/>
      <c r="E225" s="30" t="s">
        <v>147</v>
      </c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5.75" customHeight="1">
      <c r="A226" s="30"/>
      <c r="B226" s="30"/>
      <c r="C226" s="30">
        <v>2032.0</v>
      </c>
      <c r="D226" s="30"/>
      <c r="E226" s="30" t="s">
        <v>148</v>
      </c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5.75" customHeight="1">
      <c r="A227" s="30"/>
      <c r="B227" s="30">
        <v>204.0</v>
      </c>
      <c r="C227" s="30"/>
      <c r="D227" s="30"/>
      <c r="E227" s="30" t="s">
        <v>149</v>
      </c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5.75" customHeight="1">
      <c r="A228" s="30"/>
      <c r="B228" s="30">
        <v>208.0</v>
      </c>
      <c r="C228" s="30"/>
      <c r="D228" s="30"/>
      <c r="E228" s="30" t="s">
        <v>150</v>
      </c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5.75" customHeight="1">
      <c r="A229" s="30"/>
      <c r="B229" s="30">
        <v>209.0</v>
      </c>
      <c r="C229" s="30"/>
      <c r="D229" s="30"/>
      <c r="E229" s="30" t="s">
        <v>151</v>
      </c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5.75" customHeight="1">
      <c r="A230" s="30"/>
      <c r="B230" s="30"/>
      <c r="C230" s="30">
        <v>2091.0</v>
      </c>
      <c r="D230" s="30"/>
      <c r="E230" s="30" t="s">
        <v>152</v>
      </c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5.75" customHeight="1">
      <c r="A231" s="30"/>
      <c r="B231" s="30"/>
      <c r="C231" s="30">
        <v>2092.0</v>
      </c>
      <c r="D231" s="30"/>
      <c r="E231" s="30" t="s">
        <v>153</v>
      </c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5.75" customHeight="1">
      <c r="A232" s="30"/>
      <c r="B232" s="30"/>
      <c r="C232" s="30">
        <v>2093.0</v>
      </c>
      <c r="D232" s="30"/>
      <c r="E232" s="30" t="s">
        <v>146</v>
      </c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5.75" customHeight="1">
      <c r="A233" s="30"/>
      <c r="B233" s="30"/>
      <c r="C233" s="30">
        <v>2094.0</v>
      </c>
      <c r="D233" s="30"/>
      <c r="E233" s="30" t="s">
        <v>154</v>
      </c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5.75" customHeight="1">
      <c r="A234" s="30"/>
      <c r="B234" s="30"/>
      <c r="C234" s="30">
        <v>2098.0</v>
      </c>
      <c r="D234" s="30"/>
      <c r="E234" s="30" t="s">
        <v>150</v>
      </c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5.75" customHeight="1">
      <c r="A235" s="30">
        <v>21.0</v>
      </c>
      <c r="B235" s="30"/>
      <c r="C235" s="30"/>
      <c r="D235" s="30"/>
      <c r="E235" s="30" t="s">
        <v>155</v>
      </c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5.75" customHeight="1">
      <c r="A236" s="30"/>
      <c r="B236" s="30">
        <v>211.0</v>
      </c>
      <c r="C236" s="30"/>
      <c r="D236" s="30"/>
      <c r="E236" s="30" t="s">
        <v>142</v>
      </c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5.75" customHeight="1">
      <c r="A237" s="30"/>
      <c r="B237" s="30">
        <v>212.0</v>
      </c>
      <c r="C237" s="30"/>
      <c r="D237" s="30"/>
      <c r="E237" s="30" t="s">
        <v>156</v>
      </c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5.75" customHeight="1">
      <c r="A238" s="30"/>
      <c r="B238" s="30">
        <v>213.0</v>
      </c>
      <c r="C238" s="30"/>
      <c r="D238" s="30"/>
      <c r="E238" s="30" t="s">
        <v>157</v>
      </c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5.75" customHeight="1">
      <c r="A239" s="30"/>
      <c r="B239" s="30"/>
      <c r="C239" s="30">
        <v>2131.0</v>
      </c>
      <c r="D239" s="30"/>
      <c r="E239" s="30" t="s">
        <v>147</v>
      </c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5.75" customHeight="1">
      <c r="A240" s="30"/>
      <c r="B240" s="30"/>
      <c r="C240" s="30"/>
      <c r="D240" s="30">
        <v>21311.0</v>
      </c>
      <c r="E240" s="30" t="s">
        <v>158</v>
      </c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5.75" customHeight="1">
      <c r="A241" s="30"/>
      <c r="B241" s="30"/>
      <c r="C241" s="30"/>
      <c r="D241" s="30">
        <v>21312.0</v>
      </c>
      <c r="E241" s="30" t="s">
        <v>159</v>
      </c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5.75" customHeight="1">
      <c r="A242" s="30"/>
      <c r="B242" s="30"/>
      <c r="C242" s="30">
        <v>2132.0</v>
      </c>
      <c r="D242" s="30"/>
      <c r="E242" s="30" t="s">
        <v>148</v>
      </c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5.75" customHeight="1">
      <c r="A243" s="30"/>
      <c r="B243" s="30"/>
      <c r="C243" s="30"/>
      <c r="D243" s="30">
        <v>21321.0</v>
      </c>
      <c r="E243" s="30" t="s">
        <v>158</v>
      </c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5.75" customHeight="1">
      <c r="A244" s="30"/>
      <c r="B244" s="30"/>
      <c r="C244" s="30"/>
      <c r="D244" s="30">
        <v>21322.0</v>
      </c>
      <c r="E244" s="30" t="s">
        <v>159</v>
      </c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5.75" customHeight="1">
      <c r="A245" s="30"/>
      <c r="B245" s="30">
        <v>214.0</v>
      </c>
      <c r="C245" s="30"/>
      <c r="D245" s="30"/>
      <c r="E245" s="30" t="s">
        <v>160</v>
      </c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5.75" customHeight="1">
      <c r="A246" s="30"/>
      <c r="B246" s="30">
        <v>215.0</v>
      </c>
      <c r="C246" s="30"/>
      <c r="D246" s="30"/>
      <c r="E246" s="30" t="s">
        <v>161</v>
      </c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5.75" customHeight="1">
      <c r="A247" s="30"/>
      <c r="B247" s="30">
        <v>217.0</v>
      </c>
      <c r="C247" s="30"/>
      <c r="D247" s="30"/>
      <c r="E247" s="30" t="s">
        <v>162</v>
      </c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5.75" customHeight="1">
      <c r="A248" s="30"/>
      <c r="B248" s="30">
        <v>218.0</v>
      </c>
      <c r="C248" s="30"/>
      <c r="D248" s="30"/>
      <c r="E248" s="30" t="s">
        <v>163</v>
      </c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5.75" customHeight="1">
      <c r="A249" s="30"/>
      <c r="B249" s="30">
        <v>219.0</v>
      </c>
      <c r="C249" s="30"/>
      <c r="D249" s="30"/>
      <c r="E249" s="30" t="s">
        <v>164</v>
      </c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5.75" customHeight="1">
      <c r="A250" s="30"/>
      <c r="B250" s="30"/>
      <c r="C250" s="30">
        <v>2191.0</v>
      </c>
      <c r="D250" s="30"/>
      <c r="E250" s="30" t="s">
        <v>142</v>
      </c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5.75" customHeight="1">
      <c r="A251" s="30"/>
      <c r="B251" s="30"/>
      <c r="C251" s="30">
        <v>2192.0</v>
      </c>
      <c r="D251" s="30"/>
      <c r="E251" s="30" t="s">
        <v>156</v>
      </c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5.75" customHeight="1">
      <c r="A252" s="30"/>
      <c r="B252" s="30"/>
      <c r="C252" s="30">
        <v>2193.0</v>
      </c>
      <c r="D252" s="30"/>
      <c r="E252" s="30" t="s">
        <v>165</v>
      </c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5.75" customHeight="1">
      <c r="A253" s="30"/>
      <c r="B253" s="30"/>
      <c r="C253" s="30">
        <v>2194.0</v>
      </c>
      <c r="D253" s="30"/>
      <c r="E253" s="30" t="s">
        <v>166</v>
      </c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5.75" customHeight="1">
      <c r="A254" s="30"/>
      <c r="B254" s="30"/>
      <c r="C254" s="30">
        <v>2195.0</v>
      </c>
      <c r="D254" s="30"/>
      <c r="E254" s="30" t="s">
        <v>161</v>
      </c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5.75" customHeight="1">
      <c r="A255" s="30"/>
      <c r="B255" s="30"/>
      <c r="C255" s="30">
        <v>2197.0</v>
      </c>
      <c r="D255" s="30"/>
      <c r="E255" s="30" t="s">
        <v>162</v>
      </c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5.75" customHeight="1">
      <c r="A256" s="30"/>
      <c r="B256" s="30"/>
      <c r="C256" s="30">
        <v>2198.0</v>
      </c>
      <c r="D256" s="30"/>
      <c r="E256" s="30" t="s">
        <v>163</v>
      </c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5.75" customHeight="1">
      <c r="A257" s="30">
        <v>22.0</v>
      </c>
      <c r="B257" s="30"/>
      <c r="C257" s="30"/>
      <c r="D257" s="30"/>
      <c r="E257" s="30" t="s">
        <v>167</v>
      </c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5.75" customHeight="1">
      <c r="A258" s="30"/>
      <c r="B258" s="30">
        <v>221.0</v>
      </c>
      <c r="C258" s="30"/>
      <c r="D258" s="30"/>
      <c r="E258" s="30" t="s">
        <v>168</v>
      </c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5.75" customHeight="1">
      <c r="A259" s="30"/>
      <c r="B259" s="30">
        <v>222.0</v>
      </c>
      <c r="C259" s="30"/>
      <c r="D259" s="30"/>
      <c r="E259" s="30" t="s">
        <v>169</v>
      </c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5.75" customHeight="1">
      <c r="A260" s="30"/>
      <c r="B260" s="30">
        <v>229.0</v>
      </c>
      <c r="C260" s="30"/>
      <c r="D260" s="30"/>
      <c r="E260" s="30" t="s">
        <v>170</v>
      </c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5.75" customHeight="1">
      <c r="A261" s="30"/>
      <c r="B261" s="30"/>
      <c r="C261" s="30">
        <v>2291.0</v>
      </c>
      <c r="D261" s="30"/>
      <c r="E261" s="30" t="s">
        <v>171</v>
      </c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5.75" customHeight="1">
      <c r="A262" s="30"/>
      <c r="B262" s="30"/>
      <c r="C262" s="30">
        <v>2292.0</v>
      </c>
      <c r="D262" s="30"/>
      <c r="E262" s="30" t="s">
        <v>169</v>
      </c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5.75" customHeight="1">
      <c r="A263" s="30">
        <v>23.0</v>
      </c>
      <c r="B263" s="30"/>
      <c r="C263" s="30"/>
      <c r="D263" s="30"/>
      <c r="E263" s="30" t="s">
        <v>172</v>
      </c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5.75" customHeight="1">
      <c r="A264" s="30"/>
      <c r="B264" s="30">
        <v>231.0</v>
      </c>
      <c r="C264" s="30"/>
      <c r="D264" s="30"/>
      <c r="E264" s="30" t="s">
        <v>173</v>
      </c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5.75" customHeight="1">
      <c r="A265" s="30"/>
      <c r="B265" s="30">
        <v>232.0</v>
      </c>
      <c r="C265" s="30"/>
      <c r="D265" s="30"/>
      <c r="E265" s="30" t="s">
        <v>174</v>
      </c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5.75" customHeight="1">
      <c r="A266" s="30" t="s">
        <v>175</v>
      </c>
      <c r="B266" s="30">
        <v>233.0</v>
      </c>
      <c r="C266" s="30"/>
      <c r="D266" s="30"/>
      <c r="E266" s="30" t="s">
        <v>176</v>
      </c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5.75" customHeight="1">
      <c r="A267" s="30"/>
      <c r="B267" s="30"/>
      <c r="C267" s="30">
        <v>2331.0</v>
      </c>
      <c r="D267" s="30"/>
      <c r="E267" s="30" t="s">
        <v>147</v>
      </c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5.75" customHeight="1">
      <c r="A268" s="30"/>
      <c r="B268" s="30"/>
      <c r="C268" s="30"/>
      <c r="D268" s="30">
        <v>23311.0</v>
      </c>
      <c r="E268" s="30" t="s">
        <v>158</v>
      </c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5.75" customHeight="1">
      <c r="A269" s="30"/>
      <c r="B269" s="30"/>
      <c r="C269" s="30"/>
      <c r="D269" s="30">
        <v>23312.0</v>
      </c>
      <c r="E269" s="30" t="s">
        <v>159</v>
      </c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5.75" customHeight="1">
      <c r="A270" s="30"/>
      <c r="B270" s="30"/>
      <c r="C270" s="30">
        <v>2332.0</v>
      </c>
      <c r="D270" s="30"/>
      <c r="E270" s="30" t="s">
        <v>148</v>
      </c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5.75" customHeight="1">
      <c r="A271" s="30"/>
      <c r="B271" s="30"/>
      <c r="C271" s="30"/>
      <c r="D271" s="30">
        <v>23321.0</v>
      </c>
      <c r="E271" s="30" t="s">
        <v>158</v>
      </c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5.75" customHeight="1">
      <c r="A272" s="30"/>
      <c r="B272" s="30"/>
      <c r="C272" s="30"/>
      <c r="D272" s="30">
        <v>23322.0</v>
      </c>
      <c r="E272" s="30" t="s">
        <v>159</v>
      </c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5.75" customHeight="1">
      <c r="A273" s="30"/>
      <c r="B273" s="30">
        <v>234.0</v>
      </c>
      <c r="C273" s="30"/>
      <c r="D273" s="30"/>
      <c r="E273" s="30" t="s">
        <v>177</v>
      </c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5.75" customHeight="1">
      <c r="A274" s="30"/>
      <c r="B274" s="30">
        <v>235.0</v>
      </c>
      <c r="C274" s="30"/>
      <c r="D274" s="30"/>
      <c r="E274" s="30" t="s">
        <v>178</v>
      </c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5.75" customHeight="1">
      <c r="A275" s="30"/>
      <c r="B275" s="30">
        <v>237.0</v>
      </c>
      <c r="C275" s="30"/>
      <c r="D275" s="30"/>
      <c r="E275" s="30" t="s">
        <v>179</v>
      </c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5.75" customHeight="1">
      <c r="A276" s="30"/>
      <c r="B276" s="30">
        <v>238.0</v>
      </c>
      <c r="C276" s="30"/>
      <c r="D276" s="30"/>
      <c r="E276" s="30" t="s">
        <v>180</v>
      </c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5.75" customHeight="1">
      <c r="A277" s="30"/>
      <c r="B277" s="30">
        <v>239.0</v>
      </c>
      <c r="C277" s="30"/>
      <c r="D277" s="30"/>
      <c r="E277" s="30" t="s">
        <v>181</v>
      </c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5.75" customHeight="1">
      <c r="A278" s="30"/>
      <c r="B278" s="30"/>
      <c r="C278" s="30">
        <v>2391.0</v>
      </c>
      <c r="D278" s="30"/>
      <c r="E278" s="30" t="s">
        <v>173</v>
      </c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5.75" customHeight="1">
      <c r="A279" s="30"/>
      <c r="B279" s="30"/>
      <c r="C279" s="30">
        <v>2392.0</v>
      </c>
      <c r="D279" s="30"/>
      <c r="E279" s="30" t="s">
        <v>182</v>
      </c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5.75" customHeight="1">
      <c r="A280" s="30"/>
      <c r="B280" s="30"/>
      <c r="C280" s="30">
        <v>2393.0</v>
      </c>
      <c r="D280" s="30"/>
      <c r="E280" s="30" t="s">
        <v>183</v>
      </c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5.75" customHeight="1">
      <c r="A281" s="30"/>
      <c r="B281" s="30"/>
      <c r="C281" s="30">
        <v>2394.0</v>
      </c>
      <c r="D281" s="30"/>
      <c r="E281" s="30" t="s">
        <v>177</v>
      </c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5.75" customHeight="1">
      <c r="A282" s="30"/>
      <c r="B282" s="30"/>
      <c r="C282" s="30">
        <v>2395.0</v>
      </c>
      <c r="D282" s="30"/>
      <c r="E282" s="30" t="s">
        <v>184</v>
      </c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5.75" customHeight="1">
      <c r="A283" s="30"/>
      <c r="B283" s="30"/>
      <c r="C283" s="30">
        <v>2397.0</v>
      </c>
      <c r="D283" s="30"/>
      <c r="E283" s="30" t="s">
        <v>179</v>
      </c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5.75" customHeight="1">
      <c r="A284" s="30"/>
      <c r="B284" s="30"/>
      <c r="C284" s="30">
        <v>2398.0</v>
      </c>
      <c r="D284" s="30"/>
      <c r="E284" s="30" t="s">
        <v>185</v>
      </c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5.75" customHeight="1">
      <c r="A285" s="30">
        <v>24.0</v>
      </c>
      <c r="B285" s="30"/>
      <c r="C285" s="30"/>
      <c r="D285" s="30"/>
      <c r="E285" s="30" t="s">
        <v>186</v>
      </c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5.75" customHeight="1">
      <c r="A286" s="30"/>
      <c r="B286" s="30">
        <v>241.0</v>
      </c>
      <c r="C286" s="30"/>
      <c r="D286" s="30"/>
      <c r="E286" s="30" t="s">
        <v>187</v>
      </c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5.75" customHeight="1">
      <c r="A287" s="30"/>
      <c r="B287" s="30">
        <v>242.0</v>
      </c>
      <c r="C287" s="30"/>
      <c r="D287" s="30"/>
      <c r="E287" s="30" t="s">
        <v>188</v>
      </c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5.75" customHeight="1">
      <c r="A288" s="30"/>
      <c r="B288" s="30">
        <v>243.0</v>
      </c>
      <c r="C288" s="30"/>
      <c r="D288" s="30"/>
      <c r="E288" s="30" t="s">
        <v>189</v>
      </c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5.75" customHeight="1">
      <c r="A289" s="30"/>
      <c r="B289" s="30">
        <v>244.0</v>
      </c>
      <c r="C289" s="30"/>
      <c r="D289" s="30"/>
      <c r="E289" s="30" t="s">
        <v>190</v>
      </c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5.75" customHeight="1">
      <c r="A290" s="30"/>
      <c r="B290" s="30">
        <v>249.0</v>
      </c>
      <c r="C290" s="30"/>
      <c r="D290" s="30"/>
      <c r="E290" s="30" t="s">
        <v>191</v>
      </c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5.75" customHeight="1">
      <c r="A291" s="30"/>
      <c r="B291" s="30"/>
      <c r="C291" s="30">
        <v>2491.0</v>
      </c>
      <c r="D291" s="30"/>
      <c r="E291" s="30" t="s">
        <v>187</v>
      </c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5.75" customHeight="1">
      <c r="A292" s="30"/>
      <c r="B292" s="30"/>
      <c r="C292" s="30">
        <v>2492.0</v>
      </c>
      <c r="D292" s="30"/>
      <c r="E292" s="30" t="s">
        <v>188</v>
      </c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5.75" customHeight="1">
      <c r="A293" s="30"/>
      <c r="B293" s="30"/>
      <c r="C293" s="30">
        <v>2493.0</v>
      </c>
      <c r="D293" s="30"/>
      <c r="E293" s="30" t="s">
        <v>189</v>
      </c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5.75" customHeight="1">
      <c r="A294" s="30"/>
      <c r="B294" s="30"/>
      <c r="C294" s="30">
        <v>2494.0</v>
      </c>
      <c r="D294" s="30"/>
      <c r="E294" s="30" t="s">
        <v>190</v>
      </c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5.75" customHeight="1">
      <c r="A295" s="30">
        <v>25.0</v>
      </c>
      <c r="B295" s="30"/>
      <c r="C295" s="30"/>
      <c r="D295" s="30"/>
      <c r="E295" s="30" t="s">
        <v>192</v>
      </c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5.75" customHeight="1">
      <c r="A296" s="30"/>
      <c r="B296" s="30">
        <v>251.0</v>
      </c>
      <c r="C296" s="30"/>
      <c r="D296" s="30"/>
      <c r="E296" s="30" t="s">
        <v>193</v>
      </c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5.75" customHeight="1">
      <c r="A297" s="30"/>
      <c r="B297" s="30">
        <v>252.0</v>
      </c>
      <c r="C297" s="30"/>
      <c r="D297" s="30"/>
      <c r="E297" s="30" t="s">
        <v>194</v>
      </c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5.75" customHeight="1">
      <c r="A298" s="30"/>
      <c r="B298" s="30"/>
      <c r="C298" s="30">
        <v>2521.0</v>
      </c>
      <c r="D298" s="30"/>
      <c r="E298" s="30" t="s">
        <v>195</v>
      </c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5.75" customHeight="1">
      <c r="A299" s="30"/>
      <c r="B299" s="30"/>
      <c r="C299" s="30">
        <v>2522.0</v>
      </c>
      <c r="D299" s="30"/>
      <c r="E299" s="30" t="s">
        <v>196</v>
      </c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5.75" customHeight="1">
      <c r="A300" s="30"/>
      <c r="B300" s="30"/>
      <c r="C300" s="30">
        <v>2523.0</v>
      </c>
      <c r="D300" s="30"/>
      <c r="E300" s="30" t="s">
        <v>197</v>
      </c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5.75" customHeight="1">
      <c r="A301" s="30"/>
      <c r="B301" s="30"/>
      <c r="C301" s="30">
        <v>2524.0</v>
      </c>
      <c r="D301" s="30"/>
      <c r="E301" s="30" t="s">
        <v>198</v>
      </c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5.75" customHeight="1">
      <c r="A302" s="30"/>
      <c r="B302" s="30">
        <v>253.0</v>
      </c>
      <c r="C302" s="30"/>
      <c r="D302" s="30"/>
      <c r="E302" s="30" t="s">
        <v>199</v>
      </c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5.75" customHeight="1">
      <c r="A303" s="30"/>
      <c r="B303" s="30">
        <v>259.0</v>
      </c>
      <c r="C303" s="30"/>
      <c r="D303" s="30"/>
      <c r="E303" s="30" t="s">
        <v>200</v>
      </c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5.75" customHeight="1">
      <c r="A304" s="30"/>
      <c r="B304" s="30"/>
      <c r="C304" s="30">
        <v>2591.0</v>
      </c>
      <c r="D304" s="30"/>
      <c r="E304" s="30" t="s">
        <v>193</v>
      </c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5.75" customHeight="1">
      <c r="A305" s="30"/>
      <c r="B305" s="30"/>
      <c r="C305" s="30">
        <v>2692.0</v>
      </c>
      <c r="D305" s="30"/>
      <c r="E305" s="30" t="s">
        <v>194</v>
      </c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5.75" customHeight="1">
      <c r="A306" s="30"/>
      <c r="B306" s="30"/>
      <c r="C306" s="30">
        <v>2593.0</v>
      </c>
      <c r="D306" s="30"/>
      <c r="E306" s="30" t="s">
        <v>199</v>
      </c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5.75" customHeight="1">
      <c r="A307" s="30">
        <v>26.0</v>
      </c>
      <c r="B307" s="30"/>
      <c r="C307" s="30"/>
      <c r="D307" s="30"/>
      <c r="E307" s="30" t="s">
        <v>201</v>
      </c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5.75" customHeight="1">
      <c r="A308" s="30"/>
      <c r="B308" s="30">
        <v>261.0</v>
      </c>
      <c r="C308" s="30"/>
      <c r="D308" s="30"/>
      <c r="E308" s="30" t="s">
        <v>202</v>
      </c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5.75" customHeight="1">
      <c r="A309" s="30"/>
      <c r="B309" s="30">
        <v>262.0</v>
      </c>
      <c r="C309" s="30"/>
      <c r="D309" s="30"/>
      <c r="E309" s="30" t="s">
        <v>203</v>
      </c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5.75" customHeight="1">
      <c r="A310" s="30"/>
      <c r="B310" s="30">
        <v>269.0</v>
      </c>
      <c r="C310" s="30"/>
      <c r="D310" s="30"/>
      <c r="E310" s="30" t="s">
        <v>204</v>
      </c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5.75" customHeight="1">
      <c r="A311" s="30"/>
      <c r="B311" s="30"/>
      <c r="C311" s="30">
        <v>2691.0</v>
      </c>
      <c r="D311" s="30"/>
      <c r="E311" s="30" t="s">
        <v>202</v>
      </c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5.75" customHeight="1">
      <c r="A312" s="30"/>
      <c r="B312" s="30"/>
      <c r="C312" s="30">
        <v>2692.0</v>
      </c>
      <c r="D312" s="30"/>
      <c r="E312" s="30" t="s">
        <v>203</v>
      </c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5.75" customHeight="1">
      <c r="A313" s="30">
        <v>27.0</v>
      </c>
      <c r="B313" s="30"/>
      <c r="C313" s="30"/>
      <c r="D313" s="30"/>
      <c r="E313" s="30" t="s">
        <v>205</v>
      </c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5.75" customHeight="1">
      <c r="A314" s="30"/>
      <c r="B314" s="30">
        <v>271.0</v>
      </c>
      <c r="C314" s="30"/>
      <c r="D314" s="30"/>
      <c r="E314" s="30" t="s">
        <v>206</v>
      </c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5.75" customHeight="1">
      <c r="A315" s="30"/>
      <c r="B315" s="30"/>
      <c r="C315" s="30">
        <v>2711.0</v>
      </c>
      <c r="D315" s="30"/>
      <c r="E315" s="30" t="s">
        <v>207</v>
      </c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5.75" customHeight="1">
      <c r="A316" s="30"/>
      <c r="B316" s="30"/>
      <c r="C316" s="30">
        <v>2712.0</v>
      </c>
      <c r="D316" s="30"/>
      <c r="E316" s="30" t="s">
        <v>208</v>
      </c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5.75" customHeight="1">
      <c r="A317" s="30"/>
      <c r="B317" s="30">
        <v>272.0</v>
      </c>
      <c r="C317" s="30"/>
      <c r="D317" s="30"/>
      <c r="E317" s="30" t="s">
        <v>115</v>
      </c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5.75" customHeight="1">
      <c r="A318" s="30"/>
      <c r="B318" s="30"/>
      <c r="C318" s="30">
        <v>2721.0</v>
      </c>
      <c r="D318" s="30"/>
      <c r="E318" s="30" t="s">
        <v>207</v>
      </c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5.75" customHeight="1">
      <c r="A319" s="30"/>
      <c r="B319" s="30"/>
      <c r="C319" s="30">
        <v>2722.0</v>
      </c>
      <c r="D319" s="30"/>
      <c r="E319" s="30" t="s">
        <v>208</v>
      </c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5.75" customHeight="1">
      <c r="A320" s="30"/>
      <c r="B320" s="30"/>
      <c r="C320" s="30">
        <v>2723.0</v>
      </c>
      <c r="D320" s="30"/>
      <c r="E320" s="30" t="s">
        <v>209</v>
      </c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5.75" customHeight="1">
      <c r="A321" s="30"/>
      <c r="B321" s="30"/>
      <c r="C321" s="30">
        <v>2724.0</v>
      </c>
      <c r="D321" s="30"/>
      <c r="E321" s="30" t="s">
        <v>210</v>
      </c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5.75" customHeight="1">
      <c r="A322" s="30"/>
      <c r="B322" s="30"/>
      <c r="C322" s="30">
        <v>2725.0</v>
      </c>
      <c r="D322" s="30"/>
      <c r="E322" s="30" t="s">
        <v>211</v>
      </c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5.75" customHeight="1">
      <c r="A323" s="30"/>
      <c r="B323" s="30"/>
      <c r="C323" s="30">
        <v>2726.0</v>
      </c>
      <c r="D323" s="30"/>
      <c r="E323" s="30" t="s">
        <v>212</v>
      </c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5.75" customHeight="1">
      <c r="A324" s="30"/>
      <c r="B324" s="30"/>
      <c r="C324" s="30">
        <v>2727.0</v>
      </c>
      <c r="D324" s="30"/>
      <c r="E324" s="30" t="s">
        <v>213</v>
      </c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5.75" customHeight="1">
      <c r="A325" s="30"/>
      <c r="B325" s="30">
        <v>273.0</v>
      </c>
      <c r="C325" s="30"/>
      <c r="D325" s="30"/>
      <c r="E325" s="30" t="s">
        <v>116</v>
      </c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5.75" customHeight="1">
      <c r="A326" s="30"/>
      <c r="B326" s="30"/>
      <c r="C326" s="30">
        <v>2731.0</v>
      </c>
      <c r="D326" s="30"/>
      <c r="E326" s="30" t="s">
        <v>214</v>
      </c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5.75" customHeight="1">
      <c r="A327" s="30"/>
      <c r="B327" s="30"/>
      <c r="C327" s="30">
        <v>2732.0</v>
      </c>
      <c r="D327" s="30"/>
      <c r="E327" s="30" t="s">
        <v>215</v>
      </c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5.75" customHeight="1">
      <c r="A328" s="30"/>
      <c r="B328" s="30"/>
      <c r="C328" s="30">
        <v>2733.0</v>
      </c>
      <c r="D328" s="30"/>
      <c r="E328" s="30" t="s">
        <v>216</v>
      </c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5.75" customHeight="1">
      <c r="A329" s="30"/>
      <c r="B329" s="30"/>
      <c r="C329" s="30">
        <v>2735.0</v>
      </c>
      <c r="D329" s="30"/>
      <c r="E329" s="30" t="s">
        <v>217</v>
      </c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5.75" customHeight="1">
      <c r="A330" s="30"/>
      <c r="B330" s="30">
        <v>274.0</v>
      </c>
      <c r="C330" s="30"/>
      <c r="D330" s="30"/>
      <c r="E330" s="30" t="s">
        <v>218</v>
      </c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5.75" customHeight="1">
      <c r="A331" s="30"/>
      <c r="B331" s="30"/>
      <c r="C331" s="30">
        <v>2741.0</v>
      </c>
      <c r="D331" s="30"/>
      <c r="E331" s="30" t="s">
        <v>219</v>
      </c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5.75" customHeight="1">
      <c r="A332" s="30"/>
      <c r="B332" s="30"/>
      <c r="C332" s="30">
        <v>2742.0</v>
      </c>
      <c r="D332" s="30"/>
      <c r="E332" s="30" t="s">
        <v>220</v>
      </c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5.75" customHeight="1">
      <c r="A333" s="30">
        <v>28.0</v>
      </c>
      <c r="B333" s="30"/>
      <c r="C333" s="30"/>
      <c r="D333" s="30"/>
      <c r="E333" s="30" t="s">
        <v>221</v>
      </c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5.75" customHeight="1">
      <c r="A334" s="30"/>
      <c r="B334" s="30">
        <v>281.0</v>
      </c>
      <c r="C334" s="30"/>
      <c r="D334" s="30"/>
      <c r="E334" s="30" t="s">
        <v>222</v>
      </c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5.75" customHeight="1">
      <c r="A335" s="30"/>
      <c r="B335" s="30">
        <v>284.0</v>
      </c>
      <c r="C335" s="30"/>
      <c r="D335" s="30"/>
      <c r="E335" s="30" t="s">
        <v>223</v>
      </c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5.75" customHeight="1">
      <c r="A336" s="30"/>
      <c r="B336" s="30">
        <v>285.0</v>
      </c>
      <c r="C336" s="30"/>
      <c r="D336" s="30"/>
      <c r="E336" s="30" t="s">
        <v>224</v>
      </c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5.75" customHeight="1">
      <c r="A337" s="30"/>
      <c r="B337" s="30">
        <v>286.0</v>
      </c>
      <c r="C337" s="30"/>
      <c r="D337" s="30"/>
      <c r="E337" s="30" t="s">
        <v>225</v>
      </c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5.75" customHeight="1">
      <c r="A338" s="30"/>
      <c r="B338" s="30">
        <v>289.0</v>
      </c>
      <c r="C338" s="30"/>
      <c r="D338" s="30"/>
      <c r="E338" s="30" t="s">
        <v>226</v>
      </c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5.75" customHeight="1">
      <c r="A339" s="30"/>
      <c r="B339" s="30"/>
      <c r="C339" s="30">
        <v>2891.0</v>
      </c>
      <c r="D339" s="30"/>
      <c r="E339" s="30" t="s">
        <v>222</v>
      </c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5.75" customHeight="1">
      <c r="A340" s="30"/>
      <c r="B340" s="30"/>
      <c r="C340" s="30">
        <v>2892.0</v>
      </c>
      <c r="D340" s="30"/>
      <c r="E340" s="30" t="s">
        <v>227</v>
      </c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5.75" customHeight="1">
      <c r="A341" s="30"/>
      <c r="B341" s="30"/>
      <c r="C341" s="30">
        <v>2893.0</v>
      </c>
      <c r="D341" s="30"/>
      <c r="E341" s="30" t="s">
        <v>228</v>
      </c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5.75" customHeight="1">
      <c r="A342" s="30"/>
      <c r="B342" s="30"/>
      <c r="C342" s="30">
        <v>2894.0</v>
      </c>
      <c r="D342" s="30"/>
      <c r="E342" s="30" t="s">
        <v>225</v>
      </c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5.75" customHeight="1">
      <c r="A343" s="30">
        <v>29.0</v>
      </c>
      <c r="B343" s="30"/>
      <c r="C343" s="30"/>
      <c r="D343" s="30"/>
      <c r="E343" s="30" t="s">
        <v>229</v>
      </c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5.75" customHeight="1">
      <c r="A344" s="30"/>
      <c r="B344" s="30">
        <v>291.0</v>
      </c>
      <c r="C344" s="30"/>
      <c r="D344" s="30"/>
      <c r="E344" s="30" t="s">
        <v>222</v>
      </c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5.75" customHeight="1">
      <c r="A345" s="30"/>
      <c r="B345" s="30"/>
      <c r="C345" s="30">
        <v>2911.0</v>
      </c>
      <c r="D345" s="30"/>
      <c r="E345" s="30" t="s">
        <v>152</v>
      </c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5.75" customHeight="1">
      <c r="A346" s="30"/>
      <c r="B346" s="30"/>
      <c r="C346" s="30">
        <v>2912.0</v>
      </c>
      <c r="D346" s="30"/>
      <c r="E346" s="30" t="s">
        <v>145</v>
      </c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5.75" customHeight="1">
      <c r="A347" s="30"/>
      <c r="B347" s="30"/>
      <c r="C347" s="30">
        <v>2913.0</v>
      </c>
      <c r="D347" s="30"/>
      <c r="E347" s="30" t="s">
        <v>230</v>
      </c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5.75" customHeight="1">
      <c r="A348" s="30"/>
      <c r="B348" s="30"/>
      <c r="C348" s="30">
        <v>2914.0</v>
      </c>
      <c r="D348" s="30"/>
      <c r="E348" s="30" t="s">
        <v>149</v>
      </c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5.75" customHeight="1">
      <c r="A349" s="30"/>
      <c r="B349" s="30"/>
      <c r="C349" s="30">
        <v>2918.0</v>
      </c>
      <c r="D349" s="30"/>
      <c r="E349" s="30" t="s">
        <v>150</v>
      </c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5.75" customHeight="1">
      <c r="A350" s="30"/>
      <c r="B350" s="30">
        <v>292.0</v>
      </c>
      <c r="C350" s="30"/>
      <c r="D350" s="30"/>
      <c r="E350" s="30" t="s">
        <v>231</v>
      </c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5.75" customHeight="1">
      <c r="A351" s="30"/>
      <c r="B351" s="30"/>
      <c r="C351" s="30">
        <v>2921.0</v>
      </c>
      <c r="D351" s="30"/>
      <c r="E351" s="30" t="s">
        <v>142</v>
      </c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5.75" customHeight="1">
      <c r="A352" s="30"/>
      <c r="B352" s="30"/>
      <c r="C352" s="30">
        <v>2922.0</v>
      </c>
      <c r="D352" s="30"/>
      <c r="E352" s="30" t="s">
        <v>156</v>
      </c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5.75" customHeight="1">
      <c r="A353" s="30"/>
      <c r="B353" s="30"/>
      <c r="C353" s="30">
        <v>2923.0</v>
      </c>
      <c r="D353" s="30"/>
      <c r="E353" s="30" t="s">
        <v>157</v>
      </c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5.75" customHeight="1">
      <c r="A354" s="30"/>
      <c r="B354" s="30"/>
      <c r="C354" s="30">
        <v>2924.0</v>
      </c>
      <c r="D354" s="30"/>
      <c r="E354" s="30" t="s">
        <v>232</v>
      </c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5.75" customHeight="1">
      <c r="A355" s="30"/>
      <c r="B355" s="30"/>
      <c r="C355" s="30">
        <v>2925.0</v>
      </c>
      <c r="D355" s="30"/>
      <c r="E355" s="30" t="s">
        <v>161</v>
      </c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5.75" customHeight="1">
      <c r="A356" s="30"/>
      <c r="B356" s="30"/>
      <c r="C356" s="30">
        <v>2927.0</v>
      </c>
      <c r="D356" s="30"/>
      <c r="E356" s="30" t="s">
        <v>162</v>
      </c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5.75" customHeight="1">
      <c r="A357" s="30"/>
      <c r="B357" s="30"/>
      <c r="C357" s="30">
        <v>2928.0</v>
      </c>
      <c r="D357" s="30"/>
      <c r="E357" s="30" t="s">
        <v>163</v>
      </c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5.75" customHeight="1">
      <c r="A358" s="30"/>
      <c r="B358" s="30">
        <v>293.0</v>
      </c>
      <c r="C358" s="30"/>
      <c r="D358" s="30"/>
      <c r="E358" s="30" t="s">
        <v>233</v>
      </c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5.75" customHeight="1">
      <c r="A359" s="30"/>
      <c r="B359" s="30"/>
      <c r="C359" s="30">
        <v>2931.0</v>
      </c>
      <c r="D359" s="30"/>
      <c r="E359" s="30" t="s">
        <v>171</v>
      </c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5.75" customHeight="1">
      <c r="A360" s="30"/>
      <c r="B360" s="30"/>
      <c r="C360" s="30">
        <v>2932.0</v>
      </c>
      <c r="D360" s="30"/>
      <c r="E360" s="30" t="s">
        <v>169</v>
      </c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5.75" customHeight="1">
      <c r="A361" s="30"/>
      <c r="B361" s="30">
        <v>294.0</v>
      </c>
      <c r="C361" s="30"/>
      <c r="D361" s="30"/>
      <c r="E361" s="30" t="s">
        <v>234</v>
      </c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5.75" customHeight="1">
      <c r="A362" s="30"/>
      <c r="B362" s="30"/>
      <c r="C362" s="30">
        <v>2941.0</v>
      </c>
      <c r="D362" s="30"/>
      <c r="E362" s="30" t="s">
        <v>173</v>
      </c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5.75" customHeight="1">
      <c r="A363" s="30"/>
      <c r="B363" s="30"/>
      <c r="C363" s="30">
        <v>2942.0</v>
      </c>
      <c r="D363" s="30"/>
      <c r="E363" s="30" t="s">
        <v>174</v>
      </c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5.75" customHeight="1">
      <c r="A364" s="30"/>
      <c r="B364" s="30"/>
      <c r="C364" s="30">
        <v>2943.0</v>
      </c>
      <c r="D364" s="30"/>
      <c r="E364" s="30" t="s">
        <v>183</v>
      </c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5.75" customHeight="1">
      <c r="A365" s="30"/>
      <c r="B365" s="30"/>
      <c r="C365" s="30">
        <v>2944.0</v>
      </c>
      <c r="D365" s="30"/>
      <c r="E365" s="30" t="s">
        <v>177</v>
      </c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5.75" customHeight="1">
      <c r="A366" s="30"/>
      <c r="B366" s="30"/>
      <c r="C366" s="30">
        <v>2945.0</v>
      </c>
      <c r="D366" s="30"/>
      <c r="E366" s="30" t="s">
        <v>178</v>
      </c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5.75" customHeight="1">
      <c r="A367" s="30"/>
      <c r="B367" s="30"/>
      <c r="C367" s="30">
        <v>2947.0</v>
      </c>
      <c r="D367" s="30"/>
      <c r="E367" s="30" t="s">
        <v>179</v>
      </c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5.75" customHeight="1">
      <c r="A368" s="30"/>
      <c r="B368" s="30"/>
      <c r="C368" s="30">
        <v>2948.0</v>
      </c>
      <c r="D368" s="30"/>
      <c r="E368" s="30" t="s">
        <v>180</v>
      </c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5.75" customHeight="1">
      <c r="A369" s="30"/>
      <c r="B369" s="30">
        <v>295.0</v>
      </c>
      <c r="C369" s="30"/>
      <c r="D369" s="30"/>
      <c r="E369" s="30" t="s">
        <v>223</v>
      </c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5.75" customHeight="1">
      <c r="A370" s="30"/>
      <c r="B370" s="30"/>
      <c r="C370" s="30">
        <v>2951.0</v>
      </c>
      <c r="D370" s="30"/>
      <c r="E370" s="30" t="s">
        <v>187</v>
      </c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5.75" customHeight="1">
      <c r="A371" s="30"/>
      <c r="B371" s="30"/>
      <c r="C371" s="30">
        <v>2952.0</v>
      </c>
      <c r="D371" s="30"/>
      <c r="E371" s="30" t="s">
        <v>188</v>
      </c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5.75" customHeight="1">
      <c r="A372" s="30"/>
      <c r="B372" s="30"/>
      <c r="C372" s="30">
        <v>2953.0</v>
      </c>
      <c r="D372" s="30"/>
      <c r="E372" s="30" t="s">
        <v>189</v>
      </c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5.75" customHeight="1">
      <c r="A373" s="30"/>
      <c r="B373" s="30"/>
      <c r="C373" s="30">
        <v>2954.0</v>
      </c>
      <c r="D373" s="30"/>
      <c r="E373" s="30" t="s">
        <v>190</v>
      </c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5.75" customHeight="1">
      <c r="A374" s="30"/>
      <c r="B374" s="30">
        <v>296.0</v>
      </c>
      <c r="C374" s="30"/>
      <c r="D374" s="30"/>
      <c r="E374" s="30" t="s">
        <v>235</v>
      </c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5.75" customHeight="1">
      <c r="A375" s="30"/>
      <c r="B375" s="30"/>
      <c r="C375" s="30">
        <v>2961.0</v>
      </c>
      <c r="D375" s="30"/>
      <c r="E375" s="30" t="s">
        <v>236</v>
      </c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5.75" customHeight="1">
      <c r="A376" s="30"/>
      <c r="B376" s="30"/>
      <c r="C376" s="30">
        <v>2962.0</v>
      </c>
      <c r="D376" s="30"/>
      <c r="E376" s="30" t="s">
        <v>194</v>
      </c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5.75" customHeight="1">
      <c r="A377" s="30"/>
      <c r="B377" s="30"/>
      <c r="C377" s="30">
        <v>2963.0</v>
      </c>
      <c r="D377" s="30"/>
      <c r="E377" s="30" t="s">
        <v>199</v>
      </c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5.75" customHeight="1">
      <c r="A378" s="30"/>
      <c r="B378" s="30">
        <v>297.0</v>
      </c>
      <c r="C378" s="30"/>
      <c r="D378" s="30"/>
      <c r="E378" s="30" t="s">
        <v>225</v>
      </c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5.75" customHeight="1">
      <c r="A379" s="30"/>
      <c r="B379" s="30"/>
      <c r="C379" s="30">
        <v>2971.0</v>
      </c>
      <c r="D379" s="30"/>
      <c r="E379" s="30" t="s">
        <v>202</v>
      </c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5.75" customHeight="1">
      <c r="A380" s="30"/>
      <c r="B380" s="30"/>
      <c r="C380" s="30">
        <v>2972.0</v>
      </c>
      <c r="D380" s="30"/>
      <c r="E380" s="30" t="s">
        <v>203</v>
      </c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5.75" customHeight="1">
      <c r="A381" s="30"/>
      <c r="B381" s="30">
        <v>298.0</v>
      </c>
      <c r="C381" s="30"/>
      <c r="D381" s="30"/>
      <c r="E381" s="30" t="s">
        <v>237</v>
      </c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5.75" customHeight="1">
      <c r="A382" s="30"/>
      <c r="B382" s="30"/>
      <c r="C382" s="30">
        <v>2981.0</v>
      </c>
      <c r="D382" s="30"/>
      <c r="E382" s="30" t="s">
        <v>222</v>
      </c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5.75" customHeight="1">
      <c r="A383" s="30"/>
      <c r="B383" s="30"/>
      <c r="C383" s="30">
        <v>2982.0</v>
      </c>
      <c r="D383" s="30"/>
      <c r="E383" s="30" t="s">
        <v>223</v>
      </c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5.75" customHeight="1">
      <c r="A384" s="30"/>
      <c r="B384" s="30"/>
      <c r="C384" s="30">
        <v>2983.0</v>
      </c>
      <c r="D384" s="30"/>
      <c r="E384" s="30" t="s">
        <v>228</v>
      </c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5.75" customHeight="1">
      <c r="A385" s="30"/>
      <c r="B385" s="30"/>
      <c r="C385" s="30">
        <v>2984.0</v>
      </c>
      <c r="D385" s="30"/>
      <c r="E385" s="30" t="s">
        <v>225</v>
      </c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5.75" customHeight="1">
      <c r="A386" s="30">
        <v>30.0</v>
      </c>
      <c r="B386" s="30"/>
      <c r="C386" s="30"/>
      <c r="D386" s="30"/>
      <c r="E386" s="30" t="s">
        <v>238</v>
      </c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5.75" customHeight="1">
      <c r="A387" s="30"/>
      <c r="B387" s="30">
        <v>301.0</v>
      </c>
      <c r="C387" s="30"/>
      <c r="D387" s="30"/>
      <c r="E387" s="30" t="s">
        <v>239</v>
      </c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5.75" customHeight="1">
      <c r="A388" s="30"/>
      <c r="B388" s="30"/>
      <c r="C388" s="30">
        <v>3011.0</v>
      </c>
      <c r="D388" s="30"/>
      <c r="E388" s="30" t="s">
        <v>240</v>
      </c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5.75" customHeight="1">
      <c r="A389" s="30"/>
      <c r="B389" s="30"/>
      <c r="C389" s="30"/>
      <c r="D389" s="30">
        <v>30111.0</v>
      </c>
      <c r="E389" s="30" t="s">
        <v>241</v>
      </c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5.75" customHeight="1">
      <c r="A390" s="30"/>
      <c r="B390" s="30"/>
      <c r="C390" s="30"/>
      <c r="D390" s="30">
        <v>30112.0</v>
      </c>
      <c r="E390" s="30" t="s">
        <v>242</v>
      </c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5.75" customHeight="1">
      <c r="A391" s="30"/>
      <c r="B391" s="30"/>
      <c r="C391" s="30"/>
      <c r="D391" s="30">
        <v>30113.0</v>
      </c>
      <c r="E391" s="30" t="s">
        <v>243</v>
      </c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5.75" customHeight="1">
      <c r="A392" s="30"/>
      <c r="B392" s="30"/>
      <c r="C392" s="30"/>
      <c r="D392" s="30">
        <v>30114.0</v>
      </c>
      <c r="E392" s="30" t="s">
        <v>244</v>
      </c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5.75" customHeight="1">
      <c r="A393" s="30"/>
      <c r="B393" s="30">
        <v>302.0</v>
      </c>
      <c r="C393" s="30"/>
      <c r="D393" s="30"/>
      <c r="E393" s="30" t="s">
        <v>245</v>
      </c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5.75" customHeight="1">
      <c r="A394" s="30"/>
      <c r="B394" s="30"/>
      <c r="C394" s="30">
        <v>3021.0</v>
      </c>
      <c r="D394" s="30"/>
      <c r="E394" s="30" t="s">
        <v>246</v>
      </c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5.75" customHeight="1">
      <c r="A395" s="30"/>
      <c r="B395" s="30"/>
      <c r="C395" s="30">
        <v>3022.0</v>
      </c>
      <c r="D395" s="30"/>
      <c r="E395" s="30" t="s">
        <v>247</v>
      </c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5.75" customHeight="1">
      <c r="A396" s="30"/>
      <c r="B396" s="30"/>
      <c r="C396" s="30">
        <v>3023.0</v>
      </c>
      <c r="D396" s="30"/>
      <c r="E396" s="30" t="s">
        <v>248</v>
      </c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5.75" customHeight="1">
      <c r="A397" s="30"/>
      <c r="B397" s="30"/>
      <c r="C397" s="30"/>
      <c r="D397" s="30">
        <v>30231.0</v>
      </c>
      <c r="E397" s="30" t="s">
        <v>249</v>
      </c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5.75" customHeight="1">
      <c r="A398" s="30"/>
      <c r="B398" s="30"/>
      <c r="C398" s="30"/>
      <c r="D398" s="30">
        <v>30232.0</v>
      </c>
      <c r="E398" s="30" t="s">
        <v>250</v>
      </c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5.75" customHeight="1">
      <c r="A399" s="30"/>
      <c r="B399" s="30"/>
      <c r="C399" s="30">
        <v>3024.0</v>
      </c>
      <c r="D399" s="30"/>
      <c r="E399" s="30" t="s">
        <v>251</v>
      </c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5.75" customHeight="1">
      <c r="A400" s="30"/>
      <c r="B400" s="30"/>
      <c r="C400" s="30"/>
      <c r="D400" s="30">
        <v>30241.0</v>
      </c>
      <c r="E400" s="30" t="s">
        <v>252</v>
      </c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5.75" customHeight="1">
      <c r="A401" s="30"/>
      <c r="B401" s="30"/>
      <c r="C401" s="30"/>
      <c r="D401" s="30">
        <v>30242.0</v>
      </c>
      <c r="E401" s="30" t="s">
        <v>253</v>
      </c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5.75" customHeight="1">
      <c r="A402" s="30"/>
      <c r="B402" s="30"/>
      <c r="C402" s="30">
        <v>3025.0</v>
      </c>
      <c r="D402" s="30"/>
      <c r="E402" s="30" t="s">
        <v>254</v>
      </c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5.75" customHeight="1">
      <c r="A403" s="30"/>
      <c r="B403" s="30"/>
      <c r="C403" s="30">
        <v>3028.0</v>
      </c>
      <c r="D403" s="30"/>
      <c r="E403" s="30" t="s">
        <v>255</v>
      </c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5.75" customHeight="1">
      <c r="A404" s="30"/>
      <c r="B404" s="30">
        <v>309.0</v>
      </c>
      <c r="C404" s="30"/>
      <c r="D404" s="30"/>
      <c r="E404" s="30" t="s">
        <v>256</v>
      </c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5.75" customHeight="1">
      <c r="A405" s="30"/>
      <c r="B405" s="30"/>
      <c r="C405" s="30">
        <v>3091.0</v>
      </c>
      <c r="D405" s="30"/>
      <c r="E405" s="30" t="s">
        <v>239</v>
      </c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5.75" customHeight="1">
      <c r="A406" s="30"/>
      <c r="B406" s="30"/>
      <c r="C406" s="30">
        <v>3092.0</v>
      </c>
      <c r="D406" s="30"/>
      <c r="E406" s="30" t="s">
        <v>245</v>
      </c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5.75" customHeight="1">
      <c r="A407" s="30">
        <v>31.0</v>
      </c>
      <c r="B407" s="30"/>
      <c r="C407" s="30"/>
      <c r="D407" s="30"/>
      <c r="E407" s="30" t="s">
        <v>257</v>
      </c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5.75" customHeight="1">
      <c r="A408" s="30"/>
      <c r="B408" s="30">
        <v>311.0</v>
      </c>
      <c r="C408" s="30"/>
      <c r="D408" s="30"/>
      <c r="E408" s="30" t="s">
        <v>207</v>
      </c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5.75" customHeight="1">
      <c r="A409" s="30"/>
      <c r="B409" s="30"/>
      <c r="C409" s="30">
        <v>3111.0</v>
      </c>
      <c r="D409" s="30"/>
      <c r="E409" s="30" t="s">
        <v>258</v>
      </c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5.75" customHeight="1">
      <c r="A410" s="30"/>
      <c r="B410" s="30"/>
      <c r="C410" s="30"/>
      <c r="D410" s="30">
        <v>31111.0</v>
      </c>
      <c r="E410" s="30" t="s">
        <v>144</v>
      </c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5.75" customHeight="1">
      <c r="A411" s="30"/>
      <c r="B411" s="30"/>
      <c r="C411" s="30"/>
      <c r="D411" s="30">
        <v>31112.0</v>
      </c>
      <c r="E411" s="30" t="s">
        <v>143</v>
      </c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5.75" customHeight="1">
      <c r="A412" s="30"/>
      <c r="B412" s="30"/>
      <c r="C412" s="30"/>
      <c r="D412" s="30">
        <v>31113.0</v>
      </c>
      <c r="E412" s="30" t="s">
        <v>259</v>
      </c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5.75" customHeight="1">
      <c r="A413" s="30"/>
      <c r="B413" s="30"/>
      <c r="C413" s="30">
        <v>3112.0</v>
      </c>
      <c r="D413" s="30"/>
      <c r="E413" s="30" t="s">
        <v>260</v>
      </c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5.75" customHeight="1">
      <c r="A414" s="30"/>
      <c r="B414" s="30"/>
      <c r="C414" s="30"/>
      <c r="D414" s="30">
        <v>31121.0</v>
      </c>
      <c r="E414" s="30" t="s">
        <v>144</v>
      </c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5.75" customHeight="1">
      <c r="A415" s="30"/>
      <c r="B415" s="30"/>
      <c r="C415" s="30"/>
      <c r="D415" s="30">
        <v>31122.0</v>
      </c>
      <c r="E415" s="30" t="s">
        <v>143</v>
      </c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5.75" customHeight="1">
      <c r="A416" s="30"/>
      <c r="B416" s="30"/>
      <c r="C416" s="30"/>
      <c r="D416" s="30">
        <v>31123.0</v>
      </c>
      <c r="E416" s="30" t="s">
        <v>259</v>
      </c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5.75" customHeight="1">
      <c r="A417" s="30"/>
      <c r="B417" s="30">
        <v>312.0</v>
      </c>
      <c r="C417" s="30"/>
      <c r="D417" s="30"/>
      <c r="E417" s="30" t="s">
        <v>208</v>
      </c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5.75" customHeight="1">
      <c r="A418" s="30"/>
      <c r="B418" s="30"/>
      <c r="C418" s="30">
        <v>3121.0</v>
      </c>
      <c r="D418" s="30"/>
      <c r="E418" s="30" t="s">
        <v>208</v>
      </c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5.75" customHeight="1">
      <c r="A419" s="30"/>
      <c r="B419" s="30"/>
      <c r="C419" s="30"/>
      <c r="D419" s="30">
        <v>31211.0</v>
      </c>
      <c r="E419" s="30" t="s">
        <v>144</v>
      </c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5.75" customHeight="1">
      <c r="A420" s="30"/>
      <c r="B420" s="30"/>
      <c r="C420" s="30"/>
      <c r="D420" s="30">
        <v>31212.0</v>
      </c>
      <c r="E420" s="30" t="s">
        <v>143</v>
      </c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5.75" customHeight="1">
      <c r="A421" s="30"/>
      <c r="B421" s="30"/>
      <c r="C421" s="30"/>
      <c r="D421" s="30">
        <v>31213.0</v>
      </c>
      <c r="E421" s="30" t="s">
        <v>259</v>
      </c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5.75" customHeight="1">
      <c r="A422" s="30"/>
      <c r="B422" s="30"/>
      <c r="C422" s="30"/>
      <c r="D422" s="30">
        <v>31214.0</v>
      </c>
      <c r="E422" s="30" t="s">
        <v>261</v>
      </c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5.75" customHeight="1">
      <c r="A423" s="30">
        <v>32.0</v>
      </c>
      <c r="B423" s="30"/>
      <c r="C423" s="30"/>
      <c r="D423" s="30"/>
      <c r="E423" s="30" t="s">
        <v>262</v>
      </c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5.75" customHeight="1">
      <c r="A424" s="30"/>
      <c r="B424" s="30">
        <v>321.0</v>
      </c>
      <c r="C424" s="30"/>
      <c r="D424" s="30"/>
      <c r="E424" s="30" t="s">
        <v>206</v>
      </c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5.75" customHeight="1">
      <c r="A425" s="30"/>
      <c r="B425" s="30"/>
      <c r="C425" s="30">
        <v>3221.0</v>
      </c>
      <c r="D425" s="30"/>
      <c r="E425" s="30" t="s">
        <v>207</v>
      </c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5.75" customHeight="1">
      <c r="A426" s="30"/>
      <c r="B426" s="30"/>
      <c r="C426" s="30">
        <v>3212.0</v>
      </c>
      <c r="D426" s="30"/>
      <c r="E426" s="30" t="s">
        <v>208</v>
      </c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5.75" customHeight="1">
      <c r="A427" s="30"/>
      <c r="B427" s="30">
        <v>322.0</v>
      </c>
      <c r="C427" s="30"/>
      <c r="D427" s="30"/>
      <c r="E427" s="30" t="s">
        <v>115</v>
      </c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5.75" customHeight="1">
      <c r="A428" s="30"/>
      <c r="B428" s="30"/>
      <c r="C428" s="30">
        <v>3221.0</v>
      </c>
      <c r="D428" s="30"/>
      <c r="E428" s="30" t="s">
        <v>207</v>
      </c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5.75" customHeight="1">
      <c r="A429" s="30"/>
      <c r="B429" s="30"/>
      <c r="C429" s="30">
        <v>3222.0</v>
      </c>
      <c r="D429" s="30"/>
      <c r="E429" s="30" t="s">
        <v>208</v>
      </c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5.75" customHeight="1">
      <c r="A430" s="30"/>
      <c r="B430" s="30"/>
      <c r="C430" s="30">
        <v>3223.0</v>
      </c>
      <c r="D430" s="30"/>
      <c r="E430" s="30" t="s">
        <v>209</v>
      </c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5.75" customHeight="1">
      <c r="A431" s="30"/>
      <c r="B431" s="30"/>
      <c r="C431" s="30">
        <v>3224.0</v>
      </c>
      <c r="D431" s="30"/>
      <c r="E431" s="30" t="s">
        <v>210</v>
      </c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5.75" customHeight="1">
      <c r="A432" s="30"/>
      <c r="B432" s="30"/>
      <c r="C432" s="30">
        <v>3225.0</v>
      </c>
      <c r="D432" s="30"/>
      <c r="E432" s="30" t="s">
        <v>211</v>
      </c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5.75" customHeight="1">
      <c r="A433" s="30"/>
      <c r="B433" s="30"/>
      <c r="C433" s="30">
        <v>3226.0</v>
      </c>
      <c r="D433" s="30"/>
      <c r="E433" s="30" t="s">
        <v>212</v>
      </c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5.75" customHeight="1">
      <c r="A434" s="30"/>
      <c r="B434" s="30"/>
      <c r="C434" s="30">
        <v>3227.0</v>
      </c>
      <c r="D434" s="30"/>
      <c r="E434" s="30" t="s">
        <v>213</v>
      </c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5.75" customHeight="1">
      <c r="A435" s="30">
        <v>33.0</v>
      </c>
      <c r="B435" s="30"/>
      <c r="C435" s="30"/>
      <c r="D435" s="30"/>
      <c r="E435" s="30" t="s">
        <v>263</v>
      </c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5.75" customHeight="1">
      <c r="A436" s="30"/>
      <c r="B436" s="30">
        <v>331.0</v>
      </c>
      <c r="C436" s="30"/>
      <c r="D436" s="30"/>
      <c r="E436" s="30" t="s">
        <v>207</v>
      </c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5.75" customHeight="1">
      <c r="A437" s="30"/>
      <c r="B437" s="30"/>
      <c r="C437" s="30">
        <v>3311.0</v>
      </c>
      <c r="D437" s="30"/>
      <c r="E437" s="30" t="s">
        <v>264</v>
      </c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5.75" customHeight="1">
      <c r="A438" s="30"/>
      <c r="B438" s="30"/>
      <c r="C438" s="30"/>
      <c r="D438" s="30">
        <v>33111.0</v>
      </c>
      <c r="E438" s="30" t="s">
        <v>158</v>
      </c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5.75" customHeight="1">
      <c r="A439" s="30"/>
      <c r="B439" s="30"/>
      <c r="C439" s="30"/>
      <c r="D439" s="30">
        <v>33112.0</v>
      </c>
      <c r="E439" s="30" t="s">
        <v>259</v>
      </c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5.75" customHeight="1">
      <c r="A440" s="30"/>
      <c r="B440" s="30">
        <v>332.0</v>
      </c>
      <c r="C440" s="30"/>
      <c r="D440" s="30"/>
      <c r="E440" s="30" t="s">
        <v>208</v>
      </c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5.75" customHeight="1">
      <c r="A441" s="30"/>
      <c r="B441" s="30"/>
      <c r="C441" s="30">
        <v>3321.0</v>
      </c>
      <c r="D441" s="30"/>
      <c r="E441" s="30" t="s">
        <v>265</v>
      </c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5.75" customHeight="1">
      <c r="A442" s="30"/>
      <c r="B442" s="30"/>
      <c r="C442" s="30"/>
      <c r="D442" s="30">
        <v>33211.0</v>
      </c>
      <c r="E442" s="30" t="s">
        <v>266</v>
      </c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5.75" customHeight="1">
      <c r="A443" s="30"/>
      <c r="B443" s="30"/>
      <c r="C443" s="30"/>
      <c r="D443" s="30">
        <v>33212.0</v>
      </c>
      <c r="E443" s="30" t="s">
        <v>259</v>
      </c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5.75" customHeight="1">
      <c r="A444" s="30"/>
      <c r="B444" s="30"/>
      <c r="C444" s="30"/>
      <c r="D444" s="30">
        <v>33213.0</v>
      </c>
      <c r="E444" s="30" t="s">
        <v>267</v>
      </c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5.75" customHeight="1">
      <c r="A445" s="30"/>
      <c r="B445" s="30"/>
      <c r="C445" s="30">
        <v>3322.0</v>
      </c>
      <c r="D445" s="30"/>
      <c r="E445" s="30" t="s">
        <v>268</v>
      </c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5.75" customHeight="1">
      <c r="A446" s="30"/>
      <c r="B446" s="30"/>
      <c r="C446" s="30"/>
      <c r="D446" s="30">
        <v>33221.0</v>
      </c>
      <c r="E446" s="30" t="s">
        <v>266</v>
      </c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5.75" customHeight="1">
      <c r="A447" s="30"/>
      <c r="B447" s="30"/>
      <c r="C447" s="30"/>
      <c r="D447" s="30">
        <v>33222.0</v>
      </c>
      <c r="E447" s="30" t="s">
        <v>259</v>
      </c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5.75" customHeight="1">
      <c r="A448" s="30"/>
      <c r="B448" s="30"/>
      <c r="C448" s="30"/>
      <c r="D448" s="30">
        <v>33223.0</v>
      </c>
      <c r="E448" s="30" t="s">
        <v>269</v>
      </c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5.75" customHeight="1">
      <c r="A449" s="30"/>
      <c r="B449" s="30"/>
      <c r="C449" s="30">
        <v>3323.0</v>
      </c>
      <c r="D449" s="30"/>
      <c r="E449" s="30" t="s">
        <v>270</v>
      </c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5.75" customHeight="1">
      <c r="A450" s="30"/>
      <c r="B450" s="30"/>
      <c r="C450" s="30"/>
      <c r="D450" s="30">
        <v>33231.0</v>
      </c>
      <c r="E450" s="30" t="s">
        <v>266</v>
      </c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5.75" customHeight="1">
      <c r="A451" s="30"/>
      <c r="B451" s="30"/>
      <c r="C451" s="30"/>
      <c r="D451" s="30">
        <v>33232.0</v>
      </c>
      <c r="E451" s="30" t="s">
        <v>259</v>
      </c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5.75" customHeight="1">
      <c r="A452" s="30"/>
      <c r="B452" s="30"/>
      <c r="C452" s="30"/>
      <c r="D452" s="30">
        <v>33233.0</v>
      </c>
      <c r="E452" s="30" t="s">
        <v>271</v>
      </c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5.75" customHeight="1">
      <c r="A453" s="30"/>
      <c r="B453" s="30"/>
      <c r="C453" s="30">
        <v>3324.0</v>
      </c>
      <c r="D453" s="30"/>
      <c r="E453" s="30" t="s">
        <v>272</v>
      </c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5.75" customHeight="1">
      <c r="A454" s="30"/>
      <c r="B454" s="30"/>
      <c r="C454" s="30"/>
      <c r="D454" s="30">
        <v>33241.0</v>
      </c>
      <c r="E454" s="30" t="s">
        <v>266</v>
      </c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5.75" customHeight="1">
      <c r="A455" s="30"/>
      <c r="B455" s="30"/>
      <c r="C455" s="30"/>
      <c r="D455" s="30">
        <v>33242.0</v>
      </c>
      <c r="E455" s="30" t="s">
        <v>259</v>
      </c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5.75" customHeight="1">
      <c r="A456" s="30"/>
      <c r="B456" s="30"/>
      <c r="C456" s="30"/>
      <c r="D456" s="30">
        <v>33243.0</v>
      </c>
      <c r="E456" s="30" t="s">
        <v>273</v>
      </c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5.75" customHeight="1">
      <c r="A457" s="30"/>
      <c r="B457" s="30">
        <v>333.0</v>
      </c>
      <c r="C457" s="30"/>
      <c r="D457" s="30"/>
      <c r="E457" s="30" t="s">
        <v>274</v>
      </c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5.75" customHeight="1">
      <c r="A458" s="30"/>
      <c r="B458" s="30"/>
      <c r="C458" s="30">
        <v>3331.0</v>
      </c>
      <c r="D458" s="30"/>
      <c r="E458" s="30" t="s">
        <v>274</v>
      </c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5.75" customHeight="1">
      <c r="A459" s="30"/>
      <c r="B459" s="30"/>
      <c r="C459" s="30"/>
      <c r="D459" s="30">
        <v>33311.0</v>
      </c>
      <c r="E459" s="30" t="s">
        <v>266</v>
      </c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5.75" customHeight="1">
      <c r="A460" s="30"/>
      <c r="B460" s="30"/>
      <c r="C460" s="30"/>
      <c r="D460" s="30">
        <v>33312.0</v>
      </c>
      <c r="E460" s="30" t="s">
        <v>259</v>
      </c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5.75" customHeight="1">
      <c r="A461" s="30"/>
      <c r="B461" s="30"/>
      <c r="C461" s="30"/>
      <c r="D461" s="30">
        <v>33313.0</v>
      </c>
      <c r="E461" s="30" t="s">
        <v>275</v>
      </c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5.75" customHeight="1">
      <c r="A462" s="30"/>
      <c r="B462" s="30">
        <v>334.0</v>
      </c>
      <c r="C462" s="30"/>
      <c r="D462" s="30"/>
      <c r="E462" s="30" t="s">
        <v>210</v>
      </c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5.75" customHeight="1">
      <c r="A463" s="30"/>
      <c r="B463" s="30"/>
      <c r="C463" s="30">
        <v>3341.0</v>
      </c>
      <c r="D463" s="30"/>
      <c r="E463" s="30" t="s">
        <v>276</v>
      </c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5.75" customHeight="1">
      <c r="A464" s="30"/>
      <c r="B464" s="30"/>
      <c r="C464" s="30"/>
      <c r="D464" s="30">
        <v>33411.0</v>
      </c>
      <c r="E464" s="30" t="s">
        <v>158</v>
      </c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5.75" customHeight="1">
      <c r="A465" s="30"/>
      <c r="B465" s="30"/>
      <c r="C465" s="30"/>
      <c r="D465" s="30">
        <v>33412.0</v>
      </c>
      <c r="E465" s="30" t="s">
        <v>259</v>
      </c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5.75" customHeight="1">
      <c r="A466" s="30"/>
      <c r="B466" s="30"/>
      <c r="C466" s="30">
        <v>3342.0</v>
      </c>
      <c r="D466" s="30"/>
      <c r="E466" s="30" t="s">
        <v>277</v>
      </c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5.75" customHeight="1">
      <c r="A467" s="30"/>
      <c r="B467" s="30"/>
      <c r="C467" s="30"/>
      <c r="D467" s="30">
        <v>33421.0</v>
      </c>
      <c r="E467" s="30" t="s">
        <v>158</v>
      </c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5.75" customHeight="1">
      <c r="A468" s="30"/>
      <c r="B468" s="30"/>
      <c r="C468" s="30"/>
      <c r="D468" s="30">
        <v>33422.0</v>
      </c>
      <c r="E468" s="30" t="s">
        <v>259</v>
      </c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5.75" customHeight="1">
      <c r="A469" s="30"/>
      <c r="B469" s="30">
        <v>335.0</v>
      </c>
      <c r="C469" s="30"/>
      <c r="D469" s="30"/>
      <c r="E469" s="30" t="s">
        <v>278</v>
      </c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5.75" customHeight="1">
      <c r="A470" s="30"/>
      <c r="B470" s="30"/>
      <c r="C470" s="30">
        <v>3351.0</v>
      </c>
      <c r="D470" s="30"/>
      <c r="E470" s="30" t="s">
        <v>279</v>
      </c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5.75" customHeight="1">
      <c r="A471" s="30"/>
      <c r="B471" s="30"/>
      <c r="C471" s="30"/>
      <c r="D471" s="30">
        <v>33511.0</v>
      </c>
      <c r="E471" s="30" t="s">
        <v>158</v>
      </c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5.75" customHeight="1">
      <c r="A472" s="30"/>
      <c r="B472" s="30"/>
      <c r="C472" s="30"/>
      <c r="D472" s="30">
        <v>33512.0</v>
      </c>
      <c r="E472" s="30" t="s">
        <v>259</v>
      </c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5.75" customHeight="1">
      <c r="A473" s="30"/>
      <c r="B473" s="30"/>
      <c r="C473" s="30">
        <v>3352.0</v>
      </c>
      <c r="D473" s="30"/>
      <c r="E473" s="30" t="s">
        <v>280</v>
      </c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5.75" customHeight="1">
      <c r="A474" s="30"/>
      <c r="B474" s="30"/>
      <c r="C474" s="30"/>
      <c r="D474" s="30">
        <v>33521.0</v>
      </c>
      <c r="E474" s="30" t="s">
        <v>158</v>
      </c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5.75" customHeight="1">
      <c r="A475" s="30"/>
      <c r="B475" s="30"/>
      <c r="C475" s="30"/>
      <c r="D475" s="30">
        <v>33522.0</v>
      </c>
      <c r="E475" s="30" t="s">
        <v>259</v>
      </c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5.75" customHeight="1">
      <c r="A476" s="30"/>
      <c r="B476" s="30">
        <v>336.0</v>
      </c>
      <c r="C476" s="30"/>
      <c r="D476" s="30"/>
      <c r="E476" s="30" t="s">
        <v>212</v>
      </c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5.75" customHeight="1">
      <c r="A477" s="30"/>
      <c r="B477" s="30"/>
      <c r="C477" s="30">
        <v>3361.0</v>
      </c>
      <c r="D477" s="30"/>
      <c r="E477" s="30" t="s">
        <v>281</v>
      </c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5.75" customHeight="1">
      <c r="A478" s="30"/>
      <c r="B478" s="30"/>
      <c r="C478" s="30"/>
      <c r="D478" s="30">
        <v>33611.0</v>
      </c>
      <c r="E478" s="30" t="s">
        <v>158</v>
      </c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5.75" customHeight="1">
      <c r="A479" s="30"/>
      <c r="B479" s="30"/>
      <c r="C479" s="30"/>
      <c r="D479" s="30">
        <v>33612.0</v>
      </c>
      <c r="E479" s="30" t="s">
        <v>259</v>
      </c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5.75" customHeight="1">
      <c r="A480" s="30"/>
      <c r="B480" s="30"/>
      <c r="C480" s="30">
        <v>3362.0</v>
      </c>
      <c r="D480" s="30"/>
      <c r="E480" s="30" t="s">
        <v>282</v>
      </c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5.75" customHeight="1">
      <c r="A481" s="30"/>
      <c r="B481" s="30"/>
      <c r="C481" s="30"/>
      <c r="D481" s="30">
        <v>33621.0</v>
      </c>
      <c r="E481" s="30" t="s">
        <v>158</v>
      </c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5.75" customHeight="1">
      <c r="A482" s="30"/>
      <c r="B482" s="30"/>
      <c r="C482" s="30"/>
      <c r="D482" s="30">
        <v>33622.0</v>
      </c>
      <c r="E482" s="30" t="s">
        <v>259</v>
      </c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5.75" customHeight="1">
      <c r="A483" s="30"/>
      <c r="B483" s="30"/>
      <c r="C483" s="30">
        <v>3363.0</v>
      </c>
      <c r="D483" s="30"/>
      <c r="E483" s="30" t="s">
        <v>283</v>
      </c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5.75" customHeight="1">
      <c r="A484" s="30"/>
      <c r="B484" s="30"/>
      <c r="C484" s="30"/>
      <c r="D484" s="30">
        <v>33631.0</v>
      </c>
      <c r="E484" s="30" t="s">
        <v>158</v>
      </c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5.75" customHeight="1">
      <c r="A485" s="30"/>
      <c r="B485" s="30"/>
      <c r="C485" s="30"/>
      <c r="D485" s="30">
        <v>33632.0</v>
      </c>
      <c r="E485" s="30" t="s">
        <v>259</v>
      </c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5.75" customHeight="1">
      <c r="A486" s="30"/>
      <c r="B486" s="30"/>
      <c r="C486" s="30">
        <v>3369.0</v>
      </c>
      <c r="D486" s="30"/>
      <c r="E486" s="30" t="s">
        <v>284</v>
      </c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5.75" customHeight="1">
      <c r="A487" s="30"/>
      <c r="B487" s="30"/>
      <c r="C487" s="30"/>
      <c r="D487" s="30">
        <v>33632.0</v>
      </c>
      <c r="E487" s="30" t="s">
        <v>158</v>
      </c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5.75" customHeight="1">
      <c r="A488" s="30"/>
      <c r="B488" s="30"/>
      <c r="C488" s="30"/>
      <c r="D488" s="30">
        <v>33633.0</v>
      </c>
      <c r="E488" s="30" t="s">
        <v>259</v>
      </c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5.75" customHeight="1">
      <c r="A489" s="30"/>
      <c r="B489" s="30">
        <v>337.0</v>
      </c>
      <c r="C489" s="30"/>
      <c r="D489" s="30"/>
      <c r="E489" s="30" t="s">
        <v>213</v>
      </c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5.75" customHeight="1">
      <c r="A490" s="30"/>
      <c r="B490" s="30"/>
      <c r="C490" s="30">
        <v>3371.0</v>
      </c>
      <c r="D490" s="30"/>
      <c r="E490" s="30" t="s">
        <v>285</v>
      </c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5.75" customHeight="1">
      <c r="A491" s="30"/>
      <c r="B491" s="30"/>
      <c r="C491" s="30"/>
      <c r="D491" s="30">
        <v>33711.0</v>
      </c>
      <c r="E491" s="30" t="s">
        <v>158</v>
      </c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5.75" customHeight="1">
      <c r="A492" s="30"/>
      <c r="B492" s="30"/>
      <c r="C492" s="30"/>
      <c r="D492" s="30">
        <v>33712.0</v>
      </c>
      <c r="E492" s="30" t="s">
        <v>259</v>
      </c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5.75" customHeight="1">
      <c r="A493" s="30"/>
      <c r="B493" s="30"/>
      <c r="C493" s="30">
        <v>3372.0</v>
      </c>
      <c r="D493" s="30"/>
      <c r="E493" s="30" t="s">
        <v>286</v>
      </c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5.75" customHeight="1">
      <c r="A494" s="30"/>
      <c r="B494" s="30"/>
      <c r="C494" s="30"/>
      <c r="D494" s="30">
        <v>33721.0</v>
      </c>
      <c r="E494" s="30" t="s">
        <v>158</v>
      </c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5.75" customHeight="1">
      <c r="A495" s="30"/>
      <c r="B495" s="30"/>
      <c r="C495" s="30"/>
      <c r="D495" s="30">
        <v>33722.0</v>
      </c>
      <c r="E495" s="30" t="s">
        <v>259</v>
      </c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5.75" customHeight="1">
      <c r="A496" s="30"/>
      <c r="B496" s="30">
        <v>338.0</v>
      </c>
      <c r="C496" s="30"/>
      <c r="D496" s="30"/>
      <c r="E496" s="30" t="s">
        <v>287</v>
      </c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5.75" customHeight="1">
      <c r="A497" s="30"/>
      <c r="B497" s="30"/>
      <c r="C497" s="30">
        <v>3381.0</v>
      </c>
      <c r="D497" s="30"/>
      <c r="E497" s="30" t="s">
        <v>288</v>
      </c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5.75" customHeight="1">
      <c r="A498" s="30"/>
      <c r="B498" s="30"/>
      <c r="C498" s="30">
        <v>3382.0</v>
      </c>
      <c r="D498" s="30"/>
      <c r="E498" s="30" t="s">
        <v>210</v>
      </c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5.75" customHeight="1">
      <c r="A499" s="30"/>
      <c r="B499" s="30"/>
      <c r="C499" s="30">
        <v>3383.0</v>
      </c>
      <c r="D499" s="30"/>
      <c r="E499" s="30" t="s">
        <v>211</v>
      </c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5.75" customHeight="1">
      <c r="A500" s="30"/>
      <c r="B500" s="30"/>
      <c r="C500" s="30">
        <v>3386.0</v>
      </c>
      <c r="D500" s="30"/>
      <c r="E500" s="30" t="s">
        <v>212</v>
      </c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5.75" customHeight="1">
      <c r="A501" s="30"/>
      <c r="B501" s="30"/>
      <c r="C501" s="30">
        <v>3387.0</v>
      </c>
      <c r="D501" s="30"/>
      <c r="E501" s="30" t="s">
        <v>213</v>
      </c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5.75" customHeight="1">
      <c r="A502" s="30"/>
      <c r="B502" s="30">
        <v>339.0</v>
      </c>
      <c r="C502" s="30"/>
      <c r="D502" s="30"/>
      <c r="E502" s="30" t="s">
        <v>289</v>
      </c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5.75" customHeight="1">
      <c r="A503" s="30"/>
      <c r="B503" s="30"/>
      <c r="C503" s="30">
        <v>3391.0</v>
      </c>
      <c r="D503" s="30"/>
      <c r="E503" s="30" t="s">
        <v>290</v>
      </c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5.75" customHeight="1">
      <c r="A504" s="30"/>
      <c r="B504" s="30"/>
      <c r="C504" s="30">
        <v>3392.0</v>
      </c>
      <c r="D504" s="30"/>
      <c r="E504" s="30" t="s">
        <v>291</v>
      </c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5.75" customHeight="1">
      <c r="A505" s="30"/>
      <c r="B505" s="30"/>
      <c r="C505" s="30">
        <v>3393.0</v>
      </c>
      <c r="D505" s="30"/>
      <c r="E505" s="30" t="s">
        <v>292</v>
      </c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5.75" customHeight="1">
      <c r="A506" s="30"/>
      <c r="B506" s="30"/>
      <c r="C506" s="30">
        <v>3397.0</v>
      </c>
      <c r="D506" s="30"/>
      <c r="E506" s="30" t="s">
        <v>293</v>
      </c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5.75" customHeight="1">
      <c r="A507" s="30"/>
      <c r="B507" s="30"/>
      <c r="C507" s="30"/>
      <c r="D507" s="30">
        <v>33971.0</v>
      </c>
      <c r="E507" s="30" t="s">
        <v>294</v>
      </c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5.75" customHeight="1">
      <c r="A508" s="30"/>
      <c r="B508" s="30"/>
      <c r="C508" s="30">
        <v>3398.0</v>
      </c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5.75" customHeight="1">
      <c r="A510" s="30"/>
      <c r="B510" s="30"/>
      <c r="C510" s="30">
        <v>3399.0</v>
      </c>
      <c r="D510" s="30"/>
      <c r="E510" s="30" t="s">
        <v>295</v>
      </c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5.75" customHeight="1">
      <c r="A511" s="30">
        <v>34.0</v>
      </c>
      <c r="B511" s="30"/>
      <c r="C511" s="30"/>
      <c r="D511" s="30"/>
      <c r="E511" s="30" t="s">
        <v>296</v>
      </c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5.75" customHeight="1">
      <c r="A512" s="30"/>
      <c r="B512" s="30">
        <v>341.0</v>
      </c>
      <c r="C512" s="30"/>
      <c r="D512" s="30"/>
      <c r="E512" s="30" t="s">
        <v>297</v>
      </c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5.75" customHeight="1">
      <c r="A513" s="30"/>
      <c r="B513" s="30"/>
      <c r="C513" s="30">
        <v>3411.0</v>
      </c>
      <c r="D513" s="30"/>
      <c r="E513" s="30" t="s">
        <v>298</v>
      </c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5.75" customHeight="1">
      <c r="A514" s="30"/>
      <c r="B514" s="30"/>
      <c r="C514" s="30"/>
      <c r="D514" s="30">
        <v>34111.0</v>
      </c>
      <c r="E514" s="30" t="s">
        <v>158</v>
      </c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5.75" customHeight="1">
      <c r="A515" s="30"/>
      <c r="B515" s="30"/>
      <c r="C515" s="30"/>
      <c r="D515" s="30">
        <v>34112.0</v>
      </c>
      <c r="E515" s="30" t="s">
        <v>259</v>
      </c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5.75" customHeight="1">
      <c r="A516" s="30"/>
      <c r="B516" s="30"/>
      <c r="C516" s="30">
        <v>3412.0</v>
      </c>
      <c r="D516" s="30"/>
      <c r="E516" s="30" t="s">
        <v>299</v>
      </c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5.75" customHeight="1">
      <c r="A517" s="30"/>
      <c r="B517" s="30"/>
      <c r="C517" s="30"/>
      <c r="D517" s="30">
        <v>34121.0</v>
      </c>
      <c r="E517" s="30" t="s">
        <v>158</v>
      </c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5.75" customHeight="1">
      <c r="A518" s="30"/>
      <c r="B518" s="30"/>
      <c r="C518" s="30"/>
      <c r="D518" s="30">
        <v>34122.0</v>
      </c>
      <c r="E518" s="30" t="s">
        <v>259</v>
      </c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5.75" customHeight="1">
      <c r="A519" s="30"/>
      <c r="B519" s="30"/>
      <c r="C519" s="30">
        <v>3419.0</v>
      </c>
      <c r="D519" s="30"/>
      <c r="E519" s="30" t="s">
        <v>300</v>
      </c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5.75" customHeight="1">
      <c r="A520" s="30"/>
      <c r="B520" s="30"/>
      <c r="C520" s="30"/>
      <c r="D520" s="30">
        <v>34191.0</v>
      </c>
      <c r="E520" s="30" t="s">
        <v>158</v>
      </c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5.75" customHeight="1">
      <c r="A521" s="30"/>
      <c r="B521" s="30"/>
      <c r="C521" s="30"/>
      <c r="D521" s="30">
        <v>34192.0</v>
      </c>
      <c r="E521" s="30" t="s">
        <v>259</v>
      </c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5.75" customHeight="1">
      <c r="A522" s="30"/>
      <c r="B522" s="30">
        <v>342.0</v>
      </c>
      <c r="C522" s="30"/>
      <c r="D522" s="30"/>
      <c r="E522" s="30" t="s">
        <v>215</v>
      </c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5.75" customHeight="1">
      <c r="A523" s="30"/>
      <c r="B523" s="30"/>
      <c r="C523" s="30">
        <v>3421.0</v>
      </c>
      <c r="D523" s="30"/>
      <c r="E523" s="30" t="s">
        <v>301</v>
      </c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5.75" customHeight="1">
      <c r="A524" s="30"/>
      <c r="B524" s="30"/>
      <c r="C524" s="30"/>
      <c r="D524" s="30">
        <v>34211.0</v>
      </c>
      <c r="E524" s="30" t="s">
        <v>158</v>
      </c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5.75" customHeight="1">
      <c r="A525" s="30"/>
      <c r="B525" s="30"/>
      <c r="C525" s="30"/>
      <c r="D525" s="30">
        <v>34212.0</v>
      </c>
      <c r="E525" s="30" t="s">
        <v>259</v>
      </c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5.75" customHeight="1">
      <c r="A526" s="30"/>
      <c r="B526" s="30"/>
      <c r="C526" s="30">
        <v>3422.0</v>
      </c>
      <c r="D526" s="30"/>
      <c r="E526" s="30" t="s">
        <v>302</v>
      </c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5.75" customHeight="1">
      <c r="A527" s="30"/>
      <c r="B527" s="30"/>
      <c r="C527" s="30"/>
      <c r="D527" s="30">
        <v>34221.0</v>
      </c>
      <c r="E527" s="30" t="s">
        <v>158</v>
      </c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5.75" customHeight="1">
      <c r="A528" s="30"/>
      <c r="B528" s="30"/>
      <c r="C528" s="30"/>
      <c r="D528" s="30">
        <v>34222.0</v>
      </c>
      <c r="E528" s="30" t="s">
        <v>259</v>
      </c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5.75" customHeight="1">
      <c r="A529" s="30"/>
      <c r="B529" s="30">
        <v>343.0</v>
      </c>
      <c r="C529" s="30"/>
      <c r="D529" s="30"/>
      <c r="E529" s="30" t="s">
        <v>216</v>
      </c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5.75" customHeight="1">
      <c r="A530" s="30"/>
      <c r="B530" s="30"/>
      <c r="C530" s="30">
        <v>3431.0</v>
      </c>
      <c r="D530" s="30"/>
      <c r="E530" s="30" t="s">
        <v>303</v>
      </c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5.75" customHeight="1">
      <c r="A531" s="30"/>
      <c r="B531" s="30"/>
      <c r="C531" s="30"/>
      <c r="D531" s="30">
        <v>34311.0</v>
      </c>
      <c r="E531" s="30" t="s">
        <v>158</v>
      </c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5.75" customHeight="1">
      <c r="A532" s="30"/>
      <c r="B532" s="30"/>
      <c r="C532" s="30"/>
      <c r="D532" s="30">
        <v>34312.0</v>
      </c>
      <c r="E532" s="30" t="s">
        <v>259</v>
      </c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5.75" customHeight="1">
      <c r="A533" s="30"/>
      <c r="B533" s="30">
        <v>344.0</v>
      </c>
      <c r="C533" s="30"/>
      <c r="D533" s="30"/>
      <c r="E533" s="30" t="s">
        <v>304</v>
      </c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5.75" customHeight="1">
      <c r="A534" s="30"/>
      <c r="B534" s="30"/>
      <c r="C534" s="30">
        <v>3441.0</v>
      </c>
      <c r="D534" s="30"/>
      <c r="E534" s="30" t="s">
        <v>305</v>
      </c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5.75" customHeight="1">
      <c r="A535" s="30"/>
      <c r="B535" s="30"/>
      <c r="C535" s="30"/>
      <c r="D535" s="30">
        <v>34411.0</v>
      </c>
      <c r="E535" s="30" t="s">
        <v>158</v>
      </c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5.75" customHeight="1">
      <c r="A536" s="30"/>
      <c r="B536" s="30"/>
      <c r="C536" s="30">
        <v>3442.0</v>
      </c>
      <c r="D536" s="30"/>
      <c r="E536" s="30" t="s">
        <v>306</v>
      </c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5.75" customHeight="1">
      <c r="A537" s="30"/>
      <c r="B537" s="30"/>
      <c r="C537" s="30"/>
      <c r="D537" s="30">
        <v>34421.0</v>
      </c>
      <c r="E537" s="30" t="s">
        <v>158</v>
      </c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5.75" customHeight="1">
      <c r="A538" s="30"/>
      <c r="B538" s="30">
        <v>345.0</v>
      </c>
      <c r="C538" s="30"/>
      <c r="D538" s="30"/>
      <c r="E538" s="30" t="s">
        <v>217</v>
      </c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5.75" customHeight="1">
      <c r="A539" s="30"/>
      <c r="B539" s="30"/>
      <c r="C539" s="30">
        <v>3451.0</v>
      </c>
      <c r="D539" s="30"/>
      <c r="E539" s="30" t="s">
        <v>307</v>
      </c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5.75" customHeight="1">
      <c r="A540" s="30"/>
      <c r="B540" s="30"/>
      <c r="C540" s="30"/>
      <c r="D540" s="30">
        <v>34511.0</v>
      </c>
      <c r="E540" s="30" t="s">
        <v>158</v>
      </c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5.75" customHeight="1">
      <c r="A541" s="30"/>
      <c r="B541" s="30"/>
      <c r="C541" s="30"/>
      <c r="D541" s="30">
        <v>34512.0</v>
      </c>
      <c r="E541" s="30" t="s">
        <v>259</v>
      </c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5.75" customHeight="1">
      <c r="A542" s="30"/>
      <c r="B542" s="30"/>
      <c r="C542" s="30">
        <v>3452.0</v>
      </c>
      <c r="D542" s="30"/>
      <c r="E542" s="30" t="s">
        <v>308</v>
      </c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5.75" customHeight="1">
      <c r="A543" s="30"/>
      <c r="B543" s="30"/>
      <c r="C543" s="30"/>
      <c r="D543" s="30">
        <v>34521.0</v>
      </c>
      <c r="E543" s="30" t="s">
        <v>158</v>
      </c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5.75" customHeight="1">
      <c r="A544" s="30"/>
      <c r="B544" s="30"/>
      <c r="C544" s="30"/>
      <c r="D544" s="30">
        <v>34522.0</v>
      </c>
      <c r="E544" s="30" t="s">
        <v>259</v>
      </c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5.75" customHeight="1">
      <c r="A545" s="30"/>
      <c r="B545" s="30">
        <v>346.0</v>
      </c>
      <c r="C545" s="30"/>
      <c r="D545" s="30"/>
      <c r="E545" s="30" t="s">
        <v>309</v>
      </c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5.75" customHeight="1">
      <c r="A546" s="30"/>
      <c r="B546" s="30"/>
      <c r="C546" s="30">
        <v>3461.0</v>
      </c>
      <c r="D546" s="30"/>
      <c r="E546" s="30" t="s">
        <v>310</v>
      </c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5.75" customHeight="1">
      <c r="A547" s="30"/>
      <c r="B547" s="30"/>
      <c r="C547" s="30">
        <v>3462.0</v>
      </c>
      <c r="D547" s="30"/>
      <c r="E547" s="30" t="s">
        <v>311</v>
      </c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5.75" customHeight="1">
      <c r="A548" s="30"/>
      <c r="B548" s="30"/>
      <c r="C548" s="30">
        <v>3463.0</v>
      </c>
      <c r="D548" s="30"/>
      <c r="E548" s="30" t="s">
        <v>312</v>
      </c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5.75" customHeight="1">
      <c r="A549" s="30"/>
      <c r="B549" s="30"/>
      <c r="C549" s="30">
        <v>3469.0</v>
      </c>
      <c r="D549" s="30"/>
      <c r="E549" s="30" t="s">
        <v>313</v>
      </c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5.75" customHeight="1">
      <c r="A550" s="30"/>
      <c r="B550" s="30">
        <v>347.0</v>
      </c>
      <c r="C550" s="30"/>
      <c r="D550" s="30"/>
      <c r="E550" s="30" t="s">
        <v>314</v>
      </c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5.75" customHeight="1">
      <c r="A551" s="30"/>
      <c r="B551" s="30"/>
      <c r="C551" s="30">
        <v>3471.0</v>
      </c>
      <c r="D551" s="30"/>
      <c r="E551" s="30" t="s">
        <v>314</v>
      </c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5.75" customHeight="1">
      <c r="A552" s="30"/>
      <c r="B552" s="30">
        <v>349.0</v>
      </c>
      <c r="C552" s="30"/>
      <c r="D552" s="30"/>
      <c r="E552" s="30" t="s">
        <v>315</v>
      </c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5.75" customHeight="1">
      <c r="A553" s="30">
        <v>35.0</v>
      </c>
      <c r="B553" s="30"/>
      <c r="C553" s="30"/>
      <c r="D553" s="30"/>
      <c r="E553" s="30" t="s">
        <v>316</v>
      </c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5.75" customHeight="1">
      <c r="A554" s="30"/>
      <c r="B554" s="30">
        <v>351.0</v>
      </c>
      <c r="C554" s="30"/>
      <c r="D554" s="30"/>
      <c r="E554" s="30" t="s">
        <v>219</v>
      </c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5.75" customHeight="1">
      <c r="A555" s="30"/>
      <c r="B555" s="30"/>
      <c r="C555" s="30">
        <v>3511.0</v>
      </c>
      <c r="D555" s="30"/>
      <c r="E555" s="30" t="s">
        <v>147</v>
      </c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5.75" customHeight="1">
      <c r="A556" s="30"/>
      <c r="B556" s="30"/>
      <c r="C556" s="30"/>
      <c r="D556" s="30">
        <v>35111.0</v>
      </c>
      <c r="E556" s="30" t="s">
        <v>159</v>
      </c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5.75" customHeight="1">
      <c r="A557" s="30"/>
      <c r="B557" s="30"/>
      <c r="C557" s="30"/>
      <c r="D557" s="30">
        <v>35112.0</v>
      </c>
      <c r="E557" s="30" t="s">
        <v>158</v>
      </c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5.75" customHeight="1">
      <c r="A558" s="30"/>
      <c r="B558" s="30"/>
      <c r="C558" s="30">
        <v>3512.0</v>
      </c>
      <c r="D558" s="30"/>
      <c r="E558" s="30" t="s">
        <v>148</v>
      </c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5.75" customHeight="1">
      <c r="A559" s="30"/>
      <c r="B559" s="30"/>
      <c r="C559" s="30"/>
      <c r="D559" s="30">
        <v>35121.0</v>
      </c>
      <c r="E559" s="30" t="s">
        <v>159</v>
      </c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5.75" customHeight="1">
      <c r="A560" s="30"/>
      <c r="B560" s="30"/>
      <c r="C560" s="30"/>
      <c r="D560" s="30">
        <v>35122.0</v>
      </c>
      <c r="E560" s="30" t="s">
        <v>158</v>
      </c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5.75" customHeight="1">
      <c r="A561" s="30"/>
      <c r="B561" s="30">
        <v>352.0</v>
      </c>
      <c r="C561" s="30"/>
      <c r="D561" s="30"/>
      <c r="E561" s="30" t="s">
        <v>220</v>
      </c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5.75" customHeight="1">
      <c r="A562" s="30"/>
      <c r="B562" s="30"/>
      <c r="C562" s="30">
        <v>3521.0</v>
      </c>
      <c r="D562" s="30"/>
      <c r="E562" s="30" t="s">
        <v>147</v>
      </c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5.75" customHeight="1">
      <c r="A563" s="30"/>
      <c r="B563" s="30"/>
      <c r="C563" s="30"/>
      <c r="D563" s="30">
        <v>35211.0</v>
      </c>
      <c r="E563" s="30" t="s">
        <v>159</v>
      </c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5.75" customHeight="1">
      <c r="A564" s="30"/>
      <c r="B564" s="30"/>
      <c r="C564" s="30"/>
      <c r="D564" s="30">
        <v>35212.0</v>
      </c>
      <c r="E564" s="30" t="s">
        <v>158</v>
      </c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5.75" customHeight="1">
      <c r="A565" s="30"/>
      <c r="B565" s="30"/>
      <c r="C565" s="30"/>
      <c r="D565" s="30">
        <v>35213.0</v>
      </c>
      <c r="E565" s="30" t="s">
        <v>317</v>
      </c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5.75" customHeight="1">
      <c r="A566" s="30"/>
      <c r="B566" s="30"/>
      <c r="C566" s="30">
        <v>3522.0</v>
      </c>
      <c r="D566" s="30"/>
      <c r="E566" s="30" t="s">
        <v>148</v>
      </c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5.75" customHeight="1">
      <c r="A567" s="30"/>
      <c r="B567" s="30"/>
      <c r="C567" s="30"/>
      <c r="D567" s="30">
        <v>35221.0</v>
      </c>
      <c r="E567" s="30" t="s">
        <v>159</v>
      </c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5.75" customHeight="1">
      <c r="A568" s="30"/>
      <c r="B568" s="30"/>
      <c r="C568" s="30"/>
      <c r="D568" s="30">
        <v>35222.0</v>
      </c>
      <c r="E568" s="30" t="s">
        <v>158</v>
      </c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5.75" customHeight="1">
      <c r="A569" s="30"/>
      <c r="B569" s="30"/>
      <c r="C569" s="30"/>
      <c r="D569" s="30">
        <v>35223.0</v>
      </c>
      <c r="E569" s="30" t="s">
        <v>317</v>
      </c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5.75" customHeight="1">
      <c r="A570" s="30">
        <v>36.0</v>
      </c>
      <c r="B570" s="30"/>
      <c r="C570" s="30"/>
      <c r="D570" s="30"/>
      <c r="E570" s="30" t="s">
        <v>318</v>
      </c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5.75" customHeight="1">
      <c r="A571" s="30"/>
      <c r="B571" s="30">
        <v>361.0</v>
      </c>
      <c r="C571" s="30"/>
      <c r="D571" s="30"/>
      <c r="E571" s="30" t="s">
        <v>206</v>
      </c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5.75" customHeight="1">
      <c r="A572" s="30"/>
      <c r="B572" s="30"/>
      <c r="C572" s="30">
        <v>3611.0</v>
      </c>
      <c r="D572" s="30"/>
      <c r="E572" s="30" t="s">
        <v>207</v>
      </c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5.75" customHeight="1">
      <c r="A573" s="30"/>
      <c r="B573" s="30"/>
      <c r="C573" s="30">
        <v>3612.0</v>
      </c>
      <c r="D573" s="30"/>
      <c r="E573" s="30" t="s">
        <v>208</v>
      </c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5.75" customHeight="1">
      <c r="A574" s="30"/>
      <c r="B574" s="30"/>
      <c r="C574" s="30"/>
      <c r="D574" s="30">
        <v>36121.0</v>
      </c>
      <c r="E574" s="30" t="s">
        <v>319</v>
      </c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5.75" customHeight="1">
      <c r="A575" s="30"/>
      <c r="B575" s="30"/>
      <c r="C575" s="30"/>
      <c r="D575" s="30">
        <v>36122.0</v>
      </c>
      <c r="E575" s="30" t="s">
        <v>320</v>
      </c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5.75" customHeight="1">
      <c r="A576" s="30"/>
      <c r="B576" s="30">
        <v>363.0</v>
      </c>
      <c r="C576" s="30"/>
      <c r="D576" s="30"/>
      <c r="E576" s="30" t="s">
        <v>115</v>
      </c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5.75" customHeight="1">
      <c r="A577" s="30"/>
      <c r="B577" s="30"/>
      <c r="C577" s="30">
        <v>3631.0</v>
      </c>
      <c r="D577" s="30"/>
      <c r="E577" s="30" t="s">
        <v>207</v>
      </c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5.75" customHeight="1">
      <c r="A578" s="30"/>
      <c r="B578" s="30"/>
      <c r="C578" s="30">
        <v>3632.0</v>
      </c>
      <c r="D578" s="30"/>
      <c r="E578" s="30" t="s">
        <v>208</v>
      </c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5.75" customHeight="1">
      <c r="A579" s="30"/>
      <c r="B579" s="30"/>
      <c r="C579" s="30"/>
      <c r="D579" s="30">
        <v>36321.0</v>
      </c>
      <c r="E579" s="30" t="s">
        <v>319</v>
      </c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5.75" customHeight="1">
      <c r="A580" s="30"/>
      <c r="B580" s="30"/>
      <c r="C580" s="30"/>
      <c r="D580" s="30">
        <v>36322.0</v>
      </c>
      <c r="E580" s="30" t="s">
        <v>320</v>
      </c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5.75" customHeight="1">
      <c r="A581" s="30"/>
      <c r="B581" s="30"/>
      <c r="C581" s="30">
        <v>3633.0</v>
      </c>
      <c r="D581" s="30"/>
      <c r="E581" s="30" t="s">
        <v>209</v>
      </c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5.75" customHeight="1">
      <c r="A582" s="30"/>
      <c r="B582" s="30"/>
      <c r="C582" s="30"/>
      <c r="D582" s="30">
        <v>36331.0</v>
      </c>
      <c r="E582" s="30" t="s">
        <v>321</v>
      </c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5.75" customHeight="1">
      <c r="A583" s="30"/>
      <c r="B583" s="30"/>
      <c r="C583" s="30"/>
      <c r="D583" s="30">
        <v>36332.0</v>
      </c>
      <c r="E583" s="30" t="s">
        <v>322</v>
      </c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5.75" customHeight="1">
      <c r="A584" s="30"/>
      <c r="B584" s="30"/>
      <c r="C584" s="30">
        <v>3634.0</v>
      </c>
      <c r="D584" s="30"/>
      <c r="E584" s="30" t="s">
        <v>210</v>
      </c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5.75" customHeight="1">
      <c r="A585" s="30"/>
      <c r="B585" s="30"/>
      <c r="C585" s="30">
        <v>3635.0</v>
      </c>
      <c r="D585" s="30"/>
      <c r="E585" s="30" t="s">
        <v>211</v>
      </c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5.75" customHeight="1">
      <c r="A586" s="30"/>
      <c r="B586" s="30"/>
      <c r="C586" s="30">
        <v>3636.0</v>
      </c>
      <c r="D586" s="30"/>
      <c r="E586" s="30" t="s">
        <v>212</v>
      </c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5.75" customHeight="1">
      <c r="A587" s="30"/>
      <c r="B587" s="30"/>
      <c r="C587" s="30">
        <v>3637.0</v>
      </c>
      <c r="D587" s="30"/>
      <c r="E587" s="30" t="s">
        <v>213</v>
      </c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5.75" customHeight="1">
      <c r="A588" s="30"/>
      <c r="B588" s="30">
        <v>364.0</v>
      </c>
      <c r="C588" s="30"/>
      <c r="D588" s="30"/>
      <c r="E588" s="30" t="s">
        <v>116</v>
      </c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5.75" customHeight="1">
      <c r="A589" s="30"/>
      <c r="B589" s="30"/>
      <c r="C589" s="30">
        <v>3641.0</v>
      </c>
      <c r="D589" s="30"/>
      <c r="E589" s="30" t="s">
        <v>297</v>
      </c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5.75" customHeight="1">
      <c r="A590" s="30"/>
      <c r="B590" s="30"/>
      <c r="C590" s="30">
        <v>3642.0</v>
      </c>
      <c r="D590" s="30"/>
      <c r="E590" s="30" t="s">
        <v>215</v>
      </c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5.75" customHeight="1">
      <c r="A591" s="30"/>
      <c r="B591" s="30"/>
      <c r="C591" s="30">
        <v>3643.0</v>
      </c>
      <c r="D591" s="30"/>
      <c r="E591" s="30" t="s">
        <v>216</v>
      </c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5.75" customHeight="1">
      <c r="A592" s="30"/>
      <c r="B592" s="30"/>
      <c r="C592" s="30">
        <v>3644.0</v>
      </c>
      <c r="D592" s="30"/>
      <c r="E592" s="30" t="s">
        <v>304</v>
      </c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5.75" customHeight="1">
      <c r="A593" s="30"/>
      <c r="B593" s="30"/>
      <c r="C593" s="30">
        <v>3645.0</v>
      </c>
      <c r="D593" s="30"/>
      <c r="E593" s="30" t="s">
        <v>217</v>
      </c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5.75" customHeight="1">
      <c r="A594" s="30"/>
      <c r="B594" s="30"/>
      <c r="C594" s="30">
        <v>3649.0</v>
      </c>
      <c r="D594" s="30"/>
      <c r="E594" s="30" t="s">
        <v>315</v>
      </c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5.75" customHeight="1">
      <c r="A595" s="30"/>
      <c r="B595" s="30">
        <v>365.0</v>
      </c>
      <c r="C595" s="30"/>
      <c r="D595" s="30"/>
      <c r="E595" s="30" t="s">
        <v>218</v>
      </c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5.75" customHeight="1">
      <c r="A596" s="30"/>
      <c r="B596" s="30"/>
      <c r="C596" s="30">
        <v>3651.0</v>
      </c>
      <c r="D596" s="30"/>
      <c r="E596" s="30" t="s">
        <v>219</v>
      </c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5.75" customHeight="1">
      <c r="A597" s="30"/>
      <c r="B597" s="30"/>
      <c r="C597" s="30">
        <v>3652.0</v>
      </c>
      <c r="D597" s="30"/>
      <c r="E597" s="30" t="s">
        <v>220</v>
      </c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5.75" customHeight="1">
      <c r="A598" s="30"/>
      <c r="B598" s="30"/>
      <c r="C598" s="30"/>
      <c r="D598" s="30">
        <v>36521.0</v>
      </c>
      <c r="E598" s="30" t="s">
        <v>323</v>
      </c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5.75" customHeight="1">
      <c r="A599" s="30"/>
      <c r="B599" s="30"/>
      <c r="C599" s="30"/>
      <c r="D599" s="30">
        <v>36522.0</v>
      </c>
      <c r="E599" s="30" t="s">
        <v>324</v>
      </c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5.75" customHeight="1">
      <c r="A600" s="30">
        <v>37.0</v>
      </c>
      <c r="B600" s="30"/>
      <c r="C600" s="30"/>
      <c r="D600" s="30"/>
      <c r="E600" s="30" t="s">
        <v>325</v>
      </c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5.75" customHeight="1">
      <c r="A601" s="30"/>
      <c r="B601" s="30">
        <v>371.0</v>
      </c>
      <c r="C601" s="30"/>
      <c r="D601" s="30"/>
      <c r="E601" s="30" t="s">
        <v>326</v>
      </c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5.75" customHeight="1">
      <c r="A602" s="30"/>
      <c r="B602" s="30">
        <v>372.0</v>
      </c>
      <c r="C602" s="30"/>
      <c r="D602" s="30"/>
      <c r="E602" s="30" t="s">
        <v>327</v>
      </c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5.75" customHeight="1">
      <c r="A603" s="30"/>
      <c r="B603" s="30">
        <v>373.0</v>
      </c>
      <c r="C603" s="30"/>
      <c r="D603" s="30"/>
      <c r="E603" s="30" t="s">
        <v>328</v>
      </c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5.75" customHeight="1">
      <c r="A604" s="30"/>
      <c r="B604" s="30"/>
      <c r="C604" s="30">
        <v>3731.0</v>
      </c>
      <c r="D604" s="30"/>
      <c r="E604" s="30" t="s">
        <v>329</v>
      </c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5.75" customHeight="1">
      <c r="A605" s="30"/>
      <c r="B605" s="30"/>
      <c r="C605" s="30">
        <v>3732.0</v>
      </c>
      <c r="D605" s="30"/>
      <c r="E605" s="30" t="s">
        <v>330</v>
      </c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5.75" customHeight="1">
      <c r="A606" s="30">
        <v>38.0</v>
      </c>
      <c r="B606" s="30"/>
      <c r="C606" s="30"/>
      <c r="D606" s="30"/>
      <c r="E606" s="30" t="s">
        <v>331</v>
      </c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5.75" customHeight="1">
      <c r="A607" s="30"/>
      <c r="B607" s="30">
        <v>381.0</v>
      </c>
      <c r="C607" s="30"/>
      <c r="D607" s="30"/>
      <c r="E607" s="30" t="s">
        <v>332</v>
      </c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5.75" customHeight="1">
      <c r="A608" s="30"/>
      <c r="B608" s="30"/>
      <c r="C608" s="30">
        <v>3211.0</v>
      </c>
      <c r="D608" s="30"/>
      <c r="E608" s="30" t="s">
        <v>333</v>
      </c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5.75" customHeight="1">
      <c r="A609" s="30"/>
      <c r="B609" s="30"/>
      <c r="C609" s="30">
        <v>3212.0</v>
      </c>
      <c r="D609" s="30"/>
      <c r="E609" s="30" t="s">
        <v>334</v>
      </c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5.75" customHeight="1">
      <c r="A610" s="30"/>
      <c r="B610" s="30"/>
      <c r="C610" s="30">
        <v>3213.0</v>
      </c>
      <c r="D610" s="30"/>
      <c r="E610" s="30" t="s">
        <v>51</v>
      </c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5.75" customHeight="1">
      <c r="A611" s="30"/>
      <c r="B611" s="30">
        <v>382.0</v>
      </c>
      <c r="C611" s="30"/>
      <c r="D611" s="30"/>
      <c r="E611" s="30" t="s">
        <v>335</v>
      </c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5.75" customHeight="1">
      <c r="A612" s="30"/>
      <c r="B612" s="30"/>
      <c r="C612" s="30">
        <v>3221.0</v>
      </c>
      <c r="D612" s="30"/>
      <c r="E612" s="30" t="s">
        <v>336</v>
      </c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5.75" customHeight="1">
      <c r="A613" s="30"/>
      <c r="B613" s="30"/>
      <c r="C613" s="30">
        <v>3222.0</v>
      </c>
      <c r="D613" s="30"/>
      <c r="E613" s="30" t="s">
        <v>337</v>
      </c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5.75" customHeight="1">
      <c r="A614" s="30"/>
      <c r="B614" s="30"/>
      <c r="C614" s="30">
        <v>3223.0</v>
      </c>
      <c r="D614" s="30"/>
      <c r="E614" s="30" t="s">
        <v>338</v>
      </c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5.75" customHeight="1">
      <c r="A615" s="30">
        <v>39.0</v>
      </c>
      <c r="B615" s="30"/>
      <c r="C615" s="30"/>
      <c r="D615" s="30"/>
      <c r="E615" s="30" t="s">
        <v>339</v>
      </c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5.75" customHeight="1">
      <c r="A616" s="30"/>
      <c r="B616" s="30">
        <v>391.0</v>
      </c>
      <c r="C616" s="30"/>
      <c r="D616" s="30"/>
      <c r="E616" s="30" t="s">
        <v>340</v>
      </c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5.75" customHeight="1">
      <c r="A617" s="30"/>
      <c r="B617" s="30"/>
      <c r="C617" s="30">
        <v>3911.0</v>
      </c>
      <c r="D617" s="30"/>
      <c r="E617" s="30" t="s">
        <v>341</v>
      </c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5.75" customHeight="1">
      <c r="A618" s="30"/>
      <c r="B618" s="30"/>
      <c r="C618" s="30"/>
      <c r="D618" s="30">
        <v>39111.0</v>
      </c>
      <c r="E618" s="30" t="s">
        <v>342</v>
      </c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5.75" customHeight="1">
      <c r="A619" s="30"/>
      <c r="B619" s="30"/>
      <c r="C619" s="30"/>
      <c r="D619" s="30">
        <v>39112.0</v>
      </c>
      <c r="E619" s="30" t="s">
        <v>320</v>
      </c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5.75" customHeight="1">
      <c r="A620" s="30"/>
      <c r="B620" s="30"/>
      <c r="C620" s="30">
        <v>3912.0</v>
      </c>
      <c r="D620" s="30"/>
      <c r="E620" s="30" t="s">
        <v>343</v>
      </c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5.75" customHeight="1">
      <c r="A621" s="30"/>
      <c r="B621" s="30"/>
      <c r="C621" s="30"/>
      <c r="D621" s="30">
        <v>39121.0</v>
      </c>
      <c r="E621" s="30" t="s">
        <v>344</v>
      </c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5.75" customHeight="1">
      <c r="A622" s="30"/>
      <c r="B622" s="30"/>
      <c r="C622" s="30"/>
      <c r="D622" s="30">
        <v>39122.0</v>
      </c>
      <c r="E622" s="30" t="s">
        <v>345</v>
      </c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5.75" customHeight="1">
      <c r="A623" s="30"/>
      <c r="B623" s="30"/>
      <c r="C623" s="30"/>
      <c r="D623" s="30">
        <v>39123.0</v>
      </c>
      <c r="E623" s="30" t="s">
        <v>346</v>
      </c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5.75" customHeight="1">
      <c r="A624" s="30"/>
      <c r="B624" s="30"/>
      <c r="C624" s="30"/>
      <c r="D624" s="30">
        <v>39124.0</v>
      </c>
      <c r="E624" s="30" t="s">
        <v>347</v>
      </c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5.75" customHeight="1">
      <c r="A625" s="30"/>
      <c r="B625" s="30"/>
      <c r="C625" s="30"/>
      <c r="D625" s="30">
        <v>39126.0</v>
      </c>
      <c r="E625" s="30" t="s">
        <v>348</v>
      </c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5.75" customHeight="1">
      <c r="A626" s="30"/>
      <c r="B626" s="30"/>
      <c r="C626" s="30">
        <v>3913.0</v>
      </c>
      <c r="D626" s="30"/>
      <c r="E626" s="30" t="s">
        <v>349</v>
      </c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5.75" customHeight="1">
      <c r="A627" s="30"/>
      <c r="B627" s="30"/>
      <c r="C627" s="30"/>
      <c r="D627" s="30">
        <v>39131.0</v>
      </c>
      <c r="E627" s="30" t="s">
        <v>208</v>
      </c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5.75" customHeight="1">
      <c r="A628" s="30"/>
      <c r="B628" s="30"/>
      <c r="C628" s="30"/>
      <c r="D628" s="30">
        <v>39132.0</v>
      </c>
      <c r="E628" s="30" t="s">
        <v>350</v>
      </c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5.75" customHeight="1">
      <c r="A629" s="30"/>
      <c r="B629" s="30"/>
      <c r="C629" s="30">
        <v>3917.0</v>
      </c>
      <c r="D629" s="30"/>
      <c r="E629" s="30" t="s">
        <v>351</v>
      </c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5.75" customHeight="1">
      <c r="A630" s="30"/>
      <c r="B630" s="30"/>
      <c r="C630" s="30"/>
      <c r="D630" s="30">
        <v>39171.0</v>
      </c>
      <c r="E630" s="30" t="s">
        <v>352</v>
      </c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5.75" customHeight="1">
      <c r="A631" s="30"/>
      <c r="B631" s="30"/>
      <c r="C631" s="30"/>
      <c r="D631" s="30">
        <v>39172.0</v>
      </c>
      <c r="E631" s="30" t="s">
        <v>353</v>
      </c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5.75" customHeight="1">
      <c r="A632" s="30"/>
      <c r="B632" s="30">
        <v>392.0</v>
      </c>
      <c r="C632" s="30"/>
      <c r="D632" s="30"/>
      <c r="E632" s="30" t="s">
        <v>354</v>
      </c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5.75" customHeight="1">
      <c r="A633" s="30"/>
      <c r="B633" s="30"/>
      <c r="C633" s="30">
        <v>3921.0</v>
      </c>
      <c r="D633" s="30"/>
      <c r="E633" s="30" t="s">
        <v>355</v>
      </c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5.75" customHeight="1">
      <c r="A634" s="30"/>
      <c r="B634" s="30"/>
      <c r="C634" s="30"/>
      <c r="D634" s="30">
        <v>39211.0</v>
      </c>
      <c r="E634" s="30" t="s">
        <v>297</v>
      </c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5.75" customHeight="1">
      <c r="A635" s="30"/>
      <c r="B635" s="30"/>
      <c r="C635" s="30"/>
      <c r="D635" s="30">
        <v>39212.0</v>
      </c>
      <c r="E635" s="30" t="s">
        <v>215</v>
      </c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5.75" customHeight="1">
      <c r="A636" s="30"/>
      <c r="B636" s="30"/>
      <c r="C636" s="30"/>
      <c r="D636" s="30">
        <v>39213.0</v>
      </c>
      <c r="E636" s="30" t="s">
        <v>216</v>
      </c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5.75" customHeight="1">
      <c r="A637" s="30"/>
      <c r="B637" s="30"/>
      <c r="C637" s="30"/>
      <c r="D637" s="30">
        <v>39214.0</v>
      </c>
      <c r="E637" s="30" t="s">
        <v>304</v>
      </c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5.75" customHeight="1">
      <c r="A638" s="30"/>
      <c r="B638" s="30"/>
      <c r="C638" s="30"/>
      <c r="D638" s="30">
        <v>39215.0</v>
      </c>
      <c r="E638" s="30" t="s">
        <v>217</v>
      </c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5.75" customHeight="1">
      <c r="A639" s="30"/>
      <c r="B639" s="30"/>
      <c r="C639" s="30"/>
      <c r="D639" s="30">
        <v>39219.0</v>
      </c>
      <c r="E639" s="30" t="s">
        <v>315</v>
      </c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5.75" customHeight="1">
      <c r="A640" s="30"/>
      <c r="B640" s="30"/>
      <c r="C640" s="30">
        <v>3922.0</v>
      </c>
      <c r="D640" s="30"/>
      <c r="E640" s="30" t="s">
        <v>356</v>
      </c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5.75" customHeight="1">
      <c r="A641" s="30"/>
      <c r="B641" s="30"/>
      <c r="C641" s="30"/>
      <c r="D641" s="30">
        <v>39221.0</v>
      </c>
      <c r="E641" s="30" t="s">
        <v>297</v>
      </c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5.75" customHeight="1">
      <c r="A642" s="30"/>
      <c r="B642" s="30"/>
      <c r="C642" s="30"/>
      <c r="D642" s="30">
        <v>39222.0</v>
      </c>
      <c r="E642" s="30" t="s">
        <v>215</v>
      </c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5.75" customHeight="1">
      <c r="A643" s="30"/>
      <c r="B643" s="30"/>
      <c r="C643" s="30"/>
      <c r="D643" s="30">
        <v>39223.0</v>
      </c>
      <c r="E643" s="30" t="s">
        <v>216</v>
      </c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5.75" customHeight="1">
      <c r="A644" s="30"/>
      <c r="B644" s="30"/>
      <c r="C644" s="30"/>
      <c r="D644" s="30">
        <v>39225.0</v>
      </c>
      <c r="E644" s="30" t="s">
        <v>217</v>
      </c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5.75" customHeight="1">
      <c r="A645" s="30">
        <v>40.0</v>
      </c>
      <c r="B645" s="30"/>
      <c r="C645" s="30"/>
      <c r="D645" s="30"/>
      <c r="E645" s="30" t="s">
        <v>357</v>
      </c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5.75" customHeight="1">
      <c r="A646" s="30"/>
      <c r="B646" s="30">
        <v>401.0</v>
      </c>
      <c r="C646" s="30"/>
      <c r="D646" s="30"/>
      <c r="E646" s="30" t="s">
        <v>358</v>
      </c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5.75" customHeight="1">
      <c r="A647" s="30"/>
      <c r="B647" s="30"/>
      <c r="C647" s="30">
        <v>4011.0</v>
      </c>
      <c r="D647" s="30"/>
      <c r="E647" s="30" t="s">
        <v>359</v>
      </c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5.75" customHeight="1">
      <c r="A648" s="30"/>
      <c r="B648" s="30"/>
      <c r="C648" s="30">
        <v>4012.0</v>
      </c>
      <c r="D648" s="30"/>
      <c r="E648" s="30" t="s">
        <v>360</v>
      </c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5.75" customHeight="1">
      <c r="A649" s="30"/>
      <c r="B649" s="30"/>
      <c r="C649" s="30">
        <v>4013.0</v>
      </c>
      <c r="D649" s="30"/>
      <c r="E649" s="30" t="s">
        <v>361</v>
      </c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5.75" customHeight="1">
      <c r="A650" s="30"/>
      <c r="B650" s="30"/>
      <c r="C650" s="30">
        <v>4015.0</v>
      </c>
      <c r="D650" s="30"/>
      <c r="E650" s="30" t="s">
        <v>362</v>
      </c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5.75" customHeight="1">
      <c r="A651" s="30"/>
      <c r="B651" s="30"/>
      <c r="C651" s="30">
        <v>4017.0</v>
      </c>
      <c r="D651" s="30"/>
      <c r="E651" s="30" t="s">
        <v>363</v>
      </c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5.75" customHeight="1">
      <c r="A652" s="30"/>
      <c r="B652" s="30"/>
      <c r="C652" s="30"/>
      <c r="D652" s="30">
        <v>40171.0</v>
      </c>
      <c r="E652" s="30" t="s">
        <v>364</v>
      </c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5.75" customHeight="1">
      <c r="A653" s="30"/>
      <c r="B653" s="30"/>
      <c r="C653" s="30"/>
      <c r="D653" s="30">
        <v>40172.0</v>
      </c>
      <c r="E653" s="30" t="s">
        <v>365</v>
      </c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5.75" customHeight="1">
      <c r="A654" s="30"/>
      <c r="B654" s="30"/>
      <c r="C654" s="30"/>
      <c r="D654" s="30">
        <v>40173.0</v>
      </c>
      <c r="E654" s="30" t="s">
        <v>366</v>
      </c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5.75" customHeight="1">
      <c r="A655" s="30"/>
      <c r="B655" s="30"/>
      <c r="C655" s="30"/>
      <c r="D655" s="30">
        <v>40174.0</v>
      </c>
      <c r="E655" s="30" t="s">
        <v>367</v>
      </c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5.75" customHeight="1">
      <c r="A656" s="30"/>
      <c r="B656" s="30">
        <v>402.0</v>
      </c>
      <c r="C656" s="30"/>
      <c r="D656" s="30"/>
      <c r="E656" s="30" t="s">
        <v>368</v>
      </c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5.75" customHeight="1">
      <c r="A657" s="30"/>
      <c r="B657" s="30">
        <v>403.0</v>
      </c>
      <c r="C657" s="30"/>
      <c r="D657" s="30"/>
      <c r="E657" s="30" t="s">
        <v>369</v>
      </c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5.75" customHeight="1">
      <c r="A658" s="30"/>
      <c r="B658" s="30"/>
      <c r="C658" s="30">
        <v>4031.0</v>
      </c>
      <c r="D658" s="30"/>
      <c r="E658" s="30" t="s">
        <v>370</v>
      </c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5.75" customHeight="1">
      <c r="A659" s="30"/>
      <c r="B659" s="30"/>
      <c r="C659" s="30">
        <v>4032.0</v>
      </c>
      <c r="D659" s="30"/>
      <c r="E659" s="30" t="s">
        <v>371</v>
      </c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5.75" customHeight="1">
      <c r="A660" s="30"/>
      <c r="B660" s="30"/>
      <c r="C660" s="30">
        <v>4033.0</v>
      </c>
      <c r="D660" s="30"/>
      <c r="E660" s="30" t="s">
        <v>372</v>
      </c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5.75" customHeight="1">
      <c r="A661" s="30"/>
      <c r="B661" s="30"/>
      <c r="C661" s="30">
        <v>4034.0</v>
      </c>
      <c r="D661" s="30"/>
      <c r="E661" s="30" t="s">
        <v>373</v>
      </c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5.75" customHeight="1">
      <c r="A662" s="30"/>
      <c r="B662" s="30"/>
      <c r="C662" s="30">
        <v>4039.0</v>
      </c>
      <c r="D662" s="30"/>
      <c r="E662" s="30" t="s">
        <v>374</v>
      </c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5.75" customHeight="1">
      <c r="A663" s="30"/>
      <c r="B663" s="30">
        <v>405.0</v>
      </c>
      <c r="C663" s="30"/>
      <c r="D663" s="30"/>
      <c r="E663" s="30" t="s">
        <v>375</v>
      </c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5.75" customHeight="1">
      <c r="A664" s="30"/>
      <c r="B664" s="30">
        <v>406.0</v>
      </c>
      <c r="C664" s="30"/>
      <c r="D664" s="30"/>
      <c r="E664" s="30" t="s">
        <v>376</v>
      </c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5.75" customHeight="1">
      <c r="A665" s="30"/>
      <c r="B665" s="30"/>
      <c r="C665" s="30">
        <v>4061.0</v>
      </c>
      <c r="D665" s="30"/>
      <c r="E665" s="30" t="s">
        <v>377</v>
      </c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5.75" customHeight="1">
      <c r="A666" s="30"/>
      <c r="B666" s="30"/>
      <c r="C666" s="30"/>
      <c r="D666" s="30">
        <v>40611.0</v>
      </c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5.75" customHeight="1">
      <c r="A669" s="30"/>
      <c r="B669" s="30">
        <v>407.0</v>
      </c>
      <c r="C669" s="30"/>
      <c r="D669" s="30"/>
      <c r="E669" s="30" t="s">
        <v>378</v>
      </c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5.75" customHeight="1">
      <c r="A670" s="30"/>
      <c r="B670" s="30">
        <v>408.0</v>
      </c>
      <c r="C670" s="30"/>
      <c r="D670" s="30"/>
      <c r="E670" s="30" t="s">
        <v>379</v>
      </c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5.75" customHeight="1">
      <c r="A671" s="30"/>
      <c r="B671" s="30"/>
      <c r="C671" s="30">
        <v>4081.0</v>
      </c>
      <c r="D671" s="30"/>
      <c r="E671" s="30" t="s">
        <v>380</v>
      </c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5.75" customHeight="1">
      <c r="A672" s="30"/>
      <c r="B672" s="30"/>
      <c r="C672" s="30">
        <v>4082.0</v>
      </c>
      <c r="D672" s="30"/>
      <c r="E672" s="30" t="s">
        <v>381</v>
      </c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5.75" customHeight="1">
      <c r="A673" s="30"/>
      <c r="B673" s="30">
        <v>409.0</v>
      </c>
      <c r="C673" s="30"/>
      <c r="D673" s="30"/>
      <c r="E673" s="30" t="s">
        <v>382</v>
      </c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5.75" customHeight="1">
      <c r="A674" s="30">
        <v>41.0</v>
      </c>
      <c r="B674" s="30"/>
      <c r="C674" s="30"/>
      <c r="D674" s="30"/>
      <c r="E674" s="30" t="s">
        <v>383</v>
      </c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5.75" customHeight="1">
      <c r="A675" s="30"/>
      <c r="B675" s="30">
        <v>411.0</v>
      </c>
      <c r="C675" s="30"/>
      <c r="D675" s="30"/>
      <c r="E675" s="30" t="s">
        <v>384</v>
      </c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5.75" customHeight="1">
      <c r="A676" s="30"/>
      <c r="B676" s="30"/>
      <c r="C676" s="30">
        <v>4111.0</v>
      </c>
      <c r="D676" s="30"/>
      <c r="E676" s="30" t="s">
        <v>385</v>
      </c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5.75" customHeight="1">
      <c r="A677" s="30"/>
      <c r="B677" s="30"/>
      <c r="C677" s="30">
        <v>4112.0</v>
      </c>
      <c r="D677" s="30"/>
      <c r="E677" s="30" t="s">
        <v>386</v>
      </c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5.75" customHeight="1">
      <c r="A678" s="30"/>
      <c r="B678" s="30"/>
      <c r="C678" s="30">
        <v>4113.0</v>
      </c>
      <c r="D678" s="30"/>
      <c r="E678" s="30" t="s">
        <v>387</v>
      </c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5.75" customHeight="1">
      <c r="A679" s="30"/>
      <c r="B679" s="30"/>
      <c r="C679" s="30">
        <v>4114.0</v>
      </c>
      <c r="D679" s="30"/>
      <c r="E679" s="30" t="s">
        <v>388</v>
      </c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5.75" customHeight="1">
      <c r="A680" s="30"/>
      <c r="B680" s="30"/>
      <c r="C680" s="30">
        <v>4115.0</v>
      </c>
      <c r="D680" s="30"/>
      <c r="E680" s="30" t="s">
        <v>389</v>
      </c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5.75" customHeight="1">
      <c r="A681" s="30"/>
      <c r="B681" s="30">
        <v>413.0</v>
      </c>
      <c r="C681" s="30"/>
      <c r="D681" s="30"/>
      <c r="E681" s="30" t="s">
        <v>390</v>
      </c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5.75" customHeight="1">
      <c r="A682" s="30"/>
      <c r="B682" s="30">
        <v>415.0</v>
      </c>
      <c r="C682" s="30"/>
      <c r="D682" s="30"/>
      <c r="E682" s="30" t="s">
        <v>391</v>
      </c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5.75" customHeight="1">
      <c r="A683" s="30"/>
      <c r="B683" s="30"/>
      <c r="C683" s="30">
        <v>4151.0</v>
      </c>
      <c r="D683" s="30"/>
      <c r="E683" s="30" t="s">
        <v>392</v>
      </c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5.75" customHeight="1">
      <c r="A684" s="30"/>
      <c r="B684" s="30"/>
      <c r="C684" s="30">
        <v>4152.0</v>
      </c>
      <c r="D684" s="30"/>
      <c r="E684" s="30" t="s">
        <v>393</v>
      </c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5.75" customHeight="1">
      <c r="A685" s="30"/>
      <c r="B685" s="30"/>
      <c r="C685" s="30">
        <v>4153.0</v>
      </c>
      <c r="D685" s="30"/>
      <c r="E685" s="30" t="s">
        <v>394</v>
      </c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5.75" customHeight="1">
      <c r="A686" s="30"/>
      <c r="B686" s="30">
        <v>419.0</v>
      </c>
      <c r="C686" s="30"/>
      <c r="D686" s="30"/>
      <c r="E686" s="30" t="s">
        <v>395</v>
      </c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5.75" customHeight="1">
      <c r="A687" s="30">
        <v>42.0</v>
      </c>
      <c r="B687" s="30"/>
      <c r="C687" s="30"/>
      <c r="D687" s="30"/>
      <c r="E687" s="30" t="s">
        <v>396</v>
      </c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5.75" customHeight="1">
      <c r="A688" s="30"/>
      <c r="B688" s="30">
        <v>421.0</v>
      </c>
      <c r="C688" s="30"/>
      <c r="D688" s="30"/>
      <c r="E688" s="30" t="s">
        <v>397</v>
      </c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5.75" customHeight="1">
      <c r="A689" s="30"/>
      <c r="B689" s="30"/>
      <c r="C689" s="30">
        <v>4211.0</v>
      </c>
      <c r="D689" s="30"/>
      <c r="E689" s="30" t="s">
        <v>71</v>
      </c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5.75" customHeight="1">
      <c r="A690" s="30"/>
      <c r="B690" s="30"/>
      <c r="C690" s="30">
        <v>4212.0</v>
      </c>
      <c r="D690" s="30"/>
      <c r="E690" s="30" t="s">
        <v>398</v>
      </c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5.75" customHeight="1">
      <c r="A691" s="30"/>
      <c r="B691" s="30">
        <v>422.0</v>
      </c>
      <c r="C691" s="30"/>
      <c r="D691" s="30"/>
      <c r="E691" s="30" t="s">
        <v>399</v>
      </c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5.75" customHeight="1">
      <c r="A692" s="30"/>
      <c r="B692" s="30">
        <v>423.0</v>
      </c>
      <c r="C692" s="30"/>
      <c r="D692" s="30"/>
      <c r="E692" s="30" t="s">
        <v>400</v>
      </c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5.75" customHeight="1">
      <c r="A693" s="30"/>
      <c r="B693" s="30">
        <v>424.0</v>
      </c>
      <c r="C693" s="30"/>
      <c r="D693" s="30"/>
      <c r="E693" s="30" t="s">
        <v>401</v>
      </c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5.75" customHeight="1">
      <c r="A694" s="30">
        <v>43.0</v>
      </c>
      <c r="B694" s="30"/>
      <c r="C694" s="30"/>
      <c r="D694" s="30"/>
      <c r="E694" s="30" t="s">
        <v>402</v>
      </c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5.75" customHeight="1">
      <c r="A695" s="30"/>
      <c r="B695" s="30">
        <v>431.0</v>
      </c>
      <c r="C695" s="30"/>
      <c r="D695" s="30"/>
      <c r="E695" s="30" t="s">
        <v>403</v>
      </c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5.75" customHeight="1">
      <c r="A696" s="30"/>
      <c r="B696" s="30"/>
      <c r="C696" s="30">
        <v>4311.0</v>
      </c>
      <c r="D696" s="30"/>
      <c r="E696" s="30" t="s">
        <v>71</v>
      </c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5.75" customHeight="1">
      <c r="A697" s="30"/>
      <c r="B697" s="30"/>
      <c r="C697" s="30">
        <v>4312.0</v>
      </c>
      <c r="D697" s="30"/>
      <c r="E697" s="30" t="s">
        <v>398</v>
      </c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5.75" customHeight="1">
      <c r="A698" s="30"/>
      <c r="B698" s="30">
        <v>432.0</v>
      </c>
      <c r="C698" s="30"/>
      <c r="D698" s="30"/>
      <c r="E698" s="30" t="s">
        <v>404</v>
      </c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5.75" customHeight="1">
      <c r="A699" s="30"/>
      <c r="B699" s="30">
        <v>433.0</v>
      </c>
      <c r="C699" s="30"/>
      <c r="D699" s="30"/>
      <c r="E699" s="30" t="s">
        <v>405</v>
      </c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5.75" customHeight="1">
      <c r="A700" s="30">
        <v>44.0</v>
      </c>
      <c r="B700" s="30"/>
      <c r="C700" s="30"/>
      <c r="D700" s="30"/>
      <c r="E700" s="30" t="s">
        <v>406</v>
      </c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5.75" customHeight="1">
      <c r="A701" s="30"/>
      <c r="B701" s="30">
        <v>441.0</v>
      </c>
      <c r="C701" s="30"/>
      <c r="D701" s="30"/>
      <c r="E701" s="30" t="s">
        <v>407</v>
      </c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5.75" customHeight="1">
      <c r="A702" s="30"/>
      <c r="B702" s="30"/>
      <c r="C702" s="30">
        <v>4411.0</v>
      </c>
      <c r="D702" s="30"/>
      <c r="E702" s="30" t="s">
        <v>90</v>
      </c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5.75" customHeight="1">
      <c r="A703" s="30"/>
      <c r="B703" s="30"/>
      <c r="C703" s="30">
        <v>4412.0</v>
      </c>
      <c r="D703" s="30"/>
      <c r="E703" s="30" t="s">
        <v>108</v>
      </c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5.75" customHeight="1">
      <c r="A704" s="30"/>
      <c r="B704" s="30"/>
      <c r="C704" s="30">
        <v>4419.0</v>
      </c>
      <c r="D704" s="30"/>
      <c r="E704" s="30" t="s">
        <v>408</v>
      </c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5.75" customHeight="1">
      <c r="A705" s="30"/>
      <c r="B705" s="30">
        <v>442.0</v>
      </c>
      <c r="C705" s="30"/>
      <c r="D705" s="30"/>
      <c r="E705" s="30" t="s">
        <v>95</v>
      </c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5.75" customHeight="1">
      <c r="A706" s="30"/>
      <c r="B706" s="30"/>
      <c r="C706" s="30">
        <v>4421.0</v>
      </c>
      <c r="D706" s="30"/>
      <c r="E706" s="30" t="s">
        <v>409</v>
      </c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5.75" customHeight="1">
      <c r="A707" s="30"/>
      <c r="B707" s="30"/>
      <c r="C707" s="30">
        <v>4429.0</v>
      </c>
      <c r="D707" s="30"/>
      <c r="E707" s="30" t="s">
        <v>408</v>
      </c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5.75" customHeight="1">
      <c r="A708" s="30"/>
      <c r="B708" s="30">
        <v>443.0</v>
      </c>
      <c r="C708" s="30"/>
      <c r="D708" s="30"/>
      <c r="E708" s="30" t="s">
        <v>96</v>
      </c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5.75" customHeight="1">
      <c r="A709" s="30">
        <v>45.0</v>
      </c>
      <c r="B709" s="30"/>
      <c r="C709" s="30"/>
      <c r="D709" s="30"/>
      <c r="E709" s="30" t="s">
        <v>410</v>
      </c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5.75" customHeight="1">
      <c r="A710" s="30"/>
      <c r="B710" s="30">
        <v>451.0</v>
      </c>
      <c r="C710" s="30"/>
      <c r="D710" s="30"/>
      <c r="E710" s="30" t="s">
        <v>411</v>
      </c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5.75" customHeight="1">
      <c r="A711" s="30"/>
      <c r="B711" s="30"/>
      <c r="C711" s="30">
        <v>4511.0</v>
      </c>
      <c r="D711" s="30"/>
      <c r="E711" s="30" t="s">
        <v>412</v>
      </c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5.75" customHeight="1">
      <c r="A712" s="30"/>
      <c r="B712" s="30"/>
      <c r="C712" s="30">
        <v>4512.0</v>
      </c>
      <c r="D712" s="30"/>
      <c r="E712" s="30" t="s">
        <v>413</v>
      </c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5.75" customHeight="1">
      <c r="A713" s="30"/>
      <c r="B713" s="30">
        <v>452.0</v>
      </c>
      <c r="C713" s="30"/>
      <c r="D713" s="30"/>
      <c r="E713" s="30" t="s">
        <v>414</v>
      </c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5.75" customHeight="1">
      <c r="A714" s="30"/>
      <c r="B714" s="30">
        <v>453.0</v>
      </c>
      <c r="C714" s="30"/>
      <c r="D714" s="30"/>
      <c r="E714" s="30" t="s">
        <v>415</v>
      </c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5.75" customHeight="1">
      <c r="A715" s="30"/>
      <c r="B715" s="30">
        <v>454.0</v>
      </c>
      <c r="C715" s="30"/>
      <c r="D715" s="30"/>
      <c r="E715" s="30" t="s">
        <v>416</v>
      </c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5.75" customHeight="1">
      <c r="A716" s="30"/>
      <c r="B716" s="30"/>
      <c r="C716" s="30">
        <v>4541.0</v>
      </c>
      <c r="D716" s="30"/>
      <c r="E716" s="30" t="s">
        <v>417</v>
      </c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5.75" customHeight="1">
      <c r="A717" s="30"/>
      <c r="B717" s="30"/>
      <c r="C717" s="30">
        <v>4542.0</v>
      </c>
      <c r="D717" s="30"/>
      <c r="E717" s="30" t="s">
        <v>418</v>
      </c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5.75" customHeight="1">
      <c r="A718" s="30"/>
      <c r="B718" s="30"/>
      <c r="C718" s="30">
        <v>4543.0</v>
      </c>
      <c r="D718" s="30"/>
      <c r="E718" s="30" t="s">
        <v>419</v>
      </c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5.75" customHeight="1">
      <c r="A719" s="30"/>
      <c r="B719" s="30"/>
      <c r="C719" s="30">
        <v>4544.0</v>
      </c>
      <c r="D719" s="30"/>
      <c r="E719" s="30" t="s">
        <v>420</v>
      </c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5.75" customHeight="1">
      <c r="A720" s="30"/>
      <c r="B720" s="30"/>
      <c r="C720" s="30">
        <v>4545.0</v>
      </c>
      <c r="D720" s="30"/>
      <c r="E720" s="30" t="s">
        <v>421</v>
      </c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5.75" customHeight="1">
      <c r="A721" s="30"/>
      <c r="B721" s="30"/>
      <c r="C721" s="30">
        <v>4549.0</v>
      </c>
      <c r="D721" s="30"/>
      <c r="E721" s="30" t="s">
        <v>422</v>
      </c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5.75" customHeight="1">
      <c r="A722" s="30"/>
      <c r="B722" s="30">
        <v>455.0</v>
      </c>
      <c r="C722" s="30"/>
      <c r="D722" s="30"/>
      <c r="E722" s="30" t="s">
        <v>423</v>
      </c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5.75" customHeight="1">
      <c r="A723" s="30"/>
      <c r="B723" s="30"/>
      <c r="C723" s="30">
        <v>4551.0</v>
      </c>
      <c r="D723" s="30"/>
      <c r="E723" s="30" t="s">
        <v>411</v>
      </c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5.75" customHeight="1">
      <c r="A724" s="30"/>
      <c r="B724" s="30"/>
      <c r="C724" s="30"/>
      <c r="D724" s="30">
        <v>45511.0</v>
      </c>
      <c r="E724" s="30" t="s">
        <v>412</v>
      </c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5.75" customHeight="1">
      <c r="A725" s="30"/>
      <c r="B725" s="30"/>
      <c r="C725" s="30"/>
      <c r="D725" s="30">
        <v>45512.0</v>
      </c>
      <c r="E725" s="30" t="s">
        <v>413</v>
      </c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5.75" customHeight="1">
      <c r="A726" s="30"/>
      <c r="B726" s="30"/>
      <c r="C726" s="30">
        <v>4552.0</v>
      </c>
      <c r="D726" s="30"/>
      <c r="E726" s="30" t="s">
        <v>414</v>
      </c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5.75" customHeight="1">
      <c r="A727" s="30"/>
      <c r="B727" s="30"/>
      <c r="C727" s="30">
        <v>4553.0</v>
      </c>
      <c r="D727" s="30"/>
      <c r="E727" s="30" t="s">
        <v>416</v>
      </c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5.75" customHeight="1">
      <c r="A728" s="30"/>
      <c r="B728" s="30"/>
      <c r="C728" s="30"/>
      <c r="D728" s="30">
        <v>45531.0</v>
      </c>
      <c r="E728" s="30" t="s">
        <v>417</v>
      </c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5.75" customHeight="1">
      <c r="A729" s="30"/>
      <c r="B729" s="30"/>
      <c r="C729" s="30"/>
      <c r="D729" s="30">
        <v>45532.0</v>
      </c>
      <c r="E729" s="30" t="s">
        <v>418</v>
      </c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5.75" customHeight="1">
      <c r="A730" s="30"/>
      <c r="B730" s="30"/>
      <c r="C730" s="30"/>
      <c r="D730" s="30">
        <v>45533.0</v>
      </c>
      <c r="E730" s="30" t="s">
        <v>419</v>
      </c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5.75" customHeight="1">
      <c r="A731" s="30"/>
      <c r="B731" s="30"/>
      <c r="C731" s="30"/>
      <c r="D731" s="30">
        <v>45534.0</v>
      </c>
      <c r="E731" s="30" t="s">
        <v>420</v>
      </c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5.75" customHeight="1">
      <c r="A732" s="30"/>
      <c r="B732" s="30"/>
      <c r="C732" s="30"/>
      <c r="D732" s="30">
        <v>45535.0</v>
      </c>
      <c r="E732" s="30" t="s">
        <v>421</v>
      </c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5.75" customHeight="1">
      <c r="A733" s="30"/>
      <c r="B733" s="30"/>
      <c r="C733" s="30"/>
      <c r="D733" s="30">
        <v>45539.0</v>
      </c>
      <c r="E733" s="30" t="s">
        <v>422</v>
      </c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5.75" customHeight="1">
      <c r="A734" s="30"/>
      <c r="B734" s="30">
        <v>456.0</v>
      </c>
      <c r="C734" s="30"/>
      <c r="D734" s="30"/>
      <c r="E734" s="30" t="s">
        <v>424</v>
      </c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5.75" customHeight="1">
      <c r="A735" s="30">
        <v>46.0</v>
      </c>
      <c r="B735" s="30"/>
      <c r="C735" s="30"/>
      <c r="D735" s="30"/>
      <c r="E735" s="30" t="s">
        <v>425</v>
      </c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5.75" customHeight="1">
      <c r="A736" s="30"/>
      <c r="B736" s="30">
        <v>462.0</v>
      </c>
      <c r="C736" s="30"/>
      <c r="D736" s="30"/>
      <c r="E736" s="30" t="s">
        <v>426</v>
      </c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5.75" customHeight="1">
      <c r="A737" s="30"/>
      <c r="B737" s="30">
        <v>464.0</v>
      </c>
      <c r="C737" s="30"/>
      <c r="D737" s="30"/>
      <c r="E737" s="30" t="s">
        <v>427</v>
      </c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5.75" customHeight="1">
      <c r="A738" s="30"/>
      <c r="B738" s="30"/>
      <c r="C738" s="30">
        <v>4641.0</v>
      </c>
      <c r="D738" s="30"/>
      <c r="E738" s="30" t="s">
        <v>119</v>
      </c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5.75" customHeight="1">
      <c r="A739" s="30"/>
      <c r="B739" s="30"/>
      <c r="C739" s="30">
        <v>4542.0</v>
      </c>
      <c r="D739" s="30"/>
      <c r="E739" s="30" t="s">
        <v>120</v>
      </c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5.75" customHeight="1">
      <c r="A740" s="30"/>
      <c r="B740" s="30">
        <v>465.0</v>
      </c>
      <c r="C740" s="30"/>
      <c r="D740" s="30"/>
      <c r="E740" s="30" t="s">
        <v>428</v>
      </c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5.75" customHeight="1">
      <c r="A741" s="30"/>
      <c r="B741" s="30">
        <v>467.0</v>
      </c>
      <c r="C741" s="30"/>
      <c r="D741" s="30"/>
      <c r="E741" s="30" t="s">
        <v>429</v>
      </c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5.75" customHeight="1">
      <c r="A742" s="30"/>
      <c r="B742" s="30">
        <v>469.0</v>
      </c>
      <c r="C742" s="30"/>
      <c r="D742" s="30"/>
      <c r="E742" s="30" t="s">
        <v>430</v>
      </c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5.75" customHeight="1">
      <c r="A743" s="30">
        <v>47.0</v>
      </c>
      <c r="B743" s="30"/>
      <c r="C743" s="30"/>
      <c r="D743" s="30"/>
      <c r="E743" s="30" t="s">
        <v>431</v>
      </c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5.75" customHeight="1">
      <c r="A744" s="30"/>
      <c r="B744" s="30">
        <v>471.0</v>
      </c>
      <c r="C744" s="30"/>
      <c r="D744" s="30"/>
      <c r="E744" s="30" t="s">
        <v>90</v>
      </c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5.75" customHeight="1">
      <c r="A745" s="30"/>
      <c r="B745" s="30"/>
      <c r="C745" s="30">
        <v>4711.0</v>
      </c>
      <c r="D745" s="30"/>
      <c r="E745" s="30" t="s">
        <v>81</v>
      </c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5.75" customHeight="1">
      <c r="A746" s="30"/>
      <c r="B746" s="30"/>
      <c r="C746" s="30">
        <v>4712.0</v>
      </c>
      <c r="D746" s="30"/>
      <c r="E746" s="30" t="s">
        <v>82</v>
      </c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5.75" customHeight="1">
      <c r="A747" s="30"/>
      <c r="B747" s="30"/>
      <c r="C747" s="30">
        <v>4713.0</v>
      </c>
      <c r="D747" s="30"/>
      <c r="E747" s="30" t="s">
        <v>84</v>
      </c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5.75" customHeight="1">
      <c r="A748" s="30"/>
      <c r="B748" s="30"/>
      <c r="C748" s="30">
        <v>4714.0</v>
      </c>
      <c r="D748" s="30"/>
      <c r="E748" s="30" t="s">
        <v>432</v>
      </c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5.75" customHeight="1">
      <c r="A749" s="30"/>
      <c r="B749" s="30">
        <v>472.0</v>
      </c>
      <c r="C749" s="30"/>
      <c r="D749" s="30"/>
      <c r="E749" s="30" t="s">
        <v>433</v>
      </c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5.75" customHeight="1">
      <c r="A750" s="30"/>
      <c r="B750" s="30"/>
      <c r="C750" s="30">
        <v>4721.0</v>
      </c>
      <c r="D750" s="30"/>
      <c r="E750" s="30" t="s">
        <v>81</v>
      </c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5.75" customHeight="1">
      <c r="A751" s="30"/>
      <c r="B751" s="30"/>
      <c r="C751" s="30">
        <v>4722.0</v>
      </c>
      <c r="D751" s="30"/>
      <c r="E751" s="30" t="s">
        <v>82</v>
      </c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5.75" customHeight="1">
      <c r="A752" s="30"/>
      <c r="B752" s="30"/>
      <c r="C752" s="30">
        <v>4723.0</v>
      </c>
      <c r="D752" s="30"/>
      <c r="E752" s="30" t="s">
        <v>84</v>
      </c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5.75" customHeight="1">
      <c r="A753" s="30"/>
      <c r="B753" s="30"/>
      <c r="C753" s="30">
        <v>4724.0</v>
      </c>
      <c r="D753" s="30"/>
      <c r="E753" s="30" t="s">
        <v>432</v>
      </c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5.75" customHeight="1">
      <c r="A754" s="30"/>
      <c r="B754" s="30">
        <v>473.0</v>
      </c>
      <c r="C754" s="30"/>
      <c r="D754" s="30"/>
      <c r="E754" s="30" t="s">
        <v>87</v>
      </c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5.75" customHeight="1">
      <c r="A755" s="30"/>
      <c r="B755" s="30"/>
      <c r="C755" s="30">
        <v>4731.0</v>
      </c>
      <c r="D755" s="30"/>
      <c r="E755" s="30" t="s">
        <v>81</v>
      </c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5.75" customHeight="1">
      <c r="A756" s="30"/>
      <c r="B756" s="30"/>
      <c r="C756" s="30">
        <v>4732.0</v>
      </c>
      <c r="D756" s="30"/>
      <c r="E756" s="30" t="s">
        <v>82</v>
      </c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5.75" customHeight="1">
      <c r="A757" s="30"/>
      <c r="B757" s="30"/>
      <c r="C757" s="30">
        <v>4733.0</v>
      </c>
      <c r="D757" s="30"/>
      <c r="E757" s="30" t="s">
        <v>84</v>
      </c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5.75" customHeight="1">
      <c r="A758" s="30"/>
      <c r="B758" s="30"/>
      <c r="C758" s="30">
        <v>4734.0</v>
      </c>
      <c r="D758" s="30"/>
      <c r="E758" s="30" t="s">
        <v>432</v>
      </c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5.75" customHeight="1">
      <c r="A759" s="30"/>
      <c r="B759" s="30">
        <v>474.0</v>
      </c>
      <c r="C759" s="30"/>
      <c r="D759" s="30"/>
      <c r="E759" s="30" t="s">
        <v>107</v>
      </c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5.75" customHeight="1">
      <c r="A760" s="30"/>
      <c r="B760" s="30"/>
      <c r="C760" s="30">
        <v>4741.0</v>
      </c>
      <c r="D760" s="30"/>
      <c r="E760" s="30" t="s">
        <v>81</v>
      </c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5.75" customHeight="1">
      <c r="A761" s="30"/>
      <c r="B761" s="30"/>
      <c r="C761" s="30">
        <v>4742.0</v>
      </c>
      <c r="D761" s="30"/>
      <c r="E761" s="30" t="s">
        <v>82</v>
      </c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5.75" customHeight="1">
      <c r="A762" s="30"/>
      <c r="B762" s="30"/>
      <c r="C762" s="30">
        <v>4743.0</v>
      </c>
      <c r="D762" s="30"/>
      <c r="E762" s="30" t="s">
        <v>84</v>
      </c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5.75" customHeight="1">
      <c r="A763" s="30"/>
      <c r="B763" s="30"/>
      <c r="C763" s="30">
        <v>4744.0</v>
      </c>
      <c r="D763" s="30"/>
      <c r="E763" s="30" t="s">
        <v>432</v>
      </c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5.75" customHeight="1">
      <c r="A764" s="30"/>
      <c r="B764" s="30">
        <v>475.0</v>
      </c>
      <c r="C764" s="30"/>
      <c r="D764" s="30"/>
      <c r="E764" s="30" t="s">
        <v>108</v>
      </c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5.75" customHeight="1">
      <c r="A765" s="30"/>
      <c r="B765" s="30"/>
      <c r="C765" s="30">
        <v>4751.0</v>
      </c>
      <c r="D765" s="30"/>
      <c r="E765" s="30" t="s">
        <v>81</v>
      </c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5.75" customHeight="1">
      <c r="A766" s="30"/>
      <c r="B766" s="30"/>
      <c r="C766" s="30">
        <v>4752.0</v>
      </c>
      <c r="D766" s="30"/>
      <c r="E766" s="30" t="s">
        <v>82</v>
      </c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5.75" customHeight="1">
      <c r="A767" s="30"/>
      <c r="B767" s="30"/>
      <c r="C767" s="30">
        <v>4753.0</v>
      </c>
      <c r="D767" s="30"/>
      <c r="E767" s="30" t="s">
        <v>84</v>
      </c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5.75" customHeight="1">
      <c r="A768" s="30"/>
      <c r="B768" s="30"/>
      <c r="C768" s="30">
        <v>4754.0</v>
      </c>
      <c r="D768" s="30"/>
      <c r="E768" s="30" t="s">
        <v>432</v>
      </c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5.75" customHeight="1">
      <c r="A769" s="30"/>
      <c r="B769" s="30">
        <v>477.0</v>
      </c>
      <c r="C769" s="30"/>
      <c r="D769" s="30"/>
      <c r="E769" s="30" t="s">
        <v>434</v>
      </c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5.75" customHeight="1">
      <c r="A770" s="30"/>
      <c r="B770" s="30"/>
      <c r="C770" s="30">
        <v>4771.0</v>
      </c>
      <c r="D770" s="30"/>
      <c r="E770" s="30" t="s">
        <v>81</v>
      </c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5.75" customHeight="1">
      <c r="A771" s="30"/>
      <c r="B771" s="30"/>
      <c r="C771" s="30">
        <v>4772.0</v>
      </c>
      <c r="D771" s="30"/>
      <c r="E771" s="30" t="s">
        <v>82</v>
      </c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5.75" customHeight="1">
      <c r="A772" s="30"/>
      <c r="B772" s="30"/>
      <c r="C772" s="30">
        <v>4773.0</v>
      </c>
      <c r="D772" s="30"/>
      <c r="E772" s="30" t="s">
        <v>84</v>
      </c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5.75" customHeight="1">
      <c r="A773" s="30"/>
      <c r="B773" s="30"/>
      <c r="C773" s="30">
        <v>4774.0</v>
      </c>
      <c r="D773" s="30"/>
      <c r="E773" s="30" t="s">
        <v>432</v>
      </c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5.75" customHeight="1">
      <c r="A774" s="30"/>
      <c r="B774" s="30">
        <v>479.0</v>
      </c>
      <c r="C774" s="30"/>
      <c r="D774" s="30"/>
      <c r="E774" s="30" t="s">
        <v>430</v>
      </c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5.75" customHeight="1">
      <c r="A775" s="30"/>
      <c r="B775" s="30"/>
      <c r="C775" s="30">
        <v>4791.0</v>
      </c>
      <c r="D775" s="30"/>
      <c r="E775" s="30" t="s">
        <v>81</v>
      </c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5.75" customHeight="1">
      <c r="A776" s="30"/>
      <c r="B776" s="30"/>
      <c r="C776" s="30">
        <v>4792.0</v>
      </c>
      <c r="D776" s="30"/>
      <c r="E776" s="30" t="s">
        <v>82</v>
      </c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5.75" customHeight="1">
      <c r="A777" s="30"/>
      <c r="B777" s="30"/>
      <c r="C777" s="30">
        <v>4793.0</v>
      </c>
      <c r="D777" s="30"/>
      <c r="E777" s="30" t="s">
        <v>84</v>
      </c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5.75" customHeight="1">
      <c r="A778" s="30"/>
      <c r="B778" s="30"/>
      <c r="C778" s="30">
        <v>4794.0</v>
      </c>
      <c r="D778" s="30"/>
      <c r="E778" s="30" t="s">
        <v>432</v>
      </c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5.75" customHeight="1">
      <c r="A779" s="30">
        <v>48.0</v>
      </c>
      <c r="B779" s="30"/>
      <c r="C779" s="30"/>
      <c r="D779" s="30"/>
      <c r="E779" s="30" t="s">
        <v>435</v>
      </c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5.75" customHeight="1">
      <c r="A780" s="30"/>
      <c r="B780" s="30">
        <v>481.0</v>
      </c>
      <c r="C780" s="30"/>
      <c r="D780" s="30"/>
      <c r="E780" s="30" t="s">
        <v>436</v>
      </c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5.75" customHeight="1">
      <c r="A781" s="30"/>
      <c r="B781" s="30">
        <v>482.0</v>
      </c>
      <c r="C781" s="30"/>
      <c r="D781" s="30"/>
      <c r="E781" s="30" t="s">
        <v>437</v>
      </c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5.75" customHeight="1">
      <c r="A782" s="30"/>
      <c r="B782" s="30">
        <v>483.0</v>
      </c>
      <c r="C782" s="30"/>
      <c r="D782" s="30"/>
      <c r="E782" s="30" t="s">
        <v>438</v>
      </c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5.75" customHeight="1">
      <c r="A783" s="30"/>
      <c r="B783" s="30">
        <v>484.0</v>
      </c>
      <c r="C783" s="30"/>
      <c r="D783" s="30"/>
      <c r="E783" s="30" t="s">
        <v>439</v>
      </c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5.75" customHeight="1">
      <c r="A784" s="30"/>
      <c r="B784" s="30">
        <v>485.0</v>
      </c>
      <c r="C784" s="30"/>
      <c r="D784" s="30"/>
      <c r="E784" s="30" t="s">
        <v>440</v>
      </c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5.75" customHeight="1">
      <c r="A785" s="30"/>
      <c r="B785" s="30">
        <v>489.0</v>
      </c>
      <c r="C785" s="30"/>
      <c r="D785" s="30"/>
      <c r="E785" s="30" t="s">
        <v>441</v>
      </c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5.75" customHeight="1">
      <c r="A786" s="30">
        <v>49.0</v>
      </c>
      <c r="B786" s="30"/>
      <c r="C786" s="30"/>
      <c r="D786" s="30"/>
      <c r="E786" s="30" t="s">
        <v>442</v>
      </c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5.75" customHeight="1">
      <c r="A787" s="30"/>
      <c r="B787" s="30">
        <v>491.0</v>
      </c>
      <c r="C787" s="30"/>
      <c r="D787" s="30"/>
      <c r="E787" s="30" t="s">
        <v>443</v>
      </c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5.75" customHeight="1">
      <c r="A788" s="30"/>
      <c r="B788" s="30">
        <v>492.0</v>
      </c>
      <c r="C788" s="30"/>
      <c r="D788" s="30"/>
      <c r="E788" s="30" t="s">
        <v>444</v>
      </c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5.75" customHeight="1">
      <c r="A789" s="30"/>
      <c r="B789" s="30">
        <v>493.0</v>
      </c>
      <c r="C789" s="30"/>
      <c r="D789" s="30"/>
      <c r="E789" s="30" t="s">
        <v>445</v>
      </c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5.75" customHeight="1">
      <c r="A790" s="30"/>
      <c r="B790" s="30">
        <v>497.0</v>
      </c>
      <c r="C790" s="30"/>
      <c r="D790" s="30"/>
      <c r="E790" s="30" t="s">
        <v>446</v>
      </c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5.75" customHeight="1">
      <c r="A791" s="30">
        <v>50.0</v>
      </c>
      <c r="B791" s="30"/>
      <c r="C791" s="30"/>
      <c r="D791" s="30"/>
      <c r="E791" s="30" t="s">
        <v>447</v>
      </c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5.75" customHeight="1">
      <c r="A792" s="30"/>
      <c r="B792" s="30">
        <v>501.0</v>
      </c>
      <c r="C792" s="30"/>
      <c r="D792" s="30"/>
      <c r="E792" s="30" t="s">
        <v>448</v>
      </c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5.75" customHeight="1">
      <c r="A793" s="30"/>
      <c r="B793" s="30"/>
      <c r="C793" s="30">
        <v>5011.0</v>
      </c>
      <c r="D793" s="30"/>
      <c r="E793" s="30" t="s">
        <v>449</v>
      </c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5.75" customHeight="1">
      <c r="A794" s="30"/>
      <c r="B794" s="30"/>
      <c r="C794" s="30">
        <v>5012.0</v>
      </c>
      <c r="D794" s="30"/>
      <c r="E794" s="30" t="s">
        <v>450</v>
      </c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5.75" customHeight="1">
      <c r="A795" s="30"/>
      <c r="B795" s="30">
        <v>502.0</v>
      </c>
      <c r="C795" s="30"/>
      <c r="D795" s="30"/>
      <c r="E795" s="30" t="s">
        <v>451</v>
      </c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5.75" customHeight="1">
      <c r="A796" s="30">
        <v>51.0</v>
      </c>
      <c r="B796" s="30"/>
      <c r="C796" s="30"/>
      <c r="D796" s="30"/>
      <c r="E796" s="30" t="s">
        <v>452</v>
      </c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5.75" customHeight="1">
      <c r="A797" s="30"/>
      <c r="B797" s="30">
        <v>511.0</v>
      </c>
      <c r="C797" s="30"/>
      <c r="D797" s="30"/>
      <c r="E797" s="30" t="s">
        <v>248</v>
      </c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5.75" customHeight="1">
      <c r="A798" s="30"/>
      <c r="B798" s="30">
        <v>512.0</v>
      </c>
      <c r="C798" s="30"/>
      <c r="D798" s="30"/>
      <c r="E798" s="30" t="s">
        <v>453</v>
      </c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5.75" customHeight="1">
      <c r="A799" s="30">
        <v>52.0</v>
      </c>
      <c r="B799" s="30"/>
      <c r="C799" s="30"/>
      <c r="D799" s="30"/>
      <c r="E799" s="30" t="s">
        <v>454</v>
      </c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5.75" customHeight="1">
      <c r="A800" s="30"/>
      <c r="B800" s="30">
        <v>521.0</v>
      </c>
      <c r="C800" s="30"/>
      <c r="D800" s="30"/>
      <c r="E800" s="30" t="s">
        <v>455</v>
      </c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5.75" customHeight="1">
      <c r="A801" s="30"/>
      <c r="B801" s="30">
        <v>522.0</v>
      </c>
      <c r="C801" s="30"/>
      <c r="D801" s="30"/>
      <c r="E801" s="30" t="s">
        <v>456</v>
      </c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5.75" customHeight="1">
      <c r="A802" s="30"/>
      <c r="B802" s="30"/>
      <c r="C802" s="30">
        <v>5221.0</v>
      </c>
      <c r="D802" s="30"/>
      <c r="E802" s="33" t="s">
        <v>457</v>
      </c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5.75" customHeight="1">
      <c r="A803" s="30"/>
      <c r="B803" s="30"/>
      <c r="C803" s="30">
        <v>5222.0</v>
      </c>
      <c r="D803" s="30"/>
      <c r="E803" s="33" t="s">
        <v>458</v>
      </c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5.75" customHeight="1">
      <c r="A804" s="30"/>
      <c r="B804" s="30"/>
      <c r="C804" s="30">
        <v>5223.0</v>
      </c>
      <c r="D804" s="30"/>
      <c r="E804" s="33" t="s">
        <v>459</v>
      </c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5.75" customHeight="1">
      <c r="A805" s="30"/>
      <c r="B805" s="30"/>
      <c r="C805" s="30">
        <v>5224.0</v>
      </c>
      <c r="D805" s="30"/>
      <c r="E805" s="33" t="s">
        <v>460</v>
      </c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5.75" customHeight="1">
      <c r="A806" s="30"/>
      <c r="B806" s="30">
        <v>523.0</v>
      </c>
      <c r="C806" s="30"/>
      <c r="D806" s="30"/>
      <c r="E806" s="33" t="s">
        <v>461</v>
      </c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5.75" customHeight="1">
      <c r="A807" s="30">
        <v>56.0</v>
      </c>
      <c r="B807" s="30"/>
      <c r="C807" s="30"/>
      <c r="D807" s="30"/>
      <c r="E807" s="30" t="s">
        <v>462</v>
      </c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5.75" customHeight="1">
      <c r="A808" s="30"/>
      <c r="B808" s="30">
        <v>561.0</v>
      </c>
      <c r="C808" s="30"/>
      <c r="D808" s="30"/>
      <c r="E808" s="33" t="s">
        <v>463</v>
      </c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5.75" customHeight="1">
      <c r="A809" s="30"/>
      <c r="B809" s="30">
        <v>562.0</v>
      </c>
      <c r="C809" s="30"/>
      <c r="D809" s="30"/>
      <c r="E809" s="30" t="s">
        <v>464</v>
      </c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5.75" customHeight="1">
      <c r="A810" s="30"/>
      <c r="B810" s="30">
        <v>563.0</v>
      </c>
      <c r="C810" s="30"/>
      <c r="D810" s="30"/>
      <c r="E810" s="30" t="s">
        <v>465</v>
      </c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5.75" customHeight="1">
      <c r="A811" s="30"/>
      <c r="B811" s="30"/>
      <c r="C811" s="33">
        <v>5631.0</v>
      </c>
      <c r="D811" s="30"/>
      <c r="E811" s="33" t="s">
        <v>466</v>
      </c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5.75" customHeight="1">
      <c r="A812" s="30"/>
      <c r="B812" s="30"/>
      <c r="C812" s="33">
        <v>5632.0</v>
      </c>
      <c r="D812" s="30"/>
      <c r="E812" s="33" t="s">
        <v>467</v>
      </c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5.75" customHeight="1">
      <c r="A813" s="30">
        <v>57.0</v>
      </c>
      <c r="B813" s="30"/>
      <c r="C813" s="30"/>
      <c r="D813" s="30"/>
      <c r="E813" s="30" t="s">
        <v>468</v>
      </c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5.75" customHeight="1">
      <c r="A814" s="30"/>
      <c r="B814" s="30">
        <v>571.0</v>
      </c>
      <c r="C814" s="30"/>
      <c r="D814" s="30"/>
      <c r="E814" s="30" t="s">
        <v>469</v>
      </c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5.75" customHeight="1">
      <c r="A815" s="30"/>
      <c r="B815" s="30"/>
      <c r="C815" s="30">
        <v>5711.0</v>
      </c>
      <c r="D815" s="30"/>
      <c r="E815" s="30" t="s">
        <v>206</v>
      </c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5.75" customHeight="1">
      <c r="A816" s="30"/>
      <c r="B816" s="30"/>
      <c r="C816" s="30">
        <v>5712.0</v>
      </c>
      <c r="D816" s="30"/>
      <c r="E816" s="30" t="s">
        <v>470</v>
      </c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5.75" customHeight="1">
      <c r="A817" s="30"/>
      <c r="B817" s="30"/>
      <c r="C817" s="30">
        <v>5713.0</v>
      </c>
      <c r="D817" s="30"/>
      <c r="E817" s="30" t="s">
        <v>116</v>
      </c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5.75" customHeight="1">
      <c r="A818" s="30"/>
      <c r="B818" s="30">
        <v>572.0</v>
      </c>
      <c r="C818" s="30"/>
      <c r="D818" s="30"/>
      <c r="E818" s="30" t="s">
        <v>471</v>
      </c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5.75" customHeight="1">
      <c r="A819" s="30"/>
      <c r="B819" s="30"/>
      <c r="C819" s="30">
        <v>573.0</v>
      </c>
      <c r="D819" s="30"/>
      <c r="E819" s="30" t="s">
        <v>472</v>
      </c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5.75" customHeight="1">
      <c r="A820" s="30">
        <v>58.0</v>
      </c>
      <c r="B820" s="30"/>
      <c r="C820" s="30"/>
      <c r="D820" s="30"/>
      <c r="E820" s="30" t="s">
        <v>473</v>
      </c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5.75" customHeight="1">
      <c r="A821" s="30"/>
      <c r="B821" s="30">
        <v>581.0</v>
      </c>
      <c r="C821" s="30"/>
      <c r="D821" s="30"/>
      <c r="E821" s="33" t="s">
        <v>474</v>
      </c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5.75" customHeight="1">
      <c r="A822" s="30"/>
      <c r="B822" s="30">
        <v>582.0</v>
      </c>
      <c r="C822" s="30"/>
      <c r="D822" s="30"/>
      <c r="E822" s="33" t="s">
        <v>475</v>
      </c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5.75" customHeight="1">
      <c r="A823" s="30"/>
      <c r="B823" s="33">
        <v>583.0</v>
      </c>
      <c r="C823" s="30"/>
      <c r="D823" s="30"/>
      <c r="E823" s="33" t="s">
        <v>476</v>
      </c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5.75" customHeight="1">
      <c r="A824" s="30"/>
      <c r="B824" s="33">
        <v>584.0</v>
      </c>
      <c r="C824" s="30"/>
      <c r="D824" s="30"/>
      <c r="E824" s="33" t="s">
        <v>477</v>
      </c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5.75" customHeight="1">
      <c r="A825" s="30"/>
      <c r="B825" s="33">
        <v>585.0</v>
      </c>
      <c r="C825" s="30"/>
      <c r="D825" s="30"/>
      <c r="E825" s="33" t="s">
        <v>478</v>
      </c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5.75" customHeight="1">
      <c r="A826" s="30"/>
      <c r="B826" s="33">
        <v>589.0</v>
      </c>
      <c r="C826" s="30"/>
      <c r="D826" s="30"/>
      <c r="E826" s="33" t="s">
        <v>479</v>
      </c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5.75" customHeight="1">
      <c r="A827" s="30">
        <v>59.0</v>
      </c>
      <c r="B827" s="30"/>
      <c r="C827" s="30"/>
      <c r="D827" s="30"/>
      <c r="E827" s="30" t="s">
        <v>480</v>
      </c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5.75" customHeight="1">
      <c r="A828" s="30"/>
      <c r="B828" s="33">
        <v>591.0</v>
      </c>
      <c r="C828" s="33"/>
      <c r="D828" s="30"/>
      <c r="E828" s="33" t="s">
        <v>481</v>
      </c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5.75" customHeight="1">
      <c r="A829" s="30"/>
      <c r="B829" s="33"/>
      <c r="C829" s="33">
        <v>5911.0</v>
      </c>
      <c r="D829" s="30"/>
      <c r="E829" s="33" t="s">
        <v>482</v>
      </c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5.75" customHeight="1">
      <c r="A830" s="30"/>
      <c r="B830" s="33"/>
      <c r="C830" s="33">
        <v>5912.0</v>
      </c>
      <c r="D830" s="30"/>
      <c r="E830" s="33" t="s">
        <v>483</v>
      </c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5.75" customHeight="1">
      <c r="A831" s="30"/>
      <c r="B831" s="33">
        <v>592.0</v>
      </c>
      <c r="C831" s="33"/>
      <c r="D831" s="30"/>
      <c r="E831" s="33" t="s">
        <v>484</v>
      </c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5.75" customHeight="1">
      <c r="A832" s="30"/>
      <c r="B832" s="33"/>
      <c r="C832" s="33">
        <v>5921.0</v>
      </c>
      <c r="D832" s="30"/>
      <c r="E832" s="33" t="s">
        <v>484</v>
      </c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5.75" customHeight="1">
      <c r="A833" s="30"/>
      <c r="B833" s="33"/>
      <c r="C833" s="33">
        <v>5922.0</v>
      </c>
      <c r="D833" s="30"/>
      <c r="E833" s="33" t="s">
        <v>485</v>
      </c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5.75" customHeight="1">
      <c r="A834" s="30">
        <v>60.0</v>
      </c>
      <c r="B834" s="30"/>
      <c r="C834" s="30"/>
      <c r="D834" s="30"/>
      <c r="E834" s="33" t="s">
        <v>486</v>
      </c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5.75" customHeight="1">
      <c r="A835" s="30"/>
      <c r="B835" s="33">
        <v>601.0</v>
      </c>
      <c r="C835" s="33"/>
      <c r="D835" s="33"/>
      <c r="E835" s="33" t="s">
        <v>487</v>
      </c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5.75" customHeight="1">
      <c r="A836" s="30"/>
      <c r="B836" s="33"/>
      <c r="C836" s="33">
        <v>6011.0</v>
      </c>
      <c r="D836" s="33"/>
      <c r="E836" s="33" t="s">
        <v>488</v>
      </c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5.75" customHeight="1">
      <c r="A837" s="30"/>
      <c r="B837" s="33"/>
      <c r="C837" s="33">
        <v>6012.0</v>
      </c>
      <c r="D837" s="33"/>
      <c r="E837" s="33" t="s">
        <v>489</v>
      </c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5.75" customHeight="1">
      <c r="A838" s="30"/>
      <c r="B838" s="33"/>
      <c r="C838" s="33">
        <v>6013.0</v>
      </c>
      <c r="D838" s="33"/>
      <c r="E838" s="33" t="s">
        <v>490</v>
      </c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5.75" customHeight="1">
      <c r="A839" s="30"/>
      <c r="B839" s="33"/>
      <c r="C839" s="33">
        <v>6014.0</v>
      </c>
      <c r="D839" s="33"/>
      <c r="E839" s="33" t="s">
        <v>491</v>
      </c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5.75" customHeight="1">
      <c r="A840" s="30"/>
      <c r="B840" s="33"/>
      <c r="C840" s="33">
        <v>6019.0</v>
      </c>
      <c r="D840" s="33"/>
      <c r="E840" s="33" t="s">
        <v>492</v>
      </c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5.75" customHeight="1">
      <c r="A841" s="30"/>
      <c r="B841" s="33">
        <v>602.0</v>
      </c>
      <c r="C841" s="33"/>
      <c r="D841" s="33"/>
      <c r="E841" s="33" t="s">
        <v>223</v>
      </c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5.75" customHeight="1">
      <c r="A842" s="30"/>
      <c r="B842" s="33"/>
      <c r="C842" s="33">
        <v>6021.0</v>
      </c>
      <c r="D842" s="33"/>
      <c r="E842" s="33" t="s">
        <v>493</v>
      </c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5.75" customHeight="1">
      <c r="A843" s="30"/>
      <c r="B843" s="33"/>
      <c r="C843" s="33">
        <v>6022.0</v>
      </c>
      <c r="D843" s="33"/>
      <c r="E843" s="33" t="s">
        <v>494</v>
      </c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5.75" customHeight="1">
      <c r="A844" s="30"/>
      <c r="B844" s="33"/>
      <c r="C844" s="33">
        <v>6023.0</v>
      </c>
      <c r="D844" s="33"/>
      <c r="E844" s="33" t="s">
        <v>189</v>
      </c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5.75" customHeight="1">
      <c r="A845" s="30"/>
      <c r="B845" s="33"/>
      <c r="C845" s="33">
        <v>6024.0</v>
      </c>
      <c r="D845" s="33"/>
      <c r="E845" s="33" t="s">
        <v>190</v>
      </c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5.75" customHeight="1">
      <c r="A846" s="30"/>
      <c r="B846" s="33">
        <v>603.0</v>
      </c>
      <c r="C846" s="33"/>
      <c r="D846" s="33"/>
      <c r="E846" s="33" t="s">
        <v>495</v>
      </c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5.75" customHeight="1">
      <c r="A847" s="30"/>
      <c r="B847" s="33"/>
      <c r="C847" s="33">
        <v>6031.0</v>
      </c>
      <c r="D847" s="33"/>
      <c r="E847" s="33" t="s">
        <v>193</v>
      </c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5.75" customHeight="1">
      <c r="A848" s="30"/>
      <c r="B848" s="33"/>
      <c r="C848" s="33">
        <v>6032.0</v>
      </c>
      <c r="D848" s="33"/>
      <c r="E848" s="33" t="s">
        <v>194</v>
      </c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5.75" customHeight="1">
      <c r="A849" s="30"/>
      <c r="B849" s="33"/>
      <c r="C849" s="33">
        <v>6033.0</v>
      </c>
      <c r="D849" s="33"/>
      <c r="E849" s="33" t="s">
        <v>199</v>
      </c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5.75" customHeight="1">
      <c r="A850" s="30"/>
      <c r="B850" s="33">
        <v>604.0</v>
      </c>
      <c r="C850" s="33"/>
      <c r="D850" s="33"/>
      <c r="E850" s="33" t="s">
        <v>225</v>
      </c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5.75" customHeight="1">
      <c r="A851" s="30"/>
      <c r="B851" s="33"/>
      <c r="C851" s="33">
        <v>6041.0</v>
      </c>
      <c r="D851" s="33"/>
      <c r="E851" s="33" t="s">
        <v>202</v>
      </c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5.75" customHeight="1">
      <c r="A852" s="30"/>
      <c r="B852" s="33"/>
      <c r="C852" s="33">
        <v>6042.0</v>
      </c>
      <c r="D852" s="33"/>
      <c r="E852" s="33" t="s">
        <v>203</v>
      </c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5.75" customHeight="1">
      <c r="A853" s="30"/>
      <c r="B853" s="33">
        <v>609.0</v>
      </c>
      <c r="C853" s="33"/>
      <c r="D853" s="33"/>
      <c r="E853" s="33" t="s">
        <v>496</v>
      </c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5.75" customHeight="1">
      <c r="A854" s="30"/>
      <c r="B854" s="33"/>
      <c r="C854" s="33">
        <v>6091.0</v>
      </c>
      <c r="D854" s="33"/>
      <c r="E854" s="33" t="s">
        <v>497</v>
      </c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5.75" customHeight="1">
      <c r="A855" s="30"/>
      <c r="B855" s="33"/>
      <c r="C855" s="33"/>
      <c r="D855" s="33">
        <v>60911.0</v>
      </c>
      <c r="E855" s="33" t="s">
        <v>498</v>
      </c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5.75" customHeight="1">
      <c r="A856" s="30"/>
      <c r="B856" s="33"/>
      <c r="C856" s="33"/>
      <c r="D856" s="33">
        <v>60912.0</v>
      </c>
      <c r="E856" s="33" t="s">
        <v>127</v>
      </c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5.75" customHeight="1">
      <c r="A857" s="30"/>
      <c r="B857" s="33"/>
      <c r="C857" s="33"/>
      <c r="D857" s="33">
        <v>60913.0</v>
      </c>
      <c r="E857" s="33" t="s">
        <v>362</v>
      </c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5.75" customHeight="1">
      <c r="A858" s="30"/>
      <c r="B858" s="33"/>
      <c r="C858" s="33"/>
      <c r="D858" s="33">
        <v>60914.0</v>
      </c>
      <c r="E858" s="33" t="s">
        <v>499</v>
      </c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5.75" customHeight="1">
      <c r="A859" s="30"/>
      <c r="B859" s="33"/>
      <c r="C859" s="33"/>
      <c r="D859" s="33">
        <v>60919.0</v>
      </c>
      <c r="E859" s="33" t="s">
        <v>500</v>
      </c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5.75" customHeight="1">
      <c r="A860" s="30"/>
      <c r="B860" s="33"/>
      <c r="C860" s="33">
        <v>6092.0</v>
      </c>
      <c r="D860" s="33"/>
      <c r="E860" s="33" t="s">
        <v>501</v>
      </c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5.75" customHeight="1">
      <c r="A861" s="30"/>
      <c r="B861" s="33"/>
      <c r="C861" s="33"/>
      <c r="D861" s="33">
        <v>60921.0</v>
      </c>
      <c r="E861" s="33" t="s">
        <v>498</v>
      </c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5.75" customHeight="1">
      <c r="A862" s="30"/>
      <c r="B862" s="33"/>
      <c r="C862" s="33"/>
      <c r="D862" s="33">
        <v>60922.0</v>
      </c>
      <c r="E862" s="33" t="s">
        <v>127</v>
      </c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5.75" customHeight="1">
      <c r="A863" s="30"/>
      <c r="B863" s="33"/>
      <c r="C863" s="33"/>
      <c r="D863" s="33">
        <v>60923.0</v>
      </c>
      <c r="E863" s="33" t="s">
        <v>362</v>
      </c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5.75" customHeight="1">
      <c r="A864" s="30"/>
      <c r="B864" s="33"/>
      <c r="C864" s="33"/>
      <c r="D864" s="33">
        <v>60924.0</v>
      </c>
      <c r="E864" s="33" t="s">
        <v>499</v>
      </c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5.75" customHeight="1">
      <c r="A865" s="30"/>
      <c r="B865" s="33"/>
      <c r="C865" s="33"/>
      <c r="D865" s="33">
        <v>60925.0</v>
      </c>
      <c r="E865" s="33" t="s">
        <v>502</v>
      </c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5.75" customHeight="1">
      <c r="A866" s="30">
        <v>61.0</v>
      </c>
      <c r="B866" s="30"/>
      <c r="C866" s="30"/>
      <c r="D866" s="30"/>
      <c r="E866" s="33" t="s">
        <v>503</v>
      </c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5.75" customHeight="1">
      <c r="A867" s="30"/>
      <c r="B867" s="33">
        <v>611.0</v>
      </c>
      <c r="C867" s="33"/>
      <c r="D867" s="30"/>
      <c r="E867" s="33" t="s">
        <v>487</v>
      </c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5.75" customHeight="1">
      <c r="A868" s="30"/>
      <c r="B868" s="33"/>
      <c r="C868" s="33">
        <v>6111.0</v>
      </c>
      <c r="D868" s="30"/>
      <c r="E868" s="33" t="s">
        <v>504</v>
      </c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5.75" customHeight="1">
      <c r="A869" s="30"/>
      <c r="B869" s="33"/>
      <c r="C869" s="33">
        <v>6112.0</v>
      </c>
      <c r="D869" s="30"/>
      <c r="E869" s="33" t="s">
        <v>505</v>
      </c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5.75" customHeight="1">
      <c r="A870" s="30"/>
      <c r="B870" s="33"/>
      <c r="C870" s="33">
        <v>6113.0</v>
      </c>
      <c r="D870" s="30"/>
      <c r="E870" s="33" t="s">
        <v>490</v>
      </c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5.75" customHeight="1">
      <c r="A871" s="30"/>
      <c r="B871" s="33"/>
      <c r="C871" s="33">
        <v>6114.0</v>
      </c>
      <c r="D871" s="30"/>
      <c r="E871" s="33" t="s">
        <v>491</v>
      </c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5.75" customHeight="1">
      <c r="A872" s="30"/>
      <c r="B872" s="33"/>
      <c r="C872" s="33">
        <v>6115.0</v>
      </c>
      <c r="D872" s="30"/>
      <c r="E872" s="33" t="s">
        <v>492</v>
      </c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5.75" customHeight="1">
      <c r="A873" s="30"/>
      <c r="B873" s="33">
        <v>612.0</v>
      </c>
      <c r="C873" s="33"/>
      <c r="D873" s="30"/>
      <c r="E873" s="33" t="s">
        <v>223</v>
      </c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5.75" customHeight="1">
      <c r="A874" s="30"/>
      <c r="B874" s="33"/>
      <c r="C874" s="33">
        <v>6121.0</v>
      </c>
      <c r="D874" s="30"/>
      <c r="E874" s="33" t="s">
        <v>493</v>
      </c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5.75" customHeight="1">
      <c r="A875" s="30"/>
      <c r="B875" s="33"/>
      <c r="C875" s="33">
        <v>6122.0</v>
      </c>
      <c r="D875" s="30"/>
      <c r="E875" s="33" t="s">
        <v>494</v>
      </c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5.75" customHeight="1">
      <c r="A876" s="30"/>
      <c r="B876" s="33"/>
      <c r="C876" s="33">
        <v>6123.0</v>
      </c>
      <c r="D876" s="30"/>
      <c r="E876" s="33" t="s">
        <v>189</v>
      </c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5.75" customHeight="1">
      <c r="A877" s="30"/>
      <c r="B877" s="33"/>
      <c r="C877" s="33">
        <v>6124.0</v>
      </c>
      <c r="D877" s="30"/>
      <c r="E877" s="33" t="s">
        <v>190</v>
      </c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5.75" customHeight="1">
      <c r="A878" s="30"/>
      <c r="B878" s="33">
        <v>613.0</v>
      </c>
      <c r="C878" s="33"/>
      <c r="D878" s="30"/>
      <c r="E878" s="33" t="s">
        <v>495</v>
      </c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5.75" customHeight="1">
      <c r="A879" s="30"/>
      <c r="B879" s="33"/>
      <c r="C879" s="33">
        <v>6131.0</v>
      </c>
      <c r="D879" s="30"/>
      <c r="E879" s="33" t="s">
        <v>193</v>
      </c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5.75" customHeight="1">
      <c r="A880" s="30"/>
      <c r="B880" s="33"/>
      <c r="C880" s="33">
        <v>6132.0</v>
      </c>
      <c r="D880" s="30"/>
      <c r="E880" s="33" t="s">
        <v>194</v>
      </c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5.75" customHeight="1">
      <c r="A881" s="30"/>
      <c r="B881" s="33"/>
      <c r="C881" s="33">
        <v>6133.0</v>
      </c>
      <c r="D881" s="30"/>
      <c r="E881" s="33" t="s">
        <v>199</v>
      </c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5.75" customHeight="1">
      <c r="A882" s="30"/>
      <c r="B882" s="33">
        <v>614.0</v>
      </c>
      <c r="C882" s="33"/>
      <c r="D882" s="30"/>
      <c r="E882" s="33" t="s">
        <v>225</v>
      </c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5.75" customHeight="1">
      <c r="A883" s="30"/>
      <c r="B883" s="33"/>
      <c r="C883" s="33">
        <v>6141.0</v>
      </c>
      <c r="D883" s="30"/>
      <c r="E883" s="33" t="s">
        <v>202</v>
      </c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5.75" customHeight="1">
      <c r="A884" s="30"/>
      <c r="B884" s="33"/>
      <c r="C884" s="33">
        <v>6142.0</v>
      </c>
      <c r="D884" s="30"/>
      <c r="E884" s="33" t="s">
        <v>203</v>
      </c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5.75" customHeight="1">
      <c r="A885" s="30">
        <v>62.0</v>
      </c>
      <c r="B885" s="30"/>
      <c r="C885" s="30"/>
      <c r="D885" s="30"/>
      <c r="E885" s="33" t="s">
        <v>506</v>
      </c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5.75" customHeight="1">
      <c r="A886" s="30"/>
      <c r="B886" s="33">
        <v>621.0</v>
      </c>
      <c r="C886" s="33"/>
      <c r="D886" s="30"/>
      <c r="E886" s="33" t="s">
        <v>507</v>
      </c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5.75" customHeight="1">
      <c r="A887" s="30"/>
      <c r="B887" s="33"/>
      <c r="C887" s="33">
        <v>6211.0</v>
      </c>
      <c r="D887" s="30"/>
      <c r="E887" s="33" t="s">
        <v>508</v>
      </c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5.75" customHeight="1">
      <c r="A888" s="30"/>
      <c r="B888" s="33"/>
      <c r="C888" s="33">
        <v>6212.0</v>
      </c>
      <c r="D888" s="30"/>
      <c r="E888" s="33" t="s">
        <v>499</v>
      </c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5.75" customHeight="1">
      <c r="A889" s="30"/>
      <c r="B889" s="33"/>
      <c r="C889" s="33">
        <v>6213.0</v>
      </c>
      <c r="D889" s="30"/>
      <c r="E889" s="33" t="s">
        <v>509</v>
      </c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5.75" customHeight="1">
      <c r="A890" s="30"/>
      <c r="B890" s="33"/>
      <c r="C890" s="33">
        <v>6214.0</v>
      </c>
      <c r="D890" s="30"/>
      <c r="E890" s="33" t="s">
        <v>510</v>
      </c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5.75" customHeight="1">
      <c r="A891" s="30"/>
      <c r="B891" s="33"/>
      <c r="C891" s="33">
        <v>6215.0</v>
      </c>
      <c r="D891" s="30"/>
      <c r="E891" s="33" t="s">
        <v>511</v>
      </c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5.75" customHeight="1">
      <c r="A892" s="30"/>
      <c r="B892" s="33">
        <v>622.0</v>
      </c>
      <c r="C892" s="33"/>
      <c r="D892" s="30"/>
      <c r="E892" s="33" t="s">
        <v>512</v>
      </c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5.75" customHeight="1">
      <c r="A893" s="30"/>
      <c r="B893" s="33"/>
      <c r="C893" s="33">
        <v>6221.0</v>
      </c>
      <c r="D893" s="30"/>
      <c r="E893" s="33" t="s">
        <v>390</v>
      </c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5.75" customHeight="1">
      <c r="A894" s="30"/>
      <c r="B894" s="33">
        <v>623.0</v>
      </c>
      <c r="C894" s="33"/>
      <c r="D894" s="30"/>
      <c r="E894" s="33" t="s">
        <v>513</v>
      </c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5.75" customHeight="1">
      <c r="A895" s="30"/>
      <c r="B895" s="33">
        <v>624.0</v>
      </c>
      <c r="C895" s="33"/>
      <c r="D895" s="30"/>
      <c r="E895" s="33" t="s">
        <v>514</v>
      </c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5.75" customHeight="1">
      <c r="A896" s="30"/>
      <c r="B896" s="33">
        <v>625.0</v>
      </c>
      <c r="C896" s="33"/>
      <c r="D896" s="30"/>
      <c r="E896" s="33" t="s">
        <v>515</v>
      </c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5.75" customHeight="1">
      <c r="A897" s="30"/>
      <c r="B897" s="33">
        <v>626.0</v>
      </c>
      <c r="C897" s="33"/>
      <c r="D897" s="30"/>
      <c r="E897" s="33" t="s">
        <v>96</v>
      </c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5.75" customHeight="1">
      <c r="A898" s="30"/>
      <c r="B898" s="33">
        <v>627.0</v>
      </c>
      <c r="C898" s="33"/>
      <c r="D898" s="30"/>
      <c r="E898" s="33" t="s">
        <v>516</v>
      </c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5.75" customHeight="1">
      <c r="A899" s="30"/>
      <c r="B899" s="33"/>
      <c r="C899" s="33">
        <v>6271.0</v>
      </c>
      <c r="D899" s="30"/>
      <c r="E899" s="33" t="s">
        <v>517</v>
      </c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5.75" customHeight="1">
      <c r="A900" s="30"/>
      <c r="B900" s="33"/>
      <c r="C900" s="33"/>
      <c r="D900" s="30"/>
      <c r="E900" s="33" t="s">
        <v>518</v>
      </c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5.75" customHeight="1">
      <c r="A901" s="30"/>
      <c r="B901" s="33"/>
      <c r="C901" s="33"/>
      <c r="D901" s="30"/>
      <c r="E901" s="33" t="s">
        <v>519</v>
      </c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5.75" customHeight="1">
      <c r="A902" s="30"/>
      <c r="B902" s="33"/>
      <c r="C902" s="33"/>
      <c r="D902" s="30"/>
      <c r="E902" s="33" t="s">
        <v>520</v>
      </c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5.75" customHeight="1">
      <c r="A903" s="30"/>
      <c r="B903" s="33"/>
      <c r="C903" s="33"/>
      <c r="D903" s="30"/>
      <c r="E903" s="33" t="s">
        <v>521</v>
      </c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5.75" customHeight="1">
      <c r="A904" s="30"/>
      <c r="B904" s="33"/>
      <c r="C904" s="33"/>
      <c r="D904" s="30"/>
      <c r="E904" s="33" t="s">
        <v>522</v>
      </c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5.75" customHeight="1">
      <c r="A905" s="30"/>
      <c r="B905" s="33">
        <v>628.0</v>
      </c>
      <c r="C905" s="33"/>
      <c r="D905" s="30"/>
      <c r="E905" s="33" t="s">
        <v>523</v>
      </c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5.75" customHeight="1">
      <c r="A906" s="30"/>
      <c r="B906" s="33">
        <v>629.0</v>
      </c>
      <c r="C906" s="33"/>
      <c r="D906" s="30"/>
      <c r="E906" s="33" t="s">
        <v>524</v>
      </c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5.75" customHeight="1">
      <c r="A907" s="30"/>
      <c r="B907" s="33"/>
      <c r="C907" s="33">
        <v>6291.0</v>
      </c>
      <c r="D907" s="30"/>
      <c r="E907" s="33" t="s">
        <v>525</v>
      </c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5.75" customHeight="1">
      <c r="A908" s="30"/>
      <c r="B908" s="33"/>
      <c r="C908" s="33">
        <v>6292.0</v>
      </c>
      <c r="D908" s="30"/>
      <c r="E908" s="33" t="s">
        <v>526</v>
      </c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5.75" customHeight="1">
      <c r="A909" s="30"/>
      <c r="B909" s="33"/>
      <c r="C909" s="33">
        <v>6293.0</v>
      </c>
      <c r="D909" s="30"/>
      <c r="E909" s="33" t="s">
        <v>527</v>
      </c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5.75" customHeight="1">
      <c r="A910" s="30">
        <v>63.0</v>
      </c>
      <c r="B910" s="30"/>
      <c r="C910" s="30"/>
      <c r="D910" s="30"/>
      <c r="E910" s="33" t="s">
        <v>528</v>
      </c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5.75" customHeight="1">
      <c r="A911" s="30"/>
      <c r="B911" s="33">
        <v>631.0</v>
      </c>
      <c r="C911" s="33"/>
      <c r="D911" s="33"/>
      <c r="E911" s="33" t="s">
        <v>529</v>
      </c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5.75" customHeight="1">
      <c r="A912" s="30"/>
      <c r="B912" s="33"/>
      <c r="C912" s="33">
        <v>6311.0</v>
      </c>
      <c r="D912" s="33"/>
      <c r="E912" s="33" t="s">
        <v>530</v>
      </c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5.75" customHeight="1">
      <c r="A913" s="30"/>
      <c r="B913" s="33"/>
      <c r="C913" s="33"/>
      <c r="D913" s="33">
        <v>63111.0</v>
      </c>
      <c r="E913" s="33" t="s">
        <v>531</v>
      </c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5.75" customHeight="1">
      <c r="A914" s="30"/>
      <c r="B914" s="33"/>
      <c r="C914" s="33"/>
      <c r="D914" s="33">
        <v>63112.0</v>
      </c>
      <c r="E914" s="33" t="s">
        <v>532</v>
      </c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5.75" customHeight="1">
      <c r="A915" s="30"/>
      <c r="B915" s="33"/>
      <c r="C915" s="33">
        <v>6312.0</v>
      </c>
      <c r="D915" s="33"/>
      <c r="E915" s="33" t="s">
        <v>533</v>
      </c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5.75" customHeight="1">
      <c r="A916" s="30"/>
      <c r="B916" s="33"/>
      <c r="C916" s="33">
        <v>6314.0</v>
      </c>
      <c r="D916" s="33"/>
      <c r="E916" s="33" t="s">
        <v>534</v>
      </c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5.75" customHeight="1">
      <c r="A917" s="30"/>
      <c r="B917" s="33">
        <v>632.0</v>
      </c>
      <c r="C917" s="33"/>
      <c r="D917" s="33"/>
      <c r="E917" s="33" t="s">
        <v>535</v>
      </c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5.75" customHeight="1">
      <c r="A918" s="30"/>
      <c r="B918" s="33"/>
      <c r="C918" s="33">
        <v>6321.0</v>
      </c>
      <c r="D918" s="33"/>
      <c r="E918" s="33" t="s">
        <v>536</v>
      </c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5.75" customHeight="1">
      <c r="A919" s="30"/>
      <c r="B919" s="33"/>
      <c r="C919" s="33">
        <v>6322.0</v>
      </c>
      <c r="D919" s="33"/>
      <c r="E919" s="33" t="s">
        <v>537</v>
      </c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5.75" customHeight="1">
      <c r="A920" s="30"/>
      <c r="B920" s="33"/>
      <c r="C920" s="33">
        <v>6323.0</v>
      </c>
      <c r="D920" s="33"/>
      <c r="E920" s="33" t="s">
        <v>538</v>
      </c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5.75" customHeight="1">
      <c r="A921" s="30"/>
      <c r="B921" s="33">
        <v>633.0</v>
      </c>
      <c r="C921" s="33"/>
      <c r="D921" s="33"/>
      <c r="E921" s="33" t="s">
        <v>539</v>
      </c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5.75" customHeight="1">
      <c r="A922" s="30"/>
      <c r="B922" s="33">
        <v>634.0</v>
      </c>
      <c r="C922" s="33"/>
      <c r="D922" s="33"/>
      <c r="E922" s="33" t="s">
        <v>540</v>
      </c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5.75" customHeight="1">
      <c r="A923" s="30"/>
      <c r="B923" s="33">
        <v>635.0</v>
      </c>
      <c r="C923" s="33"/>
      <c r="D923" s="33"/>
      <c r="E923" s="33" t="s">
        <v>128</v>
      </c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5.75" customHeight="1">
      <c r="A924" s="30"/>
      <c r="B924" s="33"/>
      <c r="C924" s="33">
        <v>6351.0</v>
      </c>
      <c r="D924" s="33"/>
      <c r="E924" s="33" t="s">
        <v>207</v>
      </c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5.75" customHeight="1">
      <c r="A925" s="30"/>
      <c r="B925" s="33"/>
      <c r="C925" s="33">
        <v>6352.0</v>
      </c>
      <c r="D925" s="33"/>
      <c r="E925" s="33" t="s">
        <v>208</v>
      </c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5.75" customHeight="1">
      <c r="A926" s="30"/>
      <c r="B926" s="33"/>
      <c r="C926" s="33">
        <v>6353.0</v>
      </c>
      <c r="D926" s="33"/>
      <c r="E926" s="33" t="s">
        <v>541</v>
      </c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5.75" customHeight="1">
      <c r="A927" s="30"/>
      <c r="B927" s="33"/>
      <c r="C927" s="33">
        <v>6354.0</v>
      </c>
      <c r="D927" s="33"/>
      <c r="E927" s="33" t="s">
        <v>210</v>
      </c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5.75" customHeight="1">
      <c r="A928" s="30"/>
      <c r="B928" s="33"/>
      <c r="C928" s="33">
        <v>6355.0</v>
      </c>
      <c r="D928" s="33"/>
      <c r="E928" s="33" t="s">
        <v>212</v>
      </c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5.75" customHeight="1">
      <c r="A929" s="30"/>
      <c r="B929" s="33">
        <v>636.0</v>
      </c>
      <c r="C929" s="33"/>
      <c r="D929" s="33"/>
      <c r="E929" s="33" t="s">
        <v>542</v>
      </c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5.75" customHeight="1">
      <c r="A930" s="30"/>
      <c r="B930" s="33"/>
      <c r="C930" s="33">
        <v>6361.0</v>
      </c>
      <c r="D930" s="33"/>
      <c r="E930" s="33" t="s">
        <v>543</v>
      </c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5.75" customHeight="1">
      <c r="A931" s="30"/>
      <c r="B931" s="33"/>
      <c r="C931" s="33">
        <v>6362.0</v>
      </c>
      <c r="D931" s="33"/>
      <c r="E931" s="33" t="s">
        <v>544</v>
      </c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5.75" customHeight="1">
      <c r="A932" s="30"/>
      <c r="B932" s="33"/>
      <c r="C932" s="33">
        <v>6363.0</v>
      </c>
      <c r="D932" s="33"/>
      <c r="E932" s="33" t="s">
        <v>545</v>
      </c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5.75" customHeight="1">
      <c r="A933" s="30"/>
      <c r="B933" s="33"/>
      <c r="C933" s="33">
        <v>6364.0</v>
      </c>
      <c r="D933" s="33"/>
      <c r="E933" s="33" t="s">
        <v>546</v>
      </c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5.75" customHeight="1">
      <c r="A934" s="30"/>
      <c r="B934" s="33"/>
      <c r="C934" s="33">
        <v>6365.0</v>
      </c>
      <c r="D934" s="33"/>
      <c r="E934" s="33" t="s">
        <v>547</v>
      </c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5.75" customHeight="1">
      <c r="A935" s="30"/>
      <c r="B935" s="33"/>
      <c r="C935" s="33">
        <v>6366.0</v>
      </c>
      <c r="D935" s="33"/>
      <c r="E935" s="33" t="s">
        <v>548</v>
      </c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5.75" customHeight="1">
      <c r="A936" s="30"/>
      <c r="B936" s="33"/>
      <c r="C936" s="33">
        <v>6367.0</v>
      </c>
      <c r="D936" s="33"/>
      <c r="E936" s="33" t="s">
        <v>549</v>
      </c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5.75" customHeight="1">
      <c r="A937" s="30"/>
      <c r="B937" s="33">
        <v>637.0</v>
      </c>
      <c r="C937" s="33"/>
      <c r="D937" s="33"/>
      <c r="E937" s="33" t="s">
        <v>550</v>
      </c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5.75" customHeight="1">
      <c r="A938" s="30"/>
      <c r="B938" s="33">
        <v>638.0</v>
      </c>
      <c r="C938" s="33"/>
      <c r="D938" s="33"/>
      <c r="E938" s="33" t="s">
        <v>551</v>
      </c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5.75" customHeight="1">
      <c r="A939" s="30"/>
      <c r="B939" s="33">
        <v>639.0</v>
      </c>
      <c r="C939" s="33"/>
      <c r="D939" s="33"/>
      <c r="E939" s="33" t="s">
        <v>552</v>
      </c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5.75" customHeight="1">
      <c r="A940" s="30"/>
      <c r="B940" s="33"/>
      <c r="C940" s="33">
        <v>6391.0</v>
      </c>
      <c r="D940" s="33"/>
      <c r="E940" s="33" t="s">
        <v>553</v>
      </c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5.75" customHeight="1">
      <c r="A941" s="30"/>
      <c r="B941" s="33"/>
      <c r="C941" s="33">
        <v>6392.0</v>
      </c>
      <c r="D941" s="33"/>
      <c r="E941" s="33" t="s">
        <v>554</v>
      </c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5.75" customHeight="1">
      <c r="A942" s="30">
        <v>64.0</v>
      </c>
      <c r="B942" s="30"/>
      <c r="C942" s="30"/>
      <c r="D942" s="30"/>
      <c r="E942" s="33" t="s">
        <v>555</v>
      </c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5.75" customHeight="1">
      <c r="A943" s="30"/>
      <c r="B943" s="33">
        <v>641.0</v>
      </c>
      <c r="C943" s="33"/>
      <c r="D943" s="33"/>
      <c r="E943" s="33" t="s">
        <v>358</v>
      </c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5.75" customHeight="1">
      <c r="A944" s="30"/>
      <c r="B944" s="33">
        <v>642.0</v>
      </c>
      <c r="C944" s="33"/>
      <c r="D944" s="33"/>
      <c r="E944" s="33" t="s">
        <v>556</v>
      </c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5.75" customHeight="1">
      <c r="A945" s="30"/>
      <c r="B945" s="33"/>
      <c r="C945" s="33">
        <v>6421.0</v>
      </c>
      <c r="D945" s="33"/>
      <c r="E945" s="33" t="s">
        <v>557</v>
      </c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5.75" customHeight="1">
      <c r="A946" s="30"/>
      <c r="B946" s="33"/>
      <c r="C946" s="33"/>
      <c r="D946" s="33">
        <v>64211.0</v>
      </c>
      <c r="E946" s="33" t="s">
        <v>558</v>
      </c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5.75" customHeight="1">
      <c r="A947" s="30"/>
      <c r="B947" s="33"/>
      <c r="C947" s="33"/>
      <c r="D947" s="33">
        <v>64212.0</v>
      </c>
      <c r="E947" s="33" t="s">
        <v>559</v>
      </c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5.75" customHeight="1">
      <c r="A948" s="30"/>
      <c r="B948" s="33"/>
      <c r="C948" s="33"/>
      <c r="D948" s="33">
        <v>64213.0</v>
      </c>
      <c r="E948" s="33" t="s">
        <v>560</v>
      </c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5.75" customHeight="1">
      <c r="A949" s="30"/>
      <c r="B949" s="33"/>
      <c r="C949" s="33"/>
      <c r="D949" s="33">
        <v>64214.0</v>
      </c>
      <c r="E949" s="33" t="s">
        <v>561</v>
      </c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5.75" customHeight="1">
      <c r="A950" s="30"/>
      <c r="B950" s="33"/>
      <c r="C950" s="33"/>
      <c r="D950" s="33">
        <v>64215.0</v>
      </c>
      <c r="E950" s="33" t="s">
        <v>558</v>
      </c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5.75" customHeight="1">
      <c r="A951" s="30"/>
      <c r="B951" s="33"/>
      <c r="C951" s="33"/>
      <c r="D951" s="33">
        <v>64216.0</v>
      </c>
      <c r="E951" s="33" t="s">
        <v>562</v>
      </c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5.75" customHeight="1">
      <c r="A952" s="30"/>
      <c r="B952" s="33"/>
      <c r="C952" s="33">
        <v>6422.0</v>
      </c>
      <c r="D952" s="33"/>
      <c r="E952" s="33" t="s">
        <v>563</v>
      </c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5.75" customHeight="1">
      <c r="A953" s="30"/>
      <c r="B953" s="33"/>
      <c r="C953" s="33"/>
      <c r="D953" s="33">
        <v>64221.0</v>
      </c>
      <c r="E953" s="33" t="s">
        <v>564</v>
      </c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5.75" customHeight="1">
      <c r="A954" s="30"/>
      <c r="B954" s="33"/>
      <c r="C954" s="33"/>
      <c r="D954" s="33"/>
      <c r="E954" s="33" t="s">
        <v>565</v>
      </c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5.75" customHeight="1">
      <c r="A955" s="30"/>
      <c r="B955" s="33">
        <v>643.0</v>
      </c>
      <c r="C955" s="33"/>
      <c r="D955" s="33"/>
      <c r="E955" s="33" t="s">
        <v>566</v>
      </c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5.75" customHeight="1">
      <c r="A956" s="30"/>
      <c r="B956" s="33"/>
      <c r="C956" s="33">
        <v>6432.0</v>
      </c>
      <c r="D956" s="33"/>
      <c r="E956" s="33" t="s">
        <v>567</v>
      </c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5.75" customHeight="1">
      <c r="A957" s="30"/>
      <c r="B957" s="33">
        <v>644.0</v>
      </c>
      <c r="C957" s="33"/>
      <c r="D957" s="33"/>
      <c r="E957" s="33" t="s">
        <v>568</v>
      </c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5.75" customHeight="1">
      <c r="A958" s="30"/>
      <c r="B958" s="33"/>
      <c r="C958" s="33">
        <v>6443.0</v>
      </c>
      <c r="D958" s="33"/>
      <c r="E958" s="33" t="s">
        <v>569</v>
      </c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5.75" customHeight="1">
      <c r="A959" s="30"/>
      <c r="B959" s="33">
        <v>645.0</v>
      </c>
      <c r="C959" s="33"/>
      <c r="D959" s="33"/>
      <c r="E959" s="33" t="s">
        <v>570</v>
      </c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5.75" customHeight="1">
      <c r="A960" s="30"/>
      <c r="B960" s="33">
        <v>646.0</v>
      </c>
      <c r="C960" s="33"/>
      <c r="D960" s="33"/>
      <c r="E960" s="33" t="s">
        <v>571</v>
      </c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5.75" customHeight="1">
      <c r="A961" s="30"/>
      <c r="B961" s="33">
        <v>649.0</v>
      </c>
      <c r="C961" s="33"/>
      <c r="D961" s="33"/>
      <c r="E961" s="33" t="s">
        <v>572</v>
      </c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5.75" customHeight="1">
      <c r="A962" s="30">
        <v>65.0</v>
      </c>
      <c r="B962" s="30"/>
      <c r="C962" s="30"/>
      <c r="D962" s="30"/>
      <c r="E962" s="33" t="s">
        <v>573</v>
      </c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5.75" customHeight="1">
      <c r="A963" s="30"/>
      <c r="B963" s="33">
        <v>651.0</v>
      </c>
      <c r="C963" s="33"/>
      <c r="D963" s="33"/>
      <c r="E963" s="33" t="s">
        <v>127</v>
      </c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5.75" customHeight="1">
      <c r="A964" s="30"/>
      <c r="B964" s="33">
        <v>652.0</v>
      </c>
      <c r="C964" s="33"/>
      <c r="D964" s="33"/>
      <c r="E964" s="33" t="s">
        <v>107</v>
      </c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5.75" customHeight="1">
      <c r="A965" s="30"/>
      <c r="B965" s="33">
        <v>653.0</v>
      </c>
      <c r="C965" s="33"/>
      <c r="D965" s="33"/>
      <c r="E965" s="33" t="s">
        <v>574</v>
      </c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5.75" customHeight="1">
      <c r="A966" s="30"/>
      <c r="B966" s="33">
        <v>654.0</v>
      </c>
      <c r="C966" s="33"/>
      <c r="D966" s="33"/>
      <c r="E966" s="33" t="s">
        <v>575</v>
      </c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5.75" customHeight="1">
      <c r="A967" s="30"/>
      <c r="B967" s="33">
        <v>655.0</v>
      </c>
      <c r="C967" s="33"/>
      <c r="D967" s="33"/>
      <c r="E967" s="33" t="s">
        <v>576</v>
      </c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5.75" customHeight="1">
      <c r="A968" s="30"/>
      <c r="B968" s="33"/>
      <c r="C968" s="33">
        <v>6551.0</v>
      </c>
      <c r="D968" s="33"/>
      <c r="E968" s="33" t="s">
        <v>577</v>
      </c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5.75" customHeight="1">
      <c r="A969" s="30"/>
      <c r="B969" s="33"/>
      <c r="C969" s="33"/>
      <c r="D969" s="33">
        <v>65511.0</v>
      </c>
      <c r="E969" s="33" t="s">
        <v>206</v>
      </c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5.75" customHeight="1">
      <c r="A970" s="30"/>
      <c r="B970" s="33"/>
      <c r="C970" s="33"/>
      <c r="D970" s="33">
        <v>65512.0</v>
      </c>
      <c r="E970" s="33" t="s">
        <v>343</v>
      </c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5.75" customHeight="1">
      <c r="A971" s="30"/>
      <c r="B971" s="33"/>
      <c r="C971" s="33"/>
      <c r="D971" s="33">
        <v>65513.0</v>
      </c>
      <c r="E971" s="33" t="s">
        <v>115</v>
      </c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5.75" customHeight="1">
      <c r="A972" s="30"/>
      <c r="B972" s="33"/>
      <c r="C972" s="33"/>
      <c r="D972" s="33">
        <v>65514.0</v>
      </c>
      <c r="E972" s="33" t="s">
        <v>116</v>
      </c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5.75" customHeight="1">
      <c r="A973" s="30"/>
      <c r="B973" s="33"/>
      <c r="C973" s="33"/>
      <c r="D973" s="33">
        <v>65515.0</v>
      </c>
      <c r="E973" s="33" t="s">
        <v>578</v>
      </c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5.75" customHeight="1">
      <c r="A974" s="30"/>
      <c r="B974" s="33"/>
      <c r="C974" s="33">
        <v>6552.0</v>
      </c>
      <c r="D974" s="33"/>
      <c r="E974" s="33" t="s">
        <v>579</v>
      </c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5.75" customHeight="1">
      <c r="A975" s="30"/>
      <c r="B975" s="33">
        <v>656.0</v>
      </c>
      <c r="C975" s="33"/>
      <c r="D975" s="33"/>
      <c r="E975" s="33" t="s">
        <v>194</v>
      </c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5.75" customHeight="1">
      <c r="A976" s="30"/>
      <c r="B976" s="33">
        <v>657.0</v>
      </c>
      <c r="C976" s="33"/>
      <c r="D976" s="33"/>
      <c r="E976" s="33" t="s">
        <v>580</v>
      </c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5.75" customHeight="1">
      <c r="A977" s="30"/>
      <c r="B977" s="33">
        <v>658.0</v>
      </c>
      <c r="C977" s="33"/>
      <c r="D977" s="33"/>
      <c r="E977" s="33" t="s">
        <v>581</v>
      </c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5.75" customHeight="1">
      <c r="A978" s="30"/>
      <c r="B978" s="33">
        <v>659.0</v>
      </c>
      <c r="C978" s="33"/>
      <c r="D978" s="33"/>
      <c r="E978" s="33" t="s">
        <v>582</v>
      </c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5.75" customHeight="1">
      <c r="A979" s="30"/>
      <c r="B979" s="33"/>
      <c r="C979" s="33">
        <v>6591.0</v>
      </c>
      <c r="D979" s="33"/>
      <c r="E979" s="33" t="s">
        <v>583</v>
      </c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5.75" customHeight="1">
      <c r="A980" s="30"/>
      <c r="B980" s="33"/>
      <c r="C980" s="33">
        <v>6592.0</v>
      </c>
      <c r="D980" s="33"/>
      <c r="E980" s="33" t="s">
        <v>584</v>
      </c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5.75" customHeight="1">
      <c r="A981" s="30">
        <v>66.0</v>
      </c>
      <c r="B981" s="30"/>
      <c r="C981" s="30"/>
      <c r="D981" s="30"/>
      <c r="E981" s="33" t="s">
        <v>585</v>
      </c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5.75" customHeight="1">
      <c r="A982" s="30"/>
      <c r="B982" s="33">
        <v>661.0</v>
      </c>
      <c r="C982" s="33"/>
      <c r="D982" s="30"/>
      <c r="E982" s="33" t="s">
        <v>586</v>
      </c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5.75" customHeight="1">
      <c r="A983" s="30"/>
      <c r="B983" s="33"/>
      <c r="C983" s="33">
        <v>6611.0</v>
      </c>
      <c r="D983" s="30"/>
      <c r="E983" s="33" t="s">
        <v>487</v>
      </c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5.75" customHeight="1">
      <c r="A984" s="30"/>
      <c r="B984" s="33"/>
      <c r="C984" s="33">
        <v>6612.0</v>
      </c>
      <c r="D984" s="30"/>
      <c r="E984" s="33" t="s">
        <v>234</v>
      </c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5.75" customHeight="1">
      <c r="A985" s="30"/>
      <c r="B985" s="33"/>
      <c r="C985" s="33">
        <v>6613.0</v>
      </c>
      <c r="D985" s="30"/>
      <c r="E985" s="33" t="s">
        <v>587</v>
      </c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5.75" customHeight="1">
      <c r="A986" s="30"/>
      <c r="B986" s="33">
        <v>662.0</v>
      </c>
      <c r="C986" s="33"/>
      <c r="D986" s="30"/>
      <c r="E986" s="33" t="s">
        <v>588</v>
      </c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5.75" customHeight="1">
      <c r="A987" s="30"/>
      <c r="B987" s="33"/>
      <c r="C987" s="33">
        <v>6621.0</v>
      </c>
      <c r="D987" s="30"/>
      <c r="E987" s="33" t="s">
        <v>206</v>
      </c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5.75" customHeight="1">
      <c r="A988" s="30"/>
      <c r="B988" s="33"/>
      <c r="C988" s="33">
        <v>6622.0</v>
      </c>
      <c r="D988" s="30"/>
      <c r="E988" s="33" t="s">
        <v>578</v>
      </c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5.75" customHeight="1">
      <c r="A989" s="30"/>
      <c r="B989" s="33">
        <v>663.0</v>
      </c>
      <c r="C989" s="33"/>
      <c r="D989" s="30"/>
      <c r="E989" s="33" t="s">
        <v>589</v>
      </c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5.75" customHeight="1">
      <c r="A990" s="30"/>
      <c r="B990" s="33">
        <v>664.0</v>
      </c>
      <c r="C990" s="33"/>
      <c r="D990" s="30"/>
      <c r="E990" s="33" t="s">
        <v>590</v>
      </c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5.75" customHeight="1">
      <c r="A991" s="30"/>
      <c r="B991" s="33">
        <v>665.0</v>
      </c>
      <c r="C991" s="33"/>
      <c r="D991" s="30"/>
      <c r="E991" s="33" t="s">
        <v>591</v>
      </c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5.75" customHeight="1">
      <c r="A992" s="30">
        <v>67.0</v>
      </c>
      <c r="B992" s="30"/>
      <c r="C992" s="30"/>
      <c r="D992" s="30"/>
      <c r="E992" s="33" t="s">
        <v>592</v>
      </c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5.75" customHeight="1">
      <c r="A993" s="30"/>
      <c r="B993" s="33">
        <v>671.0</v>
      </c>
      <c r="C993" s="33"/>
      <c r="D993" s="33"/>
      <c r="E993" s="33" t="s">
        <v>593</v>
      </c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5.75" customHeight="1">
      <c r="A994" s="30"/>
      <c r="B994" s="33"/>
      <c r="C994" s="33">
        <v>6711.0</v>
      </c>
      <c r="D994" s="33"/>
      <c r="E994" s="33" t="s">
        <v>594</v>
      </c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5.75" customHeight="1">
      <c r="A995" s="30"/>
      <c r="B995" s="33"/>
      <c r="C995" s="33">
        <v>6712.0</v>
      </c>
      <c r="D995" s="33"/>
      <c r="E995" s="33" t="s">
        <v>414</v>
      </c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5.75" customHeight="1">
      <c r="A996" s="30"/>
      <c r="B996" s="33"/>
      <c r="C996" s="33">
        <v>6713.0</v>
      </c>
      <c r="D996" s="33"/>
      <c r="E996" s="33" t="s">
        <v>595</v>
      </c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5.75" customHeight="1">
      <c r="A997" s="30"/>
      <c r="B997" s="33"/>
      <c r="C997" s="33">
        <v>6714.0</v>
      </c>
      <c r="D997" s="33"/>
      <c r="E997" s="33" t="s">
        <v>596</v>
      </c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5.75" customHeight="1">
      <c r="A998" s="30"/>
      <c r="B998" s="33">
        <v>672.0</v>
      </c>
      <c r="C998" s="33"/>
      <c r="D998" s="33"/>
      <c r="E998" s="33" t="s">
        <v>597</v>
      </c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5.75" customHeight="1">
      <c r="A999" s="30"/>
      <c r="B999" s="33">
        <v>673.0</v>
      </c>
      <c r="C999" s="33"/>
      <c r="D999" s="33"/>
      <c r="E999" s="33" t="s">
        <v>598</v>
      </c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5.75" customHeight="1">
      <c r="A1000" s="30"/>
      <c r="B1000" s="33"/>
      <c r="C1000" s="33">
        <v>6731.0</v>
      </c>
      <c r="D1000" s="33"/>
      <c r="E1000" s="33" t="s">
        <v>411</v>
      </c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  <row r="1001" ht="15.75" customHeight="1">
      <c r="A1001" s="30"/>
      <c r="B1001" s="33"/>
      <c r="C1001" s="33"/>
      <c r="D1001" s="33">
        <v>67311.0</v>
      </c>
      <c r="E1001" s="33" t="s">
        <v>412</v>
      </c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</row>
    <row r="1002" ht="15.75" customHeight="1">
      <c r="A1002" s="30"/>
      <c r="B1002" s="33"/>
      <c r="C1002" s="33"/>
      <c r="D1002" s="33">
        <v>67312.0</v>
      </c>
      <c r="E1002" s="33" t="s">
        <v>413</v>
      </c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</row>
    <row r="1003" ht="15.75" customHeight="1">
      <c r="A1003" s="30"/>
      <c r="B1003" s="33"/>
      <c r="C1003" s="33">
        <v>6732.0</v>
      </c>
      <c r="D1003" s="33"/>
      <c r="E1003" s="33" t="s">
        <v>414</v>
      </c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</row>
    <row r="1004" ht="15.75" customHeight="1">
      <c r="A1004" s="30"/>
      <c r="B1004" s="33"/>
      <c r="C1004" s="33">
        <v>6733.0</v>
      </c>
      <c r="D1004" s="33"/>
      <c r="E1004" s="33" t="s">
        <v>599</v>
      </c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</row>
    <row r="1005" ht="15.75" customHeight="1">
      <c r="A1005" s="30"/>
      <c r="B1005" s="33"/>
      <c r="C1005" s="33">
        <v>6734.0</v>
      </c>
      <c r="D1005" s="33"/>
      <c r="E1005" s="33" t="s">
        <v>596</v>
      </c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</row>
    <row r="1006" ht="15.75" customHeight="1">
      <c r="A1006" s="30"/>
      <c r="B1006" s="33"/>
      <c r="C1006" s="33">
        <v>6735.0</v>
      </c>
      <c r="D1006" s="33"/>
      <c r="E1006" s="33" t="s">
        <v>415</v>
      </c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</row>
    <row r="1007" ht="15.75" customHeight="1">
      <c r="A1007" s="30"/>
      <c r="B1007" s="33"/>
      <c r="C1007" s="33">
        <v>6736.0</v>
      </c>
      <c r="D1007" s="33"/>
      <c r="E1007" s="33" t="s">
        <v>600</v>
      </c>
      <c r="F1007" s="30"/>
      <c r="G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</row>
    <row r="1008" ht="15.75" customHeight="1">
      <c r="A1008" s="30"/>
      <c r="B1008" s="33"/>
      <c r="C1008" s="33">
        <v>6737.0</v>
      </c>
      <c r="D1008" s="33"/>
      <c r="E1008" s="33" t="s">
        <v>601</v>
      </c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</row>
    <row r="1009" ht="15.75" customHeight="1">
      <c r="A1009" s="30"/>
      <c r="B1009" s="33">
        <v>675.0</v>
      </c>
      <c r="C1009" s="33"/>
      <c r="D1009" s="33"/>
      <c r="E1009" s="33" t="s">
        <v>602</v>
      </c>
      <c r="F1009" s="30"/>
      <c r="G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</row>
    <row r="1010" ht="15.75" customHeight="1">
      <c r="A1010" s="30"/>
      <c r="B1010" s="33">
        <v>676.0</v>
      </c>
      <c r="C1010" s="33"/>
      <c r="D1010" s="33"/>
      <c r="E1010" s="33" t="s">
        <v>603</v>
      </c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</row>
    <row r="1011" ht="15.75" customHeight="1">
      <c r="A1011" s="30"/>
      <c r="B1011" s="33">
        <v>677.0</v>
      </c>
      <c r="C1011" s="33"/>
      <c r="D1011" s="33"/>
      <c r="E1011" s="33" t="s">
        <v>604</v>
      </c>
      <c r="F1011" s="30"/>
      <c r="G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</row>
    <row r="1012" ht="15.75" customHeight="1">
      <c r="A1012" s="30"/>
      <c r="B1012" s="33">
        <v>679.0</v>
      </c>
      <c r="C1012" s="33"/>
      <c r="D1012" s="33"/>
      <c r="E1012" s="33" t="s">
        <v>605</v>
      </c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</row>
    <row r="1013" ht="15.75" customHeight="1">
      <c r="A1013" s="30"/>
      <c r="B1013" s="33"/>
      <c r="C1013" s="33">
        <v>6791.0</v>
      </c>
      <c r="D1013" s="33"/>
      <c r="E1013" s="33" t="s">
        <v>606</v>
      </c>
      <c r="F1013" s="30"/>
      <c r="G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</row>
    <row r="1014" ht="15.75" customHeight="1">
      <c r="A1014" s="30"/>
      <c r="B1014" s="33"/>
      <c r="C1014" s="33">
        <v>6792.0</v>
      </c>
      <c r="D1014" s="33"/>
      <c r="E1014" s="33" t="s">
        <v>607</v>
      </c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</row>
    <row r="1015" ht="15.75" customHeight="1">
      <c r="A1015" s="30">
        <v>68.0</v>
      </c>
      <c r="B1015" s="30"/>
      <c r="C1015" s="30"/>
      <c r="D1015" s="30"/>
      <c r="E1015" s="33" t="s">
        <v>608</v>
      </c>
      <c r="F1015" s="30"/>
      <c r="G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</row>
    <row r="1016" ht="15.75" customHeight="1">
      <c r="A1016" s="30"/>
      <c r="B1016" s="33">
        <v>681.0</v>
      </c>
      <c r="C1016" s="33"/>
      <c r="D1016" s="33"/>
      <c r="E1016" s="33" t="s">
        <v>609</v>
      </c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</row>
    <row r="1017" ht="15.75" customHeight="1">
      <c r="A1017" s="30"/>
      <c r="B1017" s="33"/>
      <c r="C1017" s="33">
        <v>6811.0</v>
      </c>
      <c r="D1017" s="33"/>
      <c r="E1017" s="33" t="s">
        <v>610</v>
      </c>
      <c r="F1017" s="30"/>
      <c r="G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</row>
    <row r="1018" ht="15.75" customHeight="1">
      <c r="A1018" s="30"/>
      <c r="B1018" s="33"/>
      <c r="C1018" s="33"/>
      <c r="D1018" s="33">
        <v>68111.0</v>
      </c>
      <c r="E1018" s="33" t="s">
        <v>611</v>
      </c>
      <c r="F1018" s="30"/>
      <c r="G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</row>
    <row r="1019" ht="15.75" customHeight="1">
      <c r="A1019" s="30"/>
      <c r="B1019" s="33"/>
      <c r="C1019" s="33"/>
      <c r="D1019" s="33">
        <v>68112.0</v>
      </c>
      <c r="E1019" s="33" t="s">
        <v>612</v>
      </c>
      <c r="F1019" s="30"/>
      <c r="G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</row>
    <row r="1020" ht="15.75" customHeight="1">
      <c r="A1020" s="30"/>
      <c r="B1020" s="33"/>
      <c r="C1020" s="33"/>
      <c r="D1020" s="33">
        <v>68113.0</v>
      </c>
      <c r="E1020" s="33" t="s">
        <v>613</v>
      </c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</row>
    <row r="1021" ht="15.75" customHeight="1">
      <c r="A1021" s="30"/>
      <c r="B1021" s="33"/>
      <c r="C1021" s="33">
        <v>6812.0</v>
      </c>
      <c r="D1021" s="33"/>
      <c r="E1021" s="33" t="s">
        <v>614</v>
      </c>
      <c r="F1021" s="30"/>
      <c r="G1021" s="30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</row>
    <row r="1022" ht="15.75" customHeight="1">
      <c r="A1022" s="30"/>
      <c r="B1022" s="33"/>
      <c r="C1022" s="33"/>
      <c r="D1022" s="33">
        <v>68121.0</v>
      </c>
      <c r="E1022" s="33" t="s">
        <v>615</v>
      </c>
      <c r="F1022" s="30"/>
      <c r="G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</row>
    <row r="1023" ht="15.75" customHeight="1">
      <c r="A1023" s="30"/>
      <c r="B1023" s="33"/>
      <c r="C1023" s="33">
        <v>6813.0</v>
      </c>
      <c r="D1023" s="33"/>
      <c r="E1023" s="33" t="s">
        <v>616</v>
      </c>
      <c r="F1023" s="30"/>
      <c r="G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</row>
    <row r="1024" ht="15.75" customHeight="1">
      <c r="A1024" s="30"/>
      <c r="B1024" s="33"/>
      <c r="C1024" s="33"/>
      <c r="D1024" s="33">
        <v>68131.0</v>
      </c>
      <c r="E1024" s="33" t="s">
        <v>208</v>
      </c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</row>
    <row r="1025" ht="15.75" customHeight="1">
      <c r="A1025" s="30"/>
      <c r="B1025" s="33"/>
      <c r="C1025" s="33"/>
      <c r="D1025" s="33">
        <v>68132.0</v>
      </c>
      <c r="E1025" s="33" t="s">
        <v>541</v>
      </c>
      <c r="F1025" s="30"/>
      <c r="G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</row>
    <row r="1026" ht="15.75" customHeight="1">
      <c r="A1026" s="30"/>
      <c r="B1026" s="33"/>
      <c r="C1026" s="33"/>
      <c r="D1026" s="33">
        <v>68133.0</v>
      </c>
      <c r="E1026" s="33" t="s">
        <v>210</v>
      </c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</row>
    <row r="1027" ht="15.75" customHeight="1">
      <c r="A1027" s="30"/>
      <c r="B1027" s="33"/>
      <c r="C1027" s="33"/>
      <c r="D1027" s="33">
        <v>68134.0</v>
      </c>
      <c r="E1027" s="33" t="s">
        <v>212</v>
      </c>
      <c r="F1027" s="30"/>
      <c r="G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</row>
    <row r="1028" ht="15.75" customHeight="1">
      <c r="A1028" s="30"/>
      <c r="B1028" s="33"/>
      <c r="C1028" s="33">
        <v>6814.0</v>
      </c>
      <c r="D1028" s="33"/>
      <c r="E1028" s="33" t="s">
        <v>617</v>
      </c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</row>
    <row r="1029" ht="15.75" customHeight="1">
      <c r="A1029" s="30"/>
      <c r="B1029" s="33"/>
      <c r="C1029" s="33"/>
      <c r="D1029" s="33">
        <v>68141.0</v>
      </c>
      <c r="E1029" s="33" t="s">
        <v>208</v>
      </c>
      <c r="F1029" s="30"/>
      <c r="G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</row>
    <row r="1030" ht="15.75" customHeight="1">
      <c r="A1030" s="30"/>
      <c r="B1030" s="33"/>
      <c r="C1030" s="33"/>
      <c r="D1030" s="33">
        <v>68142.0</v>
      </c>
      <c r="E1030" s="33" t="s">
        <v>541</v>
      </c>
      <c r="F1030" s="30"/>
      <c r="G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</row>
    <row r="1031" ht="15.75" customHeight="1">
      <c r="A1031" s="30"/>
      <c r="B1031" s="33"/>
      <c r="C1031" s="33"/>
      <c r="D1031" s="33">
        <v>68143.0</v>
      </c>
      <c r="E1031" s="33" t="s">
        <v>210</v>
      </c>
      <c r="F1031" s="30"/>
      <c r="G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</row>
    <row r="1032" ht="15.75" customHeight="1">
      <c r="A1032" s="30"/>
      <c r="B1032" s="33"/>
      <c r="C1032" s="33"/>
      <c r="D1032" s="33">
        <v>68144.0</v>
      </c>
      <c r="E1032" s="33" t="s">
        <v>211</v>
      </c>
      <c r="F1032" s="30"/>
      <c r="G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</row>
    <row r="1033" ht="15.75" customHeight="1">
      <c r="A1033" s="30"/>
      <c r="B1033" s="33"/>
      <c r="C1033" s="33"/>
      <c r="D1033" s="33">
        <v>68145.0</v>
      </c>
      <c r="E1033" s="33" t="s">
        <v>212</v>
      </c>
      <c r="F1033" s="30"/>
      <c r="G1033" s="30"/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</row>
    <row r="1034" ht="15.75" customHeight="1">
      <c r="A1034" s="30"/>
      <c r="B1034" s="33"/>
      <c r="C1034" s="33"/>
      <c r="D1034" s="33">
        <v>68146.0</v>
      </c>
      <c r="E1034" s="33" t="s">
        <v>213</v>
      </c>
      <c r="F1034" s="30"/>
      <c r="G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</row>
    <row r="1035" ht="15.75" customHeight="1">
      <c r="A1035" s="30"/>
      <c r="B1035" s="33"/>
      <c r="C1035" s="33">
        <v>6815.0</v>
      </c>
      <c r="D1035" s="33"/>
      <c r="E1035" s="33" t="s">
        <v>618</v>
      </c>
      <c r="F1035" s="30"/>
      <c r="G1035" s="30"/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</row>
    <row r="1036" ht="15.75" customHeight="1">
      <c r="A1036" s="30"/>
      <c r="B1036" s="33"/>
      <c r="C1036" s="33"/>
      <c r="D1036" s="33">
        <v>68151.0</v>
      </c>
      <c r="E1036" s="33" t="s">
        <v>208</v>
      </c>
      <c r="F1036" s="30"/>
      <c r="G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</row>
    <row r="1037" ht="15.75" customHeight="1">
      <c r="A1037" s="30"/>
      <c r="B1037" s="33"/>
      <c r="C1037" s="33"/>
      <c r="D1037" s="33">
        <v>68152.0</v>
      </c>
      <c r="E1037" s="33" t="s">
        <v>541</v>
      </c>
      <c r="F1037" s="30"/>
      <c r="G1037" s="30"/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</row>
    <row r="1038" ht="15.75" customHeight="1">
      <c r="A1038" s="30"/>
      <c r="B1038" s="33"/>
      <c r="C1038" s="33"/>
      <c r="D1038" s="33">
        <v>68153.0</v>
      </c>
      <c r="E1038" s="33" t="s">
        <v>210</v>
      </c>
      <c r="F1038" s="30"/>
      <c r="G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</row>
    <row r="1039" ht="15.75" customHeight="1">
      <c r="A1039" s="30"/>
      <c r="B1039" s="33"/>
      <c r="C1039" s="33"/>
      <c r="D1039" s="33">
        <v>68154.0</v>
      </c>
      <c r="E1039" s="33" t="s">
        <v>211</v>
      </c>
      <c r="F1039" s="30"/>
      <c r="G1039" s="30"/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</row>
    <row r="1040" ht="15.75" customHeight="1">
      <c r="A1040" s="30"/>
      <c r="B1040" s="33"/>
      <c r="C1040" s="33"/>
      <c r="D1040" s="33">
        <v>68155.0</v>
      </c>
      <c r="E1040" s="33" t="s">
        <v>212</v>
      </c>
      <c r="F1040" s="30"/>
      <c r="G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</row>
    <row r="1041" ht="15.75" customHeight="1">
      <c r="A1041" s="30"/>
      <c r="B1041" s="33"/>
      <c r="C1041" s="33"/>
      <c r="D1041" s="33">
        <v>68156.0</v>
      </c>
      <c r="E1041" s="33" t="s">
        <v>213</v>
      </c>
      <c r="F1041" s="30"/>
      <c r="G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</row>
    <row r="1042" ht="15.75" customHeight="1">
      <c r="A1042" s="30"/>
      <c r="B1042" s="33"/>
      <c r="C1042" s="33">
        <v>6816.0</v>
      </c>
      <c r="D1042" s="33"/>
      <c r="E1042" s="33" t="s">
        <v>619</v>
      </c>
      <c r="F1042" s="30"/>
      <c r="G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</row>
    <row r="1043" ht="15.75" customHeight="1">
      <c r="A1043" s="30"/>
      <c r="B1043" s="33"/>
      <c r="C1043" s="33"/>
      <c r="D1043" s="33">
        <v>68161.0</v>
      </c>
      <c r="E1043" s="33" t="s">
        <v>208</v>
      </c>
      <c r="F1043" s="30"/>
      <c r="G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</row>
    <row r="1044" ht="15.75" customHeight="1">
      <c r="A1044" s="30"/>
      <c r="B1044" s="33"/>
      <c r="C1044" s="33"/>
      <c r="D1044" s="33">
        <v>68162.0</v>
      </c>
      <c r="E1044" s="33" t="s">
        <v>541</v>
      </c>
      <c r="F1044" s="30"/>
      <c r="G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</row>
    <row r="1045" ht="15.75" customHeight="1">
      <c r="A1045" s="30"/>
      <c r="B1045" s="33"/>
      <c r="C1045" s="33">
        <v>6817.0</v>
      </c>
      <c r="D1045" s="33"/>
      <c r="E1045" s="33" t="s">
        <v>620</v>
      </c>
      <c r="F1045" s="30"/>
      <c r="G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</row>
    <row r="1046" ht="15.75" customHeight="1">
      <c r="A1046" s="30"/>
      <c r="B1046" s="33"/>
      <c r="C1046" s="33"/>
      <c r="D1046" s="33">
        <v>68171.0</v>
      </c>
      <c r="E1046" s="33" t="s">
        <v>621</v>
      </c>
      <c r="F1046" s="30"/>
      <c r="G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</row>
    <row r="1047" ht="15.75" customHeight="1">
      <c r="A1047" s="30"/>
      <c r="B1047" s="33"/>
      <c r="C1047" s="33"/>
      <c r="D1047" s="33">
        <v>68172.0</v>
      </c>
      <c r="E1047" s="33" t="s">
        <v>622</v>
      </c>
      <c r="F1047" s="30"/>
      <c r="G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</row>
    <row r="1048" ht="15.75" customHeight="1">
      <c r="A1048" s="30"/>
      <c r="B1048" s="33"/>
      <c r="C1048" s="33">
        <v>6818.0</v>
      </c>
      <c r="D1048" s="33"/>
      <c r="E1048" s="33" t="s">
        <v>623</v>
      </c>
      <c r="F1048" s="30"/>
      <c r="G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</row>
    <row r="1049" ht="15.75" customHeight="1">
      <c r="A1049" s="30"/>
      <c r="B1049" s="33"/>
      <c r="C1049" s="33"/>
      <c r="D1049" s="33">
        <v>68181.0</v>
      </c>
      <c r="E1049" s="33" t="s">
        <v>621</v>
      </c>
      <c r="F1049" s="30"/>
      <c r="G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</row>
    <row r="1050" ht="15.75" customHeight="1">
      <c r="A1050" s="30"/>
      <c r="B1050" s="33"/>
      <c r="C1050" s="33"/>
      <c r="D1050" s="33">
        <v>68182.0</v>
      </c>
      <c r="E1050" s="33" t="s">
        <v>622</v>
      </c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</row>
    <row r="1051" ht="15.75" customHeight="1">
      <c r="A1051" s="30"/>
      <c r="B1051" s="33">
        <v>682.0</v>
      </c>
      <c r="C1051" s="33"/>
      <c r="D1051" s="33"/>
      <c r="E1051" s="33" t="s">
        <v>624</v>
      </c>
      <c r="F1051" s="30"/>
      <c r="G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</row>
    <row r="1052" ht="15.75" customHeight="1">
      <c r="A1052" s="30"/>
      <c r="B1052" s="33"/>
      <c r="C1052" s="33">
        <v>6821.0</v>
      </c>
      <c r="D1052" s="33"/>
      <c r="E1052" s="33" t="s">
        <v>625</v>
      </c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</row>
    <row r="1053" ht="15.75" customHeight="1">
      <c r="A1053" s="30"/>
      <c r="B1053" s="33"/>
      <c r="C1053" s="33"/>
      <c r="D1053" s="33">
        <v>68211.0</v>
      </c>
      <c r="E1053" s="33" t="s">
        <v>297</v>
      </c>
      <c r="F1053" s="30"/>
      <c r="G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</row>
    <row r="1054" ht="15.75" customHeight="1">
      <c r="A1054" s="30"/>
      <c r="B1054" s="33"/>
      <c r="C1054" s="33"/>
      <c r="D1054" s="33">
        <v>68212.0</v>
      </c>
      <c r="E1054" s="33" t="s">
        <v>215</v>
      </c>
      <c r="F1054" s="30"/>
      <c r="G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</row>
    <row r="1055" ht="15.75" customHeight="1">
      <c r="A1055" s="30"/>
      <c r="B1055" s="33"/>
      <c r="C1055" s="33"/>
      <c r="D1055" s="33">
        <v>68213.0</v>
      </c>
      <c r="E1055" s="33" t="s">
        <v>216</v>
      </c>
      <c r="F1055" s="30"/>
      <c r="G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</row>
    <row r="1056" ht="15.75" customHeight="1">
      <c r="A1056" s="30"/>
      <c r="B1056" s="33"/>
      <c r="C1056" s="33"/>
      <c r="D1056" s="33">
        <v>68214.0</v>
      </c>
      <c r="E1056" s="33" t="s">
        <v>626</v>
      </c>
      <c r="F1056" s="30"/>
      <c r="G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</row>
    <row r="1057" ht="15.75" customHeight="1">
      <c r="A1057" s="30"/>
      <c r="B1057" s="33"/>
      <c r="C1057" s="33"/>
      <c r="D1057" s="33">
        <v>68215.0</v>
      </c>
      <c r="E1057" s="33" t="s">
        <v>627</v>
      </c>
      <c r="F1057" s="30"/>
      <c r="G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</row>
    <row r="1058" ht="15.75" customHeight="1">
      <c r="A1058" s="30"/>
      <c r="B1058" s="33"/>
      <c r="C1058" s="33"/>
      <c r="D1058" s="33">
        <v>68219.0</v>
      </c>
      <c r="E1058" s="33" t="s">
        <v>315</v>
      </c>
      <c r="F1058" s="30"/>
      <c r="G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</row>
    <row r="1059" ht="15.75" customHeight="1">
      <c r="A1059" s="30"/>
      <c r="B1059" s="33"/>
      <c r="C1059" s="33">
        <v>6822.0</v>
      </c>
      <c r="D1059" s="33"/>
      <c r="E1059" s="33" t="s">
        <v>628</v>
      </c>
      <c r="F1059" s="30"/>
      <c r="G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</row>
    <row r="1060" ht="15.75" customHeight="1">
      <c r="A1060" s="30"/>
      <c r="B1060" s="33"/>
      <c r="C1060" s="33"/>
      <c r="D1060" s="33">
        <v>68221.0</v>
      </c>
      <c r="E1060" s="33" t="s">
        <v>297</v>
      </c>
      <c r="F1060" s="30"/>
      <c r="G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</row>
    <row r="1061" ht="15.75" customHeight="1">
      <c r="A1061" s="30"/>
      <c r="B1061" s="33"/>
      <c r="C1061" s="33"/>
      <c r="D1061" s="33">
        <v>68222.0</v>
      </c>
      <c r="E1061" s="33" t="s">
        <v>215</v>
      </c>
      <c r="F1061" s="30"/>
      <c r="G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</row>
    <row r="1062" ht="15.75" customHeight="1">
      <c r="A1062" s="30"/>
      <c r="B1062" s="33"/>
      <c r="C1062" s="33"/>
      <c r="D1062" s="33">
        <v>68223.0</v>
      </c>
      <c r="E1062" s="33" t="s">
        <v>216</v>
      </c>
      <c r="F1062" s="30"/>
      <c r="G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</row>
    <row r="1063" ht="15.75" customHeight="1">
      <c r="A1063" s="30"/>
      <c r="B1063" s="33"/>
      <c r="C1063" s="33"/>
      <c r="D1063" s="33">
        <v>68224.0</v>
      </c>
      <c r="E1063" s="33" t="s">
        <v>626</v>
      </c>
      <c r="F1063" s="30"/>
      <c r="G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</row>
    <row r="1064" ht="15.75" customHeight="1">
      <c r="A1064" s="30"/>
      <c r="B1064" s="33"/>
      <c r="C1064" s="33"/>
      <c r="D1064" s="33">
        <v>68225.0</v>
      </c>
      <c r="E1064" s="33" t="s">
        <v>627</v>
      </c>
      <c r="F1064" s="30"/>
      <c r="G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</row>
    <row r="1065" ht="15.75" customHeight="1">
      <c r="A1065" s="30"/>
      <c r="B1065" s="33"/>
      <c r="C1065" s="33"/>
      <c r="D1065" s="33">
        <v>68229.0</v>
      </c>
      <c r="E1065" s="33" t="s">
        <v>315</v>
      </c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</row>
    <row r="1066" ht="15.75" customHeight="1">
      <c r="A1066" s="30"/>
      <c r="B1066" s="33"/>
      <c r="C1066" s="33">
        <v>6823.0</v>
      </c>
      <c r="D1066" s="33"/>
      <c r="E1066" s="33" t="s">
        <v>629</v>
      </c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</row>
    <row r="1067" ht="15.75" customHeight="1">
      <c r="A1067" s="30"/>
      <c r="B1067" s="33"/>
      <c r="C1067" s="33"/>
      <c r="D1067" s="33">
        <v>68241.0</v>
      </c>
      <c r="E1067" s="33" t="s">
        <v>297</v>
      </c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</row>
    <row r="1068" ht="15.75" customHeight="1">
      <c r="A1068" s="30"/>
      <c r="B1068" s="33"/>
      <c r="C1068" s="33"/>
      <c r="D1068" s="33">
        <v>68242.0</v>
      </c>
      <c r="E1068" s="33" t="s">
        <v>215</v>
      </c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</row>
    <row r="1069" ht="15.75" customHeight="1">
      <c r="A1069" s="30"/>
      <c r="B1069" s="33"/>
      <c r="C1069" s="33"/>
      <c r="D1069" s="33">
        <v>68243.0</v>
      </c>
      <c r="E1069" s="33" t="s">
        <v>216</v>
      </c>
      <c r="F1069" s="30"/>
      <c r="G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</row>
    <row r="1070" ht="15.75" customHeight="1">
      <c r="A1070" s="30"/>
      <c r="B1070" s="33"/>
      <c r="C1070" s="33"/>
      <c r="D1070" s="33">
        <v>68244.0</v>
      </c>
      <c r="E1070" s="33" t="s">
        <v>626</v>
      </c>
      <c r="F1070" s="30"/>
      <c r="G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</row>
    <row r="1071" ht="15.75" customHeight="1">
      <c r="A1071" s="30"/>
      <c r="B1071" s="33"/>
      <c r="C1071" s="33"/>
      <c r="D1071" s="33">
        <v>68245.0</v>
      </c>
      <c r="E1071" s="33" t="s">
        <v>627</v>
      </c>
      <c r="F1071" s="30"/>
      <c r="G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</row>
    <row r="1072" ht="15.75" customHeight="1">
      <c r="A1072" s="30"/>
      <c r="B1072" s="33"/>
      <c r="C1072" s="33"/>
      <c r="D1072" s="33">
        <v>68249.0</v>
      </c>
      <c r="E1072" s="33" t="s">
        <v>315</v>
      </c>
      <c r="F1072" s="30"/>
      <c r="G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</row>
    <row r="1073" ht="15.75" customHeight="1">
      <c r="A1073" s="30"/>
      <c r="B1073" s="33">
        <v>683.0</v>
      </c>
      <c r="C1073" s="33"/>
      <c r="D1073" s="33"/>
      <c r="E1073" s="33" t="s">
        <v>630</v>
      </c>
      <c r="F1073" s="30"/>
      <c r="G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</row>
    <row r="1074" ht="15.75" customHeight="1">
      <c r="A1074" s="30"/>
      <c r="B1074" s="33"/>
      <c r="C1074" s="33">
        <v>6831.0</v>
      </c>
      <c r="D1074" s="33"/>
      <c r="E1074" s="33" t="s">
        <v>631</v>
      </c>
      <c r="F1074" s="30"/>
      <c r="G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</row>
    <row r="1075" ht="15.75" customHeight="1">
      <c r="A1075" s="30"/>
      <c r="B1075" s="33">
        <v>684.0</v>
      </c>
      <c r="C1075" s="33"/>
      <c r="D1075" s="33"/>
      <c r="E1075" s="33" t="s">
        <v>632</v>
      </c>
      <c r="F1075" s="30"/>
      <c r="G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</row>
    <row r="1076" ht="15.75" customHeight="1">
      <c r="A1076" s="30"/>
      <c r="B1076" s="33"/>
      <c r="C1076" s="33">
        <v>6841.0</v>
      </c>
      <c r="D1076" s="33"/>
      <c r="E1076" s="33" t="s">
        <v>633</v>
      </c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</row>
    <row r="1077" ht="15.75" customHeight="1">
      <c r="A1077" s="30"/>
      <c r="B1077" s="33"/>
      <c r="C1077" s="33">
        <v>6842.0</v>
      </c>
      <c r="D1077" s="33"/>
      <c r="E1077" s="33" t="s">
        <v>634</v>
      </c>
      <c r="F1077" s="30"/>
      <c r="G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</row>
    <row r="1078" ht="15.75" customHeight="1">
      <c r="A1078" s="30"/>
      <c r="B1078" s="33"/>
      <c r="C1078" s="33">
        <v>6843.0</v>
      </c>
      <c r="D1078" s="33"/>
      <c r="E1078" s="33" t="s">
        <v>635</v>
      </c>
      <c r="F1078" s="30"/>
      <c r="G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</row>
    <row r="1079" ht="15.75" customHeight="1">
      <c r="A1079" s="30"/>
      <c r="B1079" s="33">
        <v>685.0</v>
      </c>
      <c r="C1079" s="33"/>
      <c r="D1079" s="33"/>
      <c r="E1079" s="33" t="s">
        <v>636</v>
      </c>
      <c r="F1079" s="30"/>
      <c r="G1079" s="30"/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</row>
    <row r="1080" ht="15.75" customHeight="1">
      <c r="A1080" s="30"/>
      <c r="B1080" s="33"/>
      <c r="C1080" s="33">
        <v>6851.0</v>
      </c>
      <c r="D1080" s="33"/>
      <c r="E1080" s="33" t="s">
        <v>635</v>
      </c>
      <c r="F1080" s="30"/>
      <c r="G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</row>
    <row r="1081" ht="15.75" customHeight="1">
      <c r="A1081" s="30"/>
      <c r="B1081" s="33"/>
      <c r="C1081" s="33"/>
      <c r="D1081" s="33">
        <v>68511.0</v>
      </c>
      <c r="E1081" s="33" t="s">
        <v>208</v>
      </c>
      <c r="F1081" s="30"/>
      <c r="G1081" s="30"/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</row>
    <row r="1082" ht="15.75" customHeight="1">
      <c r="A1082" s="30"/>
      <c r="B1082" s="33"/>
      <c r="C1082" s="33">
        <v>6852.0</v>
      </c>
      <c r="D1082" s="33"/>
      <c r="E1082" s="33" t="s">
        <v>637</v>
      </c>
      <c r="F1082" s="30"/>
      <c r="G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</row>
    <row r="1083" ht="15.75" customHeight="1">
      <c r="A1083" s="30"/>
      <c r="B1083" s="33"/>
      <c r="C1083" s="33"/>
      <c r="D1083" s="33">
        <v>68521.0</v>
      </c>
      <c r="E1083" s="33" t="s">
        <v>208</v>
      </c>
      <c r="F1083" s="30"/>
      <c r="G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</row>
    <row r="1084" ht="15.75" customHeight="1">
      <c r="A1084" s="30"/>
      <c r="B1084" s="33"/>
      <c r="C1084" s="33"/>
      <c r="D1084" s="33">
        <v>68522.0</v>
      </c>
      <c r="E1084" s="33" t="s">
        <v>541</v>
      </c>
      <c r="F1084" s="30"/>
      <c r="G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</row>
    <row r="1085" ht="15.75" customHeight="1">
      <c r="A1085" s="30"/>
      <c r="B1085" s="33"/>
      <c r="C1085" s="33"/>
      <c r="D1085" s="33">
        <v>68523.0</v>
      </c>
      <c r="E1085" s="33" t="s">
        <v>210</v>
      </c>
      <c r="F1085" s="30"/>
      <c r="G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</row>
    <row r="1086" ht="15.75" customHeight="1">
      <c r="A1086" s="30"/>
      <c r="B1086" s="33"/>
      <c r="C1086" s="33"/>
      <c r="D1086" s="33">
        <v>68524.0</v>
      </c>
      <c r="E1086" s="33" t="s">
        <v>211</v>
      </c>
      <c r="F1086" s="30"/>
      <c r="G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</row>
    <row r="1087" ht="15.75" customHeight="1">
      <c r="A1087" s="30"/>
      <c r="B1087" s="33"/>
      <c r="C1087" s="33"/>
      <c r="D1087" s="33">
        <v>68525.0</v>
      </c>
      <c r="E1087" s="33" t="s">
        <v>212</v>
      </c>
      <c r="F1087" s="30"/>
      <c r="G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</row>
    <row r="1088" ht="15.75" customHeight="1">
      <c r="A1088" s="30"/>
      <c r="B1088" s="33"/>
      <c r="C1088" s="33"/>
      <c r="D1088" s="33">
        <v>68526.0</v>
      </c>
      <c r="E1088" s="33" t="s">
        <v>213</v>
      </c>
      <c r="F1088" s="30"/>
      <c r="G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</row>
    <row r="1089" ht="15.75" customHeight="1">
      <c r="A1089" s="30"/>
      <c r="B1089" s="33"/>
      <c r="C1089" s="33">
        <v>6853.0</v>
      </c>
      <c r="D1089" s="33"/>
      <c r="E1089" s="33" t="s">
        <v>638</v>
      </c>
      <c r="F1089" s="30"/>
      <c r="G1089" s="30"/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</row>
    <row r="1090" ht="15.75" customHeight="1">
      <c r="A1090" s="30"/>
      <c r="B1090" s="33"/>
      <c r="C1090" s="33"/>
      <c r="D1090" s="33">
        <v>68531.0</v>
      </c>
      <c r="E1090" s="33" t="s">
        <v>297</v>
      </c>
      <c r="F1090" s="30"/>
      <c r="G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</row>
    <row r="1091" ht="15.75" customHeight="1">
      <c r="A1091" s="30"/>
      <c r="B1091" s="33"/>
      <c r="C1091" s="33"/>
      <c r="D1091" s="33">
        <v>68532.0</v>
      </c>
      <c r="E1091" s="33" t="s">
        <v>215</v>
      </c>
      <c r="F1091" s="30"/>
      <c r="G1091" s="30"/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</row>
    <row r="1092" ht="15.75" customHeight="1">
      <c r="A1092" s="30"/>
      <c r="B1092" s="33"/>
      <c r="C1092" s="33"/>
      <c r="D1092" s="33">
        <v>68533.0</v>
      </c>
      <c r="E1092" s="33" t="s">
        <v>216</v>
      </c>
      <c r="F1092" s="30"/>
      <c r="G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</row>
    <row r="1093" ht="15.75" customHeight="1">
      <c r="A1093" s="30"/>
      <c r="B1093" s="33"/>
      <c r="C1093" s="33"/>
      <c r="D1093" s="33">
        <v>68534.0</v>
      </c>
      <c r="E1093" s="33" t="s">
        <v>626</v>
      </c>
      <c r="F1093" s="30"/>
      <c r="G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</row>
    <row r="1094" ht="15.75" customHeight="1">
      <c r="A1094" s="30"/>
      <c r="B1094" s="33"/>
      <c r="C1094" s="33"/>
      <c r="D1094" s="33">
        <v>68535.0</v>
      </c>
      <c r="E1094" s="33" t="s">
        <v>627</v>
      </c>
      <c r="F1094" s="30"/>
      <c r="G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</row>
    <row r="1095" ht="15.75" customHeight="1">
      <c r="A1095" s="30"/>
      <c r="B1095" s="33"/>
      <c r="C1095" s="33"/>
      <c r="D1095" s="33">
        <v>68536.0</v>
      </c>
      <c r="E1095" s="33" t="s">
        <v>315</v>
      </c>
      <c r="F1095" s="30"/>
      <c r="G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</row>
    <row r="1096" ht="15.75" customHeight="1">
      <c r="A1096" s="30"/>
      <c r="B1096" s="33"/>
      <c r="C1096" s="33">
        <v>6854.0</v>
      </c>
      <c r="D1096" s="33"/>
      <c r="E1096" s="33" t="s">
        <v>639</v>
      </c>
      <c r="F1096" s="30"/>
      <c r="G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</row>
    <row r="1097" ht="15.75" customHeight="1">
      <c r="A1097" s="30"/>
      <c r="B1097" s="33"/>
      <c r="C1097" s="33"/>
      <c r="D1097" s="33">
        <v>68541.0</v>
      </c>
      <c r="E1097" s="33" t="s">
        <v>621</v>
      </c>
      <c r="F1097" s="30"/>
      <c r="G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</row>
    <row r="1098" ht="15.75" customHeight="1">
      <c r="A1098" s="30"/>
      <c r="B1098" s="33"/>
      <c r="C1098" s="33"/>
      <c r="D1098" s="33">
        <v>68542.0</v>
      </c>
      <c r="E1098" s="33" t="s">
        <v>622</v>
      </c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</row>
    <row r="1099" ht="15.75" customHeight="1">
      <c r="A1099" s="30"/>
      <c r="B1099" s="33">
        <v>686.0</v>
      </c>
      <c r="C1099" s="33"/>
      <c r="D1099" s="33"/>
      <c r="E1099" s="33" t="s">
        <v>640</v>
      </c>
      <c r="F1099" s="30"/>
      <c r="G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</row>
    <row r="1100" ht="15.75" customHeight="1">
      <c r="A1100" s="30"/>
      <c r="B1100" s="33"/>
      <c r="C1100" s="33">
        <v>6861.0</v>
      </c>
      <c r="D1100" s="33"/>
      <c r="E1100" s="33" t="s">
        <v>641</v>
      </c>
      <c r="F1100" s="30"/>
      <c r="G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</row>
    <row r="1101" ht="15.75" customHeight="1">
      <c r="A1101" s="30"/>
      <c r="B1101" s="33"/>
      <c r="C1101" s="33"/>
      <c r="D1101" s="33">
        <v>68611.0</v>
      </c>
      <c r="E1101" s="33" t="s">
        <v>642</v>
      </c>
      <c r="F1101" s="30"/>
      <c r="G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</row>
    <row r="1102" ht="15.75" customHeight="1">
      <c r="A1102" s="30"/>
      <c r="B1102" s="33"/>
      <c r="C1102" s="33"/>
      <c r="D1102" s="33">
        <v>68612.0</v>
      </c>
      <c r="E1102" s="33" t="s">
        <v>643</v>
      </c>
      <c r="F1102" s="30"/>
      <c r="G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</row>
    <row r="1103" ht="15.75" customHeight="1">
      <c r="A1103" s="30"/>
      <c r="B1103" s="33"/>
      <c r="C1103" s="33">
        <v>6862.0</v>
      </c>
      <c r="D1103" s="33"/>
      <c r="E1103" s="33" t="s">
        <v>644</v>
      </c>
      <c r="F1103" s="30"/>
      <c r="G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/>
    </row>
    <row r="1104" ht="15.75" customHeight="1">
      <c r="A1104" s="30"/>
      <c r="B1104" s="33"/>
      <c r="C1104" s="33"/>
      <c r="D1104" s="33">
        <v>68621.0</v>
      </c>
      <c r="E1104" s="33" t="s">
        <v>645</v>
      </c>
      <c r="F1104" s="30"/>
      <c r="G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</row>
    <row r="1105" ht="15.75" customHeight="1">
      <c r="A1105" s="30"/>
      <c r="B1105" s="33"/>
      <c r="C1105" s="33"/>
      <c r="D1105" s="33">
        <v>68622.0</v>
      </c>
      <c r="E1105" s="33" t="s">
        <v>646</v>
      </c>
      <c r="F1105" s="30"/>
      <c r="G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</row>
    <row r="1106" ht="15.75" customHeight="1">
      <c r="A1106" s="30"/>
      <c r="B1106" s="33"/>
      <c r="C1106" s="33">
        <v>6863.0</v>
      </c>
      <c r="D1106" s="33"/>
      <c r="E1106" s="33" t="s">
        <v>647</v>
      </c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</row>
    <row r="1107" ht="15.75" customHeight="1">
      <c r="A1107" s="30"/>
      <c r="B1107" s="33"/>
      <c r="C1107" s="33">
        <v>6864.0</v>
      </c>
      <c r="D1107" s="33"/>
      <c r="E1107" s="33" t="s">
        <v>648</v>
      </c>
      <c r="F1107" s="30"/>
      <c r="G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/>
    </row>
    <row r="1108" ht="15.75" customHeight="1">
      <c r="A1108" s="30"/>
      <c r="B1108" s="33"/>
      <c r="C1108" s="33">
        <v>6865.0</v>
      </c>
      <c r="D1108" s="33"/>
      <c r="E1108" s="33" t="s">
        <v>649</v>
      </c>
      <c r="F1108" s="30"/>
      <c r="G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</row>
    <row r="1109" ht="15.75" customHeight="1">
      <c r="A1109" s="30"/>
      <c r="B1109" s="33"/>
      <c r="C1109" s="33">
        <v>6869.0</v>
      </c>
      <c r="D1109" s="33"/>
      <c r="E1109" s="33" t="s">
        <v>441</v>
      </c>
      <c r="F1109" s="30"/>
      <c r="G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</row>
    <row r="1110" ht="15.75" customHeight="1">
      <c r="A1110" s="30">
        <v>69.0</v>
      </c>
      <c r="B1110" s="30"/>
      <c r="C1110" s="30"/>
      <c r="D1110" s="30"/>
      <c r="E1110" s="33" t="s">
        <v>650</v>
      </c>
      <c r="F1110" s="30"/>
      <c r="G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</row>
    <row r="1111" ht="15.75" customHeight="1">
      <c r="A1111" s="30"/>
      <c r="B1111" s="33">
        <v>691.0</v>
      </c>
      <c r="C1111" s="33"/>
      <c r="D1111" s="33"/>
      <c r="E1111" s="33" t="s">
        <v>487</v>
      </c>
      <c r="F1111" s="30"/>
      <c r="G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</row>
    <row r="1112" ht="15.75" customHeight="1">
      <c r="A1112" s="30"/>
      <c r="B1112" s="33"/>
      <c r="C1112" s="33">
        <v>6911.0</v>
      </c>
      <c r="D1112" s="33"/>
      <c r="E1112" s="33" t="s">
        <v>504</v>
      </c>
      <c r="F1112" s="30"/>
      <c r="G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</row>
    <row r="1113" ht="15.75" customHeight="1">
      <c r="A1113" s="30"/>
      <c r="B1113" s="33"/>
      <c r="C1113" s="33"/>
      <c r="D1113" s="33">
        <v>69111.0</v>
      </c>
      <c r="E1113" s="33" t="s">
        <v>651</v>
      </c>
      <c r="F1113" s="30"/>
      <c r="G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</row>
    <row r="1114" ht="15.75" customHeight="1">
      <c r="A1114" s="30"/>
      <c r="B1114" s="33"/>
      <c r="C1114" s="33"/>
      <c r="D1114" s="33">
        <v>69112.0</v>
      </c>
      <c r="E1114" s="33" t="s">
        <v>652</v>
      </c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</row>
    <row r="1115" ht="15.75" customHeight="1">
      <c r="A1115" s="30"/>
      <c r="B1115" s="33"/>
      <c r="C1115" s="33">
        <v>6912.0</v>
      </c>
      <c r="D1115" s="33"/>
      <c r="E1115" s="33" t="s">
        <v>489</v>
      </c>
      <c r="F1115" s="30"/>
      <c r="G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0"/>
      <c r="Z1115" s="30"/>
    </row>
    <row r="1116" ht="15.75" customHeight="1">
      <c r="A1116" s="30"/>
      <c r="B1116" s="33"/>
      <c r="C1116" s="33"/>
      <c r="D1116" s="33">
        <v>69121.0</v>
      </c>
      <c r="E1116" s="33" t="s">
        <v>651</v>
      </c>
      <c r="F1116" s="30"/>
      <c r="G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</row>
    <row r="1117" ht="15.75" customHeight="1">
      <c r="A1117" s="30"/>
      <c r="B1117" s="33"/>
      <c r="C1117" s="33"/>
      <c r="D1117" s="33">
        <v>69122.0</v>
      </c>
      <c r="E1117" s="33" t="s">
        <v>652</v>
      </c>
      <c r="F1117" s="30"/>
      <c r="G1117" s="30"/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/>
    </row>
    <row r="1118" ht="15.75" customHeight="1">
      <c r="A1118" s="30"/>
      <c r="B1118" s="33"/>
      <c r="C1118" s="33">
        <v>6913.0</v>
      </c>
      <c r="D1118" s="33"/>
      <c r="E1118" s="33" t="s">
        <v>490</v>
      </c>
      <c r="F1118" s="30"/>
      <c r="G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</row>
    <row r="1119" ht="15.75" customHeight="1">
      <c r="A1119" s="30"/>
      <c r="B1119" s="33"/>
      <c r="C1119" s="33"/>
      <c r="D1119" s="33">
        <v>69131.0</v>
      </c>
      <c r="E1119" s="33" t="s">
        <v>651</v>
      </c>
      <c r="F1119" s="30"/>
      <c r="G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</row>
    <row r="1120" ht="15.75" customHeight="1">
      <c r="A1120" s="30"/>
      <c r="B1120" s="33"/>
      <c r="C1120" s="33"/>
      <c r="D1120" s="33">
        <v>69132.0</v>
      </c>
      <c r="E1120" s="33" t="s">
        <v>652</v>
      </c>
      <c r="F1120" s="30"/>
      <c r="G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</row>
    <row r="1121" ht="15.75" customHeight="1">
      <c r="A1121" s="30"/>
      <c r="B1121" s="33"/>
      <c r="C1121" s="33">
        <v>6914.0</v>
      </c>
      <c r="D1121" s="33"/>
      <c r="E1121" s="33" t="s">
        <v>491</v>
      </c>
      <c r="F1121" s="30"/>
      <c r="G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</row>
    <row r="1122" ht="15.75" customHeight="1">
      <c r="A1122" s="30"/>
      <c r="B1122" s="33"/>
      <c r="C1122" s="33"/>
      <c r="D1122" s="33">
        <v>69141.0</v>
      </c>
      <c r="E1122" s="33" t="s">
        <v>651</v>
      </c>
      <c r="F1122" s="30"/>
      <c r="G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</row>
    <row r="1123" ht="15.75" customHeight="1">
      <c r="A1123" s="30"/>
      <c r="B1123" s="33"/>
      <c r="C1123" s="33"/>
      <c r="D1123" s="33">
        <v>69142.0</v>
      </c>
      <c r="E1123" s="33" t="s">
        <v>652</v>
      </c>
      <c r="F1123" s="30"/>
      <c r="G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0"/>
      <c r="Z1123" s="30"/>
    </row>
    <row r="1124" ht="15.75" customHeight="1">
      <c r="A1124" s="30"/>
      <c r="B1124" s="33"/>
      <c r="C1124" s="33">
        <v>6915.0</v>
      </c>
      <c r="D1124" s="33"/>
      <c r="E1124" s="33" t="s">
        <v>492</v>
      </c>
      <c r="F1124" s="30"/>
      <c r="G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</row>
    <row r="1125" ht="15.75" customHeight="1">
      <c r="A1125" s="30"/>
      <c r="B1125" s="33"/>
      <c r="C1125" s="33"/>
      <c r="D1125" s="33">
        <v>69151.0</v>
      </c>
      <c r="E1125" s="33" t="s">
        <v>651</v>
      </c>
      <c r="F1125" s="30"/>
      <c r="G1125" s="30"/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</row>
    <row r="1126" ht="15.75" customHeight="1">
      <c r="A1126" s="30"/>
      <c r="B1126" s="33"/>
      <c r="C1126" s="33"/>
      <c r="D1126" s="33">
        <v>69152.0</v>
      </c>
      <c r="E1126" s="33" t="s">
        <v>652</v>
      </c>
      <c r="F1126" s="30"/>
      <c r="G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</row>
    <row r="1127" ht="15.75" customHeight="1">
      <c r="A1127" s="30"/>
      <c r="B1127" s="33">
        <v>692.0</v>
      </c>
      <c r="C1127" s="33"/>
      <c r="D1127" s="33"/>
      <c r="E1127" s="33" t="s">
        <v>231</v>
      </c>
      <c r="F1127" s="30"/>
      <c r="G1127" s="30"/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</row>
    <row r="1128" ht="15.75" customHeight="1">
      <c r="A1128" s="30"/>
      <c r="B1128" s="33"/>
      <c r="C1128" s="33">
        <v>6921.0</v>
      </c>
      <c r="D1128" s="33"/>
      <c r="E1128" s="33" t="s">
        <v>142</v>
      </c>
      <c r="F1128" s="30"/>
      <c r="G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</row>
    <row r="1129" ht="15.75" customHeight="1">
      <c r="A1129" s="30"/>
      <c r="B1129" s="33"/>
      <c r="C1129" s="33"/>
      <c r="D1129" s="33">
        <v>69211.0</v>
      </c>
      <c r="E1129" s="33" t="s">
        <v>651</v>
      </c>
      <c r="F1129" s="30"/>
      <c r="G1129" s="30"/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0"/>
      <c r="Z1129" s="30"/>
    </row>
    <row r="1130" ht="15.75" customHeight="1">
      <c r="A1130" s="30"/>
      <c r="B1130" s="33"/>
      <c r="C1130" s="33"/>
      <c r="D1130" s="33">
        <v>69212.0</v>
      </c>
      <c r="E1130" s="33" t="s">
        <v>652</v>
      </c>
      <c r="F1130" s="30"/>
      <c r="G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</row>
    <row r="1131" ht="15.75" customHeight="1">
      <c r="A1131" s="30"/>
      <c r="B1131" s="33"/>
      <c r="C1131" s="33">
        <v>6922.0</v>
      </c>
      <c r="D1131" s="33"/>
      <c r="E1131" s="33" t="s">
        <v>653</v>
      </c>
      <c r="F1131" s="30"/>
      <c r="G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</row>
    <row r="1132" ht="15.75" customHeight="1">
      <c r="A1132" s="30"/>
      <c r="B1132" s="33"/>
      <c r="C1132" s="33"/>
      <c r="D1132" s="33">
        <v>69221.0</v>
      </c>
      <c r="E1132" s="33" t="s">
        <v>651</v>
      </c>
      <c r="F1132" s="30"/>
      <c r="G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</row>
    <row r="1133" ht="15.75" customHeight="1">
      <c r="A1133" s="30"/>
      <c r="B1133" s="33"/>
      <c r="C1133" s="33"/>
      <c r="D1133" s="33">
        <v>69222.0</v>
      </c>
      <c r="E1133" s="33" t="s">
        <v>652</v>
      </c>
      <c r="F1133" s="30"/>
      <c r="G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</row>
    <row r="1134" ht="15.75" customHeight="1">
      <c r="A1134" s="30"/>
      <c r="B1134" s="33"/>
      <c r="C1134" s="33">
        <v>6923.0</v>
      </c>
      <c r="D1134" s="33"/>
      <c r="E1134" s="33" t="s">
        <v>157</v>
      </c>
      <c r="F1134" s="30"/>
      <c r="G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</row>
    <row r="1135" ht="15.75" customHeight="1">
      <c r="A1135" s="30"/>
      <c r="B1135" s="33"/>
      <c r="C1135" s="33"/>
      <c r="D1135" s="33">
        <v>69231.0</v>
      </c>
      <c r="E1135" s="33" t="s">
        <v>651</v>
      </c>
      <c r="F1135" s="30"/>
      <c r="G1135" s="30"/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</row>
    <row r="1136" ht="15.75" customHeight="1">
      <c r="A1136" s="30"/>
      <c r="B1136" s="33"/>
      <c r="C1136" s="33"/>
      <c r="D1136" s="33">
        <v>69232.0</v>
      </c>
      <c r="E1136" s="33" t="s">
        <v>652</v>
      </c>
      <c r="F1136" s="30"/>
      <c r="G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</row>
    <row r="1137" ht="15.75" customHeight="1">
      <c r="A1137" s="30"/>
      <c r="B1137" s="33"/>
      <c r="C1137" s="33">
        <v>6924.0</v>
      </c>
      <c r="D1137" s="33"/>
      <c r="E1137" s="33" t="s">
        <v>654</v>
      </c>
      <c r="F1137" s="30"/>
      <c r="G1137" s="30"/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</row>
    <row r="1138" ht="15.75" customHeight="1">
      <c r="A1138" s="30"/>
      <c r="B1138" s="33"/>
      <c r="C1138" s="33"/>
      <c r="D1138" s="33">
        <v>69241.0</v>
      </c>
      <c r="E1138" s="33" t="s">
        <v>651</v>
      </c>
      <c r="F1138" s="30"/>
      <c r="G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</row>
    <row r="1139" ht="15.75" customHeight="1">
      <c r="A1139" s="30"/>
      <c r="B1139" s="33"/>
      <c r="C1139" s="33"/>
      <c r="D1139" s="33">
        <v>69242.0</v>
      </c>
      <c r="E1139" s="33" t="s">
        <v>652</v>
      </c>
      <c r="F1139" s="30"/>
      <c r="G1139" s="30"/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0"/>
      <c r="Z1139" s="30"/>
    </row>
    <row r="1140" ht="15.75" customHeight="1">
      <c r="A1140" s="30"/>
      <c r="B1140" s="33"/>
      <c r="C1140" s="33">
        <v>6925.0</v>
      </c>
      <c r="D1140" s="33"/>
      <c r="E1140" s="33" t="s">
        <v>161</v>
      </c>
      <c r="F1140" s="30"/>
      <c r="G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</row>
    <row r="1141" ht="15.75" customHeight="1">
      <c r="A1141" s="30"/>
      <c r="B1141" s="33"/>
      <c r="C1141" s="33"/>
      <c r="D1141" s="33">
        <v>69251.0</v>
      </c>
      <c r="E1141" s="33" t="s">
        <v>651</v>
      </c>
      <c r="F1141" s="30"/>
      <c r="G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</row>
    <row r="1142" ht="15.75" customHeight="1">
      <c r="A1142" s="30"/>
      <c r="B1142" s="33"/>
      <c r="C1142" s="33"/>
      <c r="D1142" s="33">
        <v>69252.0</v>
      </c>
      <c r="E1142" s="33" t="s">
        <v>652</v>
      </c>
      <c r="F1142" s="30"/>
      <c r="G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</row>
    <row r="1143" ht="15.75" customHeight="1">
      <c r="A1143" s="30"/>
      <c r="B1143" s="33"/>
      <c r="C1143" s="33">
        <v>6926.0</v>
      </c>
      <c r="D1143" s="33"/>
      <c r="E1143" s="33" t="s">
        <v>655</v>
      </c>
      <c r="F1143" s="30"/>
      <c r="G1143" s="30"/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</row>
    <row r="1144" ht="15.75" customHeight="1">
      <c r="A1144" s="30"/>
      <c r="B1144" s="33"/>
      <c r="C1144" s="33"/>
      <c r="D1144" s="33">
        <v>69261.0</v>
      </c>
      <c r="E1144" s="33" t="s">
        <v>651</v>
      </c>
      <c r="F1144" s="30"/>
      <c r="G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</row>
    <row r="1145" ht="15.75" customHeight="1">
      <c r="A1145" s="30"/>
      <c r="B1145" s="33"/>
      <c r="C1145" s="33"/>
      <c r="D1145" s="33">
        <v>69262.0</v>
      </c>
      <c r="E1145" s="33" t="s">
        <v>652</v>
      </c>
      <c r="F1145" s="30"/>
      <c r="G1145" s="30"/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0"/>
      <c r="Z1145" s="30"/>
    </row>
    <row r="1146" ht="15.75" customHeight="1">
      <c r="A1146" s="30"/>
      <c r="B1146" s="33">
        <v>693.0</v>
      </c>
      <c r="C1146" s="33"/>
      <c r="D1146" s="33"/>
      <c r="E1146" s="33" t="s">
        <v>233</v>
      </c>
      <c r="F1146" s="30"/>
      <c r="G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</row>
    <row r="1147" ht="15.75" customHeight="1">
      <c r="A1147" s="30"/>
      <c r="B1147" s="33"/>
      <c r="C1147" s="33">
        <v>6931.0</v>
      </c>
      <c r="D1147" s="33"/>
      <c r="E1147" s="33" t="s">
        <v>171</v>
      </c>
      <c r="F1147" s="30"/>
      <c r="G1147" s="30"/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</row>
    <row r="1148" ht="15.75" customHeight="1">
      <c r="A1148" s="30"/>
      <c r="B1148" s="33"/>
      <c r="C1148" s="33"/>
      <c r="D1148" s="33">
        <v>69311.0</v>
      </c>
      <c r="E1148" s="33" t="s">
        <v>651</v>
      </c>
      <c r="F1148" s="30"/>
      <c r="G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</row>
    <row r="1149" ht="15.75" customHeight="1">
      <c r="A1149" s="30"/>
      <c r="B1149" s="33"/>
      <c r="C1149" s="33"/>
      <c r="D1149" s="33">
        <v>69312.0</v>
      </c>
      <c r="E1149" s="33" t="s">
        <v>652</v>
      </c>
      <c r="F1149" s="30"/>
      <c r="G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</row>
    <row r="1150" ht="15.75" customHeight="1">
      <c r="A1150" s="30"/>
      <c r="B1150" s="33"/>
      <c r="C1150" s="33">
        <v>6932.0</v>
      </c>
      <c r="D1150" s="33"/>
      <c r="E1150" s="33" t="s">
        <v>169</v>
      </c>
      <c r="F1150" s="30"/>
      <c r="G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</row>
    <row r="1151" ht="15.75" customHeight="1">
      <c r="A1151" s="30"/>
      <c r="B1151" s="33">
        <v>694.0</v>
      </c>
      <c r="C1151" s="33"/>
      <c r="D1151" s="33"/>
      <c r="E1151" s="33" t="s">
        <v>656</v>
      </c>
      <c r="F1151" s="30"/>
      <c r="G1151" s="30"/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</row>
    <row r="1152" ht="15.75" customHeight="1">
      <c r="A1152" s="30"/>
      <c r="B1152" s="33"/>
      <c r="C1152" s="33">
        <v>6941.0</v>
      </c>
      <c r="D1152" s="33"/>
      <c r="E1152" s="33" t="s">
        <v>651</v>
      </c>
      <c r="F1152" s="30"/>
      <c r="G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</row>
    <row r="1153" ht="15.75" customHeight="1">
      <c r="A1153" s="30"/>
      <c r="B1153" s="33"/>
      <c r="C1153" s="33">
        <v>6942.0</v>
      </c>
      <c r="D1153" s="33"/>
      <c r="E1153" s="33" t="s">
        <v>652</v>
      </c>
      <c r="F1153" s="30"/>
      <c r="G1153" s="30"/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0"/>
      <c r="Z1153" s="30"/>
    </row>
    <row r="1154" ht="15.75" customHeight="1">
      <c r="A1154" s="30">
        <v>70.0</v>
      </c>
      <c r="B1154" s="30"/>
      <c r="C1154" s="30"/>
      <c r="D1154" s="30"/>
      <c r="E1154" s="33" t="s">
        <v>657</v>
      </c>
      <c r="F1154" s="30"/>
      <c r="G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</row>
    <row r="1155" ht="15.75" customHeight="1">
      <c r="A1155" s="30"/>
      <c r="B1155" s="33">
        <v>701.0</v>
      </c>
      <c r="C1155" s="33"/>
      <c r="D1155" s="33"/>
      <c r="E1155" s="33" t="s">
        <v>487</v>
      </c>
      <c r="F1155" s="30"/>
      <c r="G1155" s="30"/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0"/>
      <c r="Z1155" s="30"/>
    </row>
    <row r="1156" ht="15.75" customHeight="1">
      <c r="A1156" s="30"/>
      <c r="B1156" s="33"/>
      <c r="C1156" s="33">
        <v>7011.0</v>
      </c>
      <c r="D1156" s="33"/>
      <c r="E1156" s="33" t="s">
        <v>504</v>
      </c>
      <c r="F1156" s="30"/>
      <c r="G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</row>
    <row r="1157" ht="15.75" customHeight="1">
      <c r="A1157" s="30"/>
      <c r="B1157" s="33"/>
      <c r="C1157" s="33"/>
      <c r="D1157" s="33">
        <v>70111.0</v>
      </c>
      <c r="E1157" s="33" t="s">
        <v>651</v>
      </c>
      <c r="F1157" s="30"/>
      <c r="G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</row>
    <row r="1158" ht="15.75" customHeight="1">
      <c r="A1158" s="30"/>
      <c r="B1158" s="33"/>
      <c r="C1158" s="33"/>
      <c r="D1158" s="33">
        <v>70112.0</v>
      </c>
      <c r="E1158" s="33" t="s">
        <v>652</v>
      </c>
      <c r="F1158" s="30"/>
      <c r="G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</row>
    <row r="1159" ht="15.75" customHeight="1">
      <c r="A1159" s="30"/>
      <c r="B1159" s="33"/>
      <c r="C1159" s="33">
        <v>7012.0</v>
      </c>
      <c r="D1159" s="33"/>
      <c r="E1159" s="33" t="s">
        <v>489</v>
      </c>
      <c r="F1159" s="30"/>
      <c r="G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</row>
    <row r="1160" ht="15.75" customHeight="1">
      <c r="A1160" s="30"/>
      <c r="B1160" s="33"/>
      <c r="C1160" s="33"/>
      <c r="D1160" s="33">
        <v>70121.0</v>
      </c>
      <c r="E1160" s="33" t="s">
        <v>651</v>
      </c>
      <c r="F1160" s="30"/>
      <c r="G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</row>
    <row r="1161" ht="15.75" customHeight="1">
      <c r="A1161" s="30"/>
      <c r="B1161" s="33"/>
      <c r="C1161" s="33"/>
      <c r="D1161" s="33">
        <v>70122.0</v>
      </c>
      <c r="E1161" s="33" t="s">
        <v>652</v>
      </c>
      <c r="F1161" s="30"/>
      <c r="G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0"/>
      <c r="Z1161" s="30"/>
    </row>
    <row r="1162" ht="15.75" customHeight="1">
      <c r="A1162" s="30"/>
      <c r="B1162" s="33"/>
      <c r="C1162" s="33">
        <v>7013.0</v>
      </c>
      <c r="D1162" s="33"/>
      <c r="E1162" s="33" t="s">
        <v>490</v>
      </c>
      <c r="F1162" s="30"/>
      <c r="G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</row>
    <row r="1163" ht="15.75" customHeight="1">
      <c r="A1163" s="30"/>
      <c r="B1163" s="33"/>
      <c r="C1163" s="33"/>
      <c r="D1163" s="33">
        <v>70131.0</v>
      </c>
      <c r="E1163" s="33" t="s">
        <v>651</v>
      </c>
      <c r="F1163" s="30"/>
      <c r="G1163" s="30"/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/>
    </row>
    <row r="1164" ht="15.75" customHeight="1">
      <c r="A1164" s="30"/>
      <c r="B1164" s="33"/>
      <c r="C1164" s="33"/>
      <c r="D1164" s="33">
        <v>70132.0</v>
      </c>
      <c r="E1164" s="33" t="s">
        <v>652</v>
      </c>
      <c r="F1164" s="30"/>
      <c r="G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</row>
    <row r="1165" ht="15.75" customHeight="1">
      <c r="A1165" s="30"/>
      <c r="B1165" s="33"/>
      <c r="C1165" s="33">
        <v>7014.0</v>
      </c>
      <c r="D1165" s="33"/>
      <c r="E1165" s="33" t="s">
        <v>491</v>
      </c>
      <c r="F1165" s="30"/>
      <c r="G1165" s="30"/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0"/>
      <c r="Z1165" s="30"/>
    </row>
    <row r="1166" ht="15.75" customHeight="1">
      <c r="A1166" s="30"/>
      <c r="B1166" s="33"/>
      <c r="C1166" s="33"/>
      <c r="D1166" s="33">
        <v>70141.0</v>
      </c>
      <c r="E1166" s="33" t="s">
        <v>651</v>
      </c>
      <c r="F1166" s="30"/>
      <c r="G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</row>
    <row r="1167" ht="15.75" customHeight="1">
      <c r="A1167" s="30"/>
      <c r="B1167" s="33"/>
      <c r="C1167" s="33"/>
      <c r="D1167" s="33">
        <v>70142.0</v>
      </c>
      <c r="E1167" s="33" t="s">
        <v>652</v>
      </c>
      <c r="F1167" s="30"/>
      <c r="G1167" s="30"/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</row>
    <row r="1168" ht="15.75" customHeight="1">
      <c r="A1168" s="30"/>
      <c r="B1168" s="33"/>
      <c r="C1168" s="33">
        <v>7015.0</v>
      </c>
      <c r="D1168" s="33"/>
      <c r="E1168" s="33" t="s">
        <v>658</v>
      </c>
      <c r="F1168" s="30"/>
      <c r="G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</row>
    <row r="1169" ht="15.75" customHeight="1">
      <c r="A1169" s="30"/>
      <c r="B1169" s="33"/>
      <c r="C1169" s="33"/>
      <c r="D1169" s="33">
        <v>70151.0</v>
      </c>
      <c r="E1169" s="33" t="s">
        <v>651</v>
      </c>
      <c r="F1169" s="30"/>
      <c r="G1169" s="30"/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</row>
    <row r="1170" ht="15.75" customHeight="1">
      <c r="A1170" s="30"/>
      <c r="B1170" s="33"/>
      <c r="C1170" s="33"/>
      <c r="D1170" s="33">
        <v>70152.0</v>
      </c>
      <c r="E1170" s="33" t="s">
        <v>652</v>
      </c>
      <c r="F1170" s="30"/>
      <c r="G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</row>
    <row r="1171" ht="15.75" customHeight="1">
      <c r="A1171" s="30"/>
      <c r="B1171" s="33">
        <v>702.0</v>
      </c>
      <c r="C1171" s="33"/>
      <c r="D1171" s="33"/>
      <c r="E1171" s="33" t="s">
        <v>231</v>
      </c>
      <c r="F1171" s="30"/>
      <c r="G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</row>
    <row r="1172" ht="15.75" customHeight="1">
      <c r="A1172" s="30"/>
      <c r="B1172" s="33"/>
      <c r="C1172" s="33">
        <v>7021.0</v>
      </c>
      <c r="D1172" s="33"/>
      <c r="E1172" s="33" t="s">
        <v>142</v>
      </c>
      <c r="F1172" s="30"/>
      <c r="G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</row>
    <row r="1173" ht="15.75" customHeight="1">
      <c r="A1173" s="30"/>
      <c r="B1173" s="33"/>
      <c r="C1173" s="33"/>
      <c r="D1173" s="33">
        <v>70211.0</v>
      </c>
      <c r="E1173" s="33" t="s">
        <v>651</v>
      </c>
      <c r="F1173" s="30"/>
      <c r="G1173" s="30"/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</row>
    <row r="1174" ht="15.75" customHeight="1">
      <c r="A1174" s="30"/>
      <c r="B1174" s="33"/>
      <c r="C1174" s="33"/>
      <c r="D1174" s="33">
        <v>70212.0</v>
      </c>
      <c r="E1174" s="33" t="s">
        <v>652</v>
      </c>
      <c r="F1174" s="30"/>
      <c r="G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</row>
    <row r="1175" ht="15.75" customHeight="1">
      <c r="A1175" s="30"/>
      <c r="B1175" s="33"/>
      <c r="C1175" s="33">
        <v>7022.0</v>
      </c>
      <c r="D1175" s="33"/>
      <c r="E1175" s="33" t="s">
        <v>653</v>
      </c>
      <c r="F1175" s="30"/>
      <c r="G1175" s="30"/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0"/>
      <c r="Z1175" s="30"/>
    </row>
    <row r="1176" ht="15.75" customHeight="1">
      <c r="A1176" s="30"/>
      <c r="B1176" s="33"/>
      <c r="C1176" s="33"/>
      <c r="D1176" s="33">
        <v>70221.0</v>
      </c>
      <c r="E1176" s="33" t="s">
        <v>651</v>
      </c>
      <c r="F1176" s="30"/>
      <c r="G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</row>
    <row r="1177" ht="15.75" customHeight="1">
      <c r="A1177" s="30"/>
      <c r="B1177" s="33"/>
      <c r="C1177" s="33"/>
      <c r="D1177" s="33">
        <v>70222.0</v>
      </c>
      <c r="E1177" s="33" t="s">
        <v>652</v>
      </c>
      <c r="F1177" s="30"/>
      <c r="G1177" s="30"/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</row>
    <row r="1178" ht="15.75" customHeight="1">
      <c r="A1178" s="30"/>
      <c r="B1178" s="33"/>
      <c r="C1178" s="33">
        <v>7023.0</v>
      </c>
      <c r="D1178" s="33"/>
      <c r="E1178" s="33" t="s">
        <v>157</v>
      </c>
      <c r="F1178" s="30"/>
      <c r="G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</row>
    <row r="1179" ht="15.75" customHeight="1">
      <c r="A1179" s="30"/>
      <c r="B1179" s="33"/>
      <c r="C1179" s="33"/>
      <c r="D1179" s="33">
        <v>70231.0</v>
      </c>
      <c r="E1179" s="33" t="s">
        <v>651</v>
      </c>
      <c r="F1179" s="30"/>
      <c r="G1179" s="30"/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</row>
    <row r="1180" ht="15.75" customHeight="1">
      <c r="A1180" s="30"/>
      <c r="B1180" s="33"/>
      <c r="C1180" s="33"/>
      <c r="D1180" s="33">
        <v>70232.0</v>
      </c>
      <c r="E1180" s="33" t="s">
        <v>652</v>
      </c>
      <c r="F1180" s="30"/>
      <c r="G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</row>
    <row r="1181" ht="15.75" customHeight="1">
      <c r="A1181" s="30"/>
      <c r="B1181" s="33"/>
      <c r="C1181" s="33">
        <v>7024.0</v>
      </c>
      <c r="D1181" s="33"/>
      <c r="E1181" s="33" t="s">
        <v>659</v>
      </c>
      <c r="F1181" s="30"/>
      <c r="G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0"/>
      <c r="Z1181" s="30"/>
    </row>
    <row r="1182" ht="15.75" customHeight="1">
      <c r="A1182" s="30"/>
      <c r="B1182" s="33"/>
      <c r="C1182" s="33"/>
      <c r="D1182" s="33">
        <v>70241.0</v>
      </c>
      <c r="E1182" s="33" t="s">
        <v>651</v>
      </c>
      <c r="F1182" s="30"/>
      <c r="G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</row>
    <row r="1183" ht="15.75" customHeight="1">
      <c r="A1183" s="30"/>
      <c r="B1183" s="33"/>
      <c r="C1183" s="33"/>
      <c r="D1183" s="33">
        <v>70242.0</v>
      </c>
      <c r="E1183" s="33" t="s">
        <v>652</v>
      </c>
      <c r="F1183" s="30"/>
      <c r="G1183" s="30"/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</row>
    <row r="1184" ht="15.75" customHeight="1">
      <c r="A1184" s="30"/>
      <c r="B1184" s="33"/>
      <c r="C1184" s="33">
        <v>7025.0</v>
      </c>
      <c r="D1184" s="33"/>
      <c r="E1184" s="33" t="s">
        <v>161</v>
      </c>
      <c r="F1184" s="30"/>
      <c r="G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</row>
    <row r="1185" ht="15.75" customHeight="1">
      <c r="A1185" s="30"/>
      <c r="B1185" s="33"/>
      <c r="C1185" s="33"/>
      <c r="D1185" s="33">
        <v>70251.0</v>
      </c>
      <c r="E1185" s="33" t="s">
        <v>651</v>
      </c>
      <c r="F1185" s="30"/>
      <c r="G1185" s="30"/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0"/>
      <c r="Z1185" s="30"/>
    </row>
    <row r="1186" ht="15.75" customHeight="1">
      <c r="A1186" s="30"/>
      <c r="B1186" s="33"/>
      <c r="C1186" s="33"/>
      <c r="D1186" s="33">
        <v>70252.0</v>
      </c>
      <c r="E1186" s="33" t="s">
        <v>652</v>
      </c>
      <c r="F1186" s="30"/>
      <c r="G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</row>
    <row r="1187" ht="15.75" customHeight="1">
      <c r="A1187" s="30"/>
      <c r="B1187" s="33">
        <v>703.0</v>
      </c>
      <c r="C1187" s="33"/>
      <c r="D1187" s="33"/>
      <c r="E1187" s="33" t="s">
        <v>233</v>
      </c>
      <c r="F1187" s="30"/>
      <c r="G1187" s="30"/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0"/>
      <c r="Z1187" s="30"/>
    </row>
    <row r="1188" ht="15.75" customHeight="1">
      <c r="A1188" s="30"/>
      <c r="B1188" s="33"/>
      <c r="C1188" s="33">
        <v>7031.0</v>
      </c>
      <c r="D1188" s="33"/>
      <c r="E1188" s="33" t="s">
        <v>171</v>
      </c>
      <c r="F1188" s="30"/>
      <c r="G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</row>
    <row r="1189" ht="15.75" customHeight="1">
      <c r="A1189" s="30"/>
      <c r="B1189" s="33"/>
      <c r="C1189" s="33"/>
      <c r="D1189" s="33">
        <v>70311.0</v>
      </c>
      <c r="E1189" s="33" t="s">
        <v>651</v>
      </c>
      <c r="F1189" s="30"/>
      <c r="G1189" s="30"/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</row>
    <row r="1190" ht="15.75" customHeight="1">
      <c r="A1190" s="30"/>
      <c r="B1190" s="33"/>
      <c r="C1190" s="33"/>
      <c r="D1190" s="33">
        <v>70312.0</v>
      </c>
      <c r="E1190" s="33" t="s">
        <v>652</v>
      </c>
      <c r="F1190" s="30"/>
      <c r="G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</row>
    <row r="1191" ht="15.75" customHeight="1">
      <c r="A1191" s="30"/>
      <c r="B1191" s="33"/>
      <c r="C1191" s="33">
        <v>7032.0</v>
      </c>
      <c r="D1191" s="33"/>
      <c r="E1191" s="33" t="s">
        <v>169</v>
      </c>
      <c r="F1191" s="30"/>
      <c r="G1191" s="30"/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</row>
    <row r="1192" ht="15.75" customHeight="1">
      <c r="A1192" s="30"/>
      <c r="B1192" s="33"/>
      <c r="C1192" s="33"/>
      <c r="D1192" s="33">
        <v>70321.0</v>
      </c>
      <c r="E1192" s="33" t="s">
        <v>651</v>
      </c>
      <c r="F1192" s="30"/>
      <c r="G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</row>
    <row r="1193" ht="15.75" customHeight="1">
      <c r="A1193" s="30"/>
      <c r="B1193" s="33"/>
      <c r="C1193" s="33"/>
      <c r="D1193" s="33">
        <v>70322.0</v>
      </c>
      <c r="E1193" s="33" t="s">
        <v>652</v>
      </c>
      <c r="F1193" s="30"/>
      <c r="G1193" s="30"/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</row>
    <row r="1194" ht="15.75" customHeight="1">
      <c r="A1194" s="30"/>
      <c r="B1194" s="33">
        <v>704.0</v>
      </c>
      <c r="C1194" s="33"/>
      <c r="D1194" s="33"/>
      <c r="E1194" s="33" t="s">
        <v>660</v>
      </c>
      <c r="F1194" s="30"/>
      <c r="G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</row>
    <row r="1195" ht="15.75" customHeight="1">
      <c r="A1195" s="30"/>
      <c r="B1195" s="33"/>
      <c r="C1195" s="33">
        <v>7041.0</v>
      </c>
      <c r="D1195" s="33"/>
      <c r="E1195" s="33" t="s">
        <v>651</v>
      </c>
      <c r="F1195" s="30"/>
      <c r="G1195" s="30"/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</row>
    <row r="1196" ht="15.75" customHeight="1">
      <c r="A1196" s="30"/>
      <c r="B1196" s="33"/>
      <c r="C1196" s="33">
        <v>7042.0</v>
      </c>
      <c r="D1196" s="33"/>
      <c r="E1196" s="33" t="s">
        <v>652</v>
      </c>
      <c r="F1196" s="30"/>
      <c r="G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</row>
    <row r="1197" ht="15.75" customHeight="1">
      <c r="A1197" s="30"/>
      <c r="B1197" s="33">
        <v>709.0</v>
      </c>
      <c r="C1197" s="33"/>
      <c r="D1197" s="33"/>
      <c r="E1197" s="33" t="s">
        <v>661</v>
      </c>
      <c r="F1197" s="30"/>
      <c r="G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</row>
    <row r="1198" ht="15.75" customHeight="1">
      <c r="A1198" s="30"/>
      <c r="B1198" s="33"/>
      <c r="C1198" s="33">
        <v>7091.0</v>
      </c>
      <c r="D1198" s="33"/>
      <c r="E1198" s="33" t="s">
        <v>662</v>
      </c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</row>
    <row r="1199" ht="15.75" customHeight="1">
      <c r="A1199" s="30"/>
      <c r="B1199" s="33"/>
      <c r="C1199" s="33"/>
      <c r="D1199" s="33">
        <v>70911.0</v>
      </c>
      <c r="E1199" s="33" t="s">
        <v>504</v>
      </c>
      <c r="F1199" s="30"/>
      <c r="G1199" s="30"/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</row>
    <row r="1200" ht="15.75" customHeight="1">
      <c r="A1200" s="30"/>
      <c r="B1200" s="33"/>
      <c r="C1200" s="33"/>
      <c r="D1200" s="33">
        <v>70912.0</v>
      </c>
      <c r="E1200" s="33" t="s">
        <v>489</v>
      </c>
      <c r="F1200" s="30"/>
      <c r="G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</row>
    <row r="1201" ht="15.75" customHeight="1">
      <c r="A1201" s="30"/>
      <c r="B1201" s="33"/>
      <c r="C1201" s="33"/>
      <c r="D1201" s="33">
        <v>70913.0</v>
      </c>
      <c r="E1201" s="33" t="s">
        <v>490</v>
      </c>
      <c r="F1201" s="30"/>
      <c r="G1201" s="30"/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0"/>
      <c r="Z1201" s="30"/>
    </row>
    <row r="1202" ht="15.75" customHeight="1">
      <c r="A1202" s="30"/>
      <c r="B1202" s="33"/>
      <c r="C1202" s="33"/>
      <c r="D1202" s="33">
        <v>70914.0</v>
      </c>
      <c r="E1202" s="33" t="s">
        <v>491</v>
      </c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</row>
    <row r="1203" ht="15.75" customHeight="1">
      <c r="A1203" s="30"/>
      <c r="B1203" s="33"/>
      <c r="C1203" s="33"/>
      <c r="D1203" s="33">
        <v>70915.0</v>
      </c>
      <c r="E1203" s="33" t="s">
        <v>658</v>
      </c>
      <c r="F1203" s="30"/>
      <c r="G1203" s="30"/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</row>
    <row r="1204" ht="15.75" customHeight="1">
      <c r="A1204" s="30"/>
      <c r="B1204" s="33"/>
      <c r="C1204" s="33">
        <v>7092.0</v>
      </c>
      <c r="D1204" s="33"/>
      <c r="E1204" s="33" t="s">
        <v>663</v>
      </c>
      <c r="F1204" s="30"/>
      <c r="G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</row>
    <row r="1205" ht="15.75" customHeight="1">
      <c r="A1205" s="30"/>
      <c r="B1205" s="33"/>
      <c r="C1205" s="33"/>
      <c r="D1205" s="33">
        <v>70921.0</v>
      </c>
      <c r="E1205" s="33" t="s">
        <v>504</v>
      </c>
      <c r="F1205" s="30"/>
      <c r="G1205" s="30"/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/>
    </row>
    <row r="1206" ht="15.75" customHeight="1">
      <c r="A1206" s="30"/>
      <c r="B1206" s="33"/>
      <c r="C1206" s="33"/>
      <c r="D1206" s="33">
        <v>70922.0</v>
      </c>
      <c r="E1206" s="33" t="s">
        <v>489</v>
      </c>
      <c r="F1206" s="30"/>
      <c r="G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</row>
    <row r="1207" ht="15.75" customHeight="1">
      <c r="A1207" s="30"/>
      <c r="B1207" s="33"/>
      <c r="C1207" s="33"/>
      <c r="D1207" s="33">
        <v>70923.0</v>
      </c>
      <c r="E1207" s="33" t="s">
        <v>490</v>
      </c>
      <c r="F1207" s="30"/>
      <c r="G1207" s="30"/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/>
    </row>
    <row r="1208" ht="15.75" customHeight="1">
      <c r="A1208" s="30"/>
      <c r="B1208" s="33"/>
      <c r="C1208" s="33"/>
      <c r="D1208" s="33">
        <v>70924.0</v>
      </c>
      <c r="E1208" s="33" t="s">
        <v>491</v>
      </c>
      <c r="F1208" s="30"/>
      <c r="G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</row>
    <row r="1209" ht="15.75" customHeight="1">
      <c r="A1209" s="30"/>
      <c r="B1209" s="33"/>
      <c r="C1209" s="33"/>
      <c r="D1209" s="33">
        <v>70925.0</v>
      </c>
      <c r="E1209" s="33" t="s">
        <v>658</v>
      </c>
      <c r="F1209" s="30"/>
      <c r="G1209" s="30"/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</row>
    <row r="1210" ht="15.75" customHeight="1">
      <c r="A1210" s="30"/>
      <c r="B1210" s="33"/>
      <c r="C1210" s="33">
        <v>7093.0</v>
      </c>
      <c r="D1210" s="33"/>
      <c r="E1210" s="33" t="s">
        <v>664</v>
      </c>
      <c r="F1210" s="30"/>
      <c r="G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</row>
    <row r="1211" ht="15.75" customHeight="1">
      <c r="A1211" s="30"/>
      <c r="B1211" s="33"/>
      <c r="C1211" s="33"/>
      <c r="D1211" s="33">
        <v>70931.0</v>
      </c>
      <c r="E1211" s="33" t="s">
        <v>142</v>
      </c>
      <c r="F1211" s="30"/>
      <c r="G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</row>
    <row r="1212" ht="15.75" customHeight="1">
      <c r="A1212" s="30"/>
      <c r="B1212" s="33"/>
      <c r="C1212" s="33"/>
      <c r="D1212" s="33">
        <v>70932.0</v>
      </c>
      <c r="E1212" s="33" t="s">
        <v>653</v>
      </c>
      <c r="F1212" s="30"/>
      <c r="G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</row>
    <row r="1213" ht="15.75" customHeight="1">
      <c r="A1213" s="30"/>
      <c r="B1213" s="33"/>
      <c r="C1213" s="33"/>
      <c r="D1213" s="33">
        <v>70933.0</v>
      </c>
      <c r="E1213" s="33" t="s">
        <v>157</v>
      </c>
      <c r="F1213" s="30"/>
      <c r="G1213" s="30"/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</row>
    <row r="1214" ht="15.75" customHeight="1">
      <c r="A1214" s="30"/>
      <c r="B1214" s="33"/>
      <c r="C1214" s="33"/>
      <c r="D1214" s="33">
        <v>70934.0</v>
      </c>
      <c r="E1214" s="33" t="s">
        <v>665</v>
      </c>
      <c r="F1214" s="30"/>
      <c r="G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</row>
    <row r="1215" ht="15.75" customHeight="1">
      <c r="A1215" s="30"/>
      <c r="B1215" s="33"/>
      <c r="C1215" s="33"/>
      <c r="D1215" s="33">
        <v>70935.0</v>
      </c>
      <c r="E1215" s="33" t="s">
        <v>161</v>
      </c>
      <c r="F1215" s="30"/>
      <c r="G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</row>
    <row r="1216" ht="15.75" customHeight="1">
      <c r="A1216" s="30"/>
      <c r="B1216" s="33"/>
      <c r="C1216" s="33">
        <v>7094.0</v>
      </c>
      <c r="D1216" s="33"/>
      <c r="E1216" s="33" t="s">
        <v>666</v>
      </c>
      <c r="F1216" s="30"/>
      <c r="G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</row>
    <row r="1217" ht="15.75" customHeight="1">
      <c r="A1217" s="30"/>
      <c r="B1217" s="33"/>
      <c r="C1217" s="33"/>
      <c r="D1217" s="33">
        <v>70941.0</v>
      </c>
      <c r="E1217" s="33" t="s">
        <v>142</v>
      </c>
      <c r="F1217" s="30"/>
      <c r="G1217" s="30"/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</row>
    <row r="1218" ht="15.75" customHeight="1">
      <c r="A1218" s="30"/>
      <c r="B1218" s="33"/>
      <c r="C1218" s="33"/>
      <c r="D1218" s="33">
        <v>70942.0</v>
      </c>
      <c r="E1218" s="33" t="s">
        <v>653</v>
      </c>
      <c r="F1218" s="30"/>
      <c r="G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</row>
    <row r="1219" ht="15.75" customHeight="1">
      <c r="A1219" s="30"/>
      <c r="B1219" s="33"/>
      <c r="C1219" s="33"/>
      <c r="D1219" s="33">
        <v>70943.0</v>
      </c>
      <c r="E1219" s="33" t="s">
        <v>157</v>
      </c>
      <c r="F1219" s="30"/>
      <c r="G1219" s="30"/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</row>
    <row r="1220" ht="15.75" customHeight="1">
      <c r="A1220" s="30"/>
      <c r="B1220" s="33"/>
      <c r="C1220" s="33"/>
      <c r="D1220" s="33">
        <v>70944.0</v>
      </c>
      <c r="E1220" s="33" t="s">
        <v>667</v>
      </c>
      <c r="F1220" s="30"/>
      <c r="G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</row>
    <row r="1221" ht="15.75" customHeight="1">
      <c r="A1221" s="30"/>
      <c r="B1221" s="33"/>
      <c r="C1221" s="33"/>
      <c r="D1221" s="33">
        <v>70945.0</v>
      </c>
      <c r="E1221" s="33" t="s">
        <v>161</v>
      </c>
      <c r="F1221" s="30"/>
      <c r="G1221" s="30"/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</row>
    <row r="1222" ht="15.75" customHeight="1">
      <c r="A1222" s="30"/>
      <c r="B1222" s="33"/>
      <c r="C1222" s="33">
        <v>7095.0</v>
      </c>
      <c r="D1222" s="33"/>
      <c r="E1222" s="33" t="s">
        <v>668</v>
      </c>
      <c r="F1222" s="30"/>
      <c r="G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</row>
    <row r="1223" ht="15.75" customHeight="1">
      <c r="A1223" s="30"/>
      <c r="B1223" s="33"/>
      <c r="C1223" s="33"/>
      <c r="D1223" s="33">
        <v>70951.0</v>
      </c>
      <c r="E1223" s="33" t="s">
        <v>171</v>
      </c>
      <c r="F1223" s="30"/>
      <c r="G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</row>
    <row r="1224" ht="15.75" customHeight="1">
      <c r="A1224" s="30"/>
      <c r="B1224" s="33"/>
      <c r="C1224" s="33"/>
      <c r="D1224" s="33">
        <v>70952.0</v>
      </c>
      <c r="E1224" s="33" t="s">
        <v>169</v>
      </c>
      <c r="F1224" s="30"/>
      <c r="G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</row>
    <row r="1225" ht="15.75" customHeight="1">
      <c r="A1225" s="30"/>
      <c r="B1225" s="33"/>
      <c r="C1225" s="33">
        <v>7096.0</v>
      </c>
      <c r="D1225" s="33"/>
      <c r="E1225" s="33" t="s">
        <v>669</v>
      </c>
      <c r="F1225" s="30"/>
      <c r="G1225" s="30"/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</row>
    <row r="1226" ht="15.75" customHeight="1">
      <c r="A1226" s="30"/>
      <c r="B1226" s="33"/>
      <c r="C1226" s="33"/>
      <c r="D1226" s="33">
        <v>70961.0</v>
      </c>
      <c r="E1226" s="33" t="s">
        <v>171</v>
      </c>
      <c r="F1226" s="30"/>
      <c r="G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</row>
    <row r="1227" ht="15.75" customHeight="1">
      <c r="A1227" s="30"/>
      <c r="B1227" s="33"/>
      <c r="C1227" s="33"/>
      <c r="D1227" s="33">
        <v>70962.0</v>
      </c>
      <c r="E1227" s="33" t="s">
        <v>169</v>
      </c>
      <c r="F1227" s="30"/>
      <c r="G1227" s="30"/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</row>
    <row r="1228" ht="15.75" customHeight="1">
      <c r="A1228" s="30"/>
      <c r="B1228" s="33"/>
      <c r="C1228" s="33">
        <v>7097.0</v>
      </c>
      <c r="D1228" s="33"/>
      <c r="E1228" s="33" t="s">
        <v>660</v>
      </c>
      <c r="F1228" s="30"/>
      <c r="G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</row>
    <row r="1229" ht="15.75" customHeight="1">
      <c r="A1229" s="30"/>
      <c r="B1229" s="33"/>
      <c r="C1229" s="33"/>
      <c r="D1229" s="33">
        <v>70971.0</v>
      </c>
      <c r="E1229" s="33" t="s">
        <v>651</v>
      </c>
      <c r="F1229" s="30"/>
      <c r="G1229" s="30"/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</row>
    <row r="1230" ht="15.75" customHeight="1">
      <c r="A1230" s="30"/>
      <c r="B1230" s="33"/>
      <c r="C1230" s="33"/>
      <c r="D1230" s="33">
        <v>70972.0</v>
      </c>
      <c r="E1230" s="33" t="s">
        <v>652</v>
      </c>
      <c r="F1230" s="30"/>
      <c r="G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</row>
    <row r="1231" ht="15.75" customHeight="1">
      <c r="A1231" s="30">
        <v>71.0</v>
      </c>
      <c r="B1231" s="30"/>
      <c r="C1231" s="30"/>
      <c r="D1231" s="30"/>
      <c r="E1231" s="33" t="s">
        <v>670</v>
      </c>
      <c r="F1231" s="30"/>
      <c r="G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</row>
    <row r="1232" ht="15.75" customHeight="1">
      <c r="A1232" s="30"/>
      <c r="B1232" s="33">
        <v>711.0</v>
      </c>
      <c r="C1232" s="33"/>
      <c r="D1232" s="30"/>
      <c r="E1232" s="33" t="s">
        <v>671</v>
      </c>
      <c r="F1232" s="30"/>
      <c r="G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</row>
    <row r="1233" ht="15.75" customHeight="1">
      <c r="A1233" s="30"/>
      <c r="B1233" s="33"/>
      <c r="C1233" s="33">
        <v>7111.0</v>
      </c>
      <c r="D1233" s="30"/>
      <c r="E1233" s="33" t="s">
        <v>672</v>
      </c>
      <c r="F1233" s="30"/>
      <c r="G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</row>
    <row r="1234" ht="15.75" customHeight="1">
      <c r="A1234" s="30"/>
      <c r="B1234" s="33"/>
      <c r="C1234" s="33">
        <v>7112.0</v>
      </c>
      <c r="D1234" s="30"/>
      <c r="E1234" s="33" t="s">
        <v>653</v>
      </c>
      <c r="F1234" s="30"/>
      <c r="G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</row>
    <row r="1235" ht="15.75" customHeight="1">
      <c r="A1235" s="30"/>
      <c r="B1235" s="33"/>
      <c r="C1235" s="33">
        <v>7113.0</v>
      </c>
      <c r="D1235" s="30"/>
      <c r="E1235" s="33" t="s">
        <v>157</v>
      </c>
      <c r="F1235" s="30"/>
      <c r="G1235" s="30"/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</row>
    <row r="1236" ht="15.75" customHeight="1">
      <c r="A1236" s="30"/>
      <c r="B1236" s="33"/>
      <c r="C1236" s="33">
        <v>7114.0</v>
      </c>
      <c r="D1236" s="30"/>
      <c r="E1236" s="33" t="s">
        <v>654</v>
      </c>
      <c r="F1236" s="30"/>
      <c r="G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</row>
    <row r="1237" ht="15.75" customHeight="1">
      <c r="A1237" s="30"/>
      <c r="B1237" s="33"/>
      <c r="C1237" s="33">
        <v>7115.0</v>
      </c>
      <c r="D1237" s="30"/>
      <c r="E1237" s="33" t="s">
        <v>673</v>
      </c>
      <c r="F1237" s="30"/>
      <c r="G1237" s="30"/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</row>
    <row r="1238" ht="15.75" customHeight="1">
      <c r="A1238" s="30"/>
      <c r="B1238" s="33">
        <v>712.0</v>
      </c>
      <c r="C1238" s="33"/>
      <c r="D1238" s="30"/>
      <c r="E1238" s="33" t="s">
        <v>674</v>
      </c>
      <c r="F1238" s="30"/>
      <c r="G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</row>
    <row r="1239" ht="15.75" customHeight="1">
      <c r="A1239" s="30"/>
      <c r="B1239" s="33"/>
      <c r="C1239" s="33">
        <v>7121.0</v>
      </c>
      <c r="D1239" s="30"/>
      <c r="E1239" s="33" t="s">
        <v>171</v>
      </c>
      <c r="F1239" s="30"/>
      <c r="G1239" s="30"/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</row>
    <row r="1240" ht="15.75" customHeight="1">
      <c r="A1240" s="30"/>
      <c r="B1240" s="33"/>
      <c r="C1240" s="33">
        <v>7122.0</v>
      </c>
      <c r="D1240" s="30"/>
      <c r="E1240" s="33" t="s">
        <v>169</v>
      </c>
      <c r="F1240" s="30"/>
      <c r="G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</row>
    <row r="1241" ht="15.75" customHeight="1">
      <c r="A1241" s="30"/>
      <c r="B1241" s="33">
        <v>713.0</v>
      </c>
      <c r="C1241" s="33"/>
      <c r="D1241" s="30"/>
      <c r="E1241" s="33" t="s">
        <v>675</v>
      </c>
      <c r="F1241" s="30"/>
      <c r="G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</row>
    <row r="1242" ht="15.75" customHeight="1">
      <c r="A1242" s="30"/>
      <c r="B1242" s="33"/>
      <c r="C1242" s="33">
        <v>7131.0</v>
      </c>
      <c r="D1242" s="30"/>
      <c r="E1242" s="33" t="s">
        <v>173</v>
      </c>
      <c r="F1242" s="30"/>
      <c r="G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</row>
    <row r="1243" ht="15.75" customHeight="1">
      <c r="A1243" s="30"/>
      <c r="B1243" s="33"/>
      <c r="C1243" s="33">
        <v>7132.0</v>
      </c>
      <c r="D1243" s="30"/>
      <c r="E1243" s="33" t="s">
        <v>676</v>
      </c>
      <c r="F1243" s="30"/>
      <c r="G1243" s="30"/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</row>
    <row r="1244" ht="15.75" customHeight="1">
      <c r="A1244" s="30"/>
      <c r="B1244" s="33"/>
      <c r="C1244" s="33">
        <v>7133.0</v>
      </c>
      <c r="D1244" s="30"/>
      <c r="E1244" s="33" t="s">
        <v>677</v>
      </c>
      <c r="F1244" s="30"/>
      <c r="G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</row>
    <row r="1245" ht="15.75" customHeight="1">
      <c r="A1245" s="30"/>
      <c r="B1245" s="33"/>
      <c r="C1245" s="33">
        <v>7134.0</v>
      </c>
      <c r="D1245" s="30"/>
      <c r="E1245" s="33" t="s">
        <v>678</v>
      </c>
      <c r="F1245" s="30"/>
      <c r="G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</row>
    <row r="1246" ht="15.75" customHeight="1">
      <c r="A1246" s="30"/>
      <c r="B1246" s="33"/>
      <c r="C1246" s="33">
        <v>7135.0</v>
      </c>
      <c r="D1246" s="30"/>
      <c r="E1246" s="33" t="s">
        <v>679</v>
      </c>
      <c r="F1246" s="30"/>
      <c r="G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</row>
    <row r="1247" ht="15.75" customHeight="1">
      <c r="A1247" s="30"/>
      <c r="B1247" s="33"/>
      <c r="C1247" s="33">
        <v>7136.0</v>
      </c>
      <c r="D1247" s="30"/>
      <c r="E1247" s="33" t="s">
        <v>179</v>
      </c>
      <c r="F1247" s="30"/>
      <c r="G1247" s="30"/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</row>
    <row r="1248" ht="15.75" customHeight="1">
      <c r="A1248" s="30"/>
      <c r="B1248" s="33">
        <v>714.0</v>
      </c>
      <c r="C1248" s="33"/>
      <c r="D1248" s="30"/>
      <c r="E1248" s="33" t="s">
        <v>680</v>
      </c>
      <c r="F1248" s="30"/>
      <c r="G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</row>
    <row r="1249" ht="15.75" customHeight="1">
      <c r="A1249" s="30"/>
      <c r="B1249" s="33"/>
      <c r="C1249" s="33">
        <v>7141.0</v>
      </c>
      <c r="D1249" s="30"/>
      <c r="E1249" s="33" t="s">
        <v>202</v>
      </c>
      <c r="F1249" s="30"/>
      <c r="G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</row>
    <row r="1250" ht="15.75" customHeight="1">
      <c r="A1250" s="30"/>
      <c r="B1250" s="33"/>
      <c r="C1250" s="33">
        <v>7142.0</v>
      </c>
      <c r="D1250" s="30"/>
      <c r="E1250" s="33" t="s">
        <v>203</v>
      </c>
      <c r="F1250" s="30"/>
      <c r="G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</row>
    <row r="1251" ht="15.75" customHeight="1">
      <c r="A1251" s="30"/>
      <c r="B1251" s="33">
        <v>715.0</v>
      </c>
      <c r="C1251" s="33"/>
      <c r="D1251" s="30"/>
      <c r="E1251" s="33" t="s">
        <v>681</v>
      </c>
      <c r="F1251" s="30"/>
      <c r="G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</row>
    <row r="1252" ht="15.75" customHeight="1">
      <c r="A1252" s="30">
        <v>72.0</v>
      </c>
      <c r="B1252" s="30"/>
      <c r="C1252" s="30"/>
      <c r="D1252" s="30"/>
      <c r="E1252" s="33" t="s">
        <v>682</v>
      </c>
      <c r="F1252" s="30"/>
      <c r="G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</row>
    <row r="1253" ht="15.75" customHeight="1">
      <c r="A1253" s="30"/>
      <c r="B1253" s="33">
        <v>721.0</v>
      </c>
      <c r="C1253" s="33"/>
      <c r="D1253" s="33"/>
      <c r="E1253" s="33" t="s">
        <v>206</v>
      </c>
      <c r="F1253" s="30"/>
      <c r="G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</row>
    <row r="1254" ht="15.75" customHeight="1">
      <c r="A1254" s="30"/>
      <c r="B1254" s="33"/>
      <c r="C1254" s="33">
        <v>7211.0</v>
      </c>
      <c r="D1254" s="33"/>
      <c r="E1254" s="33" t="s">
        <v>208</v>
      </c>
      <c r="F1254" s="30"/>
      <c r="G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</row>
    <row r="1255" ht="15.75" customHeight="1">
      <c r="A1255" s="30"/>
      <c r="B1255" s="33">
        <v>722.0</v>
      </c>
      <c r="C1255" s="33"/>
      <c r="D1255" s="33"/>
      <c r="E1255" s="33" t="s">
        <v>115</v>
      </c>
      <c r="F1255" s="30"/>
      <c r="G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</row>
    <row r="1256" ht="15.75" customHeight="1">
      <c r="A1256" s="30"/>
      <c r="B1256" s="33"/>
      <c r="C1256" s="33">
        <v>7221.0</v>
      </c>
      <c r="D1256" s="33"/>
      <c r="E1256" s="33" t="s">
        <v>208</v>
      </c>
      <c r="F1256" s="30"/>
      <c r="G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</row>
    <row r="1257" ht="15.75" customHeight="1">
      <c r="A1257" s="30"/>
      <c r="B1257" s="33"/>
      <c r="C1257" s="33">
        <v>7222.0</v>
      </c>
      <c r="D1257" s="33"/>
      <c r="E1257" s="33" t="s">
        <v>683</v>
      </c>
      <c r="F1257" s="30"/>
      <c r="G1257" s="30"/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</row>
    <row r="1258" ht="15.75" customHeight="1">
      <c r="A1258" s="30"/>
      <c r="B1258" s="33"/>
      <c r="C1258" s="33">
        <v>7223.0</v>
      </c>
      <c r="D1258" s="33"/>
      <c r="E1258" s="33" t="s">
        <v>210</v>
      </c>
      <c r="F1258" s="30"/>
      <c r="G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</row>
    <row r="1259" ht="15.75" customHeight="1">
      <c r="A1259" s="30"/>
      <c r="B1259" s="33"/>
      <c r="C1259" s="33">
        <v>7224.0</v>
      </c>
      <c r="D1259" s="33"/>
      <c r="E1259" s="33" t="s">
        <v>211</v>
      </c>
      <c r="F1259" s="30"/>
      <c r="G1259" s="30"/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</row>
    <row r="1260" ht="15.75" customHeight="1">
      <c r="A1260" s="30"/>
      <c r="B1260" s="33"/>
      <c r="C1260" s="33">
        <v>7225.0</v>
      </c>
      <c r="D1260" s="33"/>
      <c r="E1260" s="33" t="s">
        <v>212</v>
      </c>
      <c r="F1260" s="30"/>
      <c r="G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</row>
    <row r="1261" ht="15.75" customHeight="1">
      <c r="A1261" s="30"/>
      <c r="B1261" s="33"/>
      <c r="C1261" s="33">
        <v>7226.0</v>
      </c>
      <c r="D1261" s="33"/>
      <c r="E1261" s="33" t="s">
        <v>282</v>
      </c>
      <c r="F1261" s="30"/>
      <c r="G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</row>
    <row r="1262" ht="15.75" customHeight="1">
      <c r="A1262" s="30"/>
      <c r="B1262" s="33"/>
      <c r="C1262" s="33">
        <v>7227.0</v>
      </c>
      <c r="D1262" s="33"/>
      <c r="E1262" s="33" t="s">
        <v>283</v>
      </c>
      <c r="F1262" s="30"/>
      <c r="G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</row>
    <row r="1263" ht="15.75" customHeight="1">
      <c r="A1263" s="30"/>
      <c r="B1263" s="33"/>
      <c r="C1263" s="33">
        <v>7228.0</v>
      </c>
      <c r="D1263" s="33"/>
      <c r="E1263" s="33" t="s">
        <v>284</v>
      </c>
      <c r="F1263" s="30"/>
      <c r="G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</row>
    <row r="1264" ht="15.75" customHeight="1">
      <c r="A1264" s="30"/>
      <c r="B1264" s="33">
        <v>723.0</v>
      </c>
      <c r="C1264" s="33"/>
      <c r="D1264" s="33"/>
      <c r="E1264" s="33" t="s">
        <v>116</v>
      </c>
      <c r="F1264" s="30"/>
      <c r="G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</row>
    <row r="1265" ht="15.75" customHeight="1">
      <c r="A1265" s="30"/>
      <c r="B1265" s="33"/>
      <c r="C1265" s="33">
        <v>7231.0</v>
      </c>
      <c r="D1265" s="33"/>
      <c r="E1265" s="33" t="s">
        <v>216</v>
      </c>
      <c r="F1265" s="30"/>
      <c r="G1265" s="30"/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</row>
    <row r="1266" ht="15.75" customHeight="1">
      <c r="A1266" s="30"/>
      <c r="B1266" s="33"/>
      <c r="C1266" s="33">
        <v>7232.0</v>
      </c>
      <c r="D1266" s="33"/>
      <c r="E1266" s="33" t="s">
        <v>626</v>
      </c>
      <c r="F1266" s="30"/>
      <c r="G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</row>
    <row r="1267" ht="15.75" customHeight="1">
      <c r="A1267" s="30"/>
      <c r="B1267" s="33"/>
      <c r="C1267" s="33">
        <v>7233.0</v>
      </c>
      <c r="D1267" s="33"/>
      <c r="E1267" s="33" t="s">
        <v>627</v>
      </c>
      <c r="F1267" s="30"/>
      <c r="G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</row>
    <row r="1268" ht="15.75" customHeight="1">
      <c r="A1268" s="30"/>
      <c r="B1268" s="33">
        <v>724.0</v>
      </c>
      <c r="C1268" s="33"/>
      <c r="D1268" s="33"/>
      <c r="E1268" s="33" t="s">
        <v>578</v>
      </c>
      <c r="F1268" s="30"/>
      <c r="G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</row>
    <row r="1269" ht="15.75" customHeight="1">
      <c r="A1269" s="30"/>
      <c r="B1269" s="33"/>
      <c r="C1269" s="33">
        <v>7241.0</v>
      </c>
      <c r="D1269" s="33"/>
      <c r="E1269" s="33" t="s">
        <v>684</v>
      </c>
      <c r="F1269" s="30"/>
      <c r="G1269" s="30"/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</row>
    <row r="1270" ht="15.75" customHeight="1">
      <c r="A1270" s="30"/>
      <c r="B1270" s="33"/>
      <c r="C1270" s="33">
        <v>7242.0</v>
      </c>
      <c r="D1270" s="33"/>
      <c r="E1270" s="33" t="s">
        <v>685</v>
      </c>
      <c r="F1270" s="30"/>
      <c r="G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</row>
    <row r="1271" ht="15.75" customHeight="1">
      <c r="A1271" s="30"/>
      <c r="B1271" s="33">
        <v>725.0</v>
      </c>
      <c r="C1271" s="33"/>
      <c r="D1271" s="33"/>
      <c r="E1271" s="33" t="s">
        <v>686</v>
      </c>
      <c r="F1271" s="30"/>
      <c r="G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</row>
    <row r="1272" ht="15.75" customHeight="1">
      <c r="A1272" s="30"/>
      <c r="B1272" s="33"/>
      <c r="C1272" s="33">
        <v>7251.0</v>
      </c>
      <c r="D1272" s="33"/>
      <c r="E1272" s="33" t="s">
        <v>687</v>
      </c>
      <c r="F1272" s="30"/>
      <c r="G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</row>
    <row r="1273" ht="15.75" customHeight="1">
      <c r="A1273" s="30"/>
      <c r="B1273" s="33"/>
      <c r="C1273" s="33"/>
      <c r="D1273" s="33">
        <v>72511.0</v>
      </c>
      <c r="E1273" s="33" t="s">
        <v>688</v>
      </c>
      <c r="F1273" s="30"/>
      <c r="G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</row>
    <row r="1274" ht="15.75" customHeight="1">
      <c r="A1274" s="30"/>
      <c r="B1274" s="33"/>
      <c r="C1274" s="33">
        <v>7252.0</v>
      </c>
      <c r="D1274" s="33"/>
      <c r="E1274" s="33" t="s">
        <v>689</v>
      </c>
      <c r="F1274" s="30"/>
      <c r="G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</row>
    <row r="1275" ht="15.75" customHeight="1">
      <c r="A1275" s="30"/>
      <c r="B1275" s="33"/>
      <c r="C1275" s="33"/>
      <c r="D1275" s="33">
        <v>72521.0</v>
      </c>
      <c r="E1275" s="33" t="s">
        <v>208</v>
      </c>
      <c r="F1275" s="30"/>
      <c r="G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</row>
    <row r="1276" ht="15.75" customHeight="1">
      <c r="A1276" s="30"/>
      <c r="B1276" s="33"/>
      <c r="C1276" s="33"/>
      <c r="D1276" s="33">
        <v>72522.0</v>
      </c>
      <c r="E1276" s="33" t="s">
        <v>683</v>
      </c>
      <c r="F1276" s="30"/>
      <c r="G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</row>
    <row r="1277" ht="15.75" customHeight="1">
      <c r="A1277" s="30"/>
      <c r="B1277" s="33"/>
      <c r="C1277" s="33">
        <v>7253.0</v>
      </c>
      <c r="D1277" s="33"/>
      <c r="E1277" s="33" t="s">
        <v>690</v>
      </c>
      <c r="F1277" s="30"/>
      <c r="G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</row>
    <row r="1278" ht="15.75" customHeight="1">
      <c r="A1278" s="30"/>
      <c r="B1278" s="33"/>
      <c r="C1278" s="33">
        <v>7254.0</v>
      </c>
      <c r="D1278" s="33"/>
      <c r="E1278" s="33" t="s">
        <v>691</v>
      </c>
      <c r="F1278" s="30"/>
      <c r="G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</row>
    <row r="1279" ht="15.75" customHeight="1">
      <c r="A1279" s="30"/>
      <c r="B1279" s="33"/>
      <c r="C1279" s="33"/>
      <c r="D1279" s="33">
        <v>72541.0</v>
      </c>
      <c r="E1279" s="33" t="s">
        <v>621</v>
      </c>
      <c r="F1279" s="30"/>
      <c r="G1279" s="30"/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</row>
    <row r="1280" ht="15.75" customHeight="1">
      <c r="A1280" s="30"/>
      <c r="B1280" s="33"/>
      <c r="C1280" s="33"/>
      <c r="D1280" s="33">
        <v>72542.0</v>
      </c>
      <c r="E1280" s="33" t="s">
        <v>622</v>
      </c>
      <c r="F1280" s="30"/>
      <c r="G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</row>
    <row r="1281" ht="15.75" customHeight="1">
      <c r="A1281" s="30">
        <v>73.0</v>
      </c>
      <c r="B1281" s="30"/>
      <c r="C1281" s="30"/>
      <c r="D1281" s="30"/>
      <c r="E1281" s="33" t="s">
        <v>692</v>
      </c>
      <c r="F1281" s="30"/>
      <c r="G1281" s="30"/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</row>
    <row r="1282" ht="15.75" customHeight="1">
      <c r="A1282" s="30"/>
      <c r="B1282" s="33">
        <v>731.0</v>
      </c>
      <c r="C1282" s="33"/>
      <c r="D1282" s="30"/>
      <c r="E1282" s="33" t="s">
        <v>693</v>
      </c>
      <c r="F1282" s="30"/>
      <c r="G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</row>
    <row r="1283" ht="15.75" customHeight="1">
      <c r="A1283" s="30"/>
      <c r="B1283" s="33"/>
      <c r="C1283" s="33">
        <v>7311.0</v>
      </c>
      <c r="D1283" s="30"/>
      <c r="E1283" s="33" t="s">
        <v>651</v>
      </c>
      <c r="F1283" s="30"/>
      <c r="G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</row>
    <row r="1284" ht="15.75" customHeight="1">
      <c r="A1284" s="30"/>
      <c r="B1284" s="33"/>
      <c r="C1284" s="33">
        <v>7312.0</v>
      </c>
      <c r="D1284" s="30"/>
      <c r="E1284" s="33" t="s">
        <v>652</v>
      </c>
      <c r="F1284" s="30"/>
      <c r="G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</row>
    <row r="1285" ht="15.75" customHeight="1">
      <c r="A1285" s="30">
        <v>74.0</v>
      </c>
      <c r="B1285" s="30"/>
      <c r="C1285" s="30"/>
      <c r="D1285" s="30"/>
      <c r="E1285" s="33" t="s">
        <v>694</v>
      </c>
      <c r="F1285" s="30"/>
      <c r="G1285" s="30"/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</row>
    <row r="1286" ht="15.75" customHeight="1">
      <c r="A1286" s="30"/>
      <c r="B1286" s="33">
        <v>741.0</v>
      </c>
      <c r="C1286" s="33"/>
      <c r="D1286" s="30"/>
      <c r="E1286" s="33" t="s">
        <v>695</v>
      </c>
      <c r="F1286" s="30"/>
      <c r="G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</row>
    <row r="1287" ht="15.75" customHeight="1">
      <c r="A1287" s="30"/>
      <c r="B1287" s="33"/>
      <c r="C1287" s="33">
        <v>7411.0</v>
      </c>
      <c r="D1287" s="30"/>
      <c r="E1287" s="33" t="s">
        <v>651</v>
      </c>
      <c r="F1287" s="30"/>
      <c r="G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</row>
    <row r="1288" ht="15.75" customHeight="1">
      <c r="A1288" s="30"/>
      <c r="B1288" s="33"/>
      <c r="C1288" s="33">
        <v>7412.0</v>
      </c>
      <c r="D1288" s="30"/>
      <c r="E1288" s="33" t="s">
        <v>652</v>
      </c>
      <c r="F1288" s="30"/>
      <c r="G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</row>
    <row r="1289" ht="15.75" customHeight="1">
      <c r="A1289" s="30">
        <v>75.0</v>
      </c>
      <c r="B1289" s="30"/>
      <c r="C1289" s="30"/>
      <c r="D1289" s="30"/>
      <c r="E1289" s="33" t="s">
        <v>696</v>
      </c>
      <c r="F1289" s="30"/>
      <c r="G1289" s="30"/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</row>
    <row r="1290" ht="15.75" customHeight="1">
      <c r="A1290" s="30"/>
      <c r="B1290" s="33">
        <v>751.0</v>
      </c>
      <c r="C1290" s="33"/>
      <c r="D1290" s="30"/>
      <c r="E1290" s="33" t="s">
        <v>697</v>
      </c>
      <c r="F1290" s="30"/>
      <c r="G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</row>
    <row r="1291" ht="15.75" customHeight="1">
      <c r="A1291" s="30"/>
      <c r="B1291" s="33">
        <v>752.0</v>
      </c>
      <c r="C1291" s="33"/>
      <c r="D1291" s="30"/>
      <c r="E1291" s="33" t="s">
        <v>698</v>
      </c>
      <c r="F1291" s="30"/>
      <c r="G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</row>
    <row r="1292" ht="15.75" customHeight="1">
      <c r="A1292" s="30"/>
      <c r="B1292" s="33">
        <v>753.0</v>
      </c>
      <c r="C1292" s="33"/>
      <c r="D1292" s="30"/>
      <c r="E1292" s="33" t="s">
        <v>107</v>
      </c>
      <c r="F1292" s="30"/>
      <c r="G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</row>
    <row r="1293" ht="15.75" customHeight="1">
      <c r="A1293" s="30"/>
      <c r="B1293" s="33">
        <v>754.0</v>
      </c>
      <c r="C1293" s="33"/>
      <c r="D1293" s="30"/>
      <c r="E1293" s="33" t="s">
        <v>128</v>
      </c>
      <c r="F1293" s="30"/>
      <c r="G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</row>
    <row r="1294" ht="15.75" customHeight="1">
      <c r="A1294" s="30"/>
      <c r="B1294" s="33"/>
      <c r="C1294" s="33">
        <v>7541.0</v>
      </c>
      <c r="D1294" s="30"/>
      <c r="E1294" s="33" t="s">
        <v>207</v>
      </c>
      <c r="F1294" s="30"/>
      <c r="G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</row>
    <row r="1295" ht="15.75" customHeight="1">
      <c r="A1295" s="30"/>
      <c r="B1295" s="33"/>
      <c r="C1295" s="33">
        <v>7542.0</v>
      </c>
      <c r="D1295" s="30"/>
      <c r="E1295" s="33" t="s">
        <v>208</v>
      </c>
      <c r="F1295" s="30"/>
      <c r="G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</row>
    <row r="1296" ht="15.75" customHeight="1">
      <c r="A1296" s="30"/>
      <c r="B1296" s="33"/>
      <c r="C1296" s="33">
        <v>7543.0</v>
      </c>
      <c r="D1296" s="30"/>
      <c r="E1296" s="33" t="s">
        <v>541</v>
      </c>
      <c r="F1296" s="30"/>
      <c r="G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</row>
    <row r="1297" ht="15.75" customHeight="1">
      <c r="A1297" s="30"/>
      <c r="B1297" s="33"/>
      <c r="C1297" s="33">
        <v>7544.0</v>
      </c>
      <c r="D1297" s="30"/>
      <c r="E1297" s="33" t="s">
        <v>210</v>
      </c>
      <c r="F1297" s="30"/>
      <c r="G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</row>
    <row r="1298" ht="15.75" customHeight="1">
      <c r="A1298" s="30"/>
      <c r="B1298" s="33"/>
      <c r="C1298" s="33">
        <v>7545.0</v>
      </c>
      <c r="D1298" s="30"/>
      <c r="E1298" s="33" t="s">
        <v>212</v>
      </c>
      <c r="F1298" s="30"/>
      <c r="G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</row>
    <row r="1299" ht="15.75" customHeight="1">
      <c r="A1299" s="30"/>
      <c r="B1299" s="33">
        <v>755.0</v>
      </c>
      <c r="C1299" s="33"/>
      <c r="D1299" s="30"/>
      <c r="E1299" s="33" t="s">
        <v>699</v>
      </c>
      <c r="F1299" s="30"/>
      <c r="G1299" s="30"/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</row>
    <row r="1300" ht="15.75" customHeight="1">
      <c r="A1300" s="30"/>
      <c r="B1300" s="33"/>
      <c r="C1300" s="33">
        <v>7551.0</v>
      </c>
      <c r="D1300" s="30"/>
      <c r="E1300" s="33" t="s">
        <v>700</v>
      </c>
      <c r="F1300" s="30"/>
      <c r="G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</row>
    <row r="1301" ht="15.75" customHeight="1">
      <c r="A1301" s="30"/>
      <c r="B1301" s="33"/>
      <c r="C1301" s="33">
        <v>7552.0</v>
      </c>
      <c r="D1301" s="30"/>
      <c r="E1301" s="33" t="s">
        <v>701</v>
      </c>
      <c r="F1301" s="30"/>
      <c r="G1301" s="30"/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</row>
    <row r="1302" ht="15.75" customHeight="1">
      <c r="A1302" s="30"/>
      <c r="B1302" s="33"/>
      <c r="C1302" s="33">
        <v>7553.0</v>
      </c>
      <c r="D1302" s="30"/>
      <c r="E1302" s="33" t="s">
        <v>702</v>
      </c>
      <c r="F1302" s="30"/>
      <c r="G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</row>
    <row r="1303" ht="15.75" customHeight="1">
      <c r="A1303" s="30"/>
      <c r="B1303" s="33">
        <v>756.0</v>
      </c>
      <c r="C1303" s="33"/>
      <c r="D1303" s="30"/>
      <c r="E1303" s="33" t="s">
        <v>703</v>
      </c>
      <c r="F1303" s="30"/>
      <c r="G1303" s="30"/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0"/>
      <c r="Z1303" s="30"/>
    </row>
    <row r="1304" ht="15.75" customHeight="1">
      <c r="A1304" s="30"/>
      <c r="B1304" s="33"/>
      <c r="C1304" s="33">
        <v>7561.0</v>
      </c>
      <c r="D1304" s="30"/>
      <c r="E1304" s="33" t="s">
        <v>206</v>
      </c>
      <c r="F1304" s="30"/>
      <c r="G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</row>
    <row r="1305" ht="15.75" customHeight="1">
      <c r="A1305" s="30"/>
      <c r="B1305" s="33"/>
      <c r="C1305" s="33">
        <v>7562.0</v>
      </c>
      <c r="D1305" s="30"/>
      <c r="E1305" s="33" t="s">
        <v>343</v>
      </c>
      <c r="F1305" s="30"/>
      <c r="G1305" s="30"/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</row>
    <row r="1306" ht="15.75" customHeight="1">
      <c r="A1306" s="30"/>
      <c r="B1306" s="33"/>
      <c r="C1306" s="33">
        <v>7563.0</v>
      </c>
      <c r="D1306" s="30"/>
      <c r="E1306" s="33" t="s">
        <v>115</v>
      </c>
      <c r="F1306" s="30"/>
      <c r="G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</row>
    <row r="1307" ht="15.75" customHeight="1">
      <c r="A1307" s="30"/>
      <c r="B1307" s="33"/>
      <c r="C1307" s="33">
        <v>7564.0</v>
      </c>
      <c r="D1307" s="30"/>
      <c r="E1307" s="33" t="s">
        <v>116</v>
      </c>
      <c r="F1307" s="30"/>
      <c r="G1307" s="30"/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0"/>
      <c r="Z1307" s="30"/>
    </row>
    <row r="1308" ht="15.75" customHeight="1">
      <c r="A1308" s="30"/>
      <c r="B1308" s="33"/>
      <c r="C1308" s="33">
        <v>7565.0</v>
      </c>
      <c r="D1308" s="30"/>
      <c r="E1308" s="33" t="s">
        <v>578</v>
      </c>
      <c r="F1308" s="30"/>
      <c r="G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</row>
    <row r="1309" ht="15.75" customHeight="1">
      <c r="A1309" s="30"/>
      <c r="B1309" s="33">
        <v>757.0</v>
      </c>
      <c r="C1309" s="33"/>
      <c r="D1309" s="30"/>
      <c r="E1309" s="33" t="s">
        <v>704</v>
      </c>
      <c r="F1309" s="30"/>
      <c r="G1309" s="30"/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0"/>
      <c r="Z1309" s="30"/>
    </row>
    <row r="1310" ht="15.75" customHeight="1">
      <c r="A1310" s="30"/>
      <c r="B1310" s="33">
        <v>759.0</v>
      </c>
      <c r="C1310" s="33"/>
      <c r="D1310" s="30"/>
      <c r="E1310" s="33" t="s">
        <v>705</v>
      </c>
      <c r="F1310" s="30"/>
      <c r="G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</row>
    <row r="1311" ht="15.75" customHeight="1">
      <c r="A1311" s="30"/>
      <c r="B1311" s="33"/>
      <c r="C1311" s="33">
        <v>7591.0</v>
      </c>
      <c r="D1311" s="30"/>
      <c r="E1311" s="33" t="s">
        <v>706</v>
      </c>
      <c r="F1311" s="30"/>
      <c r="G1311" s="30"/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0"/>
      <c r="Z1311" s="30"/>
    </row>
    <row r="1312" ht="15.75" customHeight="1">
      <c r="A1312" s="30">
        <v>76.0</v>
      </c>
      <c r="B1312" s="30"/>
      <c r="C1312" s="30"/>
      <c r="D1312" s="30"/>
      <c r="E1312" s="33" t="s">
        <v>707</v>
      </c>
      <c r="F1312" s="30"/>
      <c r="G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</row>
    <row r="1313" ht="15.75" customHeight="1">
      <c r="A1313" s="30"/>
      <c r="B1313" s="33">
        <v>761.0</v>
      </c>
      <c r="C1313" s="33"/>
      <c r="D1313" s="30"/>
      <c r="E1313" s="33" t="s">
        <v>708</v>
      </c>
      <c r="F1313" s="30"/>
      <c r="G1313" s="30"/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</row>
    <row r="1314" ht="15.75" customHeight="1">
      <c r="A1314" s="30"/>
      <c r="B1314" s="33"/>
      <c r="C1314" s="33">
        <v>7611.0</v>
      </c>
      <c r="D1314" s="30"/>
      <c r="E1314" s="33" t="s">
        <v>487</v>
      </c>
      <c r="F1314" s="30"/>
      <c r="G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</row>
    <row r="1315" ht="15.75" customHeight="1">
      <c r="A1315" s="30"/>
      <c r="B1315" s="33"/>
      <c r="C1315" s="33">
        <v>7612.0</v>
      </c>
      <c r="D1315" s="30"/>
      <c r="E1315" s="33" t="s">
        <v>234</v>
      </c>
      <c r="F1315" s="30"/>
      <c r="G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</row>
    <row r="1316" ht="15.75" customHeight="1">
      <c r="A1316" s="30"/>
      <c r="B1316" s="33"/>
      <c r="C1316" s="33">
        <v>7613.0</v>
      </c>
      <c r="D1316" s="30"/>
      <c r="E1316" s="33" t="s">
        <v>587</v>
      </c>
      <c r="F1316" s="30"/>
      <c r="G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</row>
    <row r="1317" ht="15.75" customHeight="1">
      <c r="A1317" s="30"/>
      <c r="B1317" s="33">
        <v>762.0</v>
      </c>
      <c r="C1317" s="33"/>
      <c r="D1317" s="30"/>
      <c r="E1317" s="33" t="s">
        <v>709</v>
      </c>
      <c r="F1317" s="30"/>
      <c r="G1317" s="30"/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</row>
    <row r="1318" ht="15.75" customHeight="1">
      <c r="A1318" s="30"/>
      <c r="B1318" s="33"/>
      <c r="C1318" s="33">
        <v>7621.0</v>
      </c>
      <c r="D1318" s="30"/>
      <c r="E1318" s="33" t="s">
        <v>206</v>
      </c>
      <c r="F1318" s="30"/>
      <c r="G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</row>
    <row r="1319" ht="15.75" customHeight="1">
      <c r="A1319" s="30"/>
      <c r="B1319" s="33"/>
      <c r="C1319" s="33">
        <v>7622.0</v>
      </c>
      <c r="D1319" s="30"/>
      <c r="E1319" s="33" t="s">
        <v>578</v>
      </c>
      <c r="F1319" s="30"/>
      <c r="G1319" s="30"/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</row>
    <row r="1320" ht="15.75" customHeight="1">
      <c r="A1320" s="30"/>
      <c r="B1320" s="33">
        <v>763.0</v>
      </c>
      <c r="C1320" s="33"/>
      <c r="D1320" s="30"/>
      <c r="E1320" s="33" t="s">
        <v>710</v>
      </c>
      <c r="F1320" s="30"/>
      <c r="G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</row>
    <row r="1321" ht="15.75" customHeight="1">
      <c r="A1321" s="30"/>
      <c r="B1321" s="33">
        <v>764.0</v>
      </c>
      <c r="C1321" s="33"/>
      <c r="D1321" s="30"/>
      <c r="E1321" s="33" t="s">
        <v>711</v>
      </c>
      <c r="F1321" s="30"/>
      <c r="G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0"/>
      <c r="Z1321" s="30"/>
    </row>
    <row r="1322" ht="15.75" customHeight="1">
      <c r="A1322" s="30">
        <v>77.0</v>
      </c>
      <c r="B1322" s="30"/>
      <c r="C1322" s="30"/>
      <c r="D1322" s="30"/>
      <c r="E1322" s="33" t="s">
        <v>712</v>
      </c>
      <c r="F1322" s="30"/>
      <c r="G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</row>
    <row r="1323" ht="15.75" customHeight="1">
      <c r="A1323" s="30"/>
      <c r="B1323" s="33">
        <v>771.0</v>
      </c>
      <c r="C1323" s="33"/>
      <c r="D1323" s="30"/>
      <c r="E1323" s="33" t="s">
        <v>713</v>
      </c>
      <c r="F1323" s="30"/>
      <c r="G1323" s="30"/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</row>
    <row r="1324" ht="15.75" customHeight="1">
      <c r="A1324" s="30"/>
      <c r="B1324" s="33">
        <v>772.0</v>
      </c>
      <c r="C1324" s="33"/>
      <c r="D1324" s="30"/>
      <c r="E1324" s="33" t="s">
        <v>714</v>
      </c>
      <c r="F1324" s="30"/>
      <c r="G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</row>
    <row r="1325" ht="15.75" customHeight="1">
      <c r="A1325" s="30"/>
      <c r="B1325" s="33"/>
      <c r="C1325" s="33">
        <v>7721.0</v>
      </c>
      <c r="D1325" s="30"/>
      <c r="E1325" s="33" t="s">
        <v>52</v>
      </c>
      <c r="F1325" s="30"/>
      <c r="G1325" s="30"/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</row>
    <row r="1326" ht="15.75" customHeight="1">
      <c r="A1326" s="30"/>
      <c r="B1326" s="33"/>
      <c r="C1326" s="33">
        <v>7722.0</v>
      </c>
      <c r="D1326" s="30"/>
      <c r="E1326" s="33" t="s">
        <v>138</v>
      </c>
      <c r="F1326" s="30"/>
      <c r="G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</row>
    <row r="1327" ht="15.75" customHeight="1">
      <c r="A1327" s="30"/>
      <c r="B1327" s="33"/>
      <c r="C1327" s="33">
        <v>7723.0</v>
      </c>
      <c r="D1327" s="30"/>
      <c r="E1327" s="33" t="s">
        <v>715</v>
      </c>
      <c r="F1327" s="30"/>
      <c r="G1327" s="30"/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</row>
    <row r="1328" ht="15.75" customHeight="1">
      <c r="A1328" s="30"/>
      <c r="B1328" s="33"/>
      <c r="C1328" s="33">
        <v>7724.0</v>
      </c>
      <c r="D1328" s="30"/>
      <c r="E1328" s="33" t="s">
        <v>239</v>
      </c>
      <c r="F1328" s="30"/>
      <c r="G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</row>
    <row r="1329" ht="15.75" customHeight="1">
      <c r="A1329" s="30"/>
      <c r="B1329" s="33"/>
      <c r="C1329" s="33">
        <v>7725.0</v>
      </c>
      <c r="D1329" s="30"/>
      <c r="E1329" s="33" t="s">
        <v>245</v>
      </c>
      <c r="F1329" s="30"/>
      <c r="G1329" s="30"/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/>
    </row>
    <row r="1330" ht="15.75" customHeight="1">
      <c r="A1330" s="30"/>
      <c r="B1330" s="33">
        <v>773.0</v>
      </c>
      <c r="C1330" s="33"/>
      <c r="D1330" s="30"/>
      <c r="E1330" s="33" t="s">
        <v>108</v>
      </c>
      <c r="F1330" s="30"/>
      <c r="G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</row>
    <row r="1331" ht="15.75" customHeight="1">
      <c r="A1331" s="30"/>
      <c r="B1331" s="33">
        <v>774.0</v>
      </c>
      <c r="C1331" s="33"/>
      <c r="D1331" s="30"/>
      <c r="E1331" s="30" t="s">
        <v>716</v>
      </c>
      <c r="F1331" s="30"/>
      <c r="G1331" s="30"/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/>
    </row>
    <row r="1332" ht="15.75" customHeight="1">
      <c r="A1332" s="30"/>
      <c r="B1332" s="33">
        <v>775.0</v>
      </c>
      <c r="C1332" s="33"/>
      <c r="D1332" s="30"/>
      <c r="E1332" s="33" t="s">
        <v>717</v>
      </c>
      <c r="F1332" s="30"/>
      <c r="G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</row>
    <row r="1333" ht="15.75" customHeight="1">
      <c r="A1333" s="30"/>
      <c r="B1333" s="33">
        <v>776.0</v>
      </c>
      <c r="C1333" s="33"/>
      <c r="D1333" s="30"/>
      <c r="E1333" s="33" t="s">
        <v>718</v>
      </c>
      <c r="F1333" s="30"/>
      <c r="G1333" s="30"/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</row>
    <row r="1334" ht="15.75" customHeight="1">
      <c r="A1334" s="30"/>
      <c r="B1334" s="33">
        <v>777.0</v>
      </c>
      <c r="C1334" s="33"/>
      <c r="D1334" s="30"/>
      <c r="E1334" s="33" t="s">
        <v>719</v>
      </c>
      <c r="F1334" s="30"/>
      <c r="G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</row>
    <row r="1335" ht="15.75" customHeight="1">
      <c r="A1335" s="30"/>
      <c r="B1335" s="33">
        <v>778.0</v>
      </c>
      <c r="C1335" s="33"/>
      <c r="D1335" s="30"/>
      <c r="E1335" s="33" t="s">
        <v>720</v>
      </c>
      <c r="F1335" s="30"/>
      <c r="G1335" s="30"/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</row>
    <row r="1336" ht="15.75" customHeight="1">
      <c r="A1336" s="30"/>
      <c r="B1336" s="33">
        <v>779.0</v>
      </c>
      <c r="C1336" s="33"/>
      <c r="D1336" s="30"/>
      <c r="E1336" s="33" t="s">
        <v>721</v>
      </c>
      <c r="F1336" s="30"/>
      <c r="G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</row>
    <row r="1337" ht="15.75" customHeight="1">
      <c r="A1337" s="30"/>
      <c r="B1337" s="33"/>
      <c r="C1337" s="33">
        <v>7792.0</v>
      </c>
      <c r="D1337" s="30"/>
      <c r="E1337" s="30"/>
      <c r="F1337" s="30"/>
      <c r="G1337" s="30"/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</row>
    <row r="1338" ht="15.75" customHeight="1">
      <c r="A1338" s="30"/>
      <c r="B1338" s="33"/>
      <c r="C1338" s="33"/>
      <c r="D1338" s="30"/>
      <c r="E1338" s="33" t="s">
        <v>722</v>
      </c>
      <c r="F1338" s="30"/>
      <c r="G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</row>
    <row r="1339" ht="15.75" customHeight="1">
      <c r="A1339" s="30">
        <v>78.0</v>
      </c>
      <c r="B1339" s="30"/>
      <c r="C1339" s="30"/>
      <c r="D1339" s="30"/>
      <c r="E1339" s="33" t="s">
        <v>723</v>
      </c>
      <c r="F1339" s="30"/>
      <c r="G1339" s="30"/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0"/>
      <c r="Z1339" s="30"/>
    </row>
    <row r="1340" ht="15.75" customHeight="1">
      <c r="A1340" s="30"/>
      <c r="B1340" s="33">
        <v>781.0</v>
      </c>
      <c r="C1340" s="30"/>
      <c r="D1340" s="30"/>
      <c r="E1340" s="33" t="s">
        <v>724</v>
      </c>
      <c r="F1340" s="30"/>
      <c r="G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</row>
    <row r="1341" ht="15.75" customHeight="1">
      <c r="A1341" s="30">
        <v>79.0</v>
      </c>
      <c r="B1341" s="30"/>
      <c r="C1341" s="30"/>
      <c r="D1341" s="30"/>
      <c r="E1341" s="33" t="s">
        <v>725</v>
      </c>
      <c r="F1341" s="30"/>
      <c r="G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</row>
    <row r="1342" ht="15.75" customHeight="1">
      <c r="A1342" s="30"/>
      <c r="B1342" s="33">
        <v>791.0</v>
      </c>
      <c r="C1342" s="30"/>
      <c r="D1342" s="30"/>
      <c r="E1342" s="33" t="s">
        <v>726</v>
      </c>
      <c r="F1342" s="30"/>
      <c r="G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</row>
    <row r="1343" ht="15.75" customHeight="1">
      <c r="A1343" s="30"/>
      <c r="B1343" s="33">
        <v>792.0</v>
      </c>
      <c r="C1343" s="30"/>
      <c r="D1343" s="30"/>
      <c r="E1343" s="33" t="s">
        <v>727</v>
      </c>
      <c r="F1343" s="30"/>
      <c r="G1343" s="30"/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</row>
    <row r="1344" ht="15.75" customHeight="1">
      <c r="A1344" s="30">
        <v>80.0</v>
      </c>
      <c r="B1344" s="30"/>
      <c r="C1344" s="30"/>
      <c r="D1344" s="30"/>
      <c r="E1344" s="33" t="s">
        <v>728</v>
      </c>
      <c r="F1344" s="30"/>
      <c r="G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</row>
    <row r="1345" ht="15.75" customHeight="1">
      <c r="A1345" s="30"/>
      <c r="B1345" s="33">
        <v>801.0</v>
      </c>
      <c r="C1345" s="30"/>
      <c r="D1345" s="30"/>
      <c r="E1345" s="33" t="s">
        <v>729</v>
      </c>
      <c r="F1345" s="30"/>
      <c r="G1345" s="30"/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</row>
    <row r="1346" ht="15.75" customHeight="1">
      <c r="A1346" s="30">
        <v>81.0</v>
      </c>
      <c r="B1346" s="30"/>
      <c r="C1346" s="30"/>
      <c r="D1346" s="30"/>
      <c r="E1346" s="33" t="s">
        <v>730</v>
      </c>
      <c r="F1346" s="30"/>
      <c r="G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</row>
    <row r="1347" ht="15.75" customHeight="1">
      <c r="A1347" s="30"/>
      <c r="B1347" s="33">
        <v>811.0</v>
      </c>
      <c r="C1347" s="30"/>
      <c r="D1347" s="30"/>
      <c r="E1347" s="33" t="s">
        <v>731</v>
      </c>
      <c r="F1347" s="30"/>
      <c r="G1347" s="30"/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</row>
    <row r="1348" ht="15.75" customHeight="1">
      <c r="A1348" s="30"/>
      <c r="B1348" s="33">
        <v>812.0</v>
      </c>
      <c r="C1348" s="30"/>
      <c r="D1348" s="30"/>
      <c r="E1348" s="33" t="s">
        <v>732</v>
      </c>
      <c r="F1348" s="30"/>
      <c r="G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</row>
    <row r="1349" ht="15.75" customHeight="1">
      <c r="A1349" s="30"/>
      <c r="B1349" s="33">
        <v>813.0</v>
      </c>
      <c r="C1349" s="30"/>
      <c r="D1349" s="30"/>
      <c r="E1349" s="33" t="s">
        <v>733</v>
      </c>
      <c r="F1349" s="30"/>
      <c r="G1349" s="30"/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0"/>
      <c r="Z1349" s="30"/>
    </row>
    <row r="1350" ht="15.75" customHeight="1">
      <c r="A1350" s="30">
        <v>82.0</v>
      </c>
      <c r="B1350" s="30"/>
      <c r="C1350" s="30"/>
      <c r="D1350" s="30"/>
      <c r="E1350" s="33" t="s">
        <v>734</v>
      </c>
      <c r="F1350" s="30"/>
      <c r="G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</row>
    <row r="1351" ht="15.75" customHeight="1">
      <c r="A1351" s="30"/>
      <c r="B1351" s="33">
        <v>821.0</v>
      </c>
      <c r="C1351" s="30"/>
      <c r="D1351" s="30"/>
      <c r="E1351" s="33" t="s">
        <v>735</v>
      </c>
      <c r="F1351" s="30"/>
      <c r="G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</row>
    <row r="1352" ht="15.75" customHeight="1">
      <c r="A1352" s="30">
        <v>83.0</v>
      </c>
      <c r="B1352" s="30"/>
      <c r="C1352" s="30"/>
      <c r="D1352" s="30"/>
      <c r="E1352" s="33" t="s">
        <v>736</v>
      </c>
      <c r="F1352" s="30"/>
      <c r="G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</row>
    <row r="1353" ht="15.75" customHeight="1">
      <c r="A1353" s="30"/>
      <c r="B1353" s="33">
        <v>831.0</v>
      </c>
      <c r="C1353" s="30"/>
      <c r="D1353" s="30"/>
      <c r="E1353" s="33" t="s">
        <v>737</v>
      </c>
      <c r="F1353" s="30"/>
      <c r="G1353" s="30"/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</row>
    <row r="1354" ht="15.75" customHeight="1">
      <c r="A1354" s="30">
        <v>84.0</v>
      </c>
      <c r="B1354" s="30"/>
      <c r="C1354" s="30"/>
      <c r="D1354" s="30"/>
      <c r="E1354" s="33" t="s">
        <v>738</v>
      </c>
      <c r="F1354" s="30"/>
      <c r="G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</row>
    <row r="1355" ht="15.75" customHeight="1">
      <c r="A1355" s="30"/>
      <c r="B1355" s="30">
        <v>841.0</v>
      </c>
      <c r="C1355" s="30"/>
      <c r="D1355" s="30"/>
      <c r="E1355" s="33" t="s">
        <v>739</v>
      </c>
      <c r="F1355" s="30"/>
      <c r="G1355" s="30"/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/>
    </row>
    <row r="1356" ht="15.75" customHeight="1">
      <c r="A1356" s="30">
        <v>85.0</v>
      </c>
      <c r="B1356" s="30"/>
      <c r="C1356" s="30"/>
      <c r="D1356" s="30"/>
      <c r="E1356" s="33" t="s">
        <v>740</v>
      </c>
      <c r="F1356" s="30"/>
      <c r="G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</row>
    <row r="1357" ht="15.75" customHeight="1">
      <c r="A1357" s="30"/>
      <c r="B1357" s="30">
        <v>851.0</v>
      </c>
      <c r="C1357" s="30"/>
      <c r="D1357" s="30"/>
      <c r="E1357" s="33" t="s">
        <v>741</v>
      </c>
      <c r="F1357" s="30"/>
      <c r="G1357" s="30"/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0"/>
      <c r="Z1357" s="30"/>
    </row>
    <row r="1358" ht="15.75" customHeight="1">
      <c r="A1358" s="30">
        <v>87.0</v>
      </c>
      <c r="B1358" s="30"/>
      <c r="C1358" s="30"/>
      <c r="D1358" s="30"/>
      <c r="E1358" s="33" t="s">
        <v>742</v>
      </c>
      <c r="F1358" s="30"/>
      <c r="G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</row>
    <row r="1359" ht="15.75" customHeight="1">
      <c r="A1359" s="30"/>
      <c r="B1359" s="33">
        <v>871.0</v>
      </c>
      <c r="C1359" s="30"/>
      <c r="D1359" s="30"/>
      <c r="E1359" s="33" t="s">
        <v>743</v>
      </c>
      <c r="F1359" s="30"/>
      <c r="G1359" s="30"/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0"/>
      <c r="Z1359" s="30"/>
    </row>
    <row r="1360" ht="15.75" customHeight="1">
      <c r="A1360" s="30"/>
      <c r="B1360" s="33">
        <v>872.0</v>
      </c>
      <c r="C1360" s="30"/>
      <c r="D1360" s="30"/>
      <c r="E1360" s="33" t="s">
        <v>744</v>
      </c>
      <c r="F1360" s="30"/>
      <c r="G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</row>
    <row r="1361" ht="15.75" customHeight="1">
      <c r="A1361" s="30">
        <v>88.0</v>
      </c>
      <c r="B1361" s="30"/>
      <c r="C1361" s="30"/>
      <c r="D1361" s="30"/>
      <c r="E1361" s="33" t="s">
        <v>745</v>
      </c>
      <c r="F1361" s="30"/>
      <c r="G1361" s="30"/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/>
    </row>
    <row r="1362" ht="15.75" customHeight="1">
      <c r="A1362" s="30"/>
      <c r="B1362" s="30">
        <v>881.0</v>
      </c>
      <c r="C1362" s="30"/>
      <c r="D1362" s="30"/>
      <c r="E1362" s="33" t="s">
        <v>746</v>
      </c>
      <c r="F1362" s="30"/>
      <c r="G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</row>
    <row r="1363" ht="15.75" customHeight="1">
      <c r="A1363" s="30"/>
      <c r="B1363" s="30">
        <v>882.0</v>
      </c>
      <c r="C1363" s="30"/>
      <c r="D1363" s="30"/>
      <c r="E1363" s="33" t="s">
        <v>747</v>
      </c>
      <c r="F1363" s="30"/>
      <c r="G1363" s="30"/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0"/>
      <c r="Z1363" s="30"/>
    </row>
    <row r="1364" ht="15.75" customHeight="1">
      <c r="A1364" s="30">
        <v>89.0</v>
      </c>
      <c r="B1364" s="30"/>
      <c r="C1364" s="30"/>
      <c r="D1364" s="30"/>
      <c r="E1364" s="33" t="s">
        <v>748</v>
      </c>
      <c r="F1364" s="30"/>
      <c r="G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</row>
    <row r="1365" ht="15.75" customHeight="1">
      <c r="A1365" s="30"/>
      <c r="B1365" s="30">
        <v>891.0</v>
      </c>
      <c r="C1365" s="30"/>
      <c r="D1365" s="30"/>
      <c r="E1365" s="33" t="s">
        <v>749</v>
      </c>
      <c r="F1365" s="30"/>
      <c r="G1365" s="30"/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</row>
    <row r="1366" ht="15.75" customHeight="1">
      <c r="A1366" s="30"/>
      <c r="B1366" s="30">
        <v>892.0</v>
      </c>
      <c r="C1366" s="30"/>
      <c r="D1366" s="30"/>
      <c r="E1366" s="33" t="s">
        <v>750</v>
      </c>
      <c r="F1366" s="30"/>
      <c r="G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</row>
    <row r="1367" ht="15.75" customHeight="1">
      <c r="A1367" s="34">
        <v>90.0</v>
      </c>
      <c r="B1367" s="30"/>
      <c r="C1367" s="30"/>
      <c r="D1367" s="30"/>
      <c r="E1367" s="30"/>
      <c r="F1367" s="30"/>
      <c r="G1367" s="30"/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0"/>
      <c r="Z1367" s="30"/>
    </row>
    <row r="1368" ht="15.75" customHeight="1">
      <c r="A1368" s="34">
        <v>94.0</v>
      </c>
      <c r="B1368" s="30"/>
      <c r="C1368" s="30"/>
      <c r="D1368" s="30"/>
      <c r="E1368" s="30" t="s">
        <v>751</v>
      </c>
      <c r="F1368" s="30"/>
      <c r="G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</row>
    <row r="1369" ht="15.75" customHeight="1">
      <c r="A1369" s="34"/>
      <c r="B1369" s="30">
        <v>941.0</v>
      </c>
      <c r="C1369" s="30"/>
      <c r="D1369" s="30"/>
      <c r="E1369" s="30" t="s">
        <v>752</v>
      </c>
      <c r="F1369" s="30"/>
      <c r="G1369" s="30"/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</row>
    <row r="1370" ht="15.75" customHeight="1">
      <c r="A1370" s="34">
        <v>95.0</v>
      </c>
      <c r="B1370" s="30"/>
      <c r="C1370" s="30"/>
      <c r="D1370" s="30"/>
      <c r="E1370" s="30" t="s">
        <v>753</v>
      </c>
      <c r="F1370" s="30"/>
      <c r="G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</row>
    <row r="1371" ht="15.75" customHeight="1">
      <c r="A1371" s="34"/>
      <c r="B1371" s="30">
        <v>951.0</v>
      </c>
      <c r="C1371" s="30"/>
      <c r="D1371" s="30"/>
      <c r="E1371" s="30" t="s">
        <v>754</v>
      </c>
      <c r="F1371" s="30"/>
      <c r="G1371" s="30"/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</row>
    <row r="1372" ht="15.75" customHeight="1">
      <c r="A1372" s="34">
        <v>97.0</v>
      </c>
      <c r="B1372" s="30"/>
      <c r="C1372" s="30"/>
      <c r="D1372" s="30"/>
      <c r="E1372" s="30" t="s">
        <v>755</v>
      </c>
      <c r="F1372" s="30"/>
      <c r="G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</row>
    <row r="1373" ht="15.75" customHeight="1">
      <c r="A1373" s="34"/>
      <c r="B1373" s="30">
        <v>971.0</v>
      </c>
      <c r="C1373" s="30"/>
      <c r="D1373" s="30"/>
      <c r="E1373" s="30" t="s">
        <v>756</v>
      </c>
      <c r="F1373" s="30"/>
      <c r="G1373" s="30"/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</row>
    <row r="1374" ht="15.75" customHeight="1">
      <c r="A1374" s="34"/>
      <c r="B1374" s="30"/>
      <c r="C1374" s="30"/>
      <c r="D1374" s="30"/>
      <c r="E1374" s="30"/>
      <c r="F1374" s="30"/>
      <c r="G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</row>
    <row r="1375" ht="15.75" customHeight="1">
      <c r="A1375" s="34">
        <v>1.0</v>
      </c>
      <c r="B1375" s="30"/>
      <c r="C1375" s="30"/>
      <c r="D1375" s="30"/>
      <c r="E1375" s="33" t="s">
        <v>757</v>
      </c>
      <c r="F1375" s="30"/>
      <c r="G1375" s="30"/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0"/>
      <c r="Z1375" s="30"/>
    </row>
    <row r="1376" ht="15.75" customHeight="1">
      <c r="A1376" s="30"/>
      <c r="B1376" s="35">
        <v>11.0</v>
      </c>
      <c r="C1376" s="30"/>
      <c r="D1376" s="30"/>
      <c r="E1376" s="33" t="s">
        <v>758</v>
      </c>
      <c r="F1376" s="30"/>
      <c r="G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</row>
    <row r="1377" ht="15.75" customHeight="1">
      <c r="A1377" s="30"/>
      <c r="B1377" s="35"/>
      <c r="C1377" s="36">
        <v>111.0</v>
      </c>
      <c r="D1377" s="30"/>
      <c r="E1377" s="33" t="s">
        <v>759</v>
      </c>
      <c r="F1377" s="30"/>
      <c r="G1377" s="30"/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/>
    </row>
    <row r="1378" ht="15.75" customHeight="1">
      <c r="A1378" s="30"/>
      <c r="B1378" s="35"/>
      <c r="C1378" s="36">
        <v>112.0</v>
      </c>
      <c r="D1378" s="30"/>
      <c r="E1378" s="33" t="s">
        <v>760</v>
      </c>
      <c r="F1378" s="30"/>
      <c r="G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</row>
    <row r="1379" ht="15.75" customHeight="1">
      <c r="A1379" s="30"/>
      <c r="B1379" s="35">
        <v>12.0</v>
      </c>
      <c r="C1379" s="36"/>
      <c r="D1379" s="30"/>
      <c r="E1379" s="33" t="s">
        <v>761</v>
      </c>
      <c r="F1379" s="30"/>
      <c r="G1379" s="30"/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/>
    </row>
    <row r="1380" ht="15.75" customHeight="1">
      <c r="A1380" s="30"/>
      <c r="B1380" s="35"/>
      <c r="C1380" s="36">
        <v>121.0</v>
      </c>
      <c r="D1380" s="30"/>
      <c r="E1380" s="33" t="s">
        <v>762</v>
      </c>
      <c r="F1380" s="30"/>
      <c r="G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</row>
    <row r="1381" ht="15.75" customHeight="1">
      <c r="A1381" s="30"/>
      <c r="B1381" s="35"/>
      <c r="C1381" s="36">
        <v>122.0</v>
      </c>
      <c r="D1381" s="30"/>
      <c r="E1381" s="33" t="s">
        <v>763</v>
      </c>
      <c r="F1381" s="30"/>
      <c r="G1381" s="30"/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</row>
    <row r="1382" ht="15.75" customHeight="1">
      <c r="A1382" s="30"/>
      <c r="B1382" s="35"/>
      <c r="C1382" s="36">
        <v>123.0</v>
      </c>
      <c r="D1382" s="30"/>
      <c r="E1382" s="33" t="s">
        <v>764</v>
      </c>
      <c r="F1382" s="30"/>
      <c r="G1382" s="30"/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</row>
    <row r="1383" ht="15.75" customHeight="1">
      <c r="A1383" s="30"/>
      <c r="B1383" s="35"/>
      <c r="C1383" s="36">
        <v>124.0</v>
      </c>
      <c r="D1383" s="30"/>
      <c r="E1383" s="33" t="s">
        <v>113</v>
      </c>
      <c r="F1383" s="30"/>
      <c r="G1383" s="30"/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0"/>
      <c r="Z1383" s="30"/>
    </row>
    <row r="1384" ht="15.75" customHeight="1">
      <c r="A1384" s="30"/>
      <c r="B1384" s="35"/>
      <c r="C1384" s="36">
        <v>125.0</v>
      </c>
      <c r="D1384" s="30"/>
      <c r="E1384" s="33" t="s">
        <v>114</v>
      </c>
      <c r="F1384" s="30"/>
      <c r="G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</row>
    <row r="1385" ht="15.75" customHeight="1">
      <c r="A1385" s="30"/>
      <c r="B1385" s="35"/>
      <c r="C1385" s="36">
        <v>126.0</v>
      </c>
      <c r="D1385" s="30"/>
      <c r="E1385" s="33" t="s">
        <v>115</v>
      </c>
      <c r="F1385" s="30"/>
      <c r="G1385" s="30"/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0"/>
      <c r="Z1385" s="30"/>
    </row>
    <row r="1386" ht="15.75" customHeight="1">
      <c r="A1386" s="30"/>
      <c r="B1386" s="35"/>
      <c r="C1386" s="36">
        <v>127.0</v>
      </c>
      <c r="D1386" s="37"/>
      <c r="E1386" s="33" t="s">
        <v>116</v>
      </c>
      <c r="F1386" s="30"/>
      <c r="G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</row>
    <row r="1387" ht="15.75" customHeight="1">
      <c r="A1387" s="30"/>
      <c r="B1387" s="35"/>
      <c r="C1387" s="36">
        <v>128.0</v>
      </c>
      <c r="D1387" s="37"/>
      <c r="E1387" s="33" t="s">
        <v>218</v>
      </c>
      <c r="F1387" s="30"/>
      <c r="G1387" s="30"/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</row>
    <row r="1388" ht="15.75" customHeight="1">
      <c r="A1388" s="30"/>
      <c r="B1388" s="35">
        <v>13.0</v>
      </c>
      <c r="C1388" s="36"/>
      <c r="D1388" s="37"/>
      <c r="E1388" s="33" t="s">
        <v>765</v>
      </c>
      <c r="F1388" s="30"/>
      <c r="G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</row>
    <row r="1389" ht="15.75" customHeight="1">
      <c r="A1389" s="34">
        <v>2.0</v>
      </c>
      <c r="B1389" s="35"/>
      <c r="C1389" s="36"/>
      <c r="D1389" s="37"/>
      <c r="E1389" s="33" t="s">
        <v>766</v>
      </c>
      <c r="F1389" s="30"/>
      <c r="G1389" s="30"/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</row>
    <row r="1390" ht="15.75" customHeight="1">
      <c r="A1390" s="34"/>
      <c r="B1390" s="35">
        <v>21.0</v>
      </c>
      <c r="C1390" s="36"/>
      <c r="D1390" s="37"/>
      <c r="E1390" s="33" t="s">
        <v>767</v>
      </c>
      <c r="F1390" s="30"/>
      <c r="G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</row>
    <row r="1391" ht="15.75" customHeight="1">
      <c r="A1391" s="34"/>
      <c r="B1391" s="35">
        <v>22.0</v>
      </c>
      <c r="C1391" s="36"/>
      <c r="D1391" s="37"/>
      <c r="E1391" s="33" t="s">
        <v>768</v>
      </c>
      <c r="F1391" s="30"/>
      <c r="G1391" s="30"/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</row>
    <row r="1392" ht="15.75" customHeight="1">
      <c r="A1392" s="34"/>
      <c r="B1392" s="35">
        <v>23.0</v>
      </c>
      <c r="C1392" s="36"/>
      <c r="D1392" s="37"/>
      <c r="E1392" s="33" t="s">
        <v>769</v>
      </c>
      <c r="F1392" s="30"/>
      <c r="G1392" s="30"/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</row>
    <row r="1393" ht="15.75" customHeight="1">
      <c r="A1393" s="34"/>
      <c r="B1393" s="35">
        <v>24.0</v>
      </c>
      <c r="C1393" s="36"/>
      <c r="D1393" s="37"/>
      <c r="E1393" s="33" t="s">
        <v>770</v>
      </c>
      <c r="F1393" s="30"/>
      <c r="G1393" s="30"/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0"/>
      <c r="Z1393" s="30"/>
    </row>
    <row r="1394" ht="15.75" customHeight="1">
      <c r="A1394" s="34">
        <v>3.0</v>
      </c>
      <c r="B1394" s="30"/>
      <c r="C1394" s="36"/>
      <c r="D1394" s="37"/>
      <c r="E1394" s="33" t="s">
        <v>771</v>
      </c>
      <c r="F1394" s="30"/>
      <c r="G1394" s="30"/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</row>
    <row r="1395" ht="15.75" customHeight="1">
      <c r="A1395" s="34"/>
      <c r="B1395" s="35">
        <v>31.0</v>
      </c>
      <c r="C1395" s="36"/>
      <c r="D1395" s="37"/>
      <c r="E1395" s="33" t="s">
        <v>772</v>
      </c>
      <c r="F1395" s="30"/>
      <c r="G1395" s="30"/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0"/>
      <c r="Z1395" s="30"/>
    </row>
    <row r="1396" ht="15.75" customHeight="1">
      <c r="A1396" s="34"/>
      <c r="B1396" s="30"/>
      <c r="C1396" s="36">
        <v>311.0</v>
      </c>
      <c r="D1396" s="37"/>
      <c r="E1396" s="33" t="s">
        <v>773</v>
      </c>
      <c r="F1396" s="30"/>
      <c r="G1396" s="30"/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</row>
    <row r="1397" ht="15.75" customHeight="1">
      <c r="A1397" s="34"/>
      <c r="B1397" s="30"/>
      <c r="C1397" s="36">
        <v>312.0</v>
      </c>
      <c r="D1397" s="37"/>
      <c r="E1397" s="33" t="s">
        <v>774</v>
      </c>
      <c r="F1397" s="30"/>
      <c r="G1397" s="30"/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0"/>
      <c r="Z1397" s="30"/>
    </row>
    <row r="1398" ht="15.75" customHeight="1">
      <c r="A1398" s="34"/>
      <c r="B1398" s="35">
        <v>32.0</v>
      </c>
      <c r="C1398" s="36"/>
      <c r="D1398" s="37"/>
      <c r="E1398" s="33" t="s">
        <v>775</v>
      </c>
      <c r="F1398" s="30"/>
      <c r="G1398" s="30"/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</row>
    <row r="1399" ht="15.75" customHeight="1">
      <c r="A1399" s="34"/>
      <c r="B1399" s="35"/>
      <c r="C1399" s="36">
        <v>321.0</v>
      </c>
      <c r="D1399" s="37"/>
      <c r="E1399" s="33" t="s">
        <v>194</v>
      </c>
      <c r="F1399" s="30"/>
      <c r="G1399" s="30"/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</row>
    <row r="1400" ht="15.75" customHeight="1">
      <c r="A1400" s="34"/>
      <c r="B1400" s="35"/>
      <c r="C1400" s="36">
        <v>322.0</v>
      </c>
      <c r="D1400" s="37"/>
      <c r="E1400" s="33" t="s">
        <v>115</v>
      </c>
      <c r="F1400" s="30"/>
      <c r="G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</row>
    <row r="1401" ht="15.75" customHeight="1">
      <c r="A1401" s="34"/>
      <c r="B1401" s="35">
        <v>39.0</v>
      </c>
      <c r="C1401" s="36"/>
      <c r="D1401" s="37"/>
      <c r="E1401" s="33" t="s">
        <v>97</v>
      </c>
      <c r="F1401" s="30"/>
      <c r="G1401" s="30"/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</row>
    <row r="1402" ht="15.75" customHeight="1">
      <c r="A1402" s="34">
        <v>4.0</v>
      </c>
      <c r="B1402" s="35"/>
      <c r="C1402" s="36"/>
      <c r="D1402" s="37"/>
      <c r="E1402" s="33" t="s">
        <v>776</v>
      </c>
      <c r="F1402" s="30"/>
      <c r="G1402" s="30"/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</row>
    <row r="1403" ht="15.75" customHeight="1">
      <c r="A1403" s="34">
        <v>6.0</v>
      </c>
      <c r="B1403" s="35"/>
      <c r="C1403" s="36"/>
      <c r="D1403" s="37"/>
      <c r="E1403" s="33" t="s">
        <v>777</v>
      </c>
      <c r="F1403" s="30"/>
      <c r="G1403" s="30"/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0"/>
      <c r="Z1403" s="30"/>
    </row>
    <row r="1404" ht="15.75" customHeight="1">
      <c r="A1404" s="34"/>
      <c r="B1404" s="35">
        <v>61.0</v>
      </c>
      <c r="C1404" s="36"/>
      <c r="D1404" s="37"/>
      <c r="E1404" s="33" t="s">
        <v>778</v>
      </c>
      <c r="F1404" s="30"/>
      <c r="G1404" s="30"/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</row>
    <row r="1405" ht="15.75" customHeight="1">
      <c r="A1405" s="34"/>
      <c r="B1405" s="35"/>
      <c r="C1405" s="36">
        <v>611.0</v>
      </c>
      <c r="D1405" s="37"/>
      <c r="E1405" s="33" t="s">
        <v>779</v>
      </c>
      <c r="F1405" s="30"/>
      <c r="G1405" s="30"/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0"/>
      <c r="Z1405" s="30"/>
    </row>
    <row r="1406" ht="15.75" customHeight="1">
      <c r="A1406" s="34"/>
      <c r="B1406" s="35"/>
      <c r="C1406" s="36">
        <v>612.0</v>
      </c>
      <c r="D1406" s="37"/>
      <c r="E1406" s="33" t="s">
        <v>780</v>
      </c>
      <c r="F1406" s="30"/>
      <c r="G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</row>
    <row r="1407" ht="15.75" customHeight="1">
      <c r="A1407" s="34"/>
      <c r="B1407" s="35">
        <v>62.0</v>
      </c>
      <c r="C1407" s="36"/>
      <c r="D1407" s="37"/>
      <c r="E1407" s="33" t="s">
        <v>761</v>
      </c>
      <c r="F1407" s="30"/>
      <c r="G1407" s="30"/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/>
    </row>
    <row r="1408" ht="15.75" customHeight="1">
      <c r="A1408" s="34"/>
      <c r="B1408" s="35"/>
      <c r="C1408" s="36">
        <v>621.0</v>
      </c>
      <c r="D1408" s="37"/>
      <c r="E1408" s="33" t="s">
        <v>762</v>
      </c>
      <c r="F1408" s="30"/>
      <c r="G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</row>
    <row r="1409" ht="15.75" customHeight="1">
      <c r="A1409" s="30"/>
      <c r="B1409" s="35"/>
      <c r="C1409" s="36">
        <v>622.0</v>
      </c>
      <c r="D1409" s="37"/>
      <c r="E1409" s="33" t="s">
        <v>763</v>
      </c>
      <c r="F1409" s="30"/>
      <c r="G1409" s="30"/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/>
    </row>
    <row r="1410" ht="15.75" customHeight="1">
      <c r="A1410" s="30"/>
      <c r="B1410" s="35"/>
      <c r="C1410" s="36">
        <v>623.0</v>
      </c>
      <c r="D1410" s="37"/>
      <c r="E1410" s="33" t="s">
        <v>764</v>
      </c>
      <c r="F1410" s="30"/>
      <c r="G1410" s="30"/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</row>
    <row r="1411" ht="15.75" customHeight="1">
      <c r="A1411" s="30"/>
      <c r="B1411" s="35"/>
      <c r="C1411" s="36">
        <v>624.0</v>
      </c>
      <c r="D1411" s="37"/>
      <c r="E1411" s="33" t="s">
        <v>113</v>
      </c>
      <c r="F1411" s="30"/>
      <c r="G1411" s="30"/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</row>
    <row r="1412" ht="15.75" customHeight="1">
      <c r="A1412" s="30"/>
      <c r="B1412" s="35"/>
      <c r="C1412" s="36">
        <v>625.0</v>
      </c>
      <c r="D1412" s="37"/>
      <c r="E1412" s="33" t="s">
        <v>114</v>
      </c>
      <c r="F1412" s="30"/>
      <c r="G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</row>
    <row r="1413" ht="15.75" customHeight="1">
      <c r="A1413" s="30"/>
      <c r="B1413" s="35"/>
      <c r="C1413" s="36">
        <v>626.0</v>
      </c>
      <c r="D1413" s="37"/>
      <c r="E1413" s="33" t="s">
        <v>115</v>
      </c>
      <c r="F1413" s="30"/>
      <c r="G1413" s="30"/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</row>
    <row r="1414" ht="15.75" customHeight="1">
      <c r="A1414" s="30"/>
      <c r="B1414" s="35"/>
      <c r="C1414" s="36">
        <v>627.0</v>
      </c>
      <c r="D1414" s="37"/>
      <c r="E1414" s="33" t="s">
        <v>116</v>
      </c>
      <c r="F1414" s="30"/>
      <c r="G1414" s="30"/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</row>
    <row r="1415" ht="15.75" customHeight="1">
      <c r="A1415" s="30"/>
      <c r="B1415" s="30"/>
      <c r="C1415" s="36">
        <v>628.0</v>
      </c>
      <c r="D1415" s="37"/>
      <c r="E1415" s="33" t="s">
        <v>218</v>
      </c>
      <c r="F1415" s="30"/>
      <c r="G1415" s="30"/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</row>
    <row r="1416" ht="15.75" customHeight="1">
      <c r="A1416" s="30"/>
      <c r="B1416" s="35">
        <v>63.0</v>
      </c>
      <c r="C1416" s="36"/>
      <c r="D1416" s="37"/>
      <c r="E1416" s="33" t="s">
        <v>765</v>
      </c>
      <c r="F1416" s="30"/>
      <c r="G1416" s="30"/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</row>
    <row r="1417" ht="15.75" customHeight="1">
      <c r="A1417" s="34">
        <v>7.0</v>
      </c>
      <c r="B1417" s="35"/>
      <c r="C1417" s="36"/>
      <c r="D1417" s="37"/>
      <c r="E1417" s="33" t="s">
        <v>781</v>
      </c>
      <c r="F1417" s="30"/>
      <c r="G1417" s="30"/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0"/>
      <c r="Z1417" s="30"/>
    </row>
    <row r="1418" ht="15.75" customHeight="1">
      <c r="A1418" s="34"/>
      <c r="B1418" s="35">
        <v>71.0</v>
      </c>
      <c r="C1418" s="36"/>
      <c r="D1418" s="37"/>
      <c r="E1418" s="33" t="s">
        <v>767</v>
      </c>
      <c r="F1418" s="30"/>
      <c r="G1418" s="30"/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</row>
    <row r="1419" ht="15.75" customHeight="1">
      <c r="A1419" s="34"/>
      <c r="B1419" s="35">
        <v>72.0</v>
      </c>
      <c r="C1419" s="36"/>
      <c r="D1419" s="37"/>
      <c r="E1419" s="33" t="s">
        <v>768</v>
      </c>
      <c r="F1419" s="30"/>
      <c r="G1419" s="30"/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</row>
    <row r="1420" ht="15.75" customHeight="1">
      <c r="A1420" s="34"/>
      <c r="B1420" s="35">
        <v>73.0</v>
      </c>
      <c r="C1420" s="36"/>
      <c r="D1420" s="37"/>
      <c r="E1420" s="33" t="s">
        <v>769</v>
      </c>
      <c r="F1420" s="30"/>
      <c r="G1420" s="30"/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</row>
    <row r="1421" ht="15.75" customHeight="1">
      <c r="A1421" s="34"/>
      <c r="B1421" s="35">
        <v>74.0</v>
      </c>
      <c r="C1421" s="36"/>
      <c r="D1421" s="37"/>
      <c r="E1421" s="33" t="s">
        <v>770</v>
      </c>
      <c r="F1421" s="30"/>
      <c r="G1421" s="30"/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</row>
    <row r="1422" ht="15.75" customHeight="1">
      <c r="A1422" s="34">
        <v>8.0</v>
      </c>
      <c r="B1422" s="35"/>
      <c r="C1422" s="36"/>
      <c r="D1422" s="30"/>
      <c r="E1422" s="33" t="s">
        <v>782</v>
      </c>
      <c r="F1422" s="30"/>
      <c r="G1422" s="30"/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</row>
    <row r="1423" ht="15.75" customHeight="1">
      <c r="A1423" s="34"/>
      <c r="B1423" s="35">
        <v>89.0</v>
      </c>
      <c r="C1423" s="36"/>
      <c r="D1423" s="30"/>
      <c r="E1423" s="33" t="s">
        <v>97</v>
      </c>
      <c r="F1423" s="30"/>
      <c r="G1423" s="30"/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0"/>
      <c r="Z1423" s="30"/>
    </row>
    <row r="1424" ht="15.75" customHeight="1">
      <c r="A1424" s="34">
        <v>9.0</v>
      </c>
      <c r="B1424" s="35"/>
      <c r="C1424" s="36"/>
      <c r="D1424" s="30"/>
      <c r="E1424" s="33" t="s">
        <v>783</v>
      </c>
      <c r="F1424" s="30"/>
      <c r="G1424" s="30"/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</row>
    <row r="1425" ht="15.75" customHeight="1">
      <c r="A1425" s="34"/>
      <c r="B1425" s="35"/>
      <c r="C1425" s="36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</row>
    <row r="1426" ht="15.75" customHeight="1">
      <c r="A1426" s="34"/>
      <c r="B1426" s="35"/>
      <c r="C1426" s="36"/>
      <c r="D1426" s="30"/>
      <c r="E1426" s="30"/>
      <c r="F1426" s="30"/>
      <c r="G1426" s="30"/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</row>
    <row r="1427" ht="15.75" customHeight="1">
      <c r="A1427" s="34"/>
      <c r="B1427" s="30"/>
      <c r="C1427" s="36"/>
      <c r="D1427" s="30"/>
      <c r="E1427" s="30"/>
      <c r="F1427" s="30"/>
      <c r="G1427" s="30"/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</row>
    <row r="1428" ht="15.75" customHeight="1">
      <c r="A1428" s="34"/>
      <c r="B1428" s="30"/>
      <c r="C1428" s="36"/>
      <c r="D1428" s="30"/>
      <c r="E1428" s="30"/>
      <c r="F1428" s="30"/>
      <c r="G1428" s="30"/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</row>
    <row r="1429" ht="15.75" customHeight="1">
      <c r="A1429" s="34"/>
      <c r="B1429" s="30"/>
      <c r="C1429" s="36"/>
      <c r="D1429" s="30"/>
      <c r="E1429" s="30"/>
      <c r="F1429" s="30"/>
      <c r="G1429" s="30"/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0"/>
      <c r="Z1429" s="30"/>
    </row>
    <row r="1430" ht="15.75" customHeight="1">
      <c r="A1430" s="34"/>
      <c r="B1430" s="30"/>
      <c r="C1430" s="36"/>
      <c r="D1430" s="30"/>
      <c r="E1430" s="30"/>
      <c r="F1430" s="30"/>
      <c r="G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</row>
    <row r="1431" ht="15.75" customHeight="1">
      <c r="A1431" s="30"/>
      <c r="B1431" s="30"/>
      <c r="C1431" s="36"/>
      <c r="D1431" s="30"/>
      <c r="E1431" s="30"/>
      <c r="F1431" s="30"/>
      <c r="G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</row>
    <row r="1432" ht="15.75" customHeight="1">
      <c r="A1432" s="30"/>
      <c r="B1432" s="30"/>
      <c r="C1432" s="36"/>
      <c r="D1432" s="30"/>
      <c r="E1432" s="30"/>
      <c r="F1432" s="30"/>
      <c r="G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</row>
    <row r="1433" ht="15.75" customHeight="1">
      <c r="A1433" s="30"/>
      <c r="B1433" s="30"/>
      <c r="C1433" s="36"/>
      <c r="D1433" s="30"/>
      <c r="E1433" s="30"/>
      <c r="F1433" s="30"/>
      <c r="G1433" s="30"/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/>
    </row>
    <row r="1434" ht="15.75" customHeight="1">
      <c r="A1434" s="30"/>
      <c r="B1434" s="30"/>
      <c r="C1434" s="36"/>
      <c r="D1434" s="30"/>
      <c r="E1434" s="30"/>
      <c r="F1434" s="30"/>
      <c r="G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</row>
    <row r="1435" ht="15.75" customHeight="1">
      <c r="A1435" s="30"/>
      <c r="B1435" s="30"/>
      <c r="C1435" s="36"/>
      <c r="D1435" s="30"/>
      <c r="E1435" s="30"/>
      <c r="F1435" s="30"/>
      <c r="G1435" s="30"/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0"/>
      <c r="Z1435" s="30"/>
    </row>
    <row r="1436" ht="15.75" customHeight="1">
      <c r="A1436" s="30"/>
      <c r="B1436" s="30"/>
      <c r="C1436" s="36"/>
      <c r="D1436" s="30"/>
      <c r="E1436" s="30"/>
      <c r="F1436" s="30"/>
      <c r="G1436" s="30"/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</row>
    <row r="1437" ht="15.75" customHeight="1">
      <c r="A1437" s="30"/>
      <c r="B1437" s="30"/>
      <c r="C1437" s="36"/>
      <c r="D1437" s="30"/>
      <c r="E1437" s="30"/>
      <c r="F1437" s="30"/>
      <c r="G1437" s="30"/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0"/>
      <c r="Z1437" s="30"/>
    </row>
    <row r="1438" ht="15.75" customHeight="1">
      <c r="A1438" s="30"/>
      <c r="B1438" s="30"/>
      <c r="C1438" s="36"/>
      <c r="D1438" s="30"/>
      <c r="E1438" s="30"/>
      <c r="F1438" s="30"/>
      <c r="G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</row>
    <row r="1439" ht="15.75" customHeight="1">
      <c r="A1439" s="30"/>
      <c r="B1439" s="30"/>
      <c r="C1439" s="36"/>
      <c r="D1439" s="30"/>
      <c r="E1439" s="30"/>
      <c r="F1439" s="30"/>
      <c r="G1439" s="30"/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0"/>
      <c r="Z1439" s="30"/>
    </row>
    <row r="1440" ht="15.75" customHeight="1">
      <c r="A1440" s="30"/>
      <c r="B1440" s="30"/>
      <c r="C1440" s="36"/>
      <c r="D1440" s="30"/>
      <c r="E1440" s="30"/>
      <c r="F1440" s="30"/>
      <c r="G1440" s="30"/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</row>
    <row r="1441" ht="15.75" customHeight="1">
      <c r="A1441" s="30"/>
      <c r="B1441" s="30"/>
      <c r="C1441" s="30"/>
      <c r="D1441" s="30"/>
      <c r="E1441" s="30"/>
      <c r="F1441" s="30"/>
      <c r="G1441" s="30"/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0"/>
      <c r="Z1441" s="30"/>
    </row>
    <row r="1442" ht="15.75" customHeight="1">
      <c r="A1442" s="30"/>
      <c r="B1442" s="30"/>
      <c r="C1442" s="30"/>
      <c r="D1442" s="30"/>
      <c r="E1442" s="30"/>
      <c r="F1442" s="30"/>
      <c r="G1442" s="30"/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</row>
    <row r="1443" ht="15.75" customHeight="1">
      <c r="A1443" s="30"/>
      <c r="B1443" s="30"/>
      <c r="C1443" s="30"/>
      <c r="D1443" s="30"/>
      <c r="E1443" s="30"/>
      <c r="F1443" s="30"/>
      <c r="G1443" s="30"/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0"/>
      <c r="Z1443" s="30"/>
    </row>
    <row r="1444" ht="15.75" customHeight="1">
      <c r="A1444" s="30"/>
      <c r="B1444" s="30"/>
      <c r="C1444" s="30"/>
      <c r="D1444" s="30"/>
      <c r="E1444" s="30"/>
      <c r="F1444" s="30"/>
      <c r="G1444" s="30"/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</row>
    <row r="1445" ht="15.75" customHeight="1">
      <c r="A1445" s="30"/>
      <c r="B1445" s="30"/>
      <c r="C1445" s="30"/>
      <c r="D1445" s="30"/>
      <c r="E1445" s="30"/>
      <c r="F1445" s="30"/>
      <c r="G1445" s="30"/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</row>
    <row r="1446" ht="15.75" customHeight="1">
      <c r="A1446" s="30"/>
      <c r="B1446" s="30"/>
      <c r="C1446" s="30"/>
      <c r="D1446" s="30"/>
      <c r="E1446" s="30"/>
      <c r="F1446" s="30"/>
      <c r="G1446" s="30"/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</row>
    <row r="1447" ht="15.75" customHeight="1">
      <c r="A1447" s="30"/>
      <c r="B1447" s="30"/>
      <c r="C1447" s="30"/>
      <c r="D1447" s="30"/>
      <c r="E1447" s="30"/>
      <c r="F1447" s="30"/>
      <c r="G1447" s="30"/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0"/>
      <c r="Z1447" s="30"/>
    </row>
    <row r="1448" ht="15.75" customHeight="1">
      <c r="A1448" s="30"/>
      <c r="B1448" s="30"/>
      <c r="C1448" s="30"/>
      <c r="D1448" s="30"/>
      <c r="E1448" s="30"/>
      <c r="F1448" s="30"/>
      <c r="G1448" s="30"/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</row>
    <row r="1449" ht="15.75" customHeight="1">
      <c r="A1449" s="30"/>
      <c r="B1449" s="30"/>
      <c r="C1449" s="30"/>
      <c r="D1449" s="30"/>
      <c r="E1449" s="30"/>
      <c r="F1449" s="30"/>
      <c r="G1449" s="30"/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</row>
    <row r="1450" ht="15.75" customHeight="1">
      <c r="A1450" s="30"/>
      <c r="B1450" s="30"/>
      <c r="C1450" s="30"/>
      <c r="D1450" s="30"/>
      <c r="E1450" s="30"/>
      <c r="F1450" s="30"/>
      <c r="G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</row>
    <row r="1451" ht="15.75" customHeight="1">
      <c r="A1451" s="30"/>
      <c r="B1451" s="30"/>
      <c r="C1451" s="30"/>
      <c r="D1451" s="30"/>
      <c r="E1451" s="30"/>
      <c r="F1451" s="30"/>
      <c r="G1451" s="30"/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</row>
    <row r="1452" ht="15.75" customHeight="1">
      <c r="A1452" s="30"/>
      <c r="B1452" s="30"/>
      <c r="C1452" s="30"/>
      <c r="D1452" s="30"/>
      <c r="E1452" s="30"/>
      <c r="F1452" s="30"/>
      <c r="G1452" s="30"/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</row>
    <row r="1453" ht="15.75" customHeight="1">
      <c r="A1453" s="30"/>
      <c r="B1453" s="30"/>
      <c r="C1453" s="30"/>
      <c r="D1453" s="30"/>
      <c r="E1453" s="30"/>
      <c r="F1453" s="30"/>
      <c r="G1453" s="30"/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</row>
    <row r="1454" ht="15.75" customHeight="1">
      <c r="A1454" s="30"/>
      <c r="B1454" s="30"/>
      <c r="C1454" s="30"/>
      <c r="D1454" s="30"/>
      <c r="E1454" s="30"/>
      <c r="F1454" s="30"/>
      <c r="G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</row>
    <row r="1455" ht="15.75" customHeight="1">
      <c r="A1455" s="30"/>
      <c r="B1455" s="30"/>
      <c r="C1455" s="30"/>
      <c r="D1455" s="30"/>
      <c r="E1455" s="30"/>
      <c r="F1455" s="30"/>
      <c r="G1455" s="30"/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0"/>
      <c r="Z1455" s="30"/>
    </row>
    <row r="1456" ht="15.75" customHeight="1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</row>
    <row r="1457" ht="15.75" customHeight="1">
      <c r="A1457" s="30"/>
      <c r="B1457" s="30"/>
      <c r="C1457" s="30"/>
      <c r="D1457" s="30"/>
      <c r="E1457" s="30"/>
      <c r="F1457" s="30"/>
      <c r="G1457" s="30"/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0"/>
      <c r="Z1457" s="30"/>
    </row>
    <row r="1458" ht="15.75" customHeight="1">
      <c r="A1458" s="30"/>
      <c r="B1458" s="30"/>
      <c r="C1458" s="30"/>
      <c r="D1458" s="30"/>
      <c r="E1458" s="30"/>
      <c r="F1458" s="30"/>
      <c r="G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</row>
    <row r="1459" ht="15.75" customHeight="1">
      <c r="A1459" s="30"/>
      <c r="B1459" s="30"/>
      <c r="C1459" s="30"/>
      <c r="D1459" s="30"/>
      <c r="E1459" s="30"/>
      <c r="F1459" s="30"/>
      <c r="G1459" s="30"/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0"/>
      <c r="Z1459" s="30"/>
    </row>
    <row r="1460" ht="15.75" customHeight="1">
      <c r="A1460" s="30"/>
      <c r="B1460" s="30"/>
      <c r="C1460" s="30"/>
      <c r="D1460" s="30"/>
      <c r="E1460" s="30"/>
      <c r="F1460" s="30"/>
      <c r="G1460" s="30"/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</row>
    <row r="1461" ht="15.75" customHeight="1">
      <c r="A1461" s="30"/>
      <c r="B1461" s="30"/>
      <c r="C1461" s="30"/>
      <c r="D1461" s="30"/>
      <c r="E1461" s="30"/>
      <c r="F1461" s="30"/>
      <c r="G1461" s="30"/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0"/>
      <c r="Z1461" s="30"/>
    </row>
    <row r="1462" ht="15.75" customHeight="1">
      <c r="A1462" s="30"/>
      <c r="B1462" s="30"/>
      <c r="C1462" s="30"/>
      <c r="D1462" s="30"/>
      <c r="E1462" s="30"/>
      <c r="F1462" s="30"/>
      <c r="G1462" s="30"/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</row>
    <row r="1463" ht="15.75" customHeight="1">
      <c r="A1463" s="30"/>
      <c r="B1463" s="30"/>
      <c r="C1463" s="30"/>
      <c r="D1463" s="30"/>
      <c r="E1463" s="30"/>
      <c r="F1463" s="30"/>
      <c r="G1463" s="30"/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0"/>
      <c r="Z1463" s="30"/>
    </row>
    <row r="1464" ht="15.75" customHeight="1">
      <c r="A1464" s="30"/>
      <c r="B1464" s="30"/>
      <c r="C1464" s="30"/>
      <c r="D1464" s="30"/>
      <c r="E1464" s="30"/>
      <c r="F1464" s="30"/>
      <c r="G1464" s="30"/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</row>
    <row r="1465" ht="15.75" customHeight="1">
      <c r="A1465" s="30"/>
      <c r="B1465" s="30"/>
      <c r="C1465" s="30"/>
      <c r="D1465" s="30"/>
      <c r="E1465" s="30"/>
      <c r="F1465" s="30"/>
      <c r="G1465" s="30"/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0"/>
      <c r="Z1465" s="30"/>
    </row>
    <row r="1466" ht="15.75" customHeight="1">
      <c r="A1466" s="30"/>
      <c r="B1466" s="30"/>
      <c r="C1466" s="30"/>
      <c r="D1466" s="30"/>
      <c r="E1466" s="30"/>
      <c r="F1466" s="30"/>
      <c r="G1466" s="30"/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</row>
    <row r="1467" ht="15.75" customHeight="1">
      <c r="A1467" s="30"/>
      <c r="B1467" s="30"/>
      <c r="C1467" s="30"/>
      <c r="D1467" s="30"/>
      <c r="E1467" s="30"/>
      <c r="F1467" s="30"/>
      <c r="G1467" s="30"/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0"/>
      <c r="Z1467" s="30"/>
    </row>
    <row r="1468" ht="15.75" customHeight="1">
      <c r="A1468" s="30"/>
      <c r="B1468" s="30"/>
      <c r="C1468" s="30"/>
      <c r="D1468" s="30"/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</row>
    <row r="1469" ht="15.75" customHeight="1">
      <c r="A1469" s="30"/>
      <c r="B1469" s="30"/>
      <c r="C1469" s="30"/>
      <c r="D1469" s="30"/>
      <c r="E1469" s="30"/>
      <c r="F1469" s="30"/>
      <c r="G1469" s="30"/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</row>
    <row r="1470" ht="15.75" customHeight="1">
      <c r="A1470" s="30"/>
      <c r="B1470" s="30"/>
      <c r="C1470" s="30"/>
      <c r="D1470" s="30"/>
      <c r="E1470" s="30"/>
      <c r="F1470" s="30"/>
      <c r="G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</row>
    <row r="1471" ht="15.75" customHeight="1">
      <c r="A1471" s="30"/>
      <c r="B1471" s="30"/>
      <c r="C1471" s="30"/>
      <c r="D1471" s="30"/>
      <c r="E1471" s="30"/>
      <c r="F1471" s="30"/>
      <c r="G1471" s="30"/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0"/>
      <c r="Z1471" s="30"/>
    </row>
    <row r="1472" ht="15.75" customHeight="1">
      <c r="A1472" s="30"/>
      <c r="B1472" s="30"/>
      <c r="C1472" s="30"/>
      <c r="D1472" s="30"/>
      <c r="E1472" s="30"/>
      <c r="F1472" s="30"/>
      <c r="G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</row>
    <row r="1473" ht="15.75" customHeight="1">
      <c r="A1473" s="30"/>
      <c r="B1473" s="30"/>
      <c r="C1473" s="30"/>
      <c r="D1473" s="30"/>
      <c r="E1473" s="30"/>
      <c r="F1473" s="30"/>
      <c r="G1473" s="30"/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</row>
    <row r="1474" ht="15.75" customHeight="1">
      <c r="A1474" s="30"/>
      <c r="B1474" s="30"/>
      <c r="C1474" s="30"/>
      <c r="D1474" s="30"/>
      <c r="E1474" s="30"/>
      <c r="F1474" s="30"/>
      <c r="G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</row>
    <row r="1475" ht="15.75" customHeight="1">
      <c r="A1475" s="30"/>
      <c r="B1475" s="30"/>
      <c r="C1475" s="30"/>
      <c r="D1475" s="30"/>
      <c r="E1475" s="30"/>
      <c r="F1475" s="30"/>
      <c r="G1475" s="30"/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0"/>
      <c r="Z1475" s="30"/>
    </row>
    <row r="1476" ht="15.75" customHeight="1">
      <c r="A1476" s="30"/>
      <c r="B1476" s="30"/>
      <c r="C1476" s="30"/>
      <c r="D1476" s="30"/>
      <c r="E1476" s="30"/>
      <c r="F1476" s="30"/>
      <c r="G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</row>
    <row r="1477" ht="15.75" customHeight="1">
      <c r="A1477" s="30"/>
      <c r="B1477" s="30"/>
      <c r="C1477" s="30"/>
      <c r="D1477" s="30"/>
      <c r="E1477" s="30"/>
      <c r="F1477" s="30"/>
      <c r="G1477" s="30"/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0"/>
      <c r="Z1477" s="30"/>
    </row>
    <row r="1478" ht="15.75" customHeight="1">
      <c r="A1478" s="30"/>
      <c r="B1478" s="30"/>
      <c r="C1478" s="30"/>
      <c r="D1478" s="30"/>
      <c r="E1478" s="30"/>
      <c r="F1478" s="30"/>
      <c r="G1478" s="30"/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</row>
    <row r="1479" ht="15.75" customHeight="1">
      <c r="A1479" s="30"/>
      <c r="B1479" s="30"/>
      <c r="C1479" s="30"/>
      <c r="D1479" s="30"/>
      <c r="E1479" s="30"/>
      <c r="F1479" s="30"/>
      <c r="G1479" s="30"/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</row>
    <row r="1480" ht="15.75" customHeight="1">
      <c r="A1480" s="30"/>
      <c r="B1480" s="30"/>
      <c r="C1480" s="30"/>
      <c r="D1480" s="30"/>
      <c r="E1480" s="30"/>
      <c r="F1480" s="30"/>
      <c r="G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</row>
    <row r="1481" ht="15.75" customHeight="1">
      <c r="A1481" s="30"/>
      <c r="B1481" s="30"/>
      <c r="C1481" s="30"/>
      <c r="D1481" s="30"/>
      <c r="E1481" s="30"/>
      <c r="F1481" s="30"/>
      <c r="G1481" s="30"/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</row>
    <row r="1482" ht="15.75" customHeight="1">
      <c r="A1482" s="30"/>
      <c r="B1482" s="30"/>
      <c r="C1482" s="30"/>
      <c r="D1482" s="30"/>
      <c r="E1482" s="30"/>
      <c r="F1482" s="30"/>
      <c r="G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</row>
    <row r="1483" ht="15.75" customHeight="1">
      <c r="A1483" s="30"/>
      <c r="B1483" s="30"/>
      <c r="C1483" s="30"/>
      <c r="D1483" s="30"/>
      <c r="E1483" s="30"/>
      <c r="F1483" s="30"/>
      <c r="G1483" s="30"/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</row>
    <row r="1484" ht="15.75" customHeight="1">
      <c r="A1484" s="30"/>
      <c r="B1484" s="30"/>
      <c r="C1484" s="30"/>
      <c r="D1484" s="30"/>
      <c r="E1484" s="30"/>
      <c r="F1484" s="30"/>
      <c r="G1484" s="30"/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</row>
    <row r="1485" ht="15.75" customHeight="1">
      <c r="A1485" s="30"/>
      <c r="B1485" s="30"/>
      <c r="C1485" s="30"/>
      <c r="D1485" s="30"/>
      <c r="E1485" s="30"/>
      <c r="F1485" s="30"/>
      <c r="G1485" s="30"/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</row>
    <row r="1486" ht="15.75" customHeight="1">
      <c r="A1486" s="30"/>
      <c r="B1486" s="30"/>
      <c r="C1486" s="30"/>
      <c r="D1486" s="30"/>
      <c r="E1486" s="30"/>
      <c r="F1486" s="30"/>
      <c r="G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</row>
    <row r="1487" ht="15.75" customHeight="1">
      <c r="A1487" s="30"/>
      <c r="B1487" s="30"/>
      <c r="C1487" s="30"/>
      <c r="D1487" s="30"/>
      <c r="E1487" s="30"/>
      <c r="F1487" s="30"/>
      <c r="G1487" s="30"/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</row>
    <row r="1488" ht="15.75" customHeight="1">
      <c r="A1488" s="30"/>
      <c r="B1488" s="30"/>
      <c r="C1488" s="30"/>
      <c r="D1488" s="30"/>
      <c r="E1488" s="30"/>
      <c r="F1488" s="30"/>
      <c r="G1488" s="30"/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</row>
    <row r="1489" ht="15.75" customHeight="1">
      <c r="A1489" s="30"/>
      <c r="B1489" s="30"/>
      <c r="C1489" s="30"/>
      <c r="D1489" s="30"/>
      <c r="E1489" s="30"/>
      <c r="F1489" s="30"/>
      <c r="G1489" s="30"/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</row>
    <row r="1490" ht="15.75" customHeight="1">
      <c r="A1490" s="30"/>
      <c r="B1490" s="30"/>
      <c r="C1490" s="30"/>
      <c r="D1490" s="30"/>
      <c r="E1490" s="30"/>
      <c r="F1490" s="30"/>
      <c r="G1490" s="30"/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</row>
    <row r="1491" ht="15.75" customHeight="1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</row>
    <row r="1492" ht="15.75" customHeight="1">
      <c r="A1492" s="30"/>
      <c r="B1492" s="30"/>
      <c r="C1492" s="30"/>
      <c r="D1492" s="30"/>
      <c r="E1492" s="30"/>
      <c r="F1492" s="30"/>
      <c r="G1492" s="30"/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</row>
    <row r="1493" ht="15.75" customHeight="1">
      <c r="A1493" s="30"/>
      <c r="B1493" s="30"/>
      <c r="C1493" s="30"/>
      <c r="D1493" s="30"/>
      <c r="E1493" s="30"/>
      <c r="F1493" s="30"/>
      <c r="G1493" s="30"/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</row>
    <row r="1494" ht="15.75" customHeight="1">
      <c r="A1494" s="30"/>
      <c r="B1494" s="30"/>
      <c r="C1494" s="30"/>
      <c r="D1494" s="30"/>
      <c r="E1494" s="30"/>
      <c r="F1494" s="30"/>
      <c r="G1494" s="30"/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</row>
    <row r="1495" ht="15.75" customHeight="1">
      <c r="A1495" s="30"/>
      <c r="B1495" s="30"/>
      <c r="C1495" s="30"/>
      <c r="D1495" s="30"/>
      <c r="E1495" s="30"/>
      <c r="F1495" s="30"/>
      <c r="G1495" s="30"/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</row>
    <row r="1496" ht="15.75" customHeight="1">
      <c r="A1496" s="30"/>
      <c r="B1496" s="30"/>
      <c r="C1496" s="30"/>
      <c r="D1496" s="30"/>
      <c r="E1496" s="30"/>
      <c r="F1496" s="30"/>
      <c r="G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</row>
    <row r="1497" ht="15.75" customHeight="1">
      <c r="A1497" s="30"/>
      <c r="B1497" s="30"/>
      <c r="C1497" s="30"/>
      <c r="D1497" s="30"/>
      <c r="E1497" s="30"/>
      <c r="F1497" s="30"/>
      <c r="G1497" s="30"/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</row>
    <row r="1498" ht="15.75" customHeight="1">
      <c r="A1498" s="30"/>
      <c r="B1498" s="30"/>
      <c r="C1498" s="30"/>
      <c r="D1498" s="30"/>
      <c r="E1498" s="30"/>
      <c r="F1498" s="30"/>
      <c r="G1498" s="30"/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</row>
    <row r="1499" ht="15.75" customHeight="1">
      <c r="A1499" s="30"/>
      <c r="B1499" s="30"/>
      <c r="C1499" s="30"/>
      <c r="D1499" s="30"/>
      <c r="E1499" s="30"/>
      <c r="F1499" s="30"/>
      <c r="G1499" s="30"/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0"/>
      <c r="Z1499" s="30"/>
    </row>
    <row r="1500" ht="15.75" customHeight="1">
      <c r="A1500" s="30"/>
      <c r="B1500" s="30"/>
      <c r="C1500" s="30"/>
      <c r="D1500" s="30"/>
      <c r="E1500" s="30"/>
      <c r="F1500" s="30"/>
      <c r="G1500" s="30"/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</row>
    <row r="1501" ht="15.75" customHeight="1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0"/>
      <c r="Z1501" s="30"/>
    </row>
    <row r="1502" ht="15.75" customHeight="1">
      <c r="A1502" s="30"/>
      <c r="B1502" s="30"/>
      <c r="C1502" s="30"/>
      <c r="D1502" s="30"/>
      <c r="E1502" s="30"/>
      <c r="F1502" s="30"/>
      <c r="G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</row>
    <row r="1503" ht="15.75" customHeight="1">
      <c r="A1503" s="30"/>
      <c r="B1503" s="30"/>
      <c r="C1503" s="30"/>
      <c r="D1503" s="30"/>
      <c r="E1503" s="30"/>
      <c r="F1503" s="30"/>
      <c r="G1503" s="30"/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</row>
    <row r="1504" ht="15.75" customHeight="1">
      <c r="A1504" s="30"/>
      <c r="B1504" s="30"/>
      <c r="C1504" s="30"/>
      <c r="D1504" s="30"/>
      <c r="E1504" s="30"/>
      <c r="F1504" s="30"/>
      <c r="G1504" s="30"/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</row>
    <row r="1505" ht="15.75" customHeight="1">
      <c r="A1505" s="30"/>
      <c r="B1505" s="30"/>
      <c r="C1505" s="30"/>
      <c r="D1505" s="30"/>
      <c r="E1505" s="30"/>
      <c r="F1505" s="30"/>
      <c r="G1505" s="30"/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</row>
    <row r="1506" ht="15.75" customHeight="1">
      <c r="A1506" s="30"/>
      <c r="B1506" s="30"/>
      <c r="C1506" s="30"/>
      <c r="D1506" s="30"/>
      <c r="E1506" s="30"/>
      <c r="F1506" s="30"/>
      <c r="G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</row>
    <row r="1507" ht="15.75" customHeight="1">
      <c r="A1507" s="30"/>
      <c r="B1507" s="30"/>
      <c r="C1507" s="30"/>
      <c r="D1507" s="30"/>
      <c r="E1507" s="30"/>
      <c r="F1507" s="30"/>
      <c r="G1507" s="30"/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0"/>
      <c r="Z1507" s="30"/>
    </row>
    <row r="1508" ht="15.75" customHeight="1">
      <c r="A1508" s="30"/>
      <c r="B1508" s="30"/>
      <c r="C1508" s="30"/>
      <c r="D1508" s="30"/>
      <c r="E1508" s="30"/>
      <c r="F1508" s="30"/>
      <c r="G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</row>
    <row r="1509" ht="15.75" customHeight="1">
      <c r="A1509" s="30"/>
      <c r="B1509" s="30"/>
      <c r="C1509" s="30"/>
      <c r="D1509" s="30"/>
      <c r="E1509" s="30"/>
      <c r="F1509" s="30"/>
      <c r="G1509" s="30"/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</row>
    <row r="1510" ht="15.75" customHeight="1">
      <c r="A1510" s="30"/>
      <c r="B1510" s="30"/>
      <c r="C1510" s="30"/>
      <c r="D1510" s="30"/>
      <c r="E1510" s="30"/>
      <c r="F1510" s="30"/>
      <c r="G1510" s="30"/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0"/>
      <c r="Z1510" s="30"/>
    </row>
    <row r="1511" ht="15.75" customHeight="1">
      <c r="A1511" s="30"/>
      <c r="B1511" s="30"/>
      <c r="C1511" s="30"/>
      <c r="D1511" s="30"/>
      <c r="E1511" s="30"/>
      <c r="F1511" s="30"/>
      <c r="G1511" s="30"/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0"/>
      <c r="Z1511" s="30"/>
    </row>
    <row r="1512" ht="15.75" customHeight="1">
      <c r="A1512" s="30"/>
      <c r="B1512" s="30"/>
      <c r="C1512" s="30"/>
      <c r="D1512" s="30"/>
      <c r="E1512" s="30"/>
      <c r="F1512" s="30"/>
      <c r="G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</row>
    <row r="1513" ht="15.75" customHeight="1">
      <c r="A1513" s="30"/>
      <c r="B1513" s="30"/>
      <c r="C1513" s="30"/>
      <c r="D1513" s="30"/>
      <c r="E1513" s="30"/>
      <c r="F1513" s="30"/>
      <c r="G1513" s="30"/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0"/>
      <c r="Z1513" s="30"/>
    </row>
    <row r="1514" ht="15.75" customHeight="1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</row>
    <row r="1515" ht="15.75" customHeight="1">
      <c r="A1515" s="30"/>
      <c r="B1515" s="30"/>
      <c r="C1515" s="30"/>
      <c r="D1515" s="30"/>
      <c r="E1515" s="30"/>
      <c r="F1515" s="30"/>
      <c r="G1515" s="30"/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</row>
    <row r="1516" ht="15.75" customHeight="1">
      <c r="A1516" s="30"/>
      <c r="B1516" s="30"/>
      <c r="C1516" s="30"/>
      <c r="D1516" s="30"/>
      <c r="E1516" s="30"/>
      <c r="F1516" s="30"/>
      <c r="G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</row>
    <row r="1517" ht="15.75" customHeight="1">
      <c r="A1517" s="30"/>
      <c r="B1517" s="30"/>
      <c r="C1517" s="30"/>
      <c r="D1517" s="30"/>
      <c r="E1517" s="30"/>
      <c r="F1517" s="30"/>
      <c r="G1517" s="30"/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0"/>
      <c r="Z1517" s="30"/>
    </row>
    <row r="1518" ht="15.75" customHeight="1">
      <c r="A1518" s="30"/>
      <c r="B1518" s="30"/>
      <c r="C1518" s="30"/>
      <c r="D1518" s="30"/>
      <c r="E1518" s="30"/>
      <c r="F1518" s="30"/>
      <c r="G1518" s="30"/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</row>
    <row r="1519" ht="15.75" customHeight="1">
      <c r="A1519" s="30"/>
      <c r="B1519" s="30"/>
      <c r="C1519" s="30"/>
      <c r="D1519" s="30"/>
      <c r="E1519" s="30"/>
      <c r="F1519" s="30"/>
      <c r="G1519" s="30"/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</row>
    <row r="1520" ht="15.75" customHeight="1">
      <c r="A1520" s="30"/>
      <c r="B1520" s="30"/>
      <c r="C1520" s="30"/>
      <c r="D1520" s="30"/>
      <c r="E1520" s="30"/>
      <c r="F1520" s="30"/>
      <c r="G1520" s="30"/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0"/>
      <c r="Z1520" s="30"/>
    </row>
    <row r="1521" ht="15.75" customHeight="1">
      <c r="A1521" s="30"/>
      <c r="B1521" s="30"/>
      <c r="C1521" s="30"/>
      <c r="D1521" s="30"/>
      <c r="E1521" s="30"/>
      <c r="F1521" s="30"/>
      <c r="G1521" s="30"/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</row>
    <row r="1522" ht="15.75" customHeight="1">
      <c r="A1522" s="30"/>
      <c r="B1522" s="30"/>
      <c r="C1522" s="30"/>
      <c r="D1522" s="30"/>
      <c r="E1522" s="30"/>
      <c r="F1522" s="30"/>
      <c r="G1522" s="30"/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/>
    </row>
    <row r="1523" ht="15.75" customHeight="1">
      <c r="A1523" s="30"/>
      <c r="B1523" s="30"/>
      <c r="C1523" s="30"/>
      <c r="D1523" s="30"/>
      <c r="E1523" s="30"/>
      <c r="F1523" s="30"/>
      <c r="G1523" s="30"/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0"/>
      <c r="X1523" s="30"/>
      <c r="Y1523" s="30"/>
      <c r="Z1523" s="30"/>
    </row>
    <row r="1524" ht="15.75" customHeight="1">
      <c r="A1524" s="30"/>
      <c r="B1524" s="30"/>
      <c r="C1524" s="30"/>
      <c r="D1524" s="30"/>
      <c r="E1524" s="30"/>
      <c r="F1524" s="30"/>
      <c r="G1524" s="30"/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0"/>
      <c r="Z1524" s="30"/>
    </row>
    <row r="1525" ht="15.75" customHeight="1">
      <c r="A1525" s="30"/>
      <c r="B1525" s="30"/>
      <c r="C1525" s="30"/>
      <c r="D1525" s="30"/>
      <c r="E1525" s="30"/>
      <c r="F1525" s="30"/>
      <c r="G1525" s="30"/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0"/>
      <c r="X1525" s="30"/>
      <c r="Y1525" s="30"/>
      <c r="Z1525" s="30"/>
    </row>
    <row r="1526" ht="15.75" customHeight="1">
      <c r="A1526" s="30"/>
      <c r="B1526" s="30"/>
      <c r="C1526" s="30"/>
      <c r="D1526" s="30"/>
      <c r="E1526" s="30"/>
      <c r="F1526" s="30"/>
      <c r="G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0"/>
      <c r="Z1526" s="30"/>
    </row>
    <row r="1527" ht="15.75" customHeight="1">
      <c r="A1527" s="30"/>
      <c r="B1527" s="30"/>
      <c r="C1527" s="30"/>
      <c r="D1527" s="30"/>
      <c r="E1527" s="30"/>
      <c r="F1527" s="30"/>
      <c r="G1527" s="30"/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</row>
    <row r="1528" ht="15.75" customHeight="1">
      <c r="A1528" s="30"/>
      <c r="B1528" s="30"/>
      <c r="C1528" s="30"/>
      <c r="D1528" s="30"/>
      <c r="E1528" s="30"/>
      <c r="F1528" s="30"/>
      <c r="G1528" s="30"/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</row>
    <row r="1529" ht="15.75" customHeight="1">
      <c r="A1529" s="30"/>
      <c r="B1529" s="30"/>
      <c r="C1529" s="30"/>
      <c r="D1529" s="30"/>
      <c r="E1529" s="30"/>
      <c r="F1529" s="30"/>
      <c r="G1529" s="30"/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</row>
    <row r="1530" ht="15.75" customHeight="1">
      <c r="A1530" s="30"/>
      <c r="B1530" s="30"/>
      <c r="C1530" s="30"/>
      <c r="D1530" s="30"/>
      <c r="E1530" s="30"/>
      <c r="F1530" s="30"/>
      <c r="G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0"/>
      <c r="Z1530" s="30"/>
    </row>
    <row r="1531" ht="15.75" customHeight="1">
      <c r="A1531" s="30"/>
      <c r="B1531" s="30"/>
      <c r="C1531" s="30"/>
      <c r="D1531" s="30"/>
      <c r="E1531" s="30"/>
      <c r="F1531" s="30"/>
      <c r="G1531" s="30"/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</row>
    <row r="1532" ht="15.75" customHeight="1">
      <c r="A1532" s="30"/>
      <c r="B1532" s="30"/>
      <c r="C1532" s="30"/>
      <c r="D1532" s="30"/>
      <c r="E1532" s="30"/>
      <c r="F1532" s="30"/>
      <c r="G1532" s="30"/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0"/>
      <c r="Z1532" s="30"/>
    </row>
    <row r="1533" ht="15.75" customHeight="1">
      <c r="A1533" s="30"/>
      <c r="B1533" s="30"/>
      <c r="C1533" s="30"/>
      <c r="D1533" s="30"/>
      <c r="E1533" s="30"/>
      <c r="F1533" s="30"/>
      <c r="G1533" s="30"/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0"/>
      <c r="Z1533" s="30"/>
    </row>
    <row r="1534" ht="15.75" customHeight="1">
      <c r="A1534" s="30"/>
      <c r="B1534" s="30"/>
      <c r="C1534" s="30"/>
      <c r="D1534" s="30"/>
      <c r="E1534" s="30"/>
      <c r="F1534" s="30"/>
      <c r="G1534" s="30"/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</row>
    <row r="1535" ht="15.75" customHeight="1">
      <c r="A1535" s="30"/>
      <c r="B1535" s="30"/>
      <c r="C1535" s="30"/>
      <c r="D1535" s="30"/>
      <c r="E1535" s="30"/>
      <c r="F1535" s="30"/>
      <c r="G1535" s="30"/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</row>
    <row r="1536" ht="15.75" customHeight="1">
      <c r="A1536" s="30"/>
      <c r="B1536" s="30"/>
      <c r="C1536" s="30"/>
      <c r="D1536" s="30"/>
      <c r="E1536" s="30"/>
      <c r="F1536" s="30"/>
      <c r="G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0"/>
      <c r="Z1536" s="30"/>
    </row>
    <row r="1537" ht="15.75" customHeight="1">
      <c r="A1537" s="30"/>
      <c r="B1537" s="30"/>
      <c r="C1537" s="30"/>
      <c r="D1537" s="30"/>
      <c r="E1537" s="30"/>
      <c r="F1537" s="30"/>
      <c r="G1537" s="30"/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0"/>
      <c r="X1537" s="30"/>
      <c r="Y1537" s="30"/>
      <c r="Z1537" s="30"/>
    </row>
    <row r="1538" ht="15.75" customHeight="1">
      <c r="A1538" s="30"/>
      <c r="B1538" s="30"/>
      <c r="C1538" s="30"/>
      <c r="D1538" s="30"/>
      <c r="E1538" s="30"/>
      <c r="F1538" s="30"/>
      <c r="G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</row>
    <row r="1539" ht="15.75" customHeight="1">
      <c r="A1539" s="30"/>
      <c r="B1539" s="30"/>
      <c r="C1539" s="30"/>
      <c r="D1539" s="30"/>
      <c r="E1539" s="30"/>
      <c r="F1539" s="30"/>
      <c r="G1539" s="30"/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0"/>
      <c r="X1539" s="30"/>
      <c r="Y1539" s="30"/>
      <c r="Z1539" s="30"/>
    </row>
    <row r="1540" ht="15.75" customHeight="1">
      <c r="A1540" s="30"/>
      <c r="B1540" s="30"/>
      <c r="C1540" s="30"/>
      <c r="D1540" s="30"/>
      <c r="E1540" s="30"/>
      <c r="F1540" s="30"/>
      <c r="G1540" s="30"/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</row>
    <row r="1541" ht="15.75" customHeight="1">
      <c r="A1541" s="30"/>
      <c r="B1541" s="30"/>
      <c r="C1541" s="30"/>
      <c r="D1541" s="30"/>
      <c r="E1541" s="30"/>
      <c r="F1541" s="30"/>
      <c r="G1541" s="30"/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</row>
    <row r="1542" ht="15.75" customHeight="1">
      <c r="A1542" s="30"/>
      <c r="B1542" s="30"/>
      <c r="C1542" s="30"/>
      <c r="D1542" s="30"/>
      <c r="E1542" s="30"/>
      <c r="F1542" s="30"/>
      <c r="G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0"/>
      <c r="Z1542" s="30"/>
    </row>
    <row r="1543" ht="15.75" customHeight="1">
      <c r="A1543" s="30"/>
      <c r="B1543" s="30"/>
      <c r="C1543" s="30"/>
      <c r="D1543" s="30"/>
      <c r="E1543" s="30"/>
      <c r="F1543" s="30"/>
      <c r="G1543" s="30"/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</row>
    <row r="1544" ht="15.75" customHeight="1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</row>
    <row r="1545" ht="15.75" customHeight="1">
      <c r="A1545" s="30"/>
      <c r="B1545" s="30"/>
      <c r="C1545" s="30"/>
      <c r="D1545" s="30"/>
      <c r="E1545" s="30"/>
      <c r="F1545" s="30"/>
      <c r="G1545" s="30"/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</row>
    <row r="1546" ht="15.75" customHeight="1">
      <c r="A1546" s="30"/>
      <c r="B1546" s="30"/>
      <c r="C1546" s="30"/>
      <c r="D1546" s="30"/>
      <c r="E1546" s="30"/>
      <c r="F1546" s="30"/>
      <c r="G1546" s="30"/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</row>
    <row r="1547" ht="15.75" customHeight="1">
      <c r="A1547" s="30"/>
      <c r="B1547" s="30"/>
      <c r="C1547" s="30"/>
      <c r="D1547" s="30"/>
      <c r="E1547" s="30"/>
      <c r="F1547" s="30"/>
      <c r="G1547" s="30"/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0"/>
      <c r="X1547" s="30"/>
      <c r="Y1547" s="30"/>
      <c r="Z1547" s="30"/>
    </row>
    <row r="1548" ht="15.75" customHeight="1">
      <c r="A1548" s="30"/>
      <c r="B1548" s="30"/>
      <c r="C1548" s="30"/>
      <c r="D1548" s="30"/>
      <c r="E1548" s="30"/>
      <c r="F1548" s="30"/>
      <c r="G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0"/>
      <c r="Z1548" s="30"/>
    </row>
    <row r="1549" ht="15.75" customHeight="1">
      <c r="A1549" s="30"/>
      <c r="B1549" s="30"/>
      <c r="C1549" s="30"/>
      <c r="D1549" s="30"/>
      <c r="E1549" s="30"/>
      <c r="F1549" s="30"/>
      <c r="G1549" s="30"/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0"/>
      <c r="Z1549" s="30"/>
    </row>
    <row r="1550" ht="15.75" customHeight="1">
      <c r="A1550" s="30"/>
      <c r="B1550" s="30"/>
      <c r="C1550" s="30"/>
      <c r="D1550" s="30"/>
      <c r="E1550" s="30"/>
      <c r="F1550" s="30"/>
      <c r="G1550" s="30"/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</row>
    <row r="1551" ht="15.75" customHeight="1">
      <c r="A1551" s="30"/>
      <c r="B1551" s="30"/>
      <c r="C1551" s="30"/>
      <c r="D1551" s="30"/>
      <c r="E1551" s="30"/>
      <c r="F1551" s="30"/>
      <c r="G1551" s="30"/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0"/>
      <c r="X1551" s="30"/>
      <c r="Y1551" s="30"/>
      <c r="Z1551" s="30"/>
    </row>
    <row r="1552" ht="15.75" customHeight="1">
      <c r="A1552" s="30"/>
      <c r="B1552" s="30"/>
      <c r="C1552" s="30"/>
      <c r="D1552" s="30"/>
      <c r="E1552" s="30"/>
      <c r="F1552" s="30"/>
      <c r="G1552" s="30"/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</row>
    <row r="1553" ht="15.75" customHeight="1">
      <c r="A1553" s="30"/>
      <c r="B1553" s="30"/>
      <c r="C1553" s="30"/>
      <c r="D1553" s="30"/>
      <c r="E1553" s="30"/>
      <c r="F1553" s="30"/>
      <c r="G1553" s="30"/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</row>
    <row r="1554" ht="15.75" customHeight="1">
      <c r="A1554" s="30"/>
      <c r="B1554" s="30"/>
      <c r="C1554" s="30"/>
      <c r="D1554" s="30"/>
      <c r="E1554" s="30"/>
      <c r="F1554" s="30"/>
      <c r="G1554" s="30"/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</row>
    <row r="1555" ht="15.75" customHeight="1">
      <c r="A1555" s="30"/>
      <c r="B1555" s="30"/>
      <c r="C1555" s="30"/>
      <c r="D1555" s="30"/>
      <c r="E1555" s="30"/>
      <c r="F1555" s="30"/>
      <c r="G1555" s="30"/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0"/>
      <c r="Z1555" s="30"/>
    </row>
    <row r="1556" ht="15.75" customHeight="1">
      <c r="A1556" s="30"/>
      <c r="B1556" s="30"/>
      <c r="C1556" s="30"/>
      <c r="D1556" s="30"/>
      <c r="E1556" s="30"/>
      <c r="F1556" s="30"/>
      <c r="G1556" s="30"/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/>
    </row>
    <row r="1557" ht="15.75" customHeight="1">
      <c r="A1557" s="30"/>
      <c r="B1557" s="30"/>
      <c r="C1557" s="30"/>
      <c r="D1557" s="30"/>
      <c r="E1557" s="30"/>
      <c r="F1557" s="30"/>
      <c r="G1557" s="30"/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0"/>
      <c r="Z1557" s="30"/>
    </row>
    <row r="1558" ht="15.75" customHeight="1">
      <c r="A1558" s="30"/>
      <c r="B1558" s="30"/>
      <c r="C1558" s="30"/>
      <c r="D1558" s="30"/>
      <c r="E1558" s="30"/>
      <c r="F1558" s="30"/>
      <c r="G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</row>
    <row r="1559" ht="15.75" customHeight="1">
      <c r="A1559" s="30"/>
      <c r="B1559" s="30"/>
      <c r="C1559" s="30"/>
      <c r="D1559" s="30"/>
      <c r="E1559" s="30"/>
      <c r="F1559" s="30"/>
      <c r="G1559" s="30"/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0"/>
      <c r="Z1559" s="30"/>
    </row>
    <row r="1560" ht="15.75" customHeight="1">
      <c r="A1560" s="30"/>
      <c r="B1560" s="30"/>
      <c r="C1560" s="30"/>
      <c r="D1560" s="30"/>
      <c r="E1560" s="30"/>
      <c r="F1560" s="30"/>
      <c r="G1560" s="30"/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</row>
    <row r="1561" ht="15.75" customHeight="1">
      <c r="A1561" s="30"/>
      <c r="B1561" s="30"/>
      <c r="C1561" s="30"/>
      <c r="D1561" s="30"/>
      <c r="E1561" s="30"/>
      <c r="F1561" s="30"/>
      <c r="G1561" s="30"/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</row>
    <row r="1562" ht="15.75" customHeight="1">
      <c r="A1562" s="30"/>
      <c r="B1562" s="30"/>
      <c r="C1562" s="30"/>
      <c r="D1562" s="30"/>
      <c r="E1562" s="30"/>
      <c r="F1562" s="30"/>
      <c r="G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</row>
    <row r="1563" ht="15.75" customHeight="1">
      <c r="A1563" s="30"/>
      <c r="B1563" s="30"/>
      <c r="C1563" s="30"/>
      <c r="D1563" s="30"/>
      <c r="E1563" s="30"/>
      <c r="F1563" s="30"/>
      <c r="G1563" s="30"/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</row>
    <row r="1564" ht="15.75" customHeight="1">
      <c r="A1564" s="30"/>
      <c r="B1564" s="30"/>
      <c r="C1564" s="30"/>
      <c r="D1564" s="30"/>
      <c r="E1564" s="30"/>
      <c r="F1564" s="30"/>
      <c r="G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</row>
    <row r="1565" ht="15.75" customHeight="1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0"/>
      <c r="X1565" s="30"/>
      <c r="Y1565" s="30"/>
      <c r="Z1565" s="30"/>
    </row>
    <row r="1566" ht="15.75" customHeight="1">
      <c r="A1566" s="30"/>
      <c r="B1566" s="30"/>
      <c r="C1566" s="30"/>
      <c r="D1566" s="30"/>
      <c r="E1566" s="30"/>
      <c r="F1566" s="30"/>
      <c r="G1566" s="30"/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</row>
    <row r="1567" ht="15.75" customHeight="1">
      <c r="A1567" s="30"/>
      <c r="B1567" s="30"/>
      <c r="C1567" s="30"/>
      <c r="D1567" s="30"/>
      <c r="E1567" s="30"/>
      <c r="F1567" s="30"/>
      <c r="G1567" s="30"/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</row>
    <row r="1568" ht="15.75" customHeight="1">
      <c r="A1568" s="30"/>
      <c r="B1568" s="30"/>
      <c r="C1568" s="30"/>
      <c r="D1568" s="30"/>
      <c r="E1568" s="30"/>
      <c r="F1568" s="30"/>
      <c r="G1568" s="30"/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</row>
    <row r="1569" ht="15.75" customHeight="1">
      <c r="A1569" s="30"/>
      <c r="B1569" s="30"/>
      <c r="C1569" s="30"/>
      <c r="D1569" s="30"/>
      <c r="E1569" s="30"/>
      <c r="F1569" s="30"/>
      <c r="G1569" s="30"/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</row>
    <row r="1570" ht="15.75" customHeight="1">
      <c r="A1570" s="30"/>
      <c r="B1570" s="30"/>
      <c r="C1570" s="30"/>
      <c r="D1570" s="30"/>
      <c r="E1570" s="30"/>
      <c r="F1570" s="30"/>
      <c r="G1570" s="30"/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</row>
    <row r="1571" ht="15.75" customHeight="1">
      <c r="A1571" s="30"/>
      <c r="B1571" s="30"/>
      <c r="C1571" s="30"/>
      <c r="D1571" s="30"/>
      <c r="E1571" s="30"/>
      <c r="F1571" s="30"/>
      <c r="G1571" s="30"/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0"/>
      <c r="Z1571" s="30"/>
    </row>
    <row r="1572" ht="15.75" customHeight="1">
      <c r="A1572" s="30"/>
      <c r="B1572" s="30"/>
      <c r="C1572" s="30"/>
      <c r="D1572" s="30"/>
      <c r="E1572" s="30"/>
      <c r="F1572" s="30"/>
      <c r="G1572" s="30"/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0"/>
      <c r="Z1572" s="30"/>
    </row>
    <row r="1573" ht="15.75" customHeight="1">
      <c r="A1573" s="30"/>
      <c r="B1573" s="30"/>
      <c r="C1573" s="30"/>
      <c r="D1573" s="30"/>
      <c r="E1573" s="30"/>
      <c r="F1573" s="30"/>
      <c r="G1573" s="30"/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</row>
    <row r="1574" ht="15.75" customHeight="1">
      <c r="A1574" s="30"/>
      <c r="B1574" s="30"/>
      <c r="C1574" s="30"/>
      <c r="D1574" s="30"/>
      <c r="E1574" s="30"/>
      <c r="F1574" s="30"/>
      <c r="G1574" s="30"/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/>
    </row>
    <row r="1575" ht="15.75" customHeight="1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</row>
    <row r="1576" ht="15.75" customHeight="1">
      <c r="A1576" s="30"/>
      <c r="B1576" s="30"/>
      <c r="C1576" s="30"/>
      <c r="D1576" s="30"/>
      <c r="E1576" s="30"/>
      <c r="F1576" s="30"/>
      <c r="G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0"/>
      <c r="Z1576" s="30"/>
    </row>
    <row r="1577" ht="15.75" customHeight="1">
      <c r="A1577" s="30"/>
      <c r="B1577" s="30"/>
      <c r="C1577" s="30"/>
      <c r="D1577" s="30"/>
      <c r="E1577" s="30"/>
      <c r="F1577" s="30"/>
      <c r="G1577" s="30"/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0"/>
      <c r="Y1577" s="30"/>
      <c r="Z1577" s="30"/>
    </row>
    <row r="1578" ht="15.75" customHeight="1">
      <c r="A1578" s="30"/>
      <c r="B1578" s="30"/>
      <c r="C1578" s="30"/>
      <c r="D1578" s="30"/>
      <c r="E1578" s="30"/>
      <c r="F1578" s="30"/>
      <c r="G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</row>
    <row r="1579" ht="15.75" customHeight="1">
      <c r="A1579" s="30"/>
      <c r="B1579" s="30"/>
      <c r="C1579" s="30"/>
      <c r="D1579" s="30"/>
      <c r="E1579" s="30"/>
      <c r="F1579" s="30"/>
      <c r="G1579" s="30"/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</row>
    <row r="1580" ht="15.75" customHeight="1">
      <c r="A1580" s="30"/>
      <c r="B1580" s="30"/>
      <c r="C1580" s="30"/>
      <c r="D1580" s="30"/>
      <c r="E1580" s="30"/>
      <c r="F1580" s="30"/>
      <c r="G1580" s="30"/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</row>
    <row r="1581" ht="15.75" customHeight="1">
      <c r="A1581" s="30"/>
      <c r="B1581" s="30"/>
      <c r="C1581" s="30"/>
      <c r="D1581" s="30"/>
      <c r="E1581" s="30"/>
      <c r="F1581" s="30"/>
      <c r="G1581" s="30"/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</row>
    <row r="1582" ht="15.75" customHeight="1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</row>
    <row r="1583" ht="15.75" customHeight="1">
      <c r="A1583" s="30"/>
      <c r="B1583" s="30"/>
      <c r="C1583" s="30"/>
      <c r="D1583" s="30"/>
      <c r="E1583" s="30"/>
      <c r="F1583" s="30"/>
      <c r="G1583" s="30"/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0"/>
      <c r="X1583" s="30"/>
      <c r="Y1583" s="30"/>
      <c r="Z1583" s="30"/>
    </row>
    <row r="1584" ht="15.75" customHeight="1">
      <c r="A1584" s="30"/>
      <c r="B1584" s="30"/>
      <c r="C1584" s="30"/>
      <c r="D1584" s="30"/>
      <c r="E1584" s="30"/>
      <c r="F1584" s="30"/>
      <c r="G1584" s="30"/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</row>
    <row r="1585" ht="15.75" customHeight="1">
      <c r="A1585" s="30"/>
      <c r="B1585" s="30"/>
      <c r="C1585" s="30"/>
      <c r="D1585" s="30"/>
      <c r="E1585" s="30"/>
      <c r="F1585" s="30"/>
      <c r="G1585" s="30"/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</row>
    <row r="1586" ht="15.75" customHeight="1">
      <c r="A1586" s="30"/>
      <c r="B1586" s="30"/>
      <c r="C1586" s="30"/>
      <c r="D1586" s="30"/>
      <c r="E1586" s="30"/>
      <c r="F1586" s="30"/>
      <c r="G1586" s="30"/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</row>
    <row r="1587" ht="15.75" customHeight="1">
      <c r="A1587" s="30"/>
      <c r="B1587" s="30"/>
      <c r="C1587" s="30"/>
      <c r="D1587" s="30"/>
      <c r="E1587" s="30"/>
      <c r="F1587" s="30"/>
      <c r="G1587" s="30"/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</row>
    <row r="1588" ht="15.75" customHeight="1">
      <c r="A1588" s="30"/>
      <c r="B1588" s="30"/>
      <c r="C1588" s="30"/>
      <c r="D1588" s="30"/>
      <c r="E1588" s="30"/>
      <c r="F1588" s="30"/>
      <c r="G1588" s="30"/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0"/>
      <c r="Z1588" s="30"/>
    </row>
    <row r="1589" ht="15.75" customHeight="1">
      <c r="A1589" s="30"/>
      <c r="B1589" s="30"/>
      <c r="C1589" s="30"/>
      <c r="D1589" s="30"/>
      <c r="E1589" s="30"/>
      <c r="F1589" s="30"/>
      <c r="G1589" s="30"/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</row>
    <row r="1590" ht="15.75" customHeight="1">
      <c r="A1590" s="30"/>
      <c r="B1590" s="30"/>
      <c r="C1590" s="30"/>
      <c r="D1590" s="30"/>
      <c r="E1590" s="30"/>
      <c r="F1590" s="30"/>
      <c r="G1590" s="30"/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</row>
    <row r="1591" ht="15.75" customHeight="1">
      <c r="A1591" s="30"/>
      <c r="B1591" s="30"/>
      <c r="C1591" s="30"/>
      <c r="D1591" s="30"/>
      <c r="E1591" s="30"/>
      <c r="F1591" s="30"/>
      <c r="G1591" s="30"/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0"/>
      <c r="X1591" s="30"/>
      <c r="Y1591" s="30"/>
      <c r="Z1591" s="30"/>
    </row>
    <row r="1592" ht="15.75" customHeight="1">
      <c r="A1592" s="30"/>
      <c r="B1592" s="30"/>
      <c r="C1592" s="30"/>
      <c r="D1592" s="30"/>
      <c r="E1592" s="30"/>
      <c r="F1592" s="30"/>
      <c r="G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</row>
    <row r="1593" ht="15.75" customHeight="1">
      <c r="A1593" s="30"/>
      <c r="B1593" s="30"/>
      <c r="C1593" s="30"/>
      <c r="D1593" s="30"/>
      <c r="E1593" s="30"/>
      <c r="F1593" s="30"/>
      <c r="G1593" s="30"/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0"/>
      <c r="X1593" s="30"/>
      <c r="Y1593" s="30"/>
      <c r="Z1593" s="30"/>
    </row>
    <row r="1594" ht="15.75" customHeight="1">
      <c r="A1594" s="30"/>
      <c r="B1594" s="30"/>
      <c r="C1594" s="30"/>
      <c r="D1594" s="30"/>
      <c r="E1594" s="30"/>
      <c r="F1594" s="30"/>
      <c r="G1594" s="30"/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/>
    </row>
    <row r="1595" ht="15.75" customHeight="1">
      <c r="A1595" s="30"/>
      <c r="B1595" s="30"/>
      <c r="C1595" s="30"/>
      <c r="D1595" s="30"/>
      <c r="E1595" s="30"/>
      <c r="F1595" s="30"/>
      <c r="G1595" s="30"/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</row>
    <row r="1596" ht="15.75" customHeight="1">
      <c r="A1596" s="30"/>
      <c r="B1596" s="30"/>
      <c r="C1596" s="30"/>
      <c r="D1596" s="30"/>
      <c r="E1596" s="30"/>
      <c r="F1596" s="30"/>
      <c r="G1596" s="30"/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</row>
    <row r="1597" ht="15.75" customHeight="1">
      <c r="A1597" s="30"/>
      <c r="B1597" s="30"/>
      <c r="C1597" s="30"/>
      <c r="D1597" s="30"/>
      <c r="E1597" s="30"/>
      <c r="F1597" s="30"/>
      <c r="G1597" s="30"/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0"/>
      <c r="Z1597" s="30"/>
    </row>
    <row r="1598" ht="15.75" customHeight="1">
      <c r="A1598" s="30"/>
      <c r="B1598" s="30"/>
      <c r="C1598" s="30"/>
      <c r="D1598" s="30"/>
      <c r="E1598" s="30"/>
      <c r="F1598" s="30"/>
      <c r="G1598" s="30"/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0"/>
      <c r="Z1598" s="30"/>
    </row>
    <row r="1599" ht="15.75" customHeight="1">
      <c r="A1599" s="30"/>
      <c r="B1599" s="30"/>
      <c r="C1599" s="30"/>
      <c r="D1599" s="30"/>
      <c r="E1599" s="30"/>
      <c r="F1599" s="30"/>
      <c r="G1599" s="30"/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</row>
    <row r="1600" ht="15.75" customHeight="1">
      <c r="A1600" s="30"/>
      <c r="B1600" s="30"/>
      <c r="C1600" s="30"/>
      <c r="D1600" s="30"/>
      <c r="E1600" s="30"/>
      <c r="F1600" s="30"/>
      <c r="G1600" s="30"/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</row>
    <row r="1601" ht="15.75" customHeight="1">
      <c r="A1601" s="30"/>
      <c r="B1601" s="30"/>
      <c r="C1601" s="30"/>
      <c r="D1601" s="30"/>
      <c r="E1601" s="30"/>
      <c r="F1601" s="30"/>
      <c r="G1601" s="30"/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0"/>
      <c r="Z1601" s="30"/>
    </row>
    <row r="1602" ht="15.75" customHeight="1">
      <c r="A1602" s="30"/>
      <c r="B1602" s="30"/>
      <c r="C1602" s="30"/>
      <c r="D1602" s="30"/>
      <c r="E1602" s="30"/>
      <c r="F1602" s="30"/>
      <c r="G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</row>
    <row r="1603" ht="15.75" customHeight="1">
      <c r="A1603" s="30"/>
      <c r="B1603" s="30"/>
      <c r="C1603" s="30"/>
      <c r="D1603" s="30"/>
      <c r="E1603" s="30"/>
      <c r="F1603" s="30"/>
      <c r="G1603" s="30"/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</row>
    <row r="1604" ht="15.75" customHeight="1">
      <c r="A1604" s="30"/>
      <c r="B1604" s="30"/>
      <c r="C1604" s="30"/>
      <c r="D1604" s="30"/>
      <c r="E1604" s="30"/>
      <c r="F1604" s="30"/>
      <c r="G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0"/>
    </row>
    <row r="1605" ht="15.75" customHeight="1">
      <c r="A1605" s="30"/>
      <c r="B1605" s="30"/>
      <c r="C1605" s="30"/>
      <c r="D1605" s="30"/>
      <c r="E1605" s="30"/>
      <c r="F1605" s="30"/>
      <c r="G1605" s="30"/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</row>
    <row r="1606" ht="15.75" customHeight="1">
      <c r="A1606" s="30"/>
      <c r="B1606" s="30"/>
      <c r="C1606" s="30"/>
      <c r="D1606" s="30"/>
      <c r="E1606" s="30"/>
      <c r="F1606" s="30"/>
      <c r="G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</row>
    <row r="1607" ht="15.75" customHeight="1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</row>
    <row r="1608" ht="15.75" customHeight="1">
      <c r="A1608" s="30"/>
      <c r="B1608" s="30"/>
      <c r="C1608" s="30"/>
      <c r="D1608" s="30"/>
      <c r="E1608" s="30"/>
      <c r="F1608" s="30"/>
      <c r="G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0"/>
      <c r="Z1608" s="30"/>
    </row>
    <row r="1609" ht="15.75" customHeight="1">
      <c r="A1609" s="30"/>
      <c r="B1609" s="30"/>
      <c r="C1609" s="30"/>
      <c r="D1609" s="30"/>
      <c r="E1609" s="30"/>
      <c r="F1609" s="30"/>
      <c r="G1609" s="30"/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</row>
    <row r="1610" ht="15.75" customHeight="1">
      <c r="A1610" s="30"/>
      <c r="B1610" s="30"/>
      <c r="C1610" s="30"/>
      <c r="D1610" s="30"/>
      <c r="E1610" s="30"/>
      <c r="F1610" s="30"/>
      <c r="G1610" s="30"/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/>
    </row>
    <row r="1611" ht="15.75" customHeight="1">
      <c r="A1611" s="30"/>
      <c r="B1611" s="30"/>
      <c r="C1611" s="30"/>
      <c r="D1611" s="30"/>
      <c r="E1611" s="30"/>
      <c r="F1611" s="30"/>
      <c r="G1611" s="30"/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0"/>
      <c r="Z1611" s="30"/>
    </row>
    <row r="1612" ht="15.75" customHeight="1">
      <c r="A1612" s="30"/>
      <c r="B1612" s="30"/>
      <c r="C1612" s="30"/>
      <c r="D1612" s="30"/>
      <c r="E1612" s="30"/>
      <c r="F1612" s="30"/>
      <c r="G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</row>
    <row r="1613" ht="15.75" customHeight="1">
      <c r="A1613" s="30"/>
      <c r="B1613" s="30"/>
      <c r="C1613" s="30"/>
      <c r="D1613" s="30"/>
      <c r="E1613" s="30"/>
      <c r="F1613" s="30"/>
      <c r="G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</row>
    <row r="1614" ht="15.75" customHeight="1">
      <c r="A1614" s="30"/>
      <c r="B1614" s="30"/>
      <c r="C1614" s="30"/>
      <c r="D1614" s="30"/>
      <c r="E1614" s="30"/>
      <c r="F1614" s="30"/>
      <c r="G1614" s="30"/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0"/>
      <c r="Z1614" s="30"/>
    </row>
    <row r="1615" ht="15.75" customHeight="1">
      <c r="A1615" s="30"/>
      <c r="B1615" s="30"/>
      <c r="C1615" s="30"/>
      <c r="D1615" s="30"/>
      <c r="E1615" s="30"/>
      <c r="F1615" s="30"/>
      <c r="G1615" s="30"/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</row>
    <row r="1616" ht="15.75" customHeight="1">
      <c r="A1616" s="30"/>
      <c r="B1616" s="30"/>
      <c r="C1616" s="30"/>
      <c r="D1616" s="30"/>
      <c r="E1616" s="30"/>
      <c r="F1616" s="30"/>
      <c r="G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</row>
    <row r="1617" ht="15.75" customHeight="1">
      <c r="A1617" s="30"/>
      <c r="B1617" s="30"/>
      <c r="C1617" s="30"/>
      <c r="D1617" s="30"/>
      <c r="E1617" s="30"/>
      <c r="F1617" s="30"/>
      <c r="G1617" s="30"/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</row>
  </sheetData>
  <conditionalFormatting sqref="D1376:D1617 D21:D393 D400:D401 D404 D407:D465 D467:D482 D484:D515 D517:D518 D520:D525 D527:D535 D537:D657 D397:D398 D663:D1371 D2:D15 D1374 D17:D18">
    <cfRule type="expression" dxfId="2" priority="1" stopIfTrue="1">
      <formula>AND(A2&gt;=10,A2&lt;=99)</formula>
    </cfRule>
  </conditionalFormatting>
  <conditionalFormatting sqref="C394:C396 C399:C456 C458:C475 C477:C495 C497:C549 C551:C656 C658:C712 D243:D244 D507:D509 C715:C956 C1376:C1617 C2:C5 C7:C8 C1374 C959:C1371 C11:C392">
    <cfRule type="expression" dxfId="2" priority="2" stopIfTrue="1">
      <formula>AND(A2&gt;=10,A2&lt;=99)</formula>
    </cfRule>
  </conditionalFormatting>
  <conditionalFormatting sqref="B393:B500 B502:B956 B1376:B1617 B2:B8 B1374 B959:B1371 B11:B391">
    <cfRule type="expression" dxfId="2" priority="3" stopIfTrue="1">
      <formula>AND(A2&gt;=10,A2&lt;=99)</formula>
    </cfRule>
  </conditionalFormatting>
  <conditionalFormatting sqref="C811:C812 C828:C833 C835:C865 C867:C884 C886:C909 C911:C941 C943:C956 C963:C980 C982:C991 C993:C1014 C1016:C1109 C1111:C1153 C1155:C1230 C1232:C1251 C1253:C1280 C1282:C1284 C1286:C1288 C1290:C1311 C1313:C1321 C1323:C1338 C959:C961">
    <cfRule type="expression" dxfId="3" priority="4" stopIfTrue="1">
      <formula>AND(A811&gt;=10,A811&lt;=99)</formula>
    </cfRule>
  </conditionalFormatting>
  <conditionalFormatting sqref="B823:B826 B828:B833 B835:B865 B867:B884 B886:B909 B911:B941 B943:B956 B963:B980 B982:B991 B993:B1014 B1016:B1109 B1111:B1153 B1155:B1230 B1232:B1251 B1253:B1280 B1282:B1284 B1286:B1288 B1290:B1311 B1313:B1321 B1323:B1338 B1342:B1343 B1347:B1349 B1359:B1360 B959:B961">
    <cfRule type="expression" dxfId="3" priority="5" stopIfTrue="1">
      <formula>AND(A823&gt;=10,A823&lt;=99)</formula>
    </cfRule>
  </conditionalFormatting>
  <conditionalFormatting sqref="D835:D865 D911:D941 D943:D961 D963:D980 D993:D1014 D1016:D1109 D1111:D1153 D1155:D1230 D1253:D1280">
    <cfRule type="expression" dxfId="3" priority="6" stopIfTrue="1">
      <formula>AND(A835&gt;=10,A835&lt;=99)</formula>
    </cfRule>
  </conditionalFormatting>
  <conditionalFormatting sqref="B1375">
    <cfRule type="expression" dxfId="2" priority="7" stopIfTrue="1">
      <formula>AND(A1375&gt;= 1,A1375&lt;=99)</formula>
    </cfRule>
  </conditionalFormatting>
  <conditionalFormatting sqref="C1375">
    <cfRule type="expression" dxfId="2" priority="8" stopIfTrue="1">
      <formula>AND(A1375&gt;=1,A1375&lt;=99)</formula>
    </cfRule>
  </conditionalFormatting>
  <conditionalFormatting sqref="D1375">
    <cfRule type="expression" dxfId="2" priority="9" stopIfTrue="1">
      <formula>AND(A1375&gt;=1,A1375&lt;=99)</formula>
    </cfRule>
  </conditionalFormatting>
  <conditionalFormatting sqref="A1:A1371 A1374:A1617">
    <cfRule type="expression" dxfId="4" priority="10" stopIfTrue="1">
      <formula>AND(A1&gt;=1,A1&lt;=99)</formula>
    </cfRule>
  </conditionalFormatting>
  <conditionalFormatting sqref="E1:E8 E1339:E1371 E1374:E1617 E17:E956 E959:E1330 E11:E15">
    <cfRule type="expression" dxfId="5" priority="11" stopIfTrue="1">
      <formula>AND(A1&gt;=10,A1&lt;=99)</formula>
    </cfRule>
  </conditionalFormatting>
  <conditionalFormatting sqref="C6:C7">
    <cfRule type="expression" dxfId="2" priority="12" stopIfTrue="1">
      <formula>AND(XFD6&gt;=10,XFD6&lt;=99)</formula>
    </cfRule>
  </conditionalFormatting>
  <conditionalFormatting sqref="E1332:E1335">
    <cfRule type="expression" dxfId="5" priority="13" stopIfTrue="1">
      <formula>AND(A1331&gt;=10,A1331&lt;=99)</formula>
    </cfRule>
  </conditionalFormatting>
  <conditionalFormatting sqref="E1338">
    <cfRule type="expression" dxfId="5" priority="14" stopIfTrue="1">
      <formula>AND(A1335&gt;=10,A1335&lt;=99)</formula>
    </cfRule>
  </conditionalFormatting>
  <conditionalFormatting sqref="E1336">
    <cfRule type="expression" dxfId="5" priority="15" stopIfTrue="1">
      <formula>AND(A1334&gt;=10,A1334&lt;=99)</formula>
    </cfRule>
  </conditionalFormatting>
  <conditionalFormatting sqref="D1372:D1373">
    <cfRule type="expression" dxfId="2" priority="16" stopIfTrue="1">
      <formula>AND(A1372&gt;=10,A1372&lt;=99)</formula>
    </cfRule>
  </conditionalFormatting>
  <conditionalFormatting sqref="C1372:C1373">
    <cfRule type="expression" dxfId="2" priority="17" stopIfTrue="1">
      <formula>AND(A1372&gt;=10,A1372&lt;=99)</formula>
    </cfRule>
  </conditionalFormatting>
  <conditionalFormatting sqref="B1372:B1373">
    <cfRule type="expression" dxfId="2" priority="18" stopIfTrue="1">
      <formula>AND(A1372&gt;=10,A1372&lt;=99)</formula>
    </cfRule>
  </conditionalFormatting>
  <conditionalFormatting sqref="A1372:A1373">
    <cfRule type="expression" dxfId="4" priority="19" stopIfTrue="1">
      <formula>AND(A1372&gt;=1,A1372&lt;=99)</formula>
    </cfRule>
  </conditionalFormatting>
  <conditionalFormatting sqref="E1372:E1373">
    <cfRule type="expression" dxfId="5" priority="20" stopIfTrue="1">
      <formula>AND(A1372&gt;=10,A1372&lt;=99)</formula>
    </cfRule>
  </conditionalFormatting>
  <conditionalFormatting sqref="D16">
    <cfRule type="expression" dxfId="2" priority="21" stopIfTrue="1">
      <formula>AND(A16&gt;=10,A16&lt;=99)</formula>
    </cfRule>
  </conditionalFormatting>
  <conditionalFormatting sqref="E16">
    <cfRule type="expression" dxfId="5" priority="22" stopIfTrue="1">
      <formula>AND(A16&gt;=10,A16&lt;=99)</formula>
    </cfRule>
  </conditionalFormatting>
  <conditionalFormatting sqref="C957:C958">
    <cfRule type="expression" dxfId="2" priority="23" stopIfTrue="1">
      <formula>AND(A957&gt;=10,A957&lt;=99)</formula>
    </cfRule>
  </conditionalFormatting>
  <conditionalFormatting sqref="B957:B958">
    <cfRule type="expression" dxfId="2" priority="24" stopIfTrue="1">
      <formula>AND(A957&gt;=10,A957&lt;=99)</formula>
    </cfRule>
  </conditionalFormatting>
  <conditionalFormatting sqref="C957:C958">
    <cfRule type="expression" dxfId="3" priority="25" stopIfTrue="1">
      <formula>AND(A957&gt;=10,A957&lt;=99)</formula>
    </cfRule>
  </conditionalFormatting>
  <conditionalFormatting sqref="B957:B958">
    <cfRule type="expression" dxfId="3" priority="26" stopIfTrue="1">
      <formula>AND(A957&gt;=10,A957&lt;=99)</formula>
    </cfRule>
  </conditionalFormatting>
  <conditionalFormatting sqref="E957:E958">
    <cfRule type="expression" dxfId="5" priority="27" stopIfTrue="1">
      <formula>AND(A957&gt;=10,A957&lt;=99)</formula>
    </cfRule>
  </conditionalFormatting>
  <conditionalFormatting sqref="E9:E10">
    <cfRule type="expression" dxfId="5" priority="28" stopIfTrue="1">
      <formula>AND(A9&gt;=10,A9&lt;=99)</formula>
    </cfRule>
  </conditionalFormatting>
  <conditionalFormatting sqref="C9:C10">
    <cfRule type="expression" dxfId="2" priority="29" stopIfTrue="1">
      <formula>AND(A9&gt;=10,A9&lt;=99)</formula>
    </cfRule>
  </conditionalFormatting>
  <conditionalFormatting sqref="B9:B10">
    <cfRule type="expression" dxfId="2" priority="30" stopIfTrue="1">
      <formula>AND(A9&gt;=10,A9&lt;=99)</formula>
    </cfRule>
  </conditionalFormatting>
  <printOptions/>
  <pageMargins bottom="1.0" footer="0.0" header="0.0" left="0.75" right="0.75" top="1.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.0"/>
    <col customWidth="1" min="2" max="2" width="21.14"/>
    <col customWidth="1" min="3" max="3" width="63.71"/>
    <col customWidth="1" min="4" max="4" width="11.43"/>
    <col customWidth="1" hidden="1" min="5" max="6" width="10.71"/>
    <col customWidth="1" min="7" max="26" width="10.71"/>
  </cols>
  <sheetData>
    <row r="1" ht="29.25" customHeight="1">
      <c r="A1" s="38"/>
      <c r="B1" s="39"/>
      <c r="C1" s="39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ht="12.75" customHeight="1">
      <c r="A2" s="38"/>
      <c r="B2" s="40" t="s">
        <v>784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3.75" customHeight="1">
      <c r="A3" s="38"/>
      <c r="B3" s="38"/>
      <c r="C3" s="38"/>
      <c r="D3" s="38"/>
      <c r="E3" s="39" t="s">
        <v>785</v>
      </c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ht="30.0" customHeight="1">
      <c r="A4" s="38"/>
      <c r="B4" s="41" t="s">
        <v>786</v>
      </c>
      <c r="C4" s="42" t="s">
        <v>787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ht="19.5" customHeight="1">
      <c r="A5" s="38"/>
      <c r="B5" s="43" t="s">
        <v>788</v>
      </c>
      <c r="C5" s="44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ht="19.5" customHeight="1">
      <c r="A6" s="38"/>
      <c r="B6" s="43" t="s">
        <v>789</v>
      </c>
      <c r="C6" s="44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ht="19.5" customHeight="1">
      <c r="A7" s="38"/>
      <c r="B7" s="43" t="s">
        <v>790</v>
      </c>
      <c r="C7" s="45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ht="19.5" customHeight="1">
      <c r="A8" s="38"/>
      <c r="B8" s="43" t="s">
        <v>791</v>
      </c>
      <c r="C8" s="44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ht="19.5" customHeight="1">
      <c r="A9" s="38"/>
      <c r="B9" s="43" t="s">
        <v>792</v>
      </c>
      <c r="C9" s="44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ht="19.5" customHeight="1">
      <c r="A10" s="38"/>
      <c r="B10" s="43" t="s">
        <v>793</v>
      </c>
      <c r="C10" s="46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ht="19.5" customHeight="1">
      <c r="A11" s="38"/>
      <c r="B11" s="43" t="s">
        <v>794</v>
      </c>
      <c r="C11" s="46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ht="30.75" customHeight="1">
      <c r="A12" s="38"/>
      <c r="B12" s="43" t="s">
        <v>795</v>
      </c>
      <c r="C12" s="47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ht="28.5" customHeight="1">
      <c r="A13" s="38"/>
      <c r="B13" s="48" t="s">
        <v>796</v>
      </c>
      <c r="C13" s="46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ht="19.5" customHeight="1">
      <c r="A14" s="38"/>
      <c r="B14" s="49" t="s">
        <v>797</v>
      </c>
      <c r="C14" s="5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ht="12.75" customHeight="1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ht="12.75" customHeight="1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ht="12.75" customHeigh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ht="12.75" customHeight="1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ht="12.75" customHeight="1">
      <c r="A19" s="38"/>
      <c r="B19" s="40" t="s">
        <v>798</v>
      </c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ht="12.75" customHeight="1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ht="12.75" customHeight="1">
      <c r="A21" s="38"/>
      <c r="B21" s="51" t="s">
        <v>799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ht="12.75" customHeight="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ht="12.75" customHeight="1">
      <c r="A23" s="38"/>
      <c r="B23" s="18" t="s">
        <v>800</v>
      </c>
      <c r="C23" s="52" t="s">
        <v>801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ht="12.75" customHeight="1">
      <c r="A24" s="38"/>
      <c r="B24" s="53">
        <v>1.0</v>
      </c>
      <c r="C24" s="54" t="s">
        <v>802</v>
      </c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ht="12.75" customHeight="1">
      <c r="A25" s="38"/>
      <c r="B25" s="55">
        <v>2.0</v>
      </c>
      <c r="C25" s="56" t="s">
        <v>803</v>
      </c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ht="12.75" customHeight="1">
      <c r="A26" s="38"/>
      <c r="B26" s="55">
        <v>3.0</v>
      </c>
      <c r="C26" s="56" t="s">
        <v>804</v>
      </c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ht="12.75" customHeight="1">
      <c r="A27" s="38"/>
      <c r="B27" s="55">
        <v>4.0</v>
      </c>
      <c r="C27" s="56" t="s">
        <v>805</v>
      </c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ht="12.75" customHeight="1">
      <c r="A28" s="38"/>
      <c r="B28" s="55">
        <v>5.0</v>
      </c>
      <c r="C28" s="56" t="s">
        <v>806</v>
      </c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ht="12.75" customHeight="1">
      <c r="A29" s="38"/>
      <c r="B29" s="55">
        <v>6.0</v>
      </c>
      <c r="C29" s="56" t="s">
        <v>807</v>
      </c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ht="39.75" customHeight="1">
      <c r="A30" s="38"/>
      <c r="B30" s="55">
        <v>7.0</v>
      </c>
      <c r="C30" s="57" t="s">
        <v>808</v>
      </c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ht="12.75" customHeight="1">
      <c r="A31" s="38"/>
      <c r="B31" s="55">
        <v>8.0</v>
      </c>
      <c r="C31" s="56" t="s">
        <v>809</v>
      </c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ht="12.75" customHeight="1">
      <c r="A32" s="38"/>
      <c r="B32" s="55">
        <v>9.0</v>
      </c>
      <c r="C32" s="56" t="s">
        <v>810</v>
      </c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ht="12.75" customHeight="1">
      <c r="A33" s="38"/>
      <c r="B33" s="55">
        <v>10.0</v>
      </c>
      <c r="C33" s="56" t="s">
        <v>811</v>
      </c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ht="12.75" customHeight="1">
      <c r="A34" s="38"/>
      <c r="B34" s="55">
        <v>11.0</v>
      </c>
      <c r="C34" s="56" t="s">
        <v>812</v>
      </c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ht="12.75" customHeight="1">
      <c r="A35" s="38"/>
      <c r="B35" s="55">
        <v>101.0</v>
      </c>
      <c r="C35" s="56" t="s">
        <v>813</v>
      </c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ht="12.75" customHeight="1">
      <c r="A36" s="38"/>
      <c r="B36" s="55">
        <v>102.0</v>
      </c>
      <c r="C36" s="56" t="s">
        <v>814</v>
      </c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ht="12.75" customHeight="1">
      <c r="A37" s="38"/>
      <c r="B37" s="55">
        <v>103.0</v>
      </c>
      <c r="C37" s="56" t="s">
        <v>815</v>
      </c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ht="12.75" customHeight="1">
      <c r="A38" s="38"/>
      <c r="B38" s="55">
        <v>104.0</v>
      </c>
      <c r="C38" s="56" t="s">
        <v>816</v>
      </c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ht="12.75" customHeight="1">
      <c r="A39" s="38"/>
      <c r="B39" s="55">
        <v>105.0</v>
      </c>
      <c r="C39" s="56" t="s">
        <v>817</v>
      </c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ht="12.75" customHeight="1">
      <c r="A40" s="38"/>
      <c r="B40" s="55">
        <v>106.0</v>
      </c>
      <c r="C40" s="56" t="s">
        <v>818</v>
      </c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ht="12.75" customHeight="1">
      <c r="A41" s="38"/>
      <c r="B41" s="55">
        <v>107.0</v>
      </c>
      <c r="C41" s="56" t="s">
        <v>819</v>
      </c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ht="12.75" customHeight="1">
      <c r="A42" s="38"/>
      <c r="B42" s="55">
        <v>108.0</v>
      </c>
      <c r="C42" s="56" t="s">
        <v>820</v>
      </c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ht="12.75" customHeight="1">
      <c r="A43" s="38"/>
      <c r="B43" s="58">
        <v>999.0</v>
      </c>
      <c r="C43" s="59" t="s">
        <v>821</v>
      </c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ht="12.75" customHeight="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ht="12.75" customHeight="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ht="12.75" customHeight="1">
      <c r="A46" s="38"/>
      <c r="B46" s="51" t="s">
        <v>822</v>
      </c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ht="12.75" customHeight="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ht="12.75" customHeight="1">
      <c r="A48" s="38"/>
      <c r="B48" s="18" t="s">
        <v>800</v>
      </c>
      <c r="C48" s="52" t="s">
        <v>801</v>
      </c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ht="12.75" customHeight="1">
      <c r="A49" s="38"/>
      <c r="B49" s="60">
        <v>0.0</v>
      </c>
      <c r="C49" s="61" t="s">
        <v>823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ht="12.75" customHeight="1">
      <c r="A50" s="38"/>
      <c r="B50" s="62">
        <v>1.0</v>
      </c>
      <c r="C50" s="63" t="s">
        <v>824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ht="12.75" customHeight="1">
      <c r="A51" s="38"/>
      <c r="B51" s="62">
        <v>4.0</v>
      </c>
      <c r="C51" s="63" t="s">
        <v>825</v>
      </c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ht="12.75" customHeight="1">
      <c r="A52" s="38"/>
      <c r="B52" s="62">
        <v>6.0</v>
      </c>
      <c r="C52" s="63" t="s">
        <v>826</v>
      </c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ht="12.75" customHeight="1">
      <c r="A53" s="38"/>
      <c r="B53" s="64">
        <v>7.0</v>
      </c>
      <c r="C53" s="59" t="s">
        <v>827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ht="12.7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ht="12.7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ht="12.75" customHeight="1">
      <c r="A56" s="38"/>
      <c r="B56" s="51" t="s">
        <v>828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ht="12.7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ht="12.75" customHeight="1">
      <c r="A58" s="38"/>
      <c r="B58" s="18" t="s">
        <v>800</v>
      </c>
      <c r="C58" s="52" t="s">
        <v>801</v>
      </c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ht="12.75" customHeight="1">
      <c r="A59" s="38"/>
      <c r="B59" s="65">
        <v>1.0</v>
      </c>
      <c r="C59" s="61" t="s">
        <v>829</v>
      </c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ht="12.75" customHeight="1">
      <c r="A60" s="38"/>
      <c r="B60" s="66">
        <v>2.0</v>
      </c>
      <c r="C60" s="63" t="s">
        <v>830</v>
      </c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ht="12.75" customHeight="1">
      <c r="A61" s="38"/>
      <c r="B61" s="66">
        <v>3.0</v>
      </c>
      <c r="C61" s="63" t="s">
        <v>831</v>
      </c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ht="12.75" customHeight="1">
      <c r="A62" s="38"/>
      <c r="B62" s="66">
        <v>5.0</v>
      </c>
      <c r="C62" s="63" t="s">
        <v>832</v>
      </c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ht="12.75" customHeight="1">
      <c r="A63" s="38"/>
      <c r="B63" s="66">
        <v>7.0</v>
      </c>
      <c r="C63" s="63" t="s">
        <v>833</v>
      </c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ht="12.75" customHeight="1">
      <c r="A64" s="38"/>
      <c r="B64" s="66">
        <v>8.0</v>
      </c>
      <c r="C64" s="63" t="s">
        <v>834</v>
      </c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ht="12.75" customHeight="1">
      <c r="A65" s="38"/>
      <c r="B65" s="66">
        <v>9.0</v>
      </c>
      <c r="C65" s="63" t="s">
        <v>835</v>
      </c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ht="12.75" customHeight="1">
      <c r="A66" s="38"/>
      <c r="B66" s="66">
        <v>11.0</v>
      </c>
      <c r="C66" s="63" t="s">
        <v>836</v>
      </c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ht="12.75" customHeight="1">
      <c r="A67" s="38"/>
      <c r="B67" s="66">
        <v>12.0</v>
      </c>
      <c r="C67" s="63" t="s">
        <v>837</v>
      </c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ht="12.75" customHeight="1">
      <c r="A68" s="38"/>
      <c r="B68" s="66">
        <v>16.0</v>
      </c>
      <c r="C68" s="63" t="s">
        <v>838</v>
      </c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ht="12.75" customHeight="1">
      <c r="A69" s="38"/>
      <c r="B69" s="66">
        <v>18.0</v>
      </c>
      <c r="C69" s="63" t="s">
        <v>839</v>
      </c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ht="12.75" customHeight="1">
      <c r="A70" s="38"/>
      <c r="B70" s="66">
        <v>22.0</v>
      </c>
      <c r="C70" s="63" t="s">
        <v>840</v>
      </c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ht="12.75" customHeight="1">
      <c r="A71" s="38"/>
      <c r="B71" s="66">
        <v>23.0</v>
      </c>
      <c r="C71" s="63" t="s">
        <v>841</v>
      </c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ht="12.75" customHeight="1">
      <c r="A72" s="38"/>
      <c r="B72" s="66">
        <v>25.0</v>
      </c>
      <c r="C72" s="63" t="s">
        <v>842</v>
      </c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ht="12.75" customHeight="1">
      <c r="A73" s="38"/>
      <c r="B73" s="66">
        <v>26.0</v>
      </c>
      <c r="C73" s="63" t="s">
        <v>843</v>
      </c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ht="12.75" customHeight="1">
      <c r="A74" s="38"/>
      <c r="B74" s="66">
        <v>29.0</v>
      </c>
      <c r="C74" s="63" t="s">
        <v>844</v>
      </c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ht="12.75" customHeight="1">
      <c r="A75" s="38"/>
      <c r="B75" s="66">
        <v>35.0</v>
      </c>
      <c r="C75" s="63" t="s">
        <v>845</v>
      </c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ht="12.75" customHeight="1">
      <c r="A76" s="38"/>
      <c r="B76" s="66">
        <v>37.0</v>
      </c>
      <c r="C76" s="63" t="s">
        <v>846</v>
      </c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ht="12.75" customHeight="1">
      <c r="A77" s="38"/>
      <c r="B77" s="66">
        <v>38.0</v>
      </c>
      <c r="C77" s="63" t="s">
        <v>847</v>
      </c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ht="12.75" customHeight="1">
      <c r="A78" s="38"/>
      <c r="B78" s="66">
        <v>39.0</v>
      </c>
      <c r="C78" s="63" t="s">
        <v>848</v>
      </c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ht="12.75" customHeight="1">
      <c r="A79" s="38"/>
      <c r="B79" s="66">
        <v>40.0</v>
      </c>
      <c r="C79" s="63" t="s">
        <v>849</v>
      </c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ht="12.75" customHeight="1">
      <c r="A80" s="38"/>
      <c r="B80" s="66">
        <v>41.0</v>
      </c>
      <c r="C80" s="63" t="s">
        <v>850</v>
      </c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ht="12.75" customHeight="1">
      <c r="A81" s="38"/>
      <c r="B81" s="66">
        <v>42.0</v>
      </c>
      <c r="C81" s="63" t="s">
        <v>851</v>
      </c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ht="12.75" customHeight="1">
      <c r="A82" s="38"/>
      <c r="B82" s="66">
        <v>43.0</v>
      </c>
      <c r="C82" s="63" t="s">
        <v>852</v>
      </c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ht="12.75" customHeight="1">
      <c r="A83" s="38"/>
      <c r="B83" s="66">
        <v>44.0</v>
      </c>
      <c r="C83" s="63" t="s">
        <v>853</v>
      </c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ht="12.75" customHeight="1">
      <c r="A84" s="38"/>
      <c r="B84" s="66">
        <v>45.0</v>
      </c>
      <c r="C84" s="63" t="s">
        <v>854</v>
      </c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ht="12.75" customHeight="1">
      <c r="A85" s="38"/>
      <c r="B85" s="66">
        <v>46.0</v>
      </c>
      <c r="C85" s="63" t="s">
        <v>855</v>
      </c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ht="12.75" customHeight="1">
      <c r="A86" s="38"/>
      <c r="B86" s="66">
        <v>47.0</v>
      </c>
      <c r="C86" s="63" t="s">
        <v>856</v>
      </c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ht="12.75" customHeight="1">
      <c r="A87" s="38"/>
      <c r="B87" s="66">
        <v>48.0</v>
      </c>
      <c r="C87" s="63" t="s">
        <v>857</v>
      </c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ht="12.75" customHeight="1">
      <c r="A88" s="38"/>
      <c r="B88" s="66">
        <v>49.0</v>
      </c>
      <c r="C88" s="63" t="s">
        <v>858</v>
      </c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ht="12.75" customHeight="1">
      <c r="A89" s="38"/>
      <c r="B89" s="66">
        <v>50.0</v>
      </c>
      <c r="C89" s="63" t="s">
        <v>859</v>
      </c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ht="12.75" customHeight="1">
      <c r="A90" s="38"/>
      <c r="B90" s="66">
        <v>53.0</v>
      </c>
      <c r="C90" s="63" t="s">
        <v>860</v>
      </c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ht="12.75" customHeight="1">
      <c r="A91" s="38"/>
      <c r="B91" s="58">
        <v>99.0</v>
      </c>
      <c r="C91" s="59" t="s">
        <v>861</v>
      </c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ht="12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ht="12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ht="12.75" customHeight="1">
      <c r="A94" s="38"/>
      <c r="B94" s="51" t="s">
        <v>862</v>
      </c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ht="12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ht="12.75" customHeight="1">
      <c r="A96" s="38"/>
      <c r="B96" s="18" t="s">
        <v>800</v>
      </c>
      <c r="C96" s="52" t="s">
        <v>801</v>
      </c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ht="12.75" customHeight="1">
      <c r="A97" s="38"/>
      <c r="B97" s="60">
        <v>1.0</v>
      </c>
      <c r="C97" s="61" t="s">
        <v>863</v>
      </c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ht="12.75" customHeight="1">
      <c r="A98" s="38"/>
      <c r="B98" s="62">
        <v>2.0</v>
      </c>
      <c r="C98" s="63" t="s">
        <v>864</v>
      </c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ht="12.75" customHeight="1">
      <c r="A99" s="38"/>
      <c r="B99" s="64">
        <v>9.0</v>
      </c>
      <c r="C99" s="59" t="s">
        <v>865</v>
      </c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ht="12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ht="12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ht="12.75" customHeight="1">
      <c r="A102" s="38"/>
      <c r="B102" s="51" t="s">
        <v>866</v>
      </c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ht="12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ht="12.75" customHeight="1">
      <c r="A104" s="38"/>
      <c r="B104" s="18" t="s">
        <v>800</v>
      </c>
      <c r="C104" s="52" t="s">
        <v>801</v>
      </c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ht="12.75" customHeight="1">
      <c r="A105" s="38"/>
      <c r="B105" s="65">
        <v>1.0</v>
      </c>
      <c r="C105" s="61" t="s">
        <v>867</v>
      </c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ht="12.75" customHeight="1">
      <c r="A106" s="38"/>
      <c r="B106" s="66">
        <v>2.0</v>
      </c>
      <c r="C106" s="63" t="s">
        <v>868</v>
      </c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ht="12.75" customHeight="1">
      <c r="A107" s="38"/>
      <c r="B107" s="66">
        <v>3.0</v>
      </c>
      <c r="C107" s="63" t="s">
        <v>869</v>
      </c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ht="12.75" customHeight="1">
      <c r="A108" s="38"/>
      <c r="B108" s="66">
        <v>4.0</v>
      </c>
      <c r="C108" s="63" t="s">
        <v>201</v>
      </c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ht="12.75" customHeight="1">
      <c r="A109" s="38"/>
      <c r="B109" s="66">
        <v>5.0</v>
      </c>
      <c r="C109" s="63" t="s">
        <v>870</v>
      </c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ht="12.75" customHeight="1">
      <c r="A110" s="38"/>
      <c r="B110" s="58">
        <v>99.0</v>
      </c>
      <c r="C110" s="59" t="s">
        <v>871</v>
      </c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ht="12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ht="12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ht="12.75" customHeight="1">
      <c r="A113" s="38"/>
      <c r="B113" s="51" t="s">
        <v>872</v>
      </c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ht="12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ht="12.75" customHeight="1">
      <c r="A115" s="38"/>
      <c r="B115" s="18" t="s">
        <v>800</v>
      </c>
      <c r="C115" s="52" t="s">
        <v>801</v>
      </c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ht="12.75" customHeight="1">
      <c r="A116" s="38"/>
      <c r="B116" s="65">
        <v>1.0</v>
      </c>
      <c r="C116" s="61" t="s">
        <v>873</v>
      </c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ht="12.75" customHeight="1">
      <c r="A117" s="38"/>
      <c r="B117" s="66">
        <v>2.0</v>
      </c>
      <c r="C117" s="63" t="s">
        <v>874</v>
      </c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ht="12.75" customHeight="1">
      <c r="A118" s="38"/>
      <c r="B118" s="66">
        <v>3.0</v>
      </c>
      <c r="C118" s="63" t="s">
        <v>875</v>
      </c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ht="12.75" customHeight="1">
      <c r="A119" s="38"/>
      <c r="B119" s="66">
        <v>4.0</v>
      </c>
      <c r="C119" s="63" t="s">
        <v>876</v>
      </c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ht="12.75" customHeight="1">
      <c r="A120" s="38"/>
      <c r="B120" s="66">
        <v>5.0</v>
      </c>
      <c r="C120" s="63" t="s">
        <v>877</v>
      </c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ht="12.75" customHeight="1">
      <c r="A121" s="38"/>
      <c r="B121" s="66">
        <v>6.0</v>
      </c>
      <c r="C121" s="63" t="s">
        <v>878</v>
      </c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ht="12.75" customHeight="1">
      <c r="A122" s="38"/>
      <c r="B122" s="66">
        <v>7.0</v>
      </c>
      <c r="C122" s="63" t="s">
        <v>879</v>
      </c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ht="12.75" customHeight="1">
      <c r="A123" s="38"/>
      <c r="B123" s="66">
        <v>8.0</v>
      </c>
      <c r="C123" s="63" t="s">
        <v>880</v>
      </c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ht="12.75" customHeight="1">
      <c r="A124" s="38"/>
      <c r="B124" s="66">
        <v>9.0</v>
      </c>
      <c r="C124" s="63" t="s">
        <v>881</v>
      </c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ht="12.75" customHeight="1">
      <c r="A125" s="38"/>
      <c r="B125" s="66">
        <v>10.0</v>
      </c>
      <c r="C125" s="63" t="s">
        <v>882</v>
      </c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ht="12.75" customHeight="1">
      <c r="A126" s="38"/>
      <c r="B126" s="66">
        <v>11.0</v>
      </c>
      <c r="C126" s="63" t="s">
        <v>883</v>
      </c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ht="12.75" customHeight="1">
      <c r="A127" s="38"/>
      <c r="B127" s="66">
        <v>12.0</v>
      </c>
      <c r="C127" s="63" t="s">
        <v>884</v>
      </c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ht="12.75" customHeight="1">
      <c r="A128" s="38"/>
      <c r="B128" s="66">
        <v>13.0</v>
      </c>
      <c r="C128" s="63" t="s">
        <v>885</v>
      </c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ht="12.75" customHeight="1">
      <c r="A129" s="38"/>
      <c r="B129" s="66">
        <v>14.0</v>
      </c>
      <c r="C129" s="63" t="s">
        <v>886</v>
      </c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ht="12.75" customHeight="1">
      <c r="A130" s="38"/>
      <c r="B130" s="66">
        <v>15.0</v>
      </c>
      <c r="C130" s="63" t="s">
        <v>887</v>
      </c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ht="12.75" customHeight="1">
      <c r="A131" s="38"/>
      <c r="B131" s="58">
        <v>99.0</v>
      </c>
      <c r="C131" s="59" t="s">
        <v>871</v>
      </c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ht="12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ht="12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ht="12.75" customHeight="1">
      <c r="A134" s="38"/>
      <c r="B134" s="51" t="s">
        <v>888</v>
      </c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ht="12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ht="12.75" customHeight="1">
      <c r="A136" s="38"/>
      <c r="B136" s="18" t="s">
        <v>800</v>
      </c>
      <c r="C136" s="52" t="s">
        <v>801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ht="12.75" customHeight="1">
      <c r="A137" s="38"/>
      <c r="B137" s="65">
        <v>1.0</v>
      </c>
      <c r="C137" s="61" t="s">
        <v>889</v>
      </c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ht="12.75" customHeight="1">
      <c r="A138" s="38"/>
      <c r="B138" s="66">
        <v>2.0</v>
      </c>
      <c r="C138" s="63" t="s">
        <v>890</v>
      </c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ht="12.75" customHeight="1">
      <c r="A139" s="38"/>
      <c r="B139" s="58">
        <v>3.0</v>
      </c>
      <c r="C139" s="59" t="s">
        <v>891</v>
      </c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ht="12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ht="12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ht="12.75" customHeight="1">
      <c r="A142" s="38"/>
      <c r="B142" s="51" t="s">
        <v>892</v>
      </c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ht="12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ht="12.75" customHeight="1">
      <c r="A144" s="38"/>
      <c r="B144" s="18" t="s">
        <v>800</v>
      </c>
      <c r="C144" s="52" t="s">
        <v>801</v>
      </c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ht="12.75" customHeight="1">
      <c r="A145" s="38"/>
      <c r="B145" s="65">
        <v>1.0</v>
      </c>
      <c r="C145" s="61" t="s">
        <v>893</v>
      </c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ht="12.75" customHeight="1">
      <c r="A146" s="38"/>
      <c r="B146" s="66">
        <v>2.0</v>
      </c>
      <c r="C146" s="63" t="s">
        <v>894</v>
      </c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ht="12.75" customHeight="1">
      <c r="A147" s="38"/>
      <c r="B147" s="66">
        <v>3.0</v>
      </c>
      <c r="C147" s="63" t="s">
        <v>895</v>
      </c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ht="12.75" customHeight="1">
      <c r="A148" s="38"/>
      <c r="B148" s="66">
        <v>4.0</v>
      </c>
      <c r="C148" s="63" t="s">
        <v>896</v>
      </c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ht="12.75" customHeight="1">
      <c r="A149" s="38"/>
      <c r="B149" s="66">
        <v>5.0</v>
      </c>
      <c r="C149" s="63" t="s">
        <v>897</v>
      </c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ht="12.75" customHeight="1">
      <c r="A150" s="38"/>
      <c r="B150" s="66">
        <v>6.0</v>
      </c>
      <c r="C150" s="63" t="s">
        <v>898</v>
      </c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ht="12.75" customHeight="1">
      <c r="A151" s="38"/>
      <c r="B151" s="66">
        <v>7.0</v>
      </c>
      <c r="C151" s="63" t="s">
        <v>899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ht="12.75" customHeight="1">
      <c r="A152" s="38"/>
      <c r="B152" s="66">
        <v>8.0</v>
      </c>
      <c r="C152" s="63" t="s">
        <v>900</v>
      </c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ht="12.75" customHeight="1">
      <c r="A153" s="38"/>
      <c r="B153" s="66">
        <v>9.0</v>
      </c>
      <c r="C153" s="63" t="s">
        <v>901</v>
      </c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ht="12.75" customHeight="1">
      <c r="A154" s="38"/>
      <c r="B154" s="66">
        <v>10.0</v>
      </c>
      <c r="C154" s="63" t="s">
        <v>902</v>
      </c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ht="12.75" customHeight="1">
      <c r="A155" s="38"/>
      <c r="B155" s="66">
        <v>11.0</v>
      </c>
      <c r="C155" s="63" t="s">
        <v>903</v>
      </c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ht="12.75" customHeight="1">
      <c r="A156" s="38"/>
      <c r="B156" s="66">
        <v>12.0</v>
      </c>
      <c r="C156" s="63" t="s">
        <v>904</v>
      </c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ht="12.75" customHeight="1">
      <c r="A157" s="38"/>
      <c r="B157" s="66">
        <v>13.0</v>
      </c>
      <c r="C157" s="63" t="s">
        <v>905</v>
      </c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ht="12.75" customHeight="1">
      <c r="A158" s="38"/>
      <c r="B158" s="66">
        <v>14.0</v>
      </c>
      <c r="C158" s="63" t="s">
        <v>906</v>
      </c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ht="12.75" customHeight="1">
      <c r="A159" s="38"/>
      <c r="B159" s="66">
        <v>15.0</v>
      </c>
      <c r="C159" s="63" t="s">
        <v>907</v>
      </c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ht="12.75" customHeight="1">
      <c r="A160" s="38"/>
      <c r="B160" s="66">
        <v>16.0</v>
      </c>
      <c r="C160" s="63" t="s">
        <v>908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ht="12.75" customHeight="1">
      <c r="A161" s="38"/>
      <c r="B161" s="66">
        <v>17.0</v>
      </c>
      <c r="C161" s="63" t="s">
        <v>909</v>
      </c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ht="12.75" customHeight="1">
      <c r="A162" s="38"/>
      <c r="B162" s="66">
        <v>18.0</v>
      </c>
      <c r="C162" s="63" t="s">
        <v>910</v>
      </c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ht="12.75" customHeight="1">
      <c r="A163" s="38"/>
      <c r="B163" s="66">
        <v>19.0</v>
      </c>
      <c r="C163" s="63" t="s">
        <v>911</v>
      </c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ht="30.0" customHeight="1">
      <c r="A164" s="38"/>
      <c r="B164" s="66">
        <v>20.0</v>
      </c>
      <c r="C164" s="67" t="s">
        <v>912</v>
      </c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ht="27.75" customHeight="1">
      <c r="A165" s="38"/>
      <c r="B165" s="66">
        <v>21.0</v>
      </c>
      <c r="C165" s="67" t="s">
        <v>913</v>
      </c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ht="18.75" customHeight="1">
      <c r="A166" s="38"/>
      <c r="B166" s="66">
        <v>22.0</v>
      </c>
      <c r="C166" s="67" t="s">
        <v>914</v>
      </c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ht="18.0" customHeight="1">
      <c r="A167" s="38"/>
      <c r="B167" s="66">
        <v>23.0</v>
      </c>
      <c r="C167" s="67" t="s">
        <v>915</v>
      </c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ht="18.0" customHeight="1">
      <c r="A168" s="38"/>
      <c r="B168" s="66">
        <v>24.0</v>
      </c>
      <c r="C168" s="67" t="s">
        <v>916</v>
      </c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ht="16.5" customHeight="1">
      <c r="A169" s="38"/>
      <c r="B169" s="66">
        <v>25.0</v>
      </c>
      <c r="C169" s="67" t="s">
        <v>917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ht="12.75" customHeight="1">
      <c r="A170" s="38"/>
      <c r="B170" s="66">
        <v>26.0</v>
      </c>
      <c r="C170" s="63" t="s">
        <v>918</v>
      </c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ht="12.75" customHeight="1">
      <c r="A171" s="38"/>
      <c r="B171" s="66">
        <v>27.0</v>
      </c>
      <c r="C171" s="63" t="s">
        <v>919</v>
      </c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ht="12.75" customHeight="1">
      <c r="A172" s="38"/>
      <c r="B172" s="66">
        <v>28.0</v>
      </c>
      <c r="C172" s="63" t="s">
        <v>920</v>
      </c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ht="12.75" customHeight="1">
      <c r="A173" s="38"/>
      <c r="B173" s="66">
        <v>29.0</v>
      </c>
      <c r="C173" s="63" t="s">
        <v>921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ht="12.75" customHeight="1">
      <c r="A174" s="38"/>
      <c r="B174" s="66">
        <v>30.0</v>
      </c>
      <c r="C174" s="63" t="s">
        <v>922</v>
      </c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ht="12.75" customHeight="1">
      <c r="A175" s="38"/>
      <c r="B175" s="58">
        <v>31.0</v>
      </c>
      <c r="C175" s="59" t="s">
        <v>923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ht="12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ht="12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ht="12.75" customHeight="1">
      <c r="A178" s="38"/>
      <c r="B178" s="51" t="s">
        <v>924</v>
      </c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ht="12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ht="12.75" customHeight="1">
      <c r="A180" s="38"/>
      <c r="B180" s="18" t="s">
        <v>800</v>
      </c>
      <c r="C180" s="52" t="s">
        <v>801</v>
      </c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ht="12.75" customHeight="1">
      <c r="A181" s="38"/>
      <c r="B181" s="65">
        <v>0.0</v>
      </c>
      <c r="C181" s="54" t="s">
        <v>925</v>
      </c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ht="12.75" customHeight="1">
      <c r="A182" s="38"/>
      <c r="B182" s="66">
        <v>1.0</v>
      </c>
      <c r="C182" s="56" t="s">
        <v>926</v>
      </c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ht="12.75" customHeight="1">
      <c r="A183" s="38"/>
      <c r="B183" s="66">
        <v>2.0</v>
      </c>
      <c r="C183" s="56" t="s">
        <v>927</v>
      </c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ht="12.75" customHeight="1">
      <c r="A184" s="38"/>
      <c r="B184" s="66">
        <v>3.0</v>
      </c>
      <c r="C184" s="56" t="s">
        <v>928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ht="12.75" customHeight="1">
      <c r="A185" s="38"/>
      <c r="B185" s="66">
        <v>4.0</v>
      </c>
      <c r="C185" s="56" t="s">
        <v>929</v>
      </c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ht="12.75" customHeight="1">
      <c r="A186" s="38"/>
      <c r="B186" s="66">
        <v>5.0</v>
      </c>
      <c r="C186" s="56" t="s">
        <v>930</v>
      </c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ht="12.75" customHeight="1">
      <c r="A187" s="38"/>
      <c r="B187" s="66">
        <v>6.0</v>
      </c>
      <c r="C187" s="56" t="s">
        <v>931</v>
      </c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ht="12.75" customHeight="1">
      <c r="A188" s="38"/>
      <c r="B188" s="66">
        <v>7.0</v>
      </c>
      <c r="C188" s="56" t="s">
        <v>932</v>
      </c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ht="12.75" customHeight="1">
      <c r="A189" s="38"/>
      <c r="B189" s="66">
        <v>8.0</v>
      </c>
      <c r="C189" s="56" t="s">
        <v>933</v>
      </c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ht="12.75" customHeight="1">
      <c r="A190" s="38"/>
      <c r="B190" s="66">
        <v>9.0</v>
      </c>
      <c r="C190" s="56" t="s">
        <v>934</v>
      </c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ht="12.75" customHeight="1">
      <c r="A191" s="38"/>
      <c r="B191" s="66">
        <v>10.0</v>
      </c>
      <c r="C191" s="56" t="s">
        <v>935</v>
      </c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ht="12.75" customHeight="1">
      <c r="A192" s="38"/>
      <c r="B192" s="66">
        <v>11.0</v>
      </c>
      <c r="C192" s="57" t="s">
        <v>936</v>
      </c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ht="12.75" customHeight="1">
      <c r="A193" s="38"/>
      <c r="B193" s="66">
        <v>12.0</v>
      </c>
      <c r="C193" s="56" t="s">
        <v>937</v>
      </c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ht="12.75" customHeight="1">
      <c r="A194" s="38"/>
      <c r="B194" s="66">
        <v>13.0</v>
      </c>
      <c r="C194" s="57" t="s">
        <v>938</v>
      </c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ht="12.75" customHeight="1">
      <c r="A195" s="38"/>
      <c r="B195" s="66">
        <v>14.0</v>
      </c>
      <c r="C195" s="57" t="s">
        <v>939</v>
      </c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ht="12.75" customHeight="1">
      <c r="A196" s="38"/>
      <c r="B196" s="66">
        <v>15.0</v>
      </c>
      <c r="C196" s="56" t="s">
        <v>940</v>
      </c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ht="12.75" customHeight="1">
      <c r="A197" s="38"/>
      <c r="B197" s="66">
        <v>16.0</v>
      </c>
      <c r="C197" s="56" t="s">
        <v>941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ht="12.75" customHeight="1">
      <c r="A198" s="38"/>
      <c r="B198" s="66">
        <v>17.0</v>
      </c>
      <c r="C198" s="56" t="s">
        <v>942</v>
      </c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ht="12.75" customHeight="1">
      <c r="A199" s="38"/>
      <c r="B199" s="66">
        <v>18.0</v>
      </c>
      <c r="C199" s="57" t="s">
        <v>943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ht="12.75" customHeight="1">
      <c r="A200" s="38"/>
      <c r="B200" s="66">
        <v>19.0</v>
      </c>
      <c r="C200" s="56" t="s">
        <v>944</v>
      </c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ht="12.75" customHeight="1">
      <c r="A201" s="38"/>
      <c r="B201" s="66">
        <v>20.0</v>
      </c>
      <c r="C201" s="56" t="s">
        <v>945</v>
      </c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ht="12.75" customHeight="1">
      <c r="A202" s="38"/>
      <c r="B202" s="66">
        <v>21.0</v>
      </c>
      <c r="C202" s="56" t="s">
        <v>946</v>
      </c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ht="12.75" customHeight="1">
      <c r="A203" s="38"/>
      <c r="B203" s="66">
        <v>22.0</v>
      </c>
      <c r="C203" s="56" t="s">
        <v>947</v>
      </c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ht="12.75" customHeight="1">
      <c r="A204" s="38"/>
      <c r="B204" s="66">
        <v>23.0</v>
      </c>
      <c r="C204" s="57" t="s">
        <v>948</v>
      </c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ht="12.75" customHeight="1">
      <c r="A205" s="38"/>
      <c r="B205" s="66">
        <v>24.0</v>
      </c>
      <c r="C205" s="56" t="s">
        <v>949</v>
      </c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ht="12.75" customHeight="1">
      <c r="A206" s="38"/>
      <c r="B206" s="66">
        <v>25.0</v>
      </c>
      <c r="C206" s="57" t="s">
        <v>950</v>
      </c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ht="12.75" customHeight="1">
      <c r="A207" s="38"/>
      <c r="B207" s="66">
        <v>26.0</v>
      </c>
      <c r="C207" s="57" t="s">
        <v>951</v>
      </c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ht="12.75" customHeight="1">
      <c r="A208" s="38"/>
      <c r="B208" s="66">
        <v>27.0</v>
      </c>
      <c r="C208" s="56" t="s">
        <v>952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ht="12.75" customHeight="1">
      <c r="A209" s="38"/>
      <c r="B209" s="66">
        <v>28.0</v>
      </c>
      <c r="C209" s="56" t="s">
        <v>953</v>
      </c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ht="12.75" customHeight="1">
      <c r="A210" s="38"/>
      <c r="B210" s="66">
        <v>29.0</v>
      </c>
      <c r="C210" s="57" t="s">
        <v>954</v>
      </c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ht="12.75" customHeight="1">
      <c r="A211" s="38"/>
      <c r="B211" s="66">
        <v>30.0</v>
      </c>
      <c r="C211" s="57" t="s">
        <v>955</v>
      </c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ht="12.75" customHeight="1">
      <c r="A212" s="38"/>
      <c r="B212" s="66">
        <v>31.0</v>
      </c>
      <c r="C212" s="56" t="s">
        <v>956</v>
      </c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ht="12.75" customHeight="1">
      <c r="A213" s="38"/>
      <c r="B213" s="66">
        <v>32.0</v>
      </c>
      <c r="C213" s="57" t="s">
        <v>957</v>
      </c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ht="12.75" customHeight="1">
      <c r="A214" s="38"/>
      <c r="B214" s="66">
        <v>34.0</v>
      </c>
      <c r="C214" s="56" t="s">
        <v>958</v>
      </c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ht="12.75" customHeight="1">
      <c r="A215" s="38"/>
      <c r="B215" s="66">
        <v>35.0</v>
      </c>
      <c r="C215" s="56" t="s">
        <v>959</v>
      </c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ht="12.75" customHeight="1">
      <c r="A216" s="38"/>
      <c r="B216" s="66">
        <v>36.0</v>
      </c>
      <c r="C216" s="56" t="s">
        <v>960</v>
      </c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ht="12.75" customHeight="1">
      <c r="A217" s="38"/>
      <c r="B217" s="66">
        <v>37.0</v>
      </c>
      <c r="C217" s="56" t="s">
        <v>961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ht="12.75" customHeight="1">
      <c r="A218" s="38"/>
      <c r="B218" s="66">
        <v>50.0</v>
      </c>
      <c r="C218" s="56" t="s">
        <v>962</v>
      </c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ht="12.75" customHeight="1">
      <c r="A219" s="38"/>
      <c r="B219" s="66">
        <v>52.0</v>
      </c>
      <c r="C219" s="56" t="s">
        <v>963</v>
      </c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ht="12.75" customHeight="1">
      <c r="A220" s="38"/>
      <c r="B220" s="66">
        <v>53.0</v>
      </c>
      <c r="C220" s="56" t="s">
        <v>964</v>
      </c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ht="12.75" customHeight="1">
      <c r="A221" s="38"/>
      <c r="B221" s="66">
        <v>54.0</v>
      </c>
      <c r="C221" s="56" t="s">
        <v>965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ht="12.75" customHeight="1">
      <c r="A222" s="38"/>
      <c r="B222" s="66">
        <v>87.0</v>
      </c>
      <c r="C222" s="56" t="s">
        <v>966</v>
      </c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ht="12.75" customHeight="1">
      <c r="A223" s="38"/>
      <c r="B223" s="66">
        <v>88.0</v>
      </c>
      <c r="C223" s="56" t="s">
        <v>967</v>
      </c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ht="12.75" customHeight="1">
      <c r="A224" s="38"/>
      <c r="B224" s="66">
        <v>91.0</v>
      </c>
      <c r="C224" s="56" t="s">
        <v>968</v>
      </c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ht="12.75" customHeight="1">
      <c r="A225" s="38"/>
      <c r="B225" s="66">
        <v>96.0</v>
      </c>
      <c r="C225" s="56" t="s">
        <v>969</v>
      </c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ht="12.75" customHeight="1">
      <c r="A226" s="38"/>
      <c r="B226" s="66">
        <v>97.0</v>
      </c>
      <c r="C226" s="56" t="s">
        <v>970</v>
      </c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ht="12.75" customHeight="1">
      <c r="A227" s="38"/>
      <c r="B227" s="66">
        <v>98.0</v>
      </c>
      <c r="C227" s="56" t="s">
        <v>971</v>
      </c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ht="12.75" customHeight="1">
      <c r="A228" s="38"/>
      <c r="B228" s="58">
        <v>99.0</v>
      </c>
      <c r="C228" s="59" t="s">
        <v>972</v>
      </c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ht="12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ht="12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ht="12.75" customHeight="1">
      <c r="A231" s="38"/>
      <c r="B231" s="51" t="s">
        <v>973</v>
      </c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ht="12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ht="12.75" customHeight="1">
      <c r="A233" s="38"/>
      <c r="B233" s="18" t="s">
        <v>974</v>
      </c>
      <c r="C233" s="52" t="s">
        <v>975</v>
      </c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ht="12.75" customHeight="1">
      <c r="A234" s="38"/>
      <c r="B234" s="53">
        <v>19.0</v>
      </c>
      <c r="C234" s="54" t="s">
        <v>976</v>
      </c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ht="12.75" customHeight="1">
      <c r="A235" s="38"/>
      <c r="B235" s="55">
        <v>28.0</v>
      </c>
      <c r="C235" s="56" t="s">
        <v>977</v>
      </c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ht="12.75" customHeight="1">
      <c r="A236" s="38"/>
      <c r="B236" s="55">
        <v>46.0</v>
      </c>
      <c r="C236" s="56" t="s">
        <v>978</v>
      </c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ht="12.75" customHeight="1">
      <c r="A237" s="38"/>
      <c r="B237" s="55">
        <v>55.0</v>
      </c>
      <c r="C237" s="56" t="s">
        <v>979</v>
      </c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ht="12.75" customHeight="1">
      <c r="A238" s="38"/>
      <c r="B238" s="55">
        <v>82.0</v>
      </c>
      <c r="C238" s="56" t="s">
        <v>980</v>
      </c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ht="12.75" customHeight="1">
      <c r="A239" s="38"/>
      <c r="B239" s="55">
        <v>91.0</v>
      </c>
      <c r="C239" s="56" t="s">
        <v>981</v>
      </c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ht="12.75" customHeight="1">
      <c r="A240" s="38"/>
      <c r="B240" s="55">
        <v>118.0</v>
      </c>
      <c r="C240" s="56" t="s">
        <v>982</v>
      </c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ht="12.75" customHeight="1">
      <c r="A241" s="38"/>
      <c r="B241" s="55">
        <v>127.0</v>
      </c>
      <c r="C241" s="56" t="s">
        <v>983</v>
      </c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ht="12.75" customHeight="1">
      <c r="A242" s="38"/>
      <c r="B242" s="55">
        <v>145.0</v>
      </c>
      <c r="C242" s="56" t="s">
        <v>984</v>
      </c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ht="12.75" customHeight="1">
      <c r="A243" s="38"/>
      <c r="B243" s="55">
        <v>154.0</v>
      </c>
      <c r="C243" s="56" t="s">
        <v>985</v>
      </c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ht="12.75" customHeight="1">
      <c r="A244" s="38"/>
      <c r="B244" s="55">
        <v>163.0</v>
      </c>
      <c r="C244" s="56" t="s">
        <v>986</v>
      </c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ht="12.75" customHeight="1">
      <c r="A245" s="38"/>
      <c r="B245" s="55">
        <v>172.0</v>
      </c>
      <c r="C245" s="56" t="s">
        <v>987</v>
      </c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ht="12.75" customHeight="1">
      <c r="A246" s="38"/>
      <c r="B246" s="55">
        <v>181.0</v>
      </c>
      <c r="C246" s="56" t="s">
        <v>988</v>
      </c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ht="12.75" customHeight="1">
      <c r="A247" s="38"/>
      <c r="B247" s="55">
        <v>190.0</v>
      </c>
      <c r="C247" s="56" t="s">
        <v>989</v>
      </c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ht="12.75" customHeight="1">
      <c r="A248" s="38"/>
      <c r="B248" s="55">
        <v>217.0</v>
      </c>
      <c r="C248" s="56" t="s">
        <v>990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ht="12.75" customHeight="1">
      <c r="A249" s="38"/>
      <c r="B249" s="55">
        <v>226.0</v>
      </c>
      <c r="C249" s="56" t="s">
        <v>991</v>
      </c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ht="12.75" customHeight="1">
      <c r="A250" s="38"/>
      <c r="B250" s="55">
        <v>235.0</v>
      </c>
      <c r="C250" s="56" t="s">
        <v>992</v>
      </c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ht="12.75" customHeight="1">
      <c r="A251" s="38"/>
      <c r="B251" s="55">
        <v>244.0</v>
      </c>
      <c r="C251" s="56" t="s">
        <v>993</v>
      </c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ht="12.75" customHeight="1">
      <c r="A252" s="38"/>
      <c r="B252" s="55">
        <v>262.0</v>
      </c>
      <c r="C252" s="56" t="s">
        <v>994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ht="12.75" customHeight="1">
      <c r="A253" s="38"/>
      <c r="B253" s="55">
        <v>271.0</v>
      </c>
      <c r="C253" s="56" t="s">
        <v>995</v>
      </c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ht="12.75" customHeight="1">
      <c r="A254" s="38"/>
      <c r="B254" s="55">
        <v>280.0</v>
      </c>
      <c r="C254" s="56" t="s">
        <v>996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ht="12.75" customHeight="1">
      <c r="A255" s="38"/>
      <c r="B255" s="55">
        <v>299.0</v>
      </c>
      <c r="C255" s="56" t="s">
        <v>997</v>
      </c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ht="12.75" customHeight="1">
      <c r="A256" s="38"/>
      <c r="B256" s="55">
        <v>884.0</v>
      </c>
      <c r="C256" s="56" t="s">
        <v>998</v>
      </c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ht="12.75" customHeight="1">
      <c r="A257" s="38"/>
      <c r="B257" s="55">
        <v>893.0</v>
      </c>
      <c r="C257" s="56" t="s">
        <v>999</v>
      </c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ht="12.75" customHeight="1">
      <c r="A258" s="38"/>
      <c r="B258" s="55">
        <v>910.0</v>
      </c>
      <c r="C258" s="56" t="s">
        <v>1000</v>
      </c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ht="12.75" customHeight="1">
      <c r="A259" s="38"/>
      <c r="B259" s="55">
        <v>929.0</v>
      </c>
      <c r="C259" s="56" t="s">
        <v>1001</v>
      </c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ht="12.75" customHeight="1">
      <c r="A260" s="38"/>
      <c r="B260" s="55">
        <v>938.0</v>
      </c>
      <c r="C260" s="56" t="s">
        <v>1002</v>
      </c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ht="12.75" customHeight="1">
      <c r="A261" s="38"/>
      <c r="B261" s="55">
        <v>947.0</v>
      </c>
      <c r="C261" s="56" t="s">
        <v>1003</v>
      </c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ht="12.75" customHeight="1">
      <c r="A262" s="38"/>
      <c r="B262" s="55">
        <v>956.0</v>
      </c>
      <c r="C262" s="56" t="s">
        <v>1004</v>
      </c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ht="12.75" customHeight="1">
      <c r="A263" s="38"/>
      <c r="B263" s="68">
        <v>965.0</v>
      </c>
      <c r="C263" s="59" t="s">
        <v>1005</v>
      </c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ht="12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ht="12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ht="12.75" customHeight="1">
      <c r="A266" s="38"/>
      <c r="B266" s="51" t="s">
        <v>1006</v>
      </c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ht="12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ht="12.75" customHeight="1">
      <c r="A268" s="38"/>
      <c r="B268" s="18" t="s">
        <v>974</v>
      </c>
      <c r="C268" s="52" t="s">
        <v>975</v>
      </c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ht="12.75" customHeight="1">
      <c r="A269" s="38"/>
      <c r="B269" s="65">
        <v>1.0</v>
      </c>
      <c r="C269" s="54" t="s">
        <v>1007</v>
      </c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ht="12.75" customHeight="1">
      <c r="A270" s="38"/>
      <c r="B270" s="66">
        <v>2.0</v>
      </c>
      <c r="C270" s="56" t="s">
        <v>1008</v>
      </c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ht="12.75" customHeight="1">
      <c r="A271" s="38"/>
      <c r="B271" s="66">
        <v>3.0</v>
      </c>
      <c r="C271" s="56" t="s">
        <v>1009</v>
      </c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ht="12.75" customHeight="1">
      <c r="A272" s="38"/>
      <c r="B272" s="66">
        <v>4.0</v>
      </c>
      <c r="C272" s="56" t="s">
        <v>1010</v>
      </c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ht="12.75" customHeight="1">
      <c r="A273" s="38"/>
      <c r="B273" s="66">
        <v>5.0</v>
      </c>
      <c r="C273" s="56" t="s">
        <v>1011</v>
      </c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ht="12.75" customHeight="1">
      <c r="A274" s="38"/>
      <c r="B274" s="66">
        <v>6.0</v>
      </c>
      <c r="C274" s="56" t="s">
        <v>1012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ht="12.75" customHeight="1">
      <c r="A275" s="38"/>
      <c r="B275" s="66">
        <v>7.0</v>
      </c>
      <c r="C275" s="56" t="s">
        <v>1013</v>
      </c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ht="12.75" customHeight="1">
      <c r="A276" s="38"/>
      <c r="B276" s="66">
        <v>8.0</v>
      </c>
      <c r="C276" s="56" t="s">
        <v>1014</v>
      </c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ht="12.75" customHeight="1">
      <c r="A277" s="38"/>
      <c r="B277" s="66">
        <v>9.0</v>
      </c>
      <c r="C277" s="56" t="s">
        <v>1015</v>
      </c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ht="12.75" customHeight="1">
      <c r="A278" s="38"/>
      <c r="B278" s="66">
        <v>10.0</v>
      </c>
      <c r="C278" s="56" t="s">
        <v>1016</v>
      </c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ht="12.75" customHeight="1">
      <c r="A279" s="38"/>
      <c r="B279" s="66">
        <v>11.0</v>
      </c>
      <c r="C279" s="56" t="s">
        <v>1017</v>
      </c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ht="12.75" customHeight="1">
      <c r="A280" s="38"/>
      <c r="B280" s="66">
        <v>12.0</v>
      </c>
      <c r="C280" s="56" t="s">
        <v>1018</v>
      </c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ht="12.75" customHeight="1">
      <c r="A281" s="38"/>
      <c r="B281" s="66">
        <v>13.0</v>
      </c>
      <c r="C281" s="56" t="s">
        <v>1019</v>
      </c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ht="12.75" customHeight="1">
      <c r="A282" s="38"/>
      <c r="B282" s="66">
        <v>14.0</v>
      </c>
      <c r="C282" s="56" t="s">
        <v>1020</v>
      </c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ht="12.75" customHeight="1">
      <c r="A283" s="38"/>
      <c r="B283" s="66">
        <v>15.0</v>
      </c>
      <c r="C283" s="56" t="s">
        <v>1021</v>
      </c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ht="12.75" customHeight="1">
      <c r="A284" s="38"/>
      <c r="B284" s="66">
        <v>16.0</v>
      </c>
      <c r="C284" s="56" t="s">
        <v>1022</v>
      </c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ht="12.75" customHeight="1">
      <c r="A285" s="38"/>
      <c r="B285" s="58">
        <v>99.0</v>
      </c>
      <c r="C285" s="59" t="s">
        <v>871</v>
      </c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ht="12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ht="12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ht="12.75" customHeight="1">
      <c r="A288" s="38"/>
      <c r="B288" s="18" t="s">
        <v>1023</v>
      </c>
      <c r="C288" s="52" t="s">
        <v>1024</v>
      </c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ht="12.75" customHeight="1">
      <c r="A289" s="38"/>
      <c r="B289" s="69">
        <v>2.0100135223E10</v>
      </c>
      <c r="C289" s="70" t="s">
        <v>1025</v>
      </c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ht="12.75" customHeight="1">
      <c r="A290" s="38"/>
      <c r="B290" s="71">
        <v>1.0254500921E10</v>
      </c>
      <c r="C290" s="72" t="s">
        <v>1026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ht="12.75" customHeight="1">
      <c r="A291" s="38"/>
      <c r="B291" s="71">
        <v>2.0415450824E10</v>
      </c>
      <c r="C291" s="72" t="s">
        <v>1027</v>
      </c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ht="12.75" customHeight="1">
      <c r="A292" s="38"/>
      <c r="B292" s="71">
        <v>2.0440932118E10</v>
      </c>
      <c r="C292" s="72" t="s">
        <v>1028</v>
      </c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ht="12.75" customHeight="1">
      <c r="A293" s="38"/>
      <c r="B293" s="71"/>
      <c r="C293" s="72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ht="12.75" customHeight="1">
      <c r="A294" s="38"/>
      <c r="B294" s="73"/>
      <c r="C294" s="74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ht="12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ht="12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ht="12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ht="12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ht="12.75" customHeight="1">
      <c r="A299" s="38"/>
      <c r="B299" s="40" t="s">
        <v>1029</v>
      </c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ht="12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ht="12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ht="12.75" customHeight="1">
      <c r="A302" s="38"/>
      <c r="B302" s="18" t="s">
        <v>1023</v>
      </c>
      <c r="C302" s="52" t="s">
        <v>1030</v>
      </c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ht="12.75" customHeight="1">
      <c r="A303" s="38"/>
      <c r="B303" s="69">
        <v>2.0425440865E10</v>
      </c>
      <c r="C303" s="70" t="s">
        <v>1031</v>
      </c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ht="12.75" customHeight="1">
      <c r="A304" s="38"/>
      <c r="B304" s="73">
        <v>1.0255600125E10</v>
      </c>
      <c r="C304" s="74" t="s">
        <v>1032</v>
      </c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ht="12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ht="12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ht="12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ht="12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ht="12.75" customHeight="1">
      <c r="A309" s="38"/>
      <c r="B309" s="40" t="s">
        <v>1033</v>
      </c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ht="12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ht="12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ht="12.75" customHeight="1">
      <c r="A312" s="38"/>
      <c r="B312" s="18" t="s">
        <v>1034</v>
      </c>
      <c r="C312" s="52" t="s">
        <v>1035</v>
      </c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ht="12.75" customHeight="1">
      <c r="A313" s="38"/>
      <c r="B313" s="75" t="s">
        <v>1036</v>
      </c>
      <c r="C313" s="76" t="s">
        <v>900</v>
      </c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ht="12.75" customHeight="1">
      <c r="A314" s="38"/>
      <c r="B314" s="77" t="s">
        <v>1037</v>
      </c>
      <c r="C314" s="78" t="s">
        <v>1038</v>
      </c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ht="12.75" customHeight="1">
      <c r="A315" s="38"/>
      <c r="B315" s="77" t="s">
        <v>1039</v>
      </c>
      <c r="C315" s="78" t="s">
        <v>1040</v>
      </c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ht="12.75" customHeight="1">
      <c r="A316" s="38"/>
      <c r="B316" s="77" t="s">
        <v>1041</v>
      </c>
      <c r="C316" s="78" t="s">
        <v>1042</v>
      </c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ht="12.75" customHeight="1">
      <c r="A317" s="38"/>
      <c r="B317" s="77" t="s">
        <v>1043</v>
      </c>
      <c r="C317" s="78" t="s">
        <v>1044</v>
      </c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ht="12.75" customHeight="1">
      <c r="A318" s="38"/>
      <c r="B318" s="77" t="s">
        <v>1045</v>
      </c>
      <c r="C318" s="78" t="s">
        <v>1046</v>
      </c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ht="12.75" customHeight="1">
      <c r="A319" s="38"/>
      <c r="B319" s="77" t="s">
        <v>1047</v>
      </c>
      <c r="C319" s="78" t="s">
        <v>1048</v>
      </c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ht="12.75" customHeight="1">
      <c r="A320" s="38"/>
      <c r="B320" s="77" t="s">
        <v>1049</v>
      </c>
      <c r="C320" s="56" t="s">
        <v>897</v>
      </c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ht="12.75" customHeight="1">
      <c r="A321" s="38"/>
      <c r="B321" s="77" t="s">
        <v>1050</v>
      </c>
      <c r="C321" s="56" t="s">
        <v>898</v>
      </c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ht="12.75" customHeight="1">
      <c r="A322" s="38"/>
      <c r="B322" s="77" t="s">
        <v>1051</v>
      </c>
      <c r="C322" s="56" t="s">
        <v>1052</v>
      </c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ht="12.75" customHeight="1">
      <c r="A323" s="38"/>
      <c r="B323" s="77" t="s">
        <v>1053</v>
      </c>
      <c r="C323" s="56" t="s">
        <v>1054</v>
      </c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ht="12.75" customHeight="1">
      <c r="A324" s="38"/>
      <c r="B324" s="77" t="s">
        <v>1055</v>
      </c>
      <c r="C324" s="56" t="s">
        <v>1056</v>
      </c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ht="12.75" customHeight="1">
      <c r="A325" s="38"/>
      <c r="B325" s="77"/>
      <c r="C325" s="56" t="s">
        <v>1057</v>
      </c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ht="12.75" customHeight="1">
      <c r="A326" s="38"/>
      <c r="B326" s="77"/>
      <c r="C326" s="56" t="s">
        <v>1058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ht="12.75" customHeight="1">
      <c r="A327" s="38"/>
      <c r="B327" s="77"/>
      <c r="C327" s="56" t="s">
        <v>1059</v>
      </c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ht="12.75" customHeight="1">
      <c r="A328" s="38"/>
      <c r="B328" s="77"/>
      <c r="C328" s="56" t="s">
        <v>1060</v>
      </c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ht="12.75" customHeight="1">
      <c r="A329" s="38"/>
      <c r="B329" s="77"/>
      <c r="C329" s="56" t="s">
        <v>1061</v>
      </c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ht="12.75" customHeight="1">
      <c r="A330" s="38"/>
      <c r="B330" s="77"/>
      <c r="C330" s="56" t="s">
        <v>1062</v>
      </c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ht="12.75" customHeight="1">
      <c r="A331" s="38"/>
      <c r="B331" s="77"/>
      <c r="C331" s="56" t="s">
        <v>1063</v>
      </c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ht="12.75" customHeight="1">
      <c r="A332" s="38"/>
      <c r="B332" s="79"/>
      <c r="C332" s="59" t="s">
        <v>1064</v>
      </c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ht="12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ht="12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ht="12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ht="12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ht="12.75" customHeight="1">
      <c r="A337" s="38"/>
      <c r="B337" s="40" t="s">
        <v>1065</v>
      </c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ht="12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ht="12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ht="12.75" customHeight="1">
      <c r="A340" s="38"/>
      <c r="B340" s="80">
        <v>10.0</v>
      </c>
      <c r="C340" s="81" t="s">
        <v>1066</v>
      </c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ht="12.75" customHeight="1">
      <c r="A341" s="38"/>
      <c r="B341" s="82">
        <v>11.0</v>
      </c>
      <c r="C341" s="83" t="s">
        <v>56</v>
      </c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ht="12.75" customHeight="1">
      <c r="A342" s="38"/>
      <c r="B342" s="82">
        <v>12.0</v>
      </c>
      <c r="C342" s="83" t="s">
        <v>69</v>
      </c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ht="12.75" customHeight="1">
      <c r="A343" s="38"/>
      <c r="B343" s="82">
        <v>13.0</v>
      </c>
      <c r="C343" s="83" t="s">
        <v>1067</v>
      </c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ht="12.75" customHeight="1">
      <c r="A344" s="38"/>
      <c r="B344" s="82">
        <v>14.0</v>
      </c>
      <c r="C344" s="83" t="s">
        <v>88</v>
      </c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ht="12.75" customHeight="1">
      <c r="A345" s="38"/>
      <c r="B345" s="82">
        <v>16.0</v>
      </c>
      <c r="C345" s="83" t="s">
        <v>98</v>
      </c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ht="12.75" customHeight="1">
      <c r="A346" s="38"/>
      <c r="B346" s="82">
        <v>17.0</v>
      </c>
      <c r="C346" s="83" t="s">
        <v>1068</v>
      </c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ht="12.75" customHeight="1">
      <c r="A347" s="38"/>
      <c r="B347" s="82">
        <v>18.0</v>
      </c>
      <c r="C347" s="83" t="s">
        <v>126</v>
      </c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ht="12.75" customHeight="1">
      <c r="A348" s="38"/>
      <c r="B348" s="82">
        <v>19.0</v>
      </c>
      <c r="C348" s="83" t="s">
        <v>132</v>
      </c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ht="12.75" customHeight="1">
      <c r="A349" s="38"/>
      <c r="B349" s="82">
        <v>20.0</v>
      </c>
      <c r="C349" s="83" t="s">
        <v>141</v>
      </c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ht="12.75" customHeight="1">
      <c r="A350" s="38"/>
      <c r="B350" s="82">
        <v>21.0</v>
      </c>
      <c r="C350" s="83" t="s">
        <v>155</v>
      </c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ht="12.75" customHeight="1">
      <c r="A351" s="38"/>
      <c r="B351" s="82">
        <v>22.0</v>
      </c>
      <c r="C351" s="83" t="s">
        <v>167</v>
      </c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ht="12.75" customHeight="1">
      <c r="A352" s="38"/>
      <c r="B352" s="82">
        <v>23.0</v>
      </c>
      <c r="C352" s="83" t="s">
        <v>172</v>
      </c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ht="12.75" customHeight="1">
      <c r="A353" s="38"/>
      <c r="B353" s="82">
        <v>24.0</v>
      </c>
      <c r="C353" s="83" t="s">
        <v>186</v>
      </c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ht="12.75" customHeight="1">
      <c r="A354" s="38"/>
      <c r="B354" s="82">
        <v>25.0</v>
      </c>
      <c r="C354" s="83" t="s">
        <v>1069</v>
      </c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ht="12.75" customHeight="1">
      <c r="A355" s="38"/>
      <c r="B355" s="82">
        <v>26.0</v>
      </c>
      <c r="C355" s="83" t="s">
        <v>201</v>
      </c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ht="12.75" customHeight="1">
      <c r="A356" s="38"/>
      <c r="B356" s="82">
        <v>27.0</v>
      </c>
      <c r="C356" s="83" t="s">
        <v>205</v>
      </c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ht="12.75" customHeight="1">
      <c r="A357" s="38"/>
      <c r="B357" s="82">
        <v>28.0</v>
      </c>
      <c r="C357" s="83" t="s">
        <v>221</v>
      </c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ht="12.75" customHeight="1">
      <c r="A358" s="38"/>
      <c r="B358" s="82">
        <v>29.0</v>
      </c>
      <c r="C358" s="83" t="s">
        <v>1070</v>
      </c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ht="12.75" customHeight="1">
      <c r="A359" s="38"/>
      <c r="B359" s="82">
        <v>30.0</v>
      </c>
      <c r="C359" s="83" t="s">
        <v>238</v>
      </c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ht="12.75" customHeight="1">
      <c r="A360" s="38"/>
      <c r="B360" s="82">
        <v>31.0</v>
      </c>
      <c r="C360" s="83" t="s">
        <v>257</v>
      </c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ht="12.75" customHeight="1">
      <c r="A361" s="38"/>
      <c r="B361" s="82">
        <v>32.0</v>
      </c>
      <c r="C361" s="83" t="s">
        <v>262</v>
      </c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ht="12.75" customHeight="1">
      <c r="A362" s="38"/>
      <c r="B362" s="82">
        <v>33.0</v>
      </c>
      <c r="C362" s="83" t="s">
        <v>263</v>
      </c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ht="12.75" customHeight="1">
      <c r="A363" s="38"/>
      <c r="B363" s="82">
        <v>34.0</v>
      </c>
      <c r="C363" s="83" t="s">
        <v>1071</v>
      </c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ht="12.75" customHeight="1">
      <c r="A364" s="38"/>
      <c r="B364" s="82">
        <v>35.0</v>
      </c>
      <c r="C364" s="83" t="s">
        <v>316</v>
      </c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ht="12.75" customHeight="1">
      <c r="A365" s="38"/>
      <c r="B365" s="82">
        <v>36.0</v>
      </c>
      <c r="C365" s="83" t="s">
        <v>1072</v>
      </c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ht="12.75" customHeight="1">
      <c r="A366" s="38"/>
      <c r="B366" s="82">
        <v>37.0</v>
      </c>
      <c r="C366" s="83" t="s">
        <v>325</v>
      </c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ht="12.75" customHeight="1">
      <c r="A367" s="38"/>
      <c r="B367" s="82">
        <v>38.0</v>
      </c>
      <c r="C367" s="83" t="s">
        <v>331</v>
      </c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ht="12.75" customHeight="1">
      <c r="A368" s="38"/>
      <c r="B368" s="82">
        <v>39.0</v>
      </c>
      <c r="C368" s="83" t="s">
        <v>339</v>
      </c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ht="12.75" customHeight="1">
      <c r="A369" s="38"/>
      <c r="B369" s="82">
        <v>40.0</v>
      </c>
      <c r="C369" s="83" t="s">
        <v>1073</v>
      </c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ht="12.75" customHeight="1">
      <c r="A370" s="38"/>
      <c r="B370" s="82">
        <v>41.0</v>
      </c>
      <c r="C370" s="83" t="s">
        <v>383</v>
      </c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ht="12.75" customHeight="1">
      <c r="A371" s="38"/>
      <c r="B371" s="82">
        <v>42.0</v>
      </c>
      <c r="C371" s="83" t="s">
        <v>396</v>
      </c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ht="12.75" customHeight="1">
      <c r="A372" s="38"/>
      <c r="B372" s="82">
        <v>43.0</v>
      </c>
      <c r="C372" s="83" t="s">
        <v>1074</v>
      </c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ht="12.75" customHeight="1">
      <c r="A373" s="38"/>
      <c r="B373" s="82">
        <v>44.0</v>
      </c>
      <c r="C373" s="83" t="s">
        <v>1075</v>
      </c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ht="12.75" customHeight="1">
      <c r="A374" s="38"/>
      <c r="B374" s="82">
        <v>45.0</v>
      </c>
      <c r="C374" s="83" t="s">
        <v>410</v>
      </c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ht="12.75" customHeight="1">
      <c r="A375" s="38"/>
      <c r="B375" s="82">
        <v>46.0</v>
      </c>
      <c r="C375" s="83" t="s">
        <v>425</v>
      </c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ht="12.75" customHeight="1">
      <c r="A376" s="38"/>
      <c r="B376" s="82">
        <v>47.0</v>
      </c>
      <c r="C376" s="83" t="s">
        <v>1076</v>
      </c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ht="12.75" customHeight="1">
      <c r="A377" s="38"/>
      <c r="B377" s="82">
        <v>48.0</v>
      </c>
      <c r="C377" s="83" t="s">
        <v>1077</v>
      </c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ht="12.75" customHeight="1">
      <c r="A378" s="38"/>
      <c r="B378" s="82">
        <v>49.0</v>
      </c>
      <c r="C378" s="83" t="s">
        <v>1078</v>
      </c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ht="12.75" customHeight="1">
      <c r="A379" s="38"/>
      <c r="B379" s="82">
        <v>50.0</v>
      </c>
      <c r="C379" s="83" t="s">
        <v>447</v>
      </c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ht="12.75" customHeight="1">
      <c r="A380" s="38"/>
      <c r="B380" s="82">
        <v>51.0</v>
      </c>
      <c r="C380" s="83" t="s">
        <v>452</v>
      </c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ht="12.75" customHeight="1">
      <c r="A381" s="38"/>
      <c r="B381" s="82">
        <v>52.0</v>
      </c>
      <c r="C381" s="83" t="s">
        <v>454</v>
      </c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ht="12.75" customHeight="1">
      <c r="A382" s="38"/>
      <c r="B382" s="82">
        <v>56.0</v>
      </c>
      <c r="C382" s="83" t="s">
        <v>462</v>
      </c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ht="12.75" customHeight="1">
      <c r="A383" s="38"/>
      <c r="B383" s="82">
        <v>57.0</v>
      </c>
      <c r="C383" s="83" t="s">
        <v>1079</v>
      </c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ht="12.75" customHeight="1">
      <c r="A384" s="38"/>
      <c r="B384" s="82">
        <v>58.0</v>
      </c>
      <c r="C384" s="83" t="s">
        <v>473</v>
      </c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ht="12.75" customHeight="1">
      <c r="A385" s="38"/>
      <c r="B385" s="82">
        <v>59.0</v>
      </c>
      <c r="C385" s="83" t="s">
        <v>1080</v>
      </c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ht="12.75" customHeight="1">
      <c r="A386" s="38"/>
      <c r="B386" s="82">
        <v>60.0</v>
      </c>
      <c r="C386" s="83" t="s">
        <v>486</v>
      </c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ht="12.75" customHeight="1">
      <c r="A387" s="38"/>
      <c r="B387" s="82">
        <v>61.0</v>
      </c>
      <c r="C387" s="83" t="s">
        <v>503</v>
      </c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ht="12.75" customHeight="1">
      <c r="A388" s="38"/>
      <c r="B388" s="82">
        <v>62.0</v>
      </c>
      <c r="C388" s="83" t="s">
        <v>1081</v>
      </c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ht="12.75" customHeight="1">
      <c r="A389" s="38"/>
      <c r="B389" s="82">
        <v>63.0</v>
      </c>
      <c r="C389" s="83" t="s">
        <v>528</v>
      </c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ht="12.75" customHeight="1">
      <c r="A390" s="38"/>
      <c r="B390" s="82">
        <v>64.0</v>
      </c>
      <c r="C390" s="83" t="s">
        <v>555</v>
      </c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ht="12.75" customHeight="1">
      <c r="A391" s="38"/>
      <c r="B391" s="82">
        <v>65.0</v>
      </c>
      <c r="C391" s="83" t="s">
        <v>1082</v>
      </c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ht="12.75" customHeight="1">
      <c r="A392" s="38"/>
      <c r="B392" s="82">
        <v>66.0</v>
      </c>
      <c r="C392" s="83" t="s">
        <v>1083</v>
      </c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ht="12.75" customHeight="1">
      <c r="A393" s="38"/>
      <c r="B393" s="82">
        <v>67.0</v>
      </c>
      <c r="C393" s="83" t="s">
        <v>755</v>
      </c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ht="12.75" customHeight="1">
      <c r="A394" s="38"/>
      <c r="B394" s="82">
        <v>68.0</v>
      </c>
      <c r="C394" s="83" t="s">
        <v>1084</v>
      </c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ht="12.75" customHeight="1">
      <c r="A395" s="38"/>
      <c r="B395" s="82">
        <v>69.0</v>
      </c>
      <c r="C395" s="83" t="s">
        <v>650</v>
      </c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ht="12.75" customHeight="1">
      <c r="A396" s="38"/>
      <c r="B396" s="82">
        <v>70.0</v>
      </c>
      <c r="C396" s="83" t="s">
        <v>657</v>
      </c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ht="12.75" customHeight="1">
      <c r="A397" s="38"/>
      <c r="B397" s="82">
        <v>71.0</v>
      </c>
      <c r="C397" s="83" t="s">
        <v>1085</v>
      </c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ht="12.75" customHeight="1">
      <c r="A398" s="38"/>
      <c r="B398" s="82">
        <v>72.0</v>
      </c>
      <c r="C398" s="83" t="s">
        <v>1086</v>
      </c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ht="12.75" customHeight="1">
      <c r="A399" s="38"/>
      <c r="B399" s="82">
        <v>73.0</v>
      </c>
      <c r="C399" s="83" t="s">
        <v>692</v>
      </c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ht="12.75" customHeight="1">
      <c r="A400" s="38"/>
      <c r="B400" s="82">
        <v>74.0</v>
      </c>
      <c r="C400" s="83" t="s">
        <v>694</v>
      </c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ht="12.75" customHeight="1">
      <c r="A401" s="38"/>
      <c r="B401" s="82">
        <v>75.0</v>
      </c>
      <c r="C401" s="83" t="s">
        <v>1087</v>
      </c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ht="12.75" customHeight="1">
      <c r="A402" s="38"/>
      <c r="B402" s="82">
        <v>76.0</v>
      </c>
      <c r="C402" s="83" t="s">
        <v>1088</v>
      </c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ht="12.75" customHeight="1">
      <c r="A403" s="38"/>
      <c r="B403" s="82">
        <v>77.0</v>
      </c>
      <c r="C403" s="83" t="s">
        <v>712</v>
      </c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ht="12.75" customHeight="1">
      <c r="A404" s="38"/>
      <c r="B404" s="82">
        <v>78.0</v>
      </c>
      <c r="C404" s="83" t="s">
        <v>723</v>
      </c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ht="12.75" customHeight="1">
      <c r="A405" s="38"/>
      <c r="B405" s="82">
        <v>79.0</v>
      </c>
      <c r="C405" s="83" t="s">
        <v>1089</v>
      </c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ht="12.75" customHeight="1">
      <c r="A406" s="38"/>
      <c r="B406" s="82">
        <v>91.0</v>
      </c>
      <c r="C406" s="83" t="s">
        <v>1090</v>
      </c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ht="12.75" customHeight="1">
      <c r="A407" s="38"/>
      <c r="B407" s="82">
        <v>92.0</v>
      </c>
      <c r="C407" s="83" t="s">
        <v>1091</v>
      </c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ht="12.75" customHeight="1">
      <c r="A408" s="38"/>
      <c r="B408" s="82">
        <v>93.0</v>
      </c>
      <c r="C408" s="83" t="s">
        <v>1092</v>
      </c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ht="12.75" customHeight="1">
      <c r="A409" s="38"/>
      <c r="B409" s="82">
        <v>94.0</v>
      </c>
      <c r="C409" s="83" t="s">
        <v>751</v>
      </c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ht="12.75" customHeight="1">
      <c r="A410" s="38"/>
      <c r="B410" s="82">
        <v>95.0</v>
      </c>
      <c r="C410" s="83" t="s">
        <v>753</v>
      </c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ht="12.75" customHeight="1">
      <c r="A411" s="38"/>
      <c r="B411" s="84">
        <v>97.0</v>
      </c>
      <c r="C411" s="85" t="s">
        <v>755</v>
      </c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ht="12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ht="12.75" customHeight="1">
      <c r="A413" s="38"/>
      <c r="B413" s="86" t="s">
        <v>1093</v>
      </c>
      <c r="C413" s="86" t="s">
        <v>1094</v>
      </c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ht="12.75" customHeight="1">
      <c r="A414" s="38"/>
      <c r="B414" s="87">
        <v>2.0</v>
      </c>
      <c r="C414" s="88" t="s">
        <v>1095</v>
      </c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ht="12.75" customHeight="1">
      <c r="A415" s="38"/>
      <c r="B415" s="87">
        <v>9.0</v>
      </c>
      <c r="C415" s="88" t="s">
        <v>1096</v>
      </c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ht="12.75" customHeight="1">
      <c r="A416" s="38"/>
      <c r="B416" s="88"/>
      <c r="C416" s="8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ht="12.75" customHeight="1">
      <c r="A417" s="38"/>
      <c r="B417" s="88"/>
      <c r="C417" s="8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ht="12.75" customHeight="1">
      <c r="A418" s="38"/>
      <c r="B418" s="88"/>
      <c r="C418" s="8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ht="12.75" customHeight="1">
      <c r="A419" s="38"/>
      <c r="B419" s="88"/>
      <c r="C419" s="8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ht="12.75" customHeight="1">
      <c r="A420" s="38"/>
      <c r="B420" s="89"/>
      <c r="C420" s="89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ht="12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ht="12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ht="12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ht="12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ht="12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ht="12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ht="12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ht="12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ht="12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ht="12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ht="12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ht="12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ht="12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ht="12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ht="12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ht="12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ht="12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ht="12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ht="12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ht="12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ht="12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ht="12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ht="12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ht="12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ht="12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ht="12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ht="12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ht="12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ht="12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ht="12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ht="12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ht="12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ht="12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ht="12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ht="12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ht="12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ht="12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ht="12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ht="12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ht="12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ht="12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ht="12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ht="12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ht="12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ht="12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ht="12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ht="12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ht="12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ht="12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ht="12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ht="12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ht="12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ht="12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ht="12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ht="12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ht="12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ht="12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ht="12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ht="12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ht="12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ht="12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ht="12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ht="12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ht="12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ht="12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ht="12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ht="12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ht="12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ht="12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ht="12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ht="12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ht="12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ht="12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ht="12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ht="12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ht="12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ht="12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ht="12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ht="12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ht="12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ht="12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ht="12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ht="12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ht="12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ht="12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ht="12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ht="12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ht="12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ht="12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ht="12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ht="12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ht="12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ht="12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ht="12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ht="12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ht="12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ht="12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ht="12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ht="12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ht="12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ht="12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ht="12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ht="12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ht="12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ht="12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ht="12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ht="12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ht="12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ht="12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ht="12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ht="12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ht="12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ht="12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ht="12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ht="12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ht="12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ht="12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ht="12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ht="12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ht="12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ht="12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ht="12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ht="12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ht="12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ht="12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ht="12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ht="12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ht="12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ht="12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ht="12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ht="12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ht="12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ht="12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ht="12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ht="12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ht="12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ht="12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ht="12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ht="12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ht="12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ht="12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ht="12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ht="12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ht="12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ht="12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ht="12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ht="12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ht="12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ht="12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ht="12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ht="12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ht="12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ht="12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ht="12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ht="12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ht="12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ht="12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ht="12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ht="12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ht="12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ht="12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ht="12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ht="12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ht="12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ht="12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ht="12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ht="12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ht="12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ht="12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ht="12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ht="12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ht="12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ht="12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ht="12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ht="12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ht="12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ht="12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ht="12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ht="12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ht="12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ht="12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ht="12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ht="12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ht="12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ht="12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ht="12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ht="12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ht="12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ht="12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ht="12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ht="12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ht="12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ht="12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ht="12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ht="12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ht="12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ht="12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ht="12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ht="12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ht="12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ht="12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ht="12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ht="12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ht="12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ht="12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ht="12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ht="12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ht="12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ht="12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ht="12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ht="12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ht="12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ht="12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ht="12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ht="12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ht="12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ht="12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ht="12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ht="12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ht="12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ht="12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ht="12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ht="12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ht="12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ht="12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ht="12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ht="12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ht="12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ht="12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ht="12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ht="12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ht="12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ht="12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ht="12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ht="12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ht="12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ht="12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ht="12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ht="12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ht="12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ht="12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ht="12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ht="12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ht="12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ht="12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ht="12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ht="12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ht="12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ht="12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ht="12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ht="12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ht="12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ht="12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ht="12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ht="12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ht="12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ht="12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ht="12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ht="12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ht="12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ht="12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ht="12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ht="12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ht="12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ht="12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ht="12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ht="12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ht="12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ht="12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ht="12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ht="12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ht="12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ht="12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ht="12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ht="12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ht="12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ht="12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ht="12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ht="12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ht="12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ht="12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ht="12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ht="12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ht="12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ht="12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ht="12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ht="12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ht="12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ht="12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ht="12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ht="12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ht="12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ht="12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ht="12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ht="12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ht="12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ht="12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ht="12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ht="12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ht="12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ht="12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ht="12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ht="12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ht="12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ht="12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ht="12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ht="12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ht="12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ht="12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ht="12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ht="12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ht="12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ht="12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ht="12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ht="12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ht="12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ht="12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ht="12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ht="12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ht="12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ht="12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ht="12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ht="12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ht="12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ht="12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ht="12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ht="12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ht="12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ht="12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ht="12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ht="12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ht="12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ht="12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ht="12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ht="12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ht="12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ht="12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ht="12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ht="12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ht="12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ht="12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ht="12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ht="12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ht="12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ht="12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ht="12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ht="12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ht="12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ht="12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ht="12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ht="12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ht="12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ht="12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ht="12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ht="12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ht="12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ht="12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ht="12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ht="12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ht="12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ht="12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ht="12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ht="12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ht="12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ht="12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ht="12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ht="12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ht="12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ht="12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ht="12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ht="12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ht="12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ht="12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ht="12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ht="12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ht="12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ht="12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ht="12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ht="12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ht="12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ht="12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ht="12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ht="12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ht="12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ht="12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ht="12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ht="12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ht="12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ht="12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ht="12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ht="12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ht="12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ht="12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ht="12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ht="12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ht="12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ht="12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ht="12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ht="12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ht="12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ht="12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ht="12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ht="12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ht="12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ht="12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ht="12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ht="12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ht="12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ht="12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ht="12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ht="12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ht="12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ht="12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ht="12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ht="12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ht="12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ht="12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ht="12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ht="12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ht="12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ht="12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ht="12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ht="12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ht="12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ht="12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ht="12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ht="12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ht="12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ht="12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ht="12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ht="12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ht="12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ht="12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ht="12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ht="12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ht="12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ht="12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ht="12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ht="12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ht="12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ht="12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ht="12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ht="12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ht="12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ht="12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ht="12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ht="12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ht="12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ht="12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ht="12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ht="12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ht="12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ht="12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ht="12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ht="12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ht="12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ht="12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ht="12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ht="12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ht="12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ht="12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ht="12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ht="12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ht="12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ht="12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ht="12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ht="12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ht="12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ht="12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ht="12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ht="12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ht="12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ht="12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ht="12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ht="12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ht="12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ht="12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ht="12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ht="12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ht="12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ht="12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ht="12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ht="12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ht="12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ht="12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ht="12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ht="12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ht="12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ht="12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ht="12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ht="12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ht="12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ht="12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ht="12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ht="12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ht="12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ht="12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ht="12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ht="12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ht="12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ht="12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ht="12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ht="12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ht="12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ht="12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ht="12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ht="12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ht="12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ht="12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ht="12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ht="12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ht="12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ht="12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ht="12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ht="12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ht="12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ht="12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ht="12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ht="12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ht="12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ht="12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ht="12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ht="12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ht="12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ht="12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ht="12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ht="12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ht="12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ht="12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ht="12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ht="12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ht="12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ht="12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ht="12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ht="12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ht="12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ht="12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ht="12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ht="12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ht="12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ht="12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ht="12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ht="12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ht="12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ht="12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ht="12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ht="12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ht="12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ht="12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ht="12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ht="12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ht="12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ht="12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ht="12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ht="12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ht="12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ht="12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ht="12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ht="12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ht="12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ht="12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ht="12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ht="12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ht="12.7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ht="12.7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ht="12.7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ht="12.7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ht="12.7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ht="12.7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ht="12.7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ht="12.7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ht="12.7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ht="12.7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ht="12.7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ht="12.7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ht="12.7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ht="12.7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ht="12.7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ht="12.7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ht="12.7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printOptions horizontalCentered="1"/>
  <pageMargins bottom="1.0" footer="0.0" header="0.0" left="0.75" right="0.75" top="1.5748031496062993"/>
  <pageSetup paperSize="9" scale="89" orientation="portrait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CCFF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1.57"/>
    <col customWidth="1" min="2" max="2" width="17.0"/>
    <col customWidth="1" min="3" max="3" width="32.43"/>
    <col customWidth="1" min="4" max="4" width="2.0"/>
    <col customWidth="1" min="5" max="5" width="16.14"/>
    <col customWidth="1" min="6" max="6" width="31.43"/>
    <col customWidth="1" min="7" max="7" width="2.14"/>
    <col customWidth="1" min="8" max="8" width="16.14"/>
    <col customWidth="1" min="9" max="9" width="31.0"/>
    <col customWidth="1" min="10" max="10" width="1.57"/>
    <col customWidth="1" min="11" max="11" width="16.14"/>
    <col customWidth="1" min="12" max="12" width="31.0"/>
    <col customWidth="1" min="13" max="15" width="4.71"/>
    <col customWidth="1" hidden="1" min="16" max="19" width="11.43"/>
    <col customWidth="1" min="20" max="26" width="10.71"/>
  </cols>
  <sheetData>
    <row r="1" ht="30.75" customHeight="1">
      <c r="A1" s="90"/>
      <c r="B1" s="91"/>
      <c r="C1" s="92"/>
      <c r="D1" s="90"/>
      <c r="E1" s="91"/>
      <c r="F1" s="92"/>
      <c r="G1" s="92"/>
      <c r="H1" s="91"/>
      <c r="I1" s="92"/>
      <c r="J1" s="92"/>
      <c r="K1" s="91"/>
      <c r="L1" s="92"/>
      <c r="M1" s="92"/>
      <c r="N1" s="92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</row>
    <row r="2" ht="12.75" customHeight="1">
      <c r="A2" s="90"/>
      <c r="B2" s="93" t="s">
        <v>1030</v>
      </c>
      <c r="C2" s="94"/>
      <c r="D2" s="90"/>
      <c r="E2" s="93" t="s">
        <v>1024</v>
      </c>
      <c r="F2" s="94"/>
      <c r="G2" s="95"/>
      <c r="H2" s="93" t="s">
        <v>1097</v>
      </c>
      <c r="I2" s="94"/>
      <c r="J2" s="95"/>
      <c r="K2" s="93" t="s">
        <v>1098</v>
      </c>
      <c r="L2" s="94"/>
      <c r="M2" s="95"/>
      <c r="N2" s="95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</row>
    <row r="3" ht="12.75" customHeight="1">
      <c r="A3" s="90"/>
      <c r="B3" s="96" t="s">
        <v>1099</v>
      </c>
      <c r="C3" s="97" t="s">
        <v>1100</v>
      </c>
      <c r="D3" s="90"/>
      <c r="E3" s="96" t="s">
        <v>1099</v>
      </c>
      <c r="F3" s="97" t="s">
        <v>1100</v>
      </c>
      <c r="G3" s="98"/>
      <c r="H3" s="96" t="s">
        <v>1099</v>
      </c>
      <c r="I3" s="97" t="s">
        <v>1100</v>
      </c>
      <c r="J3" s="98"/>
      <c r="K3" s="96" t="s">
        <v>1101</v>
      </c>
      <c r="L3" s="97" t="s">
        <v>1102</v>
      </c>
      <c r="M3" s="98"/>
      <c r="N3" s="98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</row>
    <row r="4" ht="12.75" customHeight="1">
      <c r="A4" s="90"/>
      <c r="B4" s="99">
        <v>1.041100679E10</v>
      </c>
      <c r="C4" s="100" t="s">
        <v>1103</v>
      </c>
      <c r="D4" s="90"/>
      <c r="E4" s="99">
        <v>2.0438933272E10</v>
      </c>
      <c r="F4" s="100" t="s">
        <v>1104</v>
      </c>
      <c r="G4" s="28"/>
      <c r="H4" s="99">
        <v>2.0503515122E10</v>
      </c>
      <c r="I4" s="100" t="s">
        <v>1105</v>
      </c>
      <c r="J4" s="28"/>
      <c r="K4" s="99" t="s">
        <v>1106</v>
      </c>
      <c r="L4" s="100" t="s">
        <v>1107</v>
      </c>
      <c r="M4" s="28"/>
      <c r="N4" s="28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ht="12.75" customHeight="1">
      <c r="A5" s="90"/>
      <c r="B5" s="99">
        <v>1.0266989259E10</v>
      </c>
      <c r="C5" s="100" t="s">
        <v>1108</v>
      </c>
      <c r="D5" s="90"/>
      <c r="E5" s="99">
        <v>2.0509037966E10</v>
      </c>
      <c r="F5" s="100" t="s">
        <v>1109</v>
      </c>
      <c r="G5" s="28"/>
      <c r="H5" s="99">
        <v>2.0502878138E10</v>
      </c>
      <c r="I5" s="100" t="s">
        <v>1110</v>
      </c>
      <c r="J5" s="28"/>
      <c r="K5" s="99" t="s">
        <v>1111</v>
      </c>
      <c r="L5" s="100" t="s">
        <v>1112</v>
      </c>
      <c r="M5" s="28"/>
      <c r="N5" s="28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6" ht="12.75" customHeight="1">
      <c r="A6" s="90"/>
      <c r="B6" s="99">
        <v>2.049572115E10</v>
      </c>
      <c r="C6" s="100" t="s">
        <v>1113</v>
      </c>
      <c r="D6" s="90"/>
      <c r="E6" s="99">
        <v>2.0496156049E10</v>
      </c>
      <c r="F6" s="100" t="s">
        <v>1114</v>
      </c>
      <c r="G6" s="28"/>
      <c r="H6" s="99">
        <v>2.0102001334E10</v>
      </c>
      <c r="I6" s="100" t="s">
        <v>1115</v>
      </c>
      <c r="J6" s="28"/>
      <c r="K6" s="99" t="s">
        <v>1116</v>
      </c>
      <c r="L6" s="100" t="s">
        <v>1117</v>
      </c>
      <c r="M6" s="28"/>
      <c r="N6" s="28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</row>
    <row r="7" ht="12.75" customHeight="1">
      <c r="A7" s="90"/>
      <c r="B7" s="99">
        <v>0.0</v>
      </c>
      <c r="C7" s="100" t="s">
        <v>1118</v>
      </c>
      <c r="D7" s="90"/>
      <c r="E7" s="99">
        <v>2.0495726895E10</v>
      </c>
      <c r="F7" s="100" t="s">
        <v>1119</v>
      </c>
      <c r="G7" s="28"/>
      <c r="H7" s="99"/>
      <c r="I7" s="100"/>
      <c r="J7" s="28"/>
      <c r="K7" s="99" t="s">
        <v>1120</v>
      </c>
      <c r="L7" s="100" t="s">
        <v>1121</v>
      </c>
      <c r="M7" s="28"/>
      <c r="N7" s="28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</row>
    <row r="8" ht="12.75" customHeight="1">
      <c r="A8" s="90"/>
      <c r="B8" s="99">
        <v>2.0453782761E10</v>
      </c>
      <c r="C8" s="100" t="s">
        <v>1122</v>
      </c>
      <c r="D8" s="90"/>
      <c r="E8" s="99">
        <v>2.0224305649E10</v>
      </c>
      <c r="F8" s="100" t="s">
        <v>1123</v>
      </c>
      <c r="G8" s="28"/>
      <c r="H8" s="99"/>
      <c r="I8" s="100"/>
      <c r="J8" s="28"/>
      <c r="K8" s="99" t="s">
        <v>1124</v>
      </c>
      <c r="L8" s="100"/>
      <c r="M8" s="28"/>
      <c r="N8" s="28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</row>
    <row r="9" ht="12.75" customHeight="1">
      <c r="A9" s="90"/>
      <c r="B9" s="99">
        <v>2.0495783856E10</v>
      </c>
      <c r="C9" s="100" t="s">
        <v>1125</v>
      </c>
      <c r="D9" s="90"/>
      <c r="E9" s="99">
        <v>2.0274101467E10</v>
      </c>
      <c r="F9" s="100" t="s">
        <v>1126</v>
      </c>
      <c r="G9" s="28"/>
      <c r="H9" s="99"/>
      <c r="I9" s="100"/>
      <c r="J9" s="28"/>
      <c r="K9" s="99" t="s">
        <v>1127</v>
      </c>
      <c r="L9" s="100"/>
      <c r="M9" s="28"/>
      <c r="N9" s="28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</row>
    <row r="10" ht="12.75" customHeight="1">
      <c r="A10" s="90"/>
      <c r="B10" s="99">
        <v>2.0303063766E10</v>
      </c>
      <c r="C10" s="100" t="s">
        <v>1128</v>
      </c>
      <c r="D10" s="90"/>
      <c r="E10" s="99">
        <v>1.0455059645E10</v>
      </c>
      <c r="F10" s="100" t="s">
        <v>1129</v>
      </c>
      <c r="G10" s="28"/>
      <c r="H10" s="99"/>
      <c r="I10" s="100"/>
      <c r="J10" s="28"/>
      <c r="K10" s="99" t="s">
        <v>1130</v>
      </c>
      <c r="L10" s="100"/>
      <c r="M10" s="28"/>
      <c r="N10" s="28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</row>
    <row r="11" ht="12.75" customHeight="1">
      <c r="A11" s="90"/>
      <c r="B11" s="99">
        <v>2.049581882E10</v>
      </c>
      <c r="C11" s="100" t="s">
        <v>1131</v>
      </c>
      <c r="D11" s="90"/>
      <c r="E11" s="99">
        <v>1.0266333027E10</v>
      </c>
      <c r="F11" s="100" t="s">
        <v>1132</v>
      </c>
      <c r="G11" s="28"/>
      <c r="H11" s="99"/>
      <c r="I11" s="100"/>
      <c r="J11" s="28"/>
      <c r="K11" s="99" t="s">
        <v>1133</v>
      </c>
      <c r="L11" s="100"/>
      <c r="M11" s="28"/>
      <c r="N11" s="28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</row>
    <row r="12" ht="12.75" customHeight="1">
      <c r="A12" s="90"/>
      <c r="B12" s="99"/>
      <c r="C12" s="100"/>
      <c r="D12" s="90"/>
      <c r="E12" s="99">
        <v>2.0368759172E10</v>
      </c>
      <c r="F12" s="100" t="s">
        <v>1134</v>
      </c>
      <c r="G12" s="28"/>
      <c r="H12" s="99"/>
      <c r="I12" s="100"/>
      <c r="J12" s="28"/>
      <c r="K12" s="99"/>
      <c r="L12" s="100"/>
      <c r="M12" s="28"/>
      <c r="N12" s="28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</row>
    <row r="13" ht="12.75" customHeight="1">
      <c r="A13" s="90"/>
      <c r="B13" s="99"/>
      <c r="C13" s="100"/>
      <c r="D13" s="90"/>
      <c r="E13" s="99">
        <v>2.0411022413E10</v>
      </c>
      <c r="F13" s="100" t="s">
        <v>1135</v>
      </c>
      <c r="G13" s="28"/>
      <c r="H13" s="99"/>
      <c r="I13" s="100"/>
      <c r="J13" s="28"/>
      <c r="K13" s="99"/>
      <c r="L13" s="100"/>
      <c r="M13" s="28"/>
      <c r="N13" s="28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</row>
    <row r="14" ht="12.75" customHeight="1">
      <c r="A14" s="90"/>
      <c r="B14" s="99"/>
      <c r="C14" s="100"/>
      <c r="D14" s="90"/>
      <c r="E14" s="99">
        <v>2.0498189637E10</v>
      </c>
      <c r="F14" s="100" t="s">
        <v>1136</v>
      </c>
      <c r="G14" s="28"/>
      <c r="H14" s="99"/>
      <c r="I14" s="100"/>
      <c r="J14" s="28"/>
      <c r="K14" s="99"/>
      <c r="L14" s="100"/>
      <c r="M14" s="28"/>
      <c r="N14" s="28"/>
      <c r="O14" s="28"/>
      <c r="P14" s="28"/>
      <c r="Q14" s="28"/>
      <c r="R14" s="28"/>
      <c r="S14" s="28"/>
      <c r="T14" s="90"/>
      <c r="U14" s="90"/>
      <c r="V14" s="90"/>
      <c r="W14" s="90"/>
      <c r="X14" s="90"/>
      <c r="Y14" s="90"/>
      <c r="Z14" s="90"/>
    </row>
    <row r="15" ht="12.75" customHeight="1">
      <c r="A15" s="90"/>
      <c r="B15" s="99"/>
      <c r="C15" s="100"/>
      <c r="D15" s="90"/>
      <c r="E15" s="99">
        <v>2.0496015062E10</v>
      </c>
      <c r="F15" s="100" t="s">
        <v>1137</v>
      </c>
      <c r="G15" s="28"/>
      <c r="H15" s="99"/>
      <c r="I15" s="100"/>
      <c r="J15" s="28"/>
      <c r="K15" s="99"/>
      <c r="L15" s="100"/>
      <c r="M15" s="28"/>
      <c r="N15" s="28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</row>
    <row r="16" ht="12.75" customHeight="1">
      <c r="A16" s="90"/>
      <c r="B16" s="99"/>
      <c r="C16" s="100"/>
      <c r="D16" s="90"/>
      <c r="E16" s="99">
        <v>1.0266191575E10</v>
      </c>
      <c r="F16" s="100" t="s">
        <v>1138</v>
      </c>
      <c r="G16" s="28"/>
      <c r="H16" s="99"/>
      <c r="I16" s="100"/>
      <c r="J16" s="28"/>
      <c r="K16" s="99"/>
      <c r="L16" s="100"/>
      <c r="M16" s="28"/>
      <c r="N16" s="28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</row>
    <row r="17" ht="12.75" customHeight="1">
      <c r="A17" s="90"/>
      <c r="B17" s="99"/>
      <c r="C17" s="100"/>
      <c r="D17" s="90"/>
      <c r="E17" s="99">
        <v>1.0266863409E10</v>
      </c>
      <c r="F17" s="100" t="s">
        <v>1139</v>
      </c>
      <c r="G17" s="28"/>
      <c r="H17" s="99"/>
      <c r="I17" s="100"/>
      <c r="J17" s="28"/>
      <c r="K17" s="99"/>
      <c r="L17" s="100"/>
      <c r="M17" s="28"/>
      <c r="N17" s="28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</row>
    <row r="18" ht="12.75" customHeight="1">
      <c r="A18" s="90"/>
      <c r="B18" s="99"/>
      <c r="C18" s="100"/>
      <c r="D18" s="90"/>
      <c r="E18" s="99">
        <v>2.0100227461E10</v>
      </c>
      <c r="F18" s="100" t="s">
        <v>1140</v>
      </c>
      <c r="G18" s="28"/>
      <c r="H18" s="99"/>
      <c r="I18" s="100"/>
      <c r="J18" s="28"/>
      <c r="K18" s="99"/>
      <c r="L18" s="100"/>
      <c r="M18" s="28"/>
      <c r="N18" s="28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</row>
    <row r="19" ht="12.75" customHeight="1">
      <c r="A19" s="90"/>
      <c r="B19" s="99"/>
      <c r="C19" s="100"/>
      <c r="D19" s="90"/>
      <c r="E19" s="99">
        <v>2.0378890161E10</v>
      </c>
      <c r="F19" s="100" t="s">
        <v>1141</v>
      </c>
      <c r="G19" s="28"/>
      <c r="H19" s="99"/>
      <c r="I19" s="100"/>
      <c r="J19" s="28"/>
      <c r="K19" s="99"/>
      <c r="L19" s="100"/>
      <c r="M19" s="28"/>
      <c r="N19" s="28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</row>
    <row r="20" ht="12.75" customHeight="1">
      <c r="A20" s="90"/>
      <c r="B20" s="99"/>
      <c r="C20" s="100"/>
      <c r="D20" s="90"/>
      <c r="E20" s="99">
        <v>1.010531975E10</v>
      </c>
      <c r="F20" s="100" t="s">
        <v>1142</v>
      </c>
      <c r="G20" s="28"/>
      <c r="H20" s="99"/>
      <c r="I20" s="100"/>
      <c r="J20" s="28"/>
      <c r="K20" s="99"/>
      <c r="L20" s="100"/>
      <c r="M20" s="28"/>
      <c r="N20" s="28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</row>
    <row r="21" ht="12.75" customHeight="1">
      <c r="A21" s="90"/>
      <c r="B21" s="99"/>
      <c r="C21" s="100"/>
      <c r="D21" s="90"/>
      <c r="E21" s="99">
        <v>2.0411033458E10</v>
      </c>
      <c r="F21" s="100" t="s">
        <v>1143</v>
      </c>
      <c r="G21" s="28"/>
      <c r="H21" s="99"/>
      <c r="I21" s="100"/>
      <c r="J21" s="28"/>
      <c r="K21" s="99"/>
      <c r="L21" s="100"/>
      <c r="M21" s="28"/>
      <c r="N21" s="28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</row>
    <row r="22" ht="12.75" customHeight="1">
      <c r="A22" s="90"/>
      <c r="B22" s="99"/>
      <c r="C22" s="100"/>
      <c r="D22" s="90"/>
      <c r="E22" s="99"/>
      <c r="F22" s="100"/>
      <c r="G22" s="28"/>
      <c r="H22" s="99"/>
      <c r="I22" s="100"/>
      <c r="J22" s="28"/>
      <c r="K22" s="99"/>
      <c r="L22" s="100"/>
      <c r="M22" s="28"/>
      <c r="N22" s="28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</row>
    <row r="23" ht="12.75" customHeight="1">
      <c r="A23" s="90"/>
      <c r="B23" s="99"/>
      <c r="C23" s="100"/>
      <c r="D23" s="90"/>
      <c r="E23" s="99"/>
      <c r="F23" s="100"/>
      <c r="G23" s="28"/>
      <c r="H23" s="99"/>
      <c r="I23" s="100"/>
      <c r="J23" s="28"/>
      <c r="K23" s="99"/>
      <c r="L23" s="100"/>
      <c r="M23" s="28"/>
      <c r="N23" s="28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</row>
    <row r="24" ht="12.75" customHeight="1">
      <c r="A24" s="90"/>
      <c r="B24" s="99"/>
      <c r="C24" s="100"/>
      <c r="D24" s="90"/>
      <c r="E24" s="99"/>
      <c r="F24" s="100"/>
      <c r="G24" s="28"/>
      <c r="H24" s="99"/>
      <c r="I24" s="100"/>
      <c r="J24" s="28"/>
      <c r="K24" s="99"/>
      <c r="L24" s="100"/>
      <c r="M24" s="28"/>
      <c r="N24" s="28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</row>
    <row r="25" ht="12.75" customHeight="1">
      <c r="A25" s="90"/>
      <c r="B25" s="99"/>
      <c r="C25" s="100"/>
      <c r="D25" s="90"/>
      <c r="E25" s="99"/>
      <c r="F25" s="100"/>
      <c r="G25" s="28"/>
      <c r="H25" s="99"/>
      <c r="I25" s="100"/>
      <c r="J25" s="28"/>
      <c r="K25" s="99"/>
      <c r="L25" s="100"/>
      <c r="M25" s="28"/>
      <c r="N25" s="28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</row>
    <row r="26" ht="12.75" customHeight="1">
      <c r="A26" s="90"/>
      <c r="B26" s="99"/>
      <c r="C26" s="100"/>
      <c r="D26" s="90"/>
      <c r="E26" s="99"/>
      <c r="F26" s="100"/>
      <c r="G26" s="28"/>
      <c r="H26" s="99"/>
      <c r="I26" s="100"/>
      <c r="J26" s="28"/>
      <c r="K26" s="99"/>
      <c r="L26" s="100"/>
      <c r="M26" s="28"/>
      <c r="N26" s="28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</row>
    <row r="27" ht="12.75" customHeight="1">
      <c r="A27" s="90"/>
      <c r="B27" s="99"/>
      <c r="C27" s="100"/>
      <c r="D27" s="90"/>
      <c r="E27" s="99"/>
      <c r="F27" s="100"/>
      <c r="G27" s="28"/>
      <c r="H27" s="99"/>
      <c r="I27" s="100"/>
      <c r="J27" s="28"/>
      <c r="K27" s="99"/>
      <c r="L27" s="100"/>
      <c r="M27" s="28"/>
      <c r="N27" s="28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</row>
    <row r="28" ht="12.75" customHeight="1">
      <c r="A28" s="90"/>
      <c r="B28" s="99"/>
      <c r="C28" s="100"/>
      <c r="D28" s="90"/>
      <c r="E28" s="99"/>
      <c r="F28" s="100"/>
      <c r="G28" s="28"/>
      <c r="H28" s="99"/>
      <c r="I28" s="100"/>
      <c r="J28" s="28"/>
      <c r="K28" s="99"/>
      <c r="L28" s="100"/>
      <c r="M28" s="28"/>
      <c r="N28" s="28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</row>
    <row r="29" ht="12.75" customHeight="1">
      <c r="A29" s="90"/>
      <c r="B29" s="99"/>
      <c r="C29" s="100"/>
      <c r="D29" s="90"/>
      <c r="E29" s="99"/>
      <c r="F29" s="100"/>
      <c r="G29" s="28"/>
      <c r="H29" s="99"/>
      <c r="I29" s="100"/>
      <c r="J29" s="28"/>
      <c r="K29" s="99"/>
      <c r="L29" s="100"/>
      <c r="M29" s="28"/>
      <c r="N29" s="28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</row>
    <row r="30" ht="12.75" customHeight="1">
      <c r="A30" s="90"/>
      <c r="B30" s="99"/>
      <c r="C30" s="100"/>
      <c r="D30" s="90"/>
      <c r="E30" s="99"/>
      <c r="F30" s="100"/>
      <c r="G30" s="28"/>
      <c r="H30" s="99"/>
      <c r="I30" s="100"/>
      <c r="J30" s="28"/>
      <c r="K30" s="99"/>
      <c r="L30" s="100"/>
      <c r="M30" s="28"/>
      <c r="N30" s="28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</row>
    <row r="31" ht="12.75" customHeight="1">
      <c r="A31" s="90"/>
      <c r="B31" s="99"/>
      <c r="C31" s="100"/>
      <c r="D31" s="90"/>
      <c r="E31" s="99"/>
      <c r="F31" s="100"/>
      <c r="G31" s="28"/>
      <c r="H31" s="99"/>
      <c r="I31" s="100"/>
      <c r="J31" s="28"/>
      <c r="K31" s="99"/>
      <c r="L31" s="100"/>
      <c r="M31" s="28"/>
      <c r="N31" s="28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</row>
    <row r="32" ht="12.75" customHeight="1">
      <c r="A32" s="90"/>
      <c r="B32" s="99"/>
      <c r="C32" s="100"/>
      <c r="D32" s="90"/>
      <c r="E32" s="99"/>
      <c r="F32" s="100"/>
      <c r="G32" s="28"/>
      <c r="H32" s="99"/>
      <c r="I32" s="100"/>
      <c r="J32" s="28"/>
      <c r="K32" s="99"/>
      <c r="L32" s="100"/>
      <c r="M32" s="28"/>
      <c r="N32" s="28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</row>
    <row r="33" ht="12.75" customHeight="1">
      <c r="A33" s="90"/>
      <c r="B33" s="99"/>
      <c r="C33" s="100"/>
      <c r="D33" s="90"/>
      <c r="E33" s="99"/>
      <c r="F33" s="100"/>
      <c r="G33" s="28"/>
      <c r="H33" s="99"/>
      <c r="I33" s="100"/>
      <c r="J33" s="28"/>
      <c r="K33" s="99"/>
      <c r="L33" s="100"/>
      <c r="M33" s="28"/>
      <c r="N33" s="28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</row>
    <row r="34" ht="12.75" customHeight="1">
      <c r="A34" s="90"/>
      <c r="B34" s="99"/>
      <c r="C34" s="100"/>
      <c r="D34" s="90"/>
      <c r="E34" s="99"/>
      <c r="F34" s="100"/>
      <c r="G34" s="28"/>
      <c r="H34" s="99"/>
      <c r="I34" s="100"/>
      <c r="J34" s="28"/>
      <c r="K34" s="99"/>
      <c r="L34" s="100"/>
      <c r="M34" s="28"/>
      <c r="N34" s="28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</row>
    <row r="35" ht="12.75" customHeight="1">
      <c r="A35" s="90"/>
      <c r="B35" s="99"/>
      <c r="C35" s="100"/>
      <c r="D35" s="90"/>
      <c r="E35" s="99"/>
      <c r="F35" s="100"/>
      <c r="G35" s="28"/>
      <c r="H35" s="99"/>
      <c r="I35" s="100"/>
      <c r="J35" s="28"/>
      <c r="K35" s="99"/>
      <c r="L35" s="100"/>
      <c r="M35" s="28"/>
      <c r="N35" s="28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</row>
    <row r="36" ht="12.75" customHeight="1">
      <c r="A36" s="90"/>
      <c r="B36" s="99"/>
      <c r="C36" s="100"/>
      <c r="D36" s="90"/>
      <c r="E36" s="99"/>
      <c r="F36" s="100"/>
      <c r="G36" s="28"/>
      <c r="H36" s="99"/>
      <c r="I36" s="100"/>
      <c r="J36" s="28"/>
      <c r="K36" s="99"/>
      <c r="L36" s="100"/>
      <c r="M36" s="28"/>
      <c r="N36" s="28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</row>
    <row r="37" ht="12.75" customHeight="1">
      <c r="A37" s="90"/>
      <c r="B37" s="99"/>
      <c r="C37" s="100"/>
      <c r="D37" s="90"/>
      <c r="E37" s="99"/>
      <c r="F37" s="100"/>
      <c r="G37" s="28"/>
      <c r="H37" s="99"/>
      <c r="I37" s="100"/>
      <c r="J37" s="28"/>
      <c r="K37" s="99"/>
      <c r="L37" s="100"/>
      <c r="M37" s="28"/>
      <c r="N37" s="28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</row>
    <row r="38" ht="12.75" customHeight="1">
      <c r="A38" s="90"/>
      <c r="B38" s="99"/>
      <c r="C38" s="100"/>
      <c r="D38" s="90"/>
      <c r="E38" s="99"/>
      <c r="F38" s="100"/>
      <c r="G38" s="28"/>
      <c r="H38" s="99"/>
      <c r="I38" s="100"/>
      <c r="J38" s="28"/>
      <c r="K38" s="99"/>
      <c r="L38" s="100"/>
      <c r="M38" s="28"/>
      <c r="N38" s="28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</row>
    <row r="39" ht="12.75" customHeight="1">
      <c r="A39" s="90"/>
      <c r="B39" s="99"/>
      <c r="C39" s="100"/>
      <c r="D39" s="90"/>
      <c r="E39" s="99"/>
      <c r="F39" s="100"/>
      <c r="G39" s="28"/>
      <c r="H39" s="99"/>
      <c r="I39" s="100"/>
      <c r="J39" s="28"/>
      <c r="K39" s="99"/>
      <c r="L39" s="100"/>
      <c r="M39" s="28"/>
      <c r="N39" s="28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</row>
    <row r="40" ht="12.75" customHeight="1">
      <c r="A40" s="90"/>
      <c r="B40" s="99"/>
      <c r="C40" s="100"/>
      <c r="D40" s="90"/>
      <c r="E40" s="99"/>
      <c r="F40" s="100"/>
      <c r="G40" s="28"/>
      <c r="H40" s="99"/>
      <c r="I40" s="100"/>
      <c r="J40" s="28"/>
      <c r="K40" s="99"/>
      <c r="L40" s="100"/>
      <c r="M40" s="28"/>
      <c r="N40" s="28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</row>
    <row r="41" ht="12.75" customHeight="1">
      <c r="A41" s="90"/>
      <c r="B41" s="99"/>
      <c r="C41" s="100"/>
      <c r="D41" s="90"/>
      <c r="E41" s="99"/>
      <c r="F41" s="100"/>
      <c r="G41" s="28"/>
      <c r="H41" s="99"/>
      <c r="I41" s="100"/>
      <c r="J41" s="28"/>
      <c r="K41" s="99"/>
      <c r="L41" s="100"/>
      <c r="M41" s="28"/>
      <c r="N41" s="28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</row>
    <row r="42" ht="12.75" customHeight="1">
      <c r="A42" s="90"/>
      <c r="B42" s="99"/>
      <c r="C42" s="100"/>
      <c r="D42" s="90"/>
      <c r="E42" s="99"/>
      <c r="F42" s="100"/>
      <c r="G42" s="28"/>
      <c r="H42" s="99"/>
      <c r="I42" s="100"/>
      <c r="J42" s="28"/>
      <c r="K42" s="99"/>
      <c r="L42" s="100"/>
      <c r="M42" s="28"/>
      <c r="N42" s="28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</row>
    <row r="43" ht="12.75" customHeight="1">
      <c r="A43" s="90"/>
      <c r="B43" s="99"/>
      <c r="C43" s="100"/>
      <c r="D43" s="90"/>
      <c r="E43" s="99"/>
      <c r="F43" s="100"/>
      <c r="G43" s="28"/>
      <c r="H43" s="99"/>
      <c r="I43" s="100"/>
      <c r="J43" s="28"/>
      <c r="K43" s="99"/>
      <c r="L43" s="100"/>
      <c r="M43" s="28"/>
      <c r="N43" s="28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</row>
    <row r="44" ht="12.75" customHeight="1">
      <c r="A44" s="90"/>
      <c r="B44" s="99"/>
      <c r="C44" s="100"/>
      <c r="D44" s="90"/>
      <c r="E44" s="99"/>
      <c r="F44" s="100"/>
      <c r="G44" s="28"/>
      <c r="H44" s="99"/>
      <c r="I44" s="100"/>
      <c r="J44" s="28"/>
      <c r="K44" s="99"/>
      <c r="L44" s="100"/>
      <c r="M44" s="28"/>
      <c r="N44" s="28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</row>
    <row r="45" ht="12.75" customHeight="1">
      <c r="A45" s="90"/>
      <c r="B45" s="99"/>
      <c r="C45" s="100"/>
      <c r="D45" s="90"/>
      <c r="E45" s="99"/>
      <c r="F45" s="100"/>
      <c r="G45" s="28"/>
      <c r="H45" s="99"/>
      <c r="I45" s="100"/>
      <c r="J45" s="28"/>
      <c r="K45" s="99"/>
      <c r="L45" s="100"/>
      <c r="M45" s="28"/>
      <c r="N45" s="28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</row>
    <row r="46" ht="12.75" customHeight="1">
      <c r="A46" s="90"/>
      <c r="B46" s="99"/>
      <c r="C46" s="100"/>
      <c r="D46" s="90"/>
      <c r="E46" s="99"/>
      <c r="F46" s="100"/>
      <c r="G46" s="28"/>
      <c r="H46" s="99"/>
      <c r="I46" s="100"/>
      <c r="J46" s="28"/>
      <c r="K46" s="99"/>
      <c r="L46" s="100"/>
      <c r="M46" s="28"/>
      <c r="N46" s="28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</row>
    <row r="47" ht="12.75" customHeight="1">
      <c r="A47" s="90"/>
      <c r="B47" s="99"/>
      <c r="C47" s="100"/>
      <c r="D47" s="90"/>
      <c r="E47" s="99"/>
      <c r="F47" s="100"/>
      <c r="G47" s="28"/>
      <c r="H47" s="99"/>
      <c r="I47" s="100"/>
      <c r="J47" s="28"/>
      <c r="K47" s="99"/>
      <c r="L47" s="100"/>
      <c r="M47" s="28"/>
      <c r="N47" s="28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</row>
    <row r="48" ht="12.75" customHeight="1">
      <c r="A48" s="90"/>
      <c r="B48" s="99"/>
      <c r="C48" s="100"/>
      <c r="D48" s="90"/>
      <c r="E48" s="99"/>
      <c r="F48" s="100"/>
      <c r="G48" s="28"/>
      <c r="H48" s="99"/>
      <c r="I48" s="100"/>
      <c r="J48" s="28"/>
      <c r="K48" s="99"/>
      <c r="L48" s="100"/>
      <c r="M48" s="28"/>
      <c r="N48" s="28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</row>
    <row r="49" ht="12.75" customHeight="1">
      <c r="A49" s="90"/>
      <c r="B49" s="99"/>
      <c r="C49" s="100"/>
      <c r="D49" s="90"/>
      <c r="E49" s="99"/>
      <c r="F49" s="100"/>
      <c r="G49" s="28"/>
      <c r="H49" s="99"/>
      <c r="I49" s="100"/>
      <c r="J49" s="28"/>
      <c r="K49" s="99"/>
      <c r="L49" s="100"/>
      <c r="M49" s="28"/>
      <c r="N49" s="28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</row>
    <row r="50" ht="12.75" customHeight="1">
      <c r="A50" s="90"/>
      <c r="B50" s="99"/>
      <c r="C50" s="100"/>
      <c r="D50" s="90"/>
      <c r="E50" s="99"/>
      <c r="F50" s="100"/>
      <c r="G50" s="28"/>
      <c r="H50" s="99"/>
      <c r="I50" s="100"/>
      <c r="J50" s="28"/>
      <c r="K50" s="99"/>
      <c r="L50" s="100"/>
      <c r="M50" s="28"/>
      <c r="N50" s="28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</row>
    <row r="51" ht="12.75" customHeight="1">
      <c r="A51" s="90"/>
      <c r="B51" s="99"/>
      <c r="C51" s="100"/>
      <c r="D51" s="90"/>
      <c r="E51" s="99"/>
      <c r="F51" s="100"/>
      <c r="G51" s="28"/>
      <c r="H51" s="99"/>
      <c r="I51" s="100"/>
      <c r="J51" s="28"/>
      <c r="K51" s="99"/>
      <c r="L51" s="100"/>
      <c r="M51" s="28"/>
      <c r="N51" s="28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</row>
    <row r="52" ht="12.75" customHeight="1">
      <c r="A52" s="90"/>
      <c r="B52" s="99"/>
      <c r="C52" s="100"/>
      <c r="D52" s="90"/>
      <c r="E52" s="99"/>
      <c r="F52" s="100"/>
      <c r="G52" s="28"/>
      <c r="H52" s="99"/>
      <c r="I52" s="100"/>
      <c r="J52" s="28"/>
      <c r="K52" s="99"/>
      <c r="L52" s="100"/>
      <c r="M52" s="28"/>
      <c r="N52" s="28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</row>
    <row r="53" ht="12.75" customHeight="1">
      <c r="A53" s="90"/>
      <c r="B53" s="99"/>
      <c r="C53" s="100"/>
      <c r="D53" s="90"/>
      <c r="E53" s="99"/>
      <c r="F53" s="100"/>
      <c r="G53" s="28"/>
      <c r="H53" s="99"/>
      <c r="I53" s="100"/>
      <c r="J53" s="28"/>
      <c r="K53" s="99"/>
      <c r="L53" s="100"/>
      <c r="M53" s="28"/>
      <c r="N53" s="28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</row>
    <row r="54" ht="12.75" customHeight="1">
      <c r="A54" s="90"/>
      <c r="B54" s="99"/>
      <c r="C54" s="100"/>
      <c r="D54" s="90"/>
      <c r="E54" s="99"/>
      <c r="F54" s="100"/>
      <c r="G54" s="28"/>
      <c r="H54" s="99"/>
      <c r="I54" s="100"/>
      <c r="J54" s="28"/>
      <c r="K54" s="99"/>
      <c r="L54" s="100"/>
      <c r="M54" s="28"/>
      <c r="N54" s="28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</row>
    <row r="55" ht="12.75" customHeight="1">
      <c r="A55" s="90"/>
      <c r="B55" s="99"/>
      <c r="C55" s="100"/>
      <c r="D55" s="90"/>
      <c r="E55" s="99"/>
      <c r="F55" s="100"/>
      <c r="G55" s="28"/>
      <c r="H55" s="99"/>
      <c r="I55" s="100"/>
      <c r="J55" s="28"/>
      <c r="K55" s="99"/>
      <c r="L55" s="100"/>
      <c r="M55" s="28"/>
      <c r="N55" s="28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</row>
    <row r="56" ht="12.75" customHeight="1">
      <c r="A56" s="90"/>
      <c r="B56" s="99"/>
      <c r="C56" s="100"/>
      <c r="D56" s="90"/>
      <c r="E56" s="99"/>
      <c r="F56" s="100"/>
      <c r="G56" s="28"/>
      <c r="H56" s="99"/>
      <c r="I56" s="100"/>
      <c r="J56" s="28"/>
      <c r="K56" s="99"/>
      <c r="L56" s="100"/>
      <c r="M56" s="28"/>
      <c r="N56" s="28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</row>
    <row r="57" ht="12.75" customHeight="1">
      <c r="A57" s="90"/>
      <c r="B57" s="99"/>
      <c r="C57" s="100"/>
      <c r="D57" s="90"/>
      <c r="E57" s="99"/>
      <c r="F57" s="100"/>
      <c r="G57" s="28"/>
      <c r="H57" s="99"/>
      <c r="I57" s="100"/>
      <c r="J57" s="28"/>
      <c r="K57" s="99"/>
      <c r="L57" s="100"/>
      <c r="M57" s="28"/>
      <c r="N57" s="28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</row>
    <row r="58" ht="12.75" customHeight="1">
      <c r="A58" s="90"/>
      <c r="B58" s="99"/>
      <c r="C58" s="100"/>
      <c r="D58" s="90"/>
      <c r="E58" s="99"/>
      <c r="F58" s="100"/>
      <c r="G58" s="28"/>
      <c r="H58" s="99"/>
      <c r="I58" s="100"/>
      <c r="J58" s="28"/>
      <c r="K58" s="99"/>
      <c r="L58" s="100"/>
      <c r="M58" s="28"/>
      <c r="N58" s="28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</row>
    <row r="59" ht="12.75" customHeight="1">
      <c r="A59" s="90"/>
      <c r="B59" s="99"/>
      <c r="C59" s="100"/>
      <c r="D59" s="90"/>
      <c r="E59" s="99"/>
      <c r="F59" s="100"/>
      <c r="G59" s="28"/>
      <c r="H59" s="99"/>
      <c r="I59" s="100"/>
      <c r="J59" s="28"/>
      <c r="K59" s="99"/>
      <c r="L59" s="100"/>
      <c r="M59" s="28"/>
      <c r="N59" s="28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</row>
    <row r="60" ht="12.75" customHeight="1">
      <c r="A60" s="90"/>
      <c r="B60" s="99"/>
      <c r="C60" s="100"/>
      <c r="D60" s="90"/>
      <c r="E60" s="99"/>
      <c r="F60" s="100"/>
      <c r="G60" s="28"/>
      <c r="H60" s="99"/>
      <c r="I60" s="100"/>
      <c r="J60" s="28"/>
      <c r="K60" s="99"/>
      <c r="L60" s="100"/>
      <c r="M60" s="28"/>
      <c r="N60" s="28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</row>
    <row r="61" ht="12.75" customHeight="1">
      <c r="A61" s="90"/>
      <c r="B61" s="99"/>
      <c r="C61" s="100"/>
      <c r="D61" s="90"/>
      <c r="E61" s="99"/>
      <c r="F61" s="100"/>
      <c r="G61" s="28"/>
      <c r="H61" s="99"/>
      <c r="I61" s="100"/>
      <c r="J61" s="28"/>
      <c r="K61" s="99"/>
      <c r="L61" s="100"/>
      <c r="M61" s="28"/>
      <c r="N61" s="28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</row>
    <row r="62" ht="12.75" customHeight="1">
      <c r="A62" s="90"/>
      <c r="B62" s="99"/>
      <c r="C62" s="100"/>
      <c r="D62" s="90"/>
      <c r="E62" s="99"/>
      <c r="F62" s="100"/>
      <c r="G62" s="28"/>
      <c r="H62" s="99"/>
      <c r="I62" s="100"/>
      <c r="J62" s="28"/>
      <c r="K62" s="99"/>
      <c r="L62" s="100"/>
      <c r="M62" s="28"/>
      <c r="N62" s="28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</row>
    <row r="63" ht="12.75" customHeight="1">
      <c r="A63" s="90"/>
      <c r="B63" s="99"/>
      <c r="C63" s="100"/>
      <c r="D63" s="90"/>
      <c r="E63" s="99"/>
      <c r="F63" s="100"/>
      <c r="G63" s="28"/>
      <c r="H63" s="99"/>
      <c r="I63" s="100"/>
      <c r="J63" s="28"/>
      <c r="K63" s="99"/>
      <c r="L63" s="100"/>
      <c r="M63" s="28"/>
      <c r="N63" s="28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</row>
    <row r="64" ht="12.75" customHeight="1">
      <c r="A64" s="90"/>
      <c r="B64" s="99"/>
      <c r="C64" s="100"/>
      <c r="D64" s="90"/>
      <c r="E64" s="99"/>
      <c r="F64" s="100"/>
      <c r="G64" s="28"/>
      <c r="H64" s="99"/>
      <c r="I64" s="100"/>
      <c r="J64" s="28"/>
      <c r="K64" s="99"/>
      <c r="L64" s="100"/>
      <c r="M64" s="28"/>
      <c r="N64" s="28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</row>
    <row r="65" ht="12.75" customHeight="1">
      <c r="A65" s="90"/>
      <c r="B65" s="99"/>
      <c r="C65" s="100"/>
      <c r="D65" s="90"/>
      <c r="E65" s="99"/>
      <c r="F65" s="100"/>
      <c r="G65" s="28"/>
      <c r="H65" s="99"/>
      <c r="I65" s="100"/>
      <c r="J65" s="28"/>
      <c r="K65" s="99"/>
      <c r="L65" s="100"/>
      <c r="M65" s="28"/>
      <c r="N65" s="28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</row>
    <row r="66" ht="12.75" customHeight="1">
      <c r="A66" s="90"/>
      <c r="B66" s="99"/>
      <c r="C66" s="100"/>
      <c r="D66" s="90"/>
      <c r="E66" s="99"/>
      <c r="F66" s="100"/>
      <c r="G66" s="28"/>
      <c r="H66" s="99"/>
      <c r="I66" s="100"/>
      <c r="J66" s="28"/>
      <c r="K66" s="99"/>
      <c r="L66" s="100"/>
      <c r="M66" s="28"/>
      <c r="N66" s="28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</row>
    <row r="67" ht="12.75" customHeight="1">
      <c r="A67" s="90"/>
      <c r="B67" s="99"/>
      <c r="C67" s="100"/>
      <c r="D67" s="90"/>
      <c r="E67" s="99"/>
      <c r="F67" s="100"/>
      <c r="G67" s="28"/>
      <c r="H67" s="99"/>
      <c r="I67" s="100"/>
      <c r="J67" s="28"/>
      <c r="K67" s="99"/>
      <c r="L67" s="100"/>
      <c r="M67" s="28"/>
      <c r="N67" s="28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</row>
    <row r="68" ht="12.75" customHeight="1">
      <c r="A68" s="90"/>
      <c r="B68" s="99"/>
      <c r="C68" s="100"/>
      <c r="D68" s="90"/>
      <c r="E68" s="99"/>
      <c r="F68" s="100"/>
      <c r="G68" s="28"/>
      <c r="H68" s="99"/>
      <c r="I68" s="100"/>
      <c r="J68" s="28"/>
      <c r="K68" s="99"/>
      <c r="L68" s="100"/>
      <c r="M68" s="28"/>
      <c r="N68" s="28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</row>
    <row r="69" ht="12.75" customHeight="1">
      <c r="A69" s="90"/>
      <c r="B69" s="99"/>
      <c r="C69" s="100"/>
      <c r="D69" s="90"/>
      <c r="E69" s="99"/>
      <c r="F69" s="100"/>
      <c r="G69" s="28"/>
      <c r="H69" s="99"/>
      <c r="I69" s="100"/>
      <c r="J69" s="28"/>
      <c r="K69" s="99"/>
      <c r="L69" s="100"/>
      <c r="M69" s="28"/>
      <c r="N69" s="28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</row>
    <row r="70" ht="12.75" customHeight="1">
      <c r="A70" s="90"/>
      <c r="B70" s="99"/>
      <c r="C70" s="100"/>
      <c r="D70" s="90"/>
      <c r="E70" s="99"/>
      <c r="F70" s="100"/>
      <c r="G70" s="28"/>
      <c r="H70" s="99"/>
      <c r="I70" s="100"/>
      <c r="J70" s="28"/>
      <c r="K70" s="99"/>
      <c r="L70" s="100"/>
      <c r="M70" s="28"/>
      <c r="N70" s="28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</row>
    <row r="71" ht="12.75" customHeight="1">
      <c r="A71" s="90"/>
      <c r="B71" s="99"/>
      <c r="C71" s="100"/>
      <c r="D71" s="90"/>
      <c r="E71" s="99"/>
      <c r="F71" s="100"/>
      <c r="G71" s="28"/>
      <c r="H71" s="99"/>
      <c r="I71" s="100"/>
      <c r="J71" s="28"/>
      <c r="K71" s="99"/>
      <c r="L71" s="100"/>
      <c r="M71" s="28"/>
      <c r="N71" s="28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</row>
    <row r="72" ht="12.75" customHeight="1">
      <c r="A72" s="90"/>
      <c r="B72" s="99"/>
      <c r="C72" s="100"/>
      <c r="D72" s="90"/>
      <c r="E72" s="99"/>
      <c r="F72" s="100"/>
      <c r="G72" s="28"/>
      <c r="H72" s="99"/>
      <c r="I72" s="100"/>
      <c r="J72" s="28"/>
      <c r="K72" s="99"/>
      <c r="L72" s="100"/>
      <c r="M72" s="28"/>
      <c r="N72" s="28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</row>
    <row r="73" ht="12.75" customHeight="1">
      <c r="A73" s="90"/>
      <c r="B73" s="99"/>
      <c r="C73" s="100"/>
      <c r="D73" s="90"/>
      <c r="E73" s="99"/>
      <c r="F73" s="100"/>
      <c r="G73" s="28"/>
      <c r="H73" s="99"/>
      <c r="I73" s="100"/>
      <c r="J73" s="28"/>
      <c r="K73" s="99"/>
      <c r="L73" s="100"/>
      <c r="M73" s="28"/>
      <c r="N73" s="28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</row>
    <row r="74" ht="12.75" customHeight="1">
      <c r="A74" s="90"/>
      <c r="B74" s="99"/>
      <c r="C74" s="100"/>
      <c r="D74" s="90"/>
      <c r="E74" s="99"/>
      <c r="F74" s="100"/>
      <c r="G74" s="28"/>
      <c r="H74" s="99"/>
      <c r="I74" s="100"/>
      <c r="J74" s="28"/>
      <c r="K74" s="99"/>
      <c r="L74" s="100"/>
      <c r="M74" s="28"/>
      <c r="N74" s="28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</row>
    <row r="75" ht="12.75" customHeight="1">
      <c r="A75" s="90"/>
      <c r="B75" s="99"/>
      <c r="C75" s="100"/>
      <c r="D75" s="90"/>
      <c r="E75" s="99"/>
      <c r="F75" s="100"/>
      <c r="G75" s="28"/>
      <c r="H75" s="99"/>
      <c r="I75" s="100"/>
      <c r="J75" s="28"/>
      <c r="K75" s="99"/>
      <c r="L75" s="100"/>
      <c r="M75" s="28"/>
      <c r="N75" s="28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</row>
    <row r="76" ht="12.75" customHeight="1">
      <c r="A76" s="90"/>
      <c r="B76" s="99"/>
      <c r="C76" s="100"/>
      <c r="D76" s="90"/>
      <c r="E76" s="99"/>
      <c r="F76" s="100"/>
      <c r="G76" s="28"/>
      <c r="H76" s="99"/>
      <c r="I76" s="100"/>
      <c r="J76" s="28"/>
      <c r="K76" s="99"/>
      <c r="L76" s="100"/>
      <c r="M76" s="28"/>
      <c r="N76" s="28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</row>
    <row r="77" ht="12.75" customHeight="1">
      <c r="A77" s="90"/>
      <c r="B77" s="99"/>
      <c r="C77" s="100"/>
      <c r="D77" s="90"/>
      <c r="E77" s="99"/>
      <c r="F77" s="100"/>
      <c r="G77" s="28"/>
      <c r="H77" s="99"/>
      <c r="I77" s="100"/>
      <c r="J77" s="28"/>
      <c r="K77" s="99"/>
      <c r="L77" s="100"/>
      <c r="M77" s="28"/>
      <c r="N77" s="28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</row>
    <row r="78" ht="12.75" customHeight="1">
      <c r="A78" s="90"/>
      <c r="B78" s="99"/>
      <c r="C78" s="100"/>
      <c r="D78" s="90"/>
      <c r="E78" s="99"/>
      <c r="F78" s="100"/>
      <c r="G78" s="28"/>
      <c r="H78" s="99"/>
      <c r="I78" s="100"/>
      <c r="J78" s="28"/>
      <c r="K78" s="99"/>
      <c r="L78" s="100"/>
      <c r="M78" s="28"/>
      <c r="N78" s="28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</row>
    <row r="79" ht="12.75" customHeight="1">
      <c r="A79" s="90"/>
      <c r="B79" s="99"/>
      <c r="C79" s="100"/>
      <c r="D79" s="90"/>
      <c r="E79" s="99"/>
      <c r="F79" s="100"/>
      <c r="G79" s="28"/>
      <c r="H79" s="99"/>
      <c r="I79" s="100"/>
      <c r="J79" s="28"/>
      <c r="K79" s="99"/>
      <c r="L79" s="100"/>
      <c r="M79" s="28"/>
      <c r="N79" s="28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</row>
    <row r="80" ht="12.75" customHeight="1">
      <c r="A80" s="90"/>
      <c r="B80" s="99"/>
      <c r="C80" s="100"/>
      <c r="D80" s="90"/>
      <c r="E80" s="99"/>
      <c r="F80" s="100"/>
      <c r="G80" s="28"/>
      <c r="H80" s="99"/>
      <c r="I80" s="100"/>
      <c r="J80" s="28"/>
      <c r="K80" s="99"/>
      <c r="L80" s="100"/>
      <c r="M80" s="28"/>
      <c r="N80" s="28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</row>
    <row r="81" ht="12.75" customHeight="1">
      <c r="A81" s="90"/>
      <c r="B81" s="99"/>
      <c r="C81" s="100"/>
      <c r="D81" s="90"/>
      <c r="E81" s="99"/>
      <c r="F81" s="100"/>
      <c r="G81" s="28"/>
      <c r="H81" s="99"/>
      <c r="I81" s="100"/>
      <c r="J81" s="28"/>
      <c r="K81" s="99"/>
      <c r="L81" s="100"/>
      <c r="M81" s="28"/>
      <c r="N81" s="28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</row>
    <row r="82" ht="12.75" customHeight="1">
      <c r="A82" s="90"/>
      <c r="B82" s="99"/>
      <c r="C82" s="100"/>
      <c r="D82" s="90"/>
      <c r="E82" s="99"/>
      <c r="F82" s="100"/>
      <c r="G82" s="28"/>
      <c r="H82" s="99"/>
      <c r="I82" s="100"/>
      <c r="J82" s="28"/>
      <c r="K82" s="99"/>
      <c r="L82" s="100"/>
      <c r="M82" s="28"/>
      <c r="N82" s="28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</row>
    <row r="83" ht="12.75" customHeight="1">
      <c r="A83" s="90"/>
      <c r="B83" s="99"/>
      <c r="C83" s="100"/>
      <c r="D83" s="90"/>
      <c r="E83" s="99"/>
      <c r="F83" s="100"/>
      <c r="G83" s="28"/>
      <c r="H83" s="99"/>
      <c r="I83" s="100"/>
      <c r="J83" s="28"/>
      <c r="K83" s="99"/>
      <c r="L83" s="100"/>
      <c r="M83" s="28"/>
      <c r="N83" s="28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</row>
    <row r="84" ht="12.75" customHeight="1">
      <c r="A84" s="90"/>
      <c r="B84" s="99"/>
      <c r="C84" s="100"/>
      <c r="D84" s="90"/>
      <c r="E84" s="99"/>
      <c r="F84" s="100"/>
      <c r="G84" s="28"/>
      <c r="H84" s="99"/>
      <c r="I84" s="100"/>
      <c r="J84" s="28"/>
      <c r="K84" s="99"/>
      <c r="L84" s="100"/>
      <c r="M84" s="28"/>
      <c r="N84" s="28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</row>
    <row r="85" ht="12.75" customHeight="1">
      <c r="A85" s="90"/>
      <c r="B85" s="99"/>
      <c r="C85" s="100"/>
      <c r="D85" s="90"/>
      <c r="E85" s="99"/>
      <c r="F85" s="100"/>
      <c r="G85" s="28"/>
      <c r="H85" s="99"/>
      <c r="I85" s="100"/>
      <c r="J85" s="28"/>
      <c r="K85" s="99"/>
      <c r="L85" s="100"/>
      <c r="M85" s="28"/>
      <c r="N85" s="28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</row>
    <row r="86" ht="12.75" customHeight="1">
      <c r="A86" s="90"/>
      <c r="B86" s="99"/>
      <c r="C86" s="100"/>
      <c r="D86" s="90"/>
      <c r="E86" s="99"/>
      <c r="F86" s="100"/>
      <c r="G86" s="28"/>
      <c r="H86" s="99"/>
      <c r="I86" s="100"/>
      <c r="J86" s="28"/>
      <c r="K86" s="99"/>
      <c r="L86" s="100"/>
      <c r="M86" s="28"/>
      <c r="N86" s="28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</row>
    <row r="87" ht="12.75" customHeight="1">
      <c r="A87" s="90"/>
      <c r="B87" s="99"/>
      <c r="C87" s="100"/>
      <c r="D87" s="90"/>
      <c r="E87" s="99"/>
      <c r="F87" s="100"/>
      <c r="G87" s="28"/>
      <c r="H87" s="99"/>
      <c r="I87" s="100"/>
      <c r="J87" s="28"/>
      <c r="K87" s="99"/>
      <c r="L87" s="100"/>
      <c r="M87" s="28"/>
      <c r="N87" s="28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</row>
    <row r="88" ht="12.75" customHeight="1">
      <c r="A88" s="90"/>
      <c r="B88" s="99"/>
      <c r="C88" s="100"/>
      <c r="D88" s="90"/>
      <c r="E88" s="99"/>
      <c r="F88" s="100"/>
      <c r="G88" s="28"/>
      <c r="H88" s="99"/>
      <c r="I88" s="100"/>
      <c r="J88" s="28"/>
      <c r="K88" s="99"/>
      <c r="L88" s="100"/>
      <c r="M88" s="28"/>
      <c r="N88" s="28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</row>
    <row r="89" ht="12.75" customHeight="1">
      <c r="A89" s="90"/>
      <c r="B89" s="99"/>
      <c r="C89" s="100"/>
      <c r="D89" s="90"/>
      <c r="E89" s="99"/>
      <c r="F89" s="100"/>
      <c r="G89" s="28"/>
      <c r="H89" s="99"/>
      <c r="I89" s="100"/>
      <c r="J89" s="28"/>
      <c r="K89" s="99"/>
      <c r="L89" s="100"/>
      <c r="M89" s="28"/>
      <c r="N89" s="28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</row>
    <row r="90" ht="12.75" customHeight="1">
      <c r="A90" s="90"/>
      <c r="B90" s="99"/>
      <c r="C90" s="100"/>
      <c r="D90" s="90"/>
      <c r="E90" s="99"/>
      <c r="F90" s="100"/>
      <c r="G90" s="28"/>
      <c r="H90" s="99"/>
      <c r="I90" s="100"/>
      <c r="J90" s="28"/>
      <c r="K90" s="99"/>
      <c r="L90" s="100"/>
      <c r="M90" s="28"/>
      <c r="N90" s="28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</row>
    <row r="91" ht="12.75" customHeight="1">
      <c r="A91" s="90"/>
      <c r="B91" s="99"/>
      <c r="C91" s="100"/>
      <c r="D91" s="90"/>
      <c r="E91" s="99"/>
      <c r="F91" s="100"/>
      <c r="G91" s="28"/>
      <c r="H91" s="99"/>
      <c r="I91" s="100"/>
      <c r="J91" s="28"/>
      <c r="K91" s="99"/>
      <c r="L91" s="100"/>
      <c r="M91" s="28"/>
      <c r="N91" s="28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</row>
    <row r="92" ht="12.75" customHeight="1">
      <c r="A92" s="90"/>
      <c r="B92" s="99"/>
      <c r="C92" s="100"/>
      <c r="D92" s="90"/>
      <c r="E92" s="99"/>
      <c r="F92" s="100"/>
      <c r="G92" s="28"/>
      <c r="H92" s="99"/>
      <c r="I92" s="100"/>
      <c r="J92" s="28"/>
      <c r="K92" s="99"/>
      <c r="L92" s="100"/>
      <c r="M92" s="28"/>
      <c r="N92" s="28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</row>
    <row r="93" ht="12.75" customHeight="1">
      <c r="A93" s="90"/>
      <c r="B93" s="99"/>
      <c r="C93" s="100"/>
      <c r="D93" s="90"/>
      <c r="E93" s="99"/>
      <c r="F93" s="100"/>
      <c r="G93" s="28"/>
      <c r="H93" s="99"/>
      <c r="I93" s="100"/>
      <c r="J93" s="28"/>
      <c r="K93" s="99"/>
      <c r="L93" s="100"/>
      <c r="M93" s="28"/>
      <c r="N93" s="28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</row>
    <row r="94" ht="12.75" customHeight="1">
      <c r="A94" s="90"/>
      <c r="B94" s="99"/>
      <c r="C94" s="100"/>
      <c r="D94" s="90"/>
      <c r="E94" s="99"/>
      <c r="F94" s="100"/>
      <c r="G94" s="28"/>
      <c r="H94" s="99"/>
      <c r="I94" s="100"/>
      <c r="J94" s="28"/>
      <c r="K94" s="99"/>
      <c r="L94" s="100"/>
      <c r="M94" s="28"/>
      <c r="N94" s="28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</row>
    <row r="95" ht="12.75" customHeight="1">
      <c r="A95" s="90"/>
      <c r="B95" s="99"/>
      <c r="C95" s="100"/>
      <c r="D95" s="90"/>
      <c r="E95" s="99"/>
      <c r="F95" s="100"/>
      <c r="G95" s="28"/>
      <c r="H95" s="99"/>
      <c r="I95" s="100"/>
      <c r="J95" s="28"/>
      <c r="K95" s="99"/>
      <c r="L95" s="100"/>
      <c r="M95" s="28"/>
      <c r="N95" s="28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</row>
    <row r="96" ht="12.75" customHeight="1">
      <c r="A96" s="90"/>
      <c r="B96" s="99"/>
      <c r="C96" s="100"/>
      <c r="D96" s="90"/>
      <c r="E96" s="99"/>
      <c r="F96" s="100"/>
      <c r="G96" s="28"/>
      <c r="H96" s="99"/>
      <c r="I96" s="100"/>
      <c r="J96" s="28"/>
      <c r="K96" s="99"/>
      <c r="L96" s="100"/>
      <c r="M96" s="28"/>
      <c r="N96" s="28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</row>
    <row r="97" ht="12.75" customHeight="1">
      <c r="A97" s="90"/>
      <c r="B97" s="99"/>
      <c r="C97" s="100"/>
      <c r="D97" s="90"/>
      <c r="E97" s="99"/>
      <c r="F97" s="100"/>
      <c r="G97" s="28"/>
      <c r="H97" s="99"/>
      <c r="I97" s="100"/>
      <c r="J97" s="28"/>
      <c r="K97" s="99"/>
      <c r="L97" s="100"/>
      <c r="M97" s="28"/>
      <c r="N97" s="28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</row>
    <row r="98" ht="12.75" customHeight="1">
      <c r="A98" s="90"/>
      <c r="B98" s="99"/>
      <c r="C98" s="100"/>
      <c r="D98" s="90"/>
      <c r="E98" s="99"/>
      <c r="F98" s="100"/>
      <c r="G98" s="28"/>
      <c r="H98" s="99"/>
      <c r="I98" s="100"/>
      <c r="J98" s="28"/>
      <c r="K98" s="99"/>
      <c r="L98" s="100"/>
      <c r="M98" s="28"/>
      <c r="N98" s="28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</row>
    <row r="99" ht="12.75" customHeight="1">
      <c r="A99" s="90"/>
      <c r="B99" s="99"/>
      <c r="C99" s="100"/>
      <c r="D99" s="90"/>
      <c r="E99" s="99"/>
      <c r="F99" s="100"/>
      <c r="G99" s="28"/>
      <c r="H99" s="99"/>
      <c r="I99" s="100"/>
      <c r="J99" s="28"/>
      <c r="K99" s="99"/>
      <c r="L99" s="100"/>
      <c r="M99" s="28"/>
      <c r="N99" s="28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</row>
    <row r="100" ht="12.75" customHeight="1">
      <c r="A100" s="90"/>
      <c r="B100" s="99"/>
      <c r="C100" s="100"/>
      <c r="D100" s="90"/>
      <c r="E100" s="99"/>
      <c r="F100" s="100"/>
      <c r="G100" s="28"/>
      <c r="H100" s="99"/>
      <c r="I100" s="100"/>
      <c r="J100" s="28"/>
      <c r="K100" s="99"/>
      <c r="L100" s="100"/>
      <c r="M100" s="28"/>
      <c r="N100" s="28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</row>
    <row r="101" ht="12.75" customHeight="1">
      <c r="A101" s="90"/>
      <c r="B101" s="99"/>
      <c r="C101" s="100"/>
      <c r="D101" s="90"/>
      <c r="E101" s="99"/>
      <c r="F101" s="100"/>
      <c r="G101" s="28"/>
      <c r="H101" s="99"/>
      <c r="I101" s="100"/>
      <c r="J101" s="28"/>
      <c r="K101" s="99"/>
      <c r="L101" s="100"/>
      <c r="M101" s="28"/>
      <c r="N101" s="28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</row>
    <row r="102" ht="12.75" customHeight="1">
      <c r="A102" s="90"/>
      <c r="B102" s="99"/>
      <c r="C102" s="100"/>
      <c r="D102" s="90"/>
      <c r="E102" s="99"/>
      <c r="F102" s="100"/>
      <c r="G102" s="28"/>
      <c r="H102" s="99"/>
      <c r="I102" s="100"/>
      <c r="J102" s="28"/>
      <c r="K102" s="99"/>
      <c r="L102" s="100"/>
      <c r="M102" s="28"/>
      <c r="N102" s="28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</row>
    <row r="103" ht="12.75" customHeight="1">
      <c r="A103" s="90"/>
      <c r="B103" s="99"/>
      <c r="C103" s="100"/>
      <c r="D103" s="90"/>
      <c r="E103" s="99"/>
      <c r="F103" s="100"/>
      <c r="G103" s="28"/>
      <c r="H103" s="99"/>
      <c r="I103" s="100"/>
      <c r="J103" s="28"/>
      <c r="K103" s="99"/>
      <c r="L103" s="100"/>
      <c r="M103" s="28"/>
      <c r="N103" s="28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</row>
    <row r="104" ht="12.75" customHeight="1">
      <c r="A104" s="90"/>
      <c r="B104" s="99"/>
      <c r="C104" s="100"/>
      <c r="D104" s="90"/>
      <c r="E104" s="99"/>
      <c r="F104" s="100"/>
      <c r="G104" s="28"/>
      <c r="H104" s="99"/>
      <c r="I104" s="100"/>
      <c r="J104" s="28"/>
      <c r="K104" s="99"/>
      <c r="L104" s="100"/>
      <c r="M104" s="28"/>
      <c r="N104" s="28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</row>
    <row r="105" ht="12.75" customHeight="1">
      <c r="A105" s="90"/>
      <c r="B105" s="99"/>
      <c r="C105" s="100"/>
      <c r="D105" s="90"/>
      <c r="E105" s="99"/>
      <c r="F105" s="100"/>
      <c r="G105" s="28"/>
      <c r="H105" s="99"/>
      <c r="I105" s="100"/>
      <c r="J105" s="28"/>
      <c r="K105" s="99"/>
      <c r="L105" s="100"/>
      <c r="M105" s="28"/>
      <c r="N105" s="28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</row>
    <row r="106" ht="12.75" customHeight="1">
      <c r="A106" s="90"/>
      <c r="B106" s="99"/>
      <c r="C106" s="100"/>
      <c r="D106" s="90"/>
      <c r="E106" s="99"/>
      <c r="F106" s="100"/>
      <c r="G106" s="28"/>
      <c r="H106" s="99"/>
      <c r="I106" s="100"/>
      <c r="J106" s="28"/>
      <c r="K106" s="99"/>
      <c r="L106" s="100"/>
      <c r="M106" s="28"/>
      <c r="N106" s="28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</row>
    <row r="107" ht="12.75" customHeight="1">
      <c r="A107" s="90"/>
      <c r="B107" s="99"/>
      <c r="C107" s="100"/>
      <c r="D107" s="90"/>
      <c r="E107" s="99"/>
      <c r="F107" s="100"/>
      <c r="G107" s="28"/>
      <c r="H107" s="99"/>
      <c r="I107" s="100"/>
      <c r="J107" s="28"/>
      <c r="K107" s="99"/>
      <c r="L107" s="100"/>
      <c r="M107" s="28"/>
      <c r="N107" s="28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</row>
    <row r="108" ht="12.75" customHeight="1">
      <c r="A108" s="90"/>
      <c r="B108" s="99"/>
      <c r="C108" s="100"/>
      <c r="D108" s="90"/>
      <c r="E108" s="99"/>
      <c r="F108" s="100"/>
      <c r="G108" s="28"/>
      <c r="H108" s="99"/>
      <c r="I108" s="100"/>
      <c r="J108" s="28"/>
      <c r="K108" s="99"/>
      <c r="L108" s="100"/>
      <c r="M108" s="28"/>
      <c r="N108" s="28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</row>
    <row r="109" ht="12.75" customHeight="1">
      <c r="A109" s="90"/>
      <c r="B109" s="99"/>
      <c r="C109" s="100"/>
      <c r="D109" s="90"/>
      <c r="E109" s="99"/>
      <c r="F109" s="100"/>
      <c r="G109" s="28"/>
      <c r="H109" s="99"/>
      <c r="I109" s="100"/>
      <c r="J109" s="28"/>
      <c r="K109" s="99"/>
      <c r="L109" s="100"/>
      <c r="M109" s="28"/>
      <c r="N109" s="28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</row>
    <row r="110" ht="12.75" customHeight="1">
      <c r="A110" s="90"/>
      <c r="B110" s="99"/>
      <c r="C110" s="100"/>
      <c r="D110" s="90"/>
      <c r="E110" s="99"/>
      <c r="F110" s="100"/>
      <c r="G110" s="28"/>
      <c r="H110" s="99"/>
      <c r="I110" s="100"/>
      <c r="J110" s="28"/>
      <c r="K110" s="99"/>
      <c r="L110" s="100"/>
      <c r="M110" s="28"/>
      <c r="N110" s="28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</row>
    <row r="111" ht="12.75" customHeight="1">
      <c r="A111" s="90"/>
      <c r="B111" s="99"/>
      <c r="C111" s="100"/>
      <c r="D111" s="90"/>
      <c r="E111" s="99"/>
      <c r="F111" s="100"/>
      <c r="G111" s="28"/>
      <c r="H111" s="99"/>
      <c r="I111" s="100"/>
      <c r="J111" s="28"/>
      <c r="K111" s="99"/>
      <c r="L111" s="100"/>
      <c r="M111" s="28"/>
      <c r="N111" s="28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</row>
    <row r="112" ht="12.75" customHeight="1">
      <c r="A112" s="90"/>
      <c r="B112" s="99"/>
      <c r="C112" s="100"/>
      <c r="D112" s="90"/>
      <c r="E112" s="99"/>
      <c r="F112" s="100"/>
      <c r="G112" s="28"/>
      <c r="H112" s="99"/>
      <c r="I112" s="100"/>
      <c r="J112" s="28"/>
      <c r="K112" s="99"/>
      <c r="L112" s="100"/>
      <c r="M112" s="28"/>
      <c r="N112" s="28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</row>
    <row r="113" ht="12.75" customHeight="1">
      <c r="A113" s="90"/>
      <c r="B113" s="99"/>
      <c r="C113" s="100"/>
      <c r="D113" s="90"/>
      <c r="E113" s="99"/>
      <c r="F113" s="100"/>
      <c r="G113" s="28"/>
      <c r="H113" s="99"/>
      <c r="I113" s="100"/>
      <c r="J113" s="28"/>
      <c r="K113" s="99"/>
      <c r="L113" s="100"/>
      <c r="M113" s="28"/>
      <c r="N113" s="28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</row>
    <row r="114" ht="12.75" customHeight="1">
      <c r="A114" s="90"/>
      <c r="B114" s="99"/>
      <c r="C114" s="100"/>
      <c r="D114" s="90"/>
      <c r="E114" s="99"/>
      <c r="F114" s="100"/>
      <c r="G114" s="28"/>
      <c r="H114" s="99"/>
      <c r="I114" s="100"/>
      <c r="J114" s="28"/>
      <c r="K114" s="99"/>
      <c r="L114" s="100"/>
      <c r="M114" s="28"/>
      <c r="N114" s="28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</row>
    <row r="115" ht="12.75" customHeight="1">
      <c r="A115" s="90"/>
      <c r="B115" s="99"/>
      <c r="C115" s="100"/>
      <c r="D115" s="90"/>
      <c r="E115" s="99"/>
      <c r="F115" s="100"/>
      <c r="G115" s="28"/>
      <c r="H115" s="99"/>
      <c r="I115" s="100"/>
      <c r="J115" s="28"/>
      <c r="K115" s="99"/>
      <c r="L115" s="100"/>
      <c r="M115" s="28"/>
      <c r="N115" s="28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</row>
    <row r="116" ht="12.75" customHeight="1">
      <c r="A116" s="90"/>
      <c r="B116" s="99"/>
      <c r="C116" s="100"/>
      <c r="D116" s="90"/>
      <c r="E116" s="99"/>
      <c r="F116" s="100"/>
      <c r="G116" s="28"/>
      <c r="H116" s="99"/>
      <c r="I116" s="100"/>
      <c r="J116" s="28"/>
      <c r="K116" s="99"/>
      <c r="L116" s="100"/>
      <c r="M116" s="28"/>
      <c r="N116" s="28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</row>
    <row r="117" ht="12.75" customHeight="1">
      <c r="A117" s="90"/>
      <c r="B117" s="99"/>
      <c r="C117" s="100"/>
      <c r="D117" s="90"/>
      <c r="E117" s="99"/>
      <c r="F117" s="100"/>
      <c r="G117" s="28"/>
      <c r="H117" s="99"/>
      <c r="I117" s="100"/>
      <c r="J117" s="28"/>
      <c r="K117" s="99"/>
      <c r="L117" s="100"/>
      <c r="M117" s="28"/>
      <c r="N117" s="28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</row>
    <row r="118" ht="12.75" customHeight="1">
      <c r="A118" s="90"/>
      <c r="B118" s="99"/>
      <c r="C118" s="100"/>
      <c r="D118" s="90"/>
      <c r="E118" s="99"/>
      <c r="F118" s="100"/>
      <c r="G118" s="28"/>
      <c r="H118" s="99"/>
      <c r="I118" s="100"/>
      <c r="J118" s="28"/>
      <c r="K118" s="99"/>
      <c r="L118" s="100"/>
      <c r="M118" s="28"/>
      <c r="N118" s="28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</row>
    <row r="119" ht="12.75" customHeight="1">
      <c r="A119" s="90"/>
      <c r="B119" s="99"/>
      <c r="C119" s="100"/>
      <c r="D119" s="90"/>
      <c r="E119" s="99"/>
      <c r="F119" s="100"/>
      <c r="G119" s="28"/>
      <c r="H119" s="99"/>
      <c r="I119" s="100"/>
      <c r="J119" s="28"/>
      <c r="K119" s="99"/>
      <c r="L119" s="100"/>
      <c r="M119" s="28"/>
      <c r="N119" s="28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</row>
    <row r="120" ht="12.75" customHeight="1">
      <c r="A120" s="90"/>
      <c r="B120" s="99"/>
      <c r="C120" s="100"/>
      <c r="D120" s="90"/>
      <c r="E120" s="99"/>
      <c r="F120" s="100"/>
      <c r="G120" s="28"/>
      <c r="H120" s="99"/>
      <c r="I120" s="100"/>
      <c r="J120" s="28"/>
      <c r="K120" s="99"/>
      <c r="L120" s="100"/>
      <c r="M120" s="28"/>
      <c r="N120" s="28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</row>
    <row r="121" ht="12.75" customHeight="1">
      <c r="A121" s="90"/>
      <c r="B121" s="99"/>
      <c r="C121" s="100"/>
      <c r="D121" s="90"/>
      <c r="E121" s="99"/>
      <c r="F121" s="100"/>
      <c r="G121" s="28"/>
      <c r="H121" s="99"/>
      <c r="I121" s="100"/>
      <c r="J121" s="28"/>
      <c r="K121" s="99"/>
      <c r="L121" s="100"/>
      <c r="M121" s="28"/>
      <c r="N121" s="28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</row>
    <row r="122" ht="12.75" customHeight="1">
      <c r="A122" s="90"/>
      <c r="B122" s="99"/>
      <c r="C122" s="100"/>
      <c r="D122" s="90"/>
      <c r="E122" s="99"/>
      <c r="F122" s="100"/>
      <c r="G122" s="28"/>
      <c r="H122" s="99"/>
      <c r="I122" s="100"/>
      <c r="J122" s="28"/>
      <c r="K122" s="99"/>
      <c r="L122" s="100"/>
      <c r="M122" s="28"/>
      <c r="N122" s="28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</row>
    <row r="123" ht="12.75" customHeight="1">
      <c r="A123" s="90"/>
      <c r="B123" s="99"/>
      <c r="C123" s="100"/>
      <c r="D123" s="90"/>
      <c r="E123" s="99"/>
      <c r="F123" s="100"/>
      <c r="G123" s="28"/>
      <c r="H123" s="99"/>
      <c r="I123" s="100"/>
      <c r="J123" s="28"/>
      <c r="K123" s="99"/>
      <c r="L123" s="100"/>
      <c r="M123" s="28"/>
      <c r="N123" s="28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</row>
    <row r="124" ht="12.75" customHeight="1">
      <c r="A124" s="90"/>
      <c r="B124" s="99"/>
      <c r="C124" s="100"/>
      <c r="D124" s="90"/>
      <c r="E124" s="99"/>
      <c r="F124" s="100"/>
      <c r="G124" s="28"/>
      <c r="H124" s="99"/>
      <c r="I124" s="100"/>
      <c r="J124" s="28"/>
      <c r="K124" s="99"/>
      <c r="L124" s="100"/>
      <c r="M124" s="28"/>
      <c r="N124" s="28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</row>
    <row r="125" ht="12.75" customHeight="1">
      <c r="A125" s="90"/>
      <c r="B125" s="99"/>
      <c r="C125" s="100"/>
      <c r="D125" s="90"/>
      <c r="E125" s="99"/>
      <c r="F125" s="100"/>
      <c r="G125" s="28"/>
      <c r="H125" s="99"/>
      <c r="I125" s="100"/>
      <c r="J125" s="28"/>
      <c r="K125" s="99"/>
      <c r="L125" s="100"/>
      <c r="M125" s="28"/>
      <c r="N125" s="28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</row>
    <row r="126" ht="12.75" customHeight="1">
      <c r="A126" s="90"/>
      <c r="B126" s="99"/>
      <c r="C126" s="100"/>
      <c r="D126" s="90"/>
      <c r="E126" s="99"/>
      <c r="F126" s="100"/>
      <c r="G126" s="28"/>
      <c r="H126" s="99"/>
      <c r="I126" s="100"/>
      <c r="J126" s="28"/>
      <c r="K126" s="99"/>
      <c r="L126" s="100"/>
      <c r="M126" s="28"/>
      <c r="N126" s="28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</row>
    <row r="127" ht="12.75" customHeight="1">
      <c r="A127" s="90"/>
      <c r="B127" s="99"/>
      <c r="C127" s="100"/>
      <c r="D127" s="90"/>
      <c r="E127" s="99"/>
      <c r="F127" s="100"/>
      <c r="G127" s="28"/>
      <c r="H127" s="99"/>
      <c r="I127" s="100"/>
      <c r="J127" s="28"/>
      <c r="K127" s="99"/>
      <c r="L127" s="100"/>
      <c r="M127" s="28"/>
      <c r="N127" s="28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</row>
    <row r="128" ht="12.75" customHeight="1">
      <c r="A128" s="90"/>
      <c r="B128" s="99"/>
      <c r="C128" s="100"/>
      <c r="D128" s="90"/>
      <c r="E128" s="99"/>
      <c r="F128" s="100"/>
      <c r="G128" s="28"/>
      <c r="H128" s="99"/>
      <c r="I128" s="100"/>
      <c r="J128" s="28"/>
      <c r="K128" s="99"/>
      <c r="L128" s="100"/>
      <c r="M128" s="28"/>
      <c r="N128" s="28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</row>
    <row r="129" ht="12.75" customHeight="1">
      <c r="A129" s="90"/>
      <c r="B129" s="99"/>
      <c r="C129" s="100"/>
      <c r="D129" s="90"/>
      <c r="E129" s="99"/>
      <c r="F129" s="100"/>
      <c r="G129" s="28"/>
      <c r="H129" s="99"/>
      <c r="I129" s="100"/>
      <c r="J129" s="28"/>
      <c r="K129" s="99"/>
      <c r="L129" s="100"/>
      <c r="M129" s="28"/>
      <c r="N129" s="28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</row>
    <row r="130" ht="12.75" customHeight="1">
      <c r="A130" s="90"/>
      <c r="B130" s="99"/>
      <c r="C130" s="100"/>
      <c r="D130" s="90"/>
      <c r="E130" s="99"/>
      <c r="F130" s="100"/>
      <c r="G130" s="28"/>
      <c r="H130" s="99"/>
      <c r="I130" s="100"/>
      <c r="J130" s="28"/>
      <c r="K130" s="99"/>
      <c r="L130" s="100"/>
      <c r="M130" s="28"/>
      <c r="N130" s="28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</row>
    <row r="131" ht="12.75" customHeight="1">
      <c r="A131" s="90"/>
      <c r="B131" s="99"/>
      <c r="C131" s="100"/>
      <c r="D131" s="90"/>
      <c r="E131" s="99"/>
      <c r="F131" s="100"/>
      <c r="G131" s="28"/>
      <c r="H131" s="99"/>
      <c r="I131" s="100"/>
      <c r="J131" s="28"/>
      <c r="K131" s="99"/>
      <c r="L131" s="100"/>
      <c r="M131" s="28"/>
      <c r="N131" s="28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</row>
    <row r="132" ht="12.75" customHeight="1">
      <c r="A132" s="90"/>
      <c r="B132" s="99"/>
      <c r="C132" s="100"/>
      <c r="D132" s="90"/>
      <c r="E132" s="99"/>
      <c r="F132" s="100"/>
      <c r="G132" s="28"/>
      <c r="H132" s="99"/>
      <c r="I132" s="100"/>
      <c r="J132" s="28"/>
      <c r="K132" s="99"/>
      <c r="L132" s="100"/>
      <c r="M132" s="28"/>
      <c r="N132" s="28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</row>
    <row r="133" ht="12.75" customHeight="1">
      <c r="A133" s="90"/>
      <c r="B133" s="99"/>
      <c r="C133" s="100"/>
      <c r="D133" s="90"/>
      <c r="E133" s="99"/>
      <c r="F133" s="100"/>
      <c r="G133" s="28"/>
      <c r="H133" s="99"/>
      <c r="I133" s="100"/>
      <c r="J133" s="28"/>
      <c r="K133" s="99"/>
      <c r="L133" s="100"/>
      <c r="M133" s="28"/>
      <c r="N133" s="28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</row>
    <row r="134" ht="12.75" customHeight="1">
      <c r="A134" s="90"/>
      <c r="B134" s="99"/>
      <c r="C134" s="100"/>
      <c r="D134" s="90"/>
      <c r="E134" s="99"/>
      <c r="F134" s="100"/>
      <c r="G134" s="28"/>
      <c r="H134" s="99"/>
      <c r="I134" s="100"/>
      <c r="J134" s="28"/>
      <c r="K134" s="99"/>
      <c r="L134" s="100"/>
      <c r="M134" s="28"/>
      <c r="N134" s="28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</row>
    <row r="135" ht="12.75" customHeight="1">
      <c r="A135" s="90"/>
      <c r="B135" s="99"/>
      <c r="C135" s="100"/>
      <c r="D135" s="90"/>
      <c r="E135" s="99"/>
      <c r="F135" s="100"/>
      <c r="G135" s="28"/>
      <c r="H135" s="99"/>
      <c r="I135" s="100"/>
      <c r="J135" s="28"/>
      <c r="K135" s="99"/>
      <c r="L135" s="100"/>
      <c r="M135" s="28"/>
      <c r="N135" s="28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</row>
    <row r="136" ht="12.75" customHeight="1">
      <c r="A136" s="90"/>
      <c r="B136" s="99"/>
      <c r="C136" s="100"/>
      <c r="D136" s="90"/>
      <c r="E136" s="99"/>
      <c r="F136" s="100"/>
      <c r="G136" s="28"/>
      <c r="H136" s="99"/>
      <c r="I136" s="100"/>
      <c r="J136" s="28"/>
      <c r="K136" s="99"/>
      <c r="L136" s="100"/>
      <c r="M136" s="28"/>
      <c r="N136" s="28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</row>
    <row r="137" ht="12.75" customHeight="1">
      <c r="A137" s="90"/>
      <c r="B137" s="99"/>
      <c r="C137" s="100"/>
      <c r="D137" s="90"/>
      <c r="E137" s="99"/>
      <c r="F137" s="100"/>
      <c r="G137" s="28"/>
      <c r="H137" s="99"/>
      <c r="I137" s="100"/>
      <c r="J137" s="28"/>
      <c r="K137" s="99"/>
      <c r="L137" s="100"/>
      <c r="M137" s="28"/>
      <c r="N137" s="28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</row>
    <row r="138" ht="12.75" customHeight="1">
      <c r="A138" s="90"/>
      <c r="B138" s="99"/>
      <c r="C138" s="100"/>
      <c r="D138" s="90"/>
      <c r="E138" s="99"/>
      <c r="F138" s="100"/>
      <c r="G138" s="28"/>
      <c r="H138" s="99"/>
      <c r="I138" s="100"/>
      <c r="J138" s="28"/>
      <c r="K138" s="99"/>
      <c r="L138" s="100"/>
      <c r="M138" s="28"/>
      <c r="N138" s="28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</row>
    <row r="139" ht="12.75" customHeight="1">
      <c r="A139" s="90"/>
      <c r="B139" s="99"/>
      <c r="C139" s="100"/>
      <c r="D139" s="90"/>
      <c r="E139" s="99"/>
      <c r="F139" s="100"/>
      <c r="G139" s="28"/>
      <c r="H139" s="99"/>
      <c r="I139" s="100"/>
      <c r="J139" s="28"/>
      <c r="K139" s="99"/>
      <c r="L139" s="100"/>
      <c r="M139" s="28"/>
      <c r="N139" s="28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</row>
    <row r="140" ht="12.75" customHeight="1">
      <c r="A140" s="90"/>
      <c r="B140" s="99"/>
      <c r="C140" s="100"/>
      <c r="D140" s="90"/>
      <c r="E140" s="99"/>
      <c r="F140" s="100"/>
      <c r="G140" s="28"/>
      <c r="H140" s="99"/>
      <c r="I140" s="100"/>
      <c r="J140" s="28"/>
      <c r="K140" s="99"/>
      <c r="L140" s="100"/>
      <c r="M140" s="28"/>
      <c r="N140" s="28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</row>
    <row r="141" ht="12.75" customHeight="1">
      <c r="A141" s="90"/>
      <c r="B141" s="99"/>
      <c r="C141" s="100"/>
      <c r="D141" s="90"/>
      <c r="E141" s="99"/>
      <c r="F141" s="100"/>
      <c r="G141" s="28"/>
      <c r="H141" s="99"/>
      <c r="I141" s="100"/>
      <c r="J141" s="28"/>
      <c r="K141" s="99"/>
      <c r="L141" s="100"/>
      <c r="M141" s="28"/>
      <c r="N141" s="28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</row>
    <row r="142" ht="12.75" customHeight="1">
      <c r="A142" s="90"/>
      <c r="B142" s="99"/>
      <c r="C142" s="100"/>
      <c r="D142" s="90"/>
      <c r="E142" s="99"/>
      <c r="F142" s="100"/>
      <c r="G142" s="28"/>
      <c r="H142" s="99"/>
      <c r="I142" s="100"/>
      <c r="J142" s="28"/>
      <c r="K142" s="99"/>
      <c r="L142" s="100"/>
      <c r="M142" s="28"/>
      <c r="N142" s="28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</row>
    <row r="143" ht="12.75" customHeight="1">
      <c r="A143" s="90"/>
      <c r="B143" s="99"/>
      <c r="C143" s="100"/>
      <c r="D143" s="90"/>
      <c r="E143" s="99"/>
      <c r="F143" s="100"/>
      <c r="G143" s="28"/>
      <c r="H143" s="99"/>
      <c r="I143" s="100"/>
      <c r="J143" s="28"/>
      <c r="K143" s="99"/>
      <c r="L143" s="100"/>
      <c r="M143" s="28"/>
      <c r="N143" s="28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</row>
    <row r="144" ht="12.75" customHeight="1">
      <c r="A144" s="90"/>
      <c r="B144" s="99"/>
      <c r="C144" s="100"/>
      <c r="D144" s="90"/>
      <c r="E144" s="99"/>
      <c r="F144" s="100"/>
      <c r="G144" s="28"/>
      <c r="H144" s="99"/>
      <c r="I144" s="100"/>
      <c r="J144" s="28"/>
      <c r="K144" s="99"/>
      <c r="L144" s="100"/>
      <c r="M144" s="28"/>
      <c r="N144" s="28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</row>
    <row r="145" ht="12.75" customHeight="1">
      <c r="A145" s="90"/>
      <c r="B145" s="99"/>
      <c r="C145" s="100"/>
      <c r="D145" s="90"/>
      <c r="E145" s="99"/>
      <c r="F145" s="100"/>
      <c r="G145" s="28"/>
      <c r="H145" s="99"/>
      <c r="I145" s="100"/>
      <c r="J145" s="28"/>
      <c r="K145" s="99"/>
      <c r="L145" s="100"/>
      <c r="M145" s="28"/>
      <c r="N145" s="28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</row>
    <row r="146" ht="12.75" customHeight="1">
      <c r="A146" s="90"/>
      <c r="B146" s="99"/>
      <c r="C146" s="100"/>
      <c r="D146" s="90"/>
      <c r="E146" s="99"/>
      <c r="F146" s="100"/>
      <c r="G146" s="28"/>
      <c r="H146" s="99"/>
      <c r="I146" s="100"/>
      <c r="J146" s="28"/>
      <c r="K146" s="99"/>
      <c r="L146" s="100"/>
      <c r="M146" s="28"/>
      <c r="N146" s="28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</row>
    <row r="147" ht="12.75" customHeight="1">
      <c r="A147" s="90"/>
      <c r="B147" s="99"/>
      <c r="C147" s="100"/>
      <c r="D147" s="90"/>
      <c r="E147" s="99"/>
      <c r="F147" s="100"/>
      <c r="G147" s="28"/>
      <c r="H147" s="99"/>
      <c r="I147" s="100"/>
      <c r="J147" s="28"/>
      <c r="K147" s="99"/>
      <c r="L147" s="100"/>
      <c r="M147" s="28"/>
      <c r="N147" s="28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</row>
    <row r="148" ht="12.75" customHeight="1">
      <c r="A148" s="90"/>
      <c r="B148" s="99"/>
      <c r="C148" s="100"/>
      <c r="D148" s="90"/>
      <c r="E148" s="99"/>
      <c r="F148" s="100"/>
      <c r="G148" s="28"/>
      <c r="H148" s="99"/>
      <c r="I148" s="100"/>
      <c r="J148" s="28"/>
      <c r="K148" s="99"/>
      <c r="L148" s="100"/>
      <c r="M148" s="28"/>
      <c r="N148" s="28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</row>
    <row r="149" ht="12.75" customHeight="1">
      <c r="A149" s="90"/>
      <c r="B149" s="99"/>
      <c r="C149" s="100"/>
      <c r="D149" s="90"/>
      <c r="E149" s="99"/>
      <c r="F149" s="100"/>
      <c r="G149" s="28"/>
      <c r="H149" s="99"/>
      <c r="I149" s="100"/>
      <c r="J149" s="28"/>
      <c r="K149" s="99"/>
      <c r="L149" s="100"/>
      <c r="M149" s="28"/>
      <c r="N149" s="28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</row>
    <row r="150" ht="12.75" customHeight="1">
      <c r="A150" s="90"/>
      <c r="B150" s="99"/>
      <c r="C150" s="100"/>
      <c r="D150" s="90"/>
      <c r="E150" s="99"/>
      <c r="F150" s="100"/>
      <c r="G150" s="28"/>
      <c r="H150" s="99"/>
      <c r="I150" s="100"/>
      <c r="J150" s="28"/>
      <c r="K150" s="99"/>
      <c r="L150" s="100"/>
      <c r="M150" s="28"/>
      <c r="N150" s="28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</row>
    <row r="151" ht="12.75" customHeight="1">
      <c r="A151" s="90"/>
      <c r="B151" s="99"/>
      <c r="C151" s="100"/>
      <c r="D151" s="90"/>
      <c r="E151" s="99"/>
      <c r="F151" s="100"/>
      <c r="G151" s="28"/>
      <c r="H151" s="99"/>
      <c r="I151" s="100"/>
      <c r="J151" s="28"/>
      <c r="K151" s="99"/>
      <c r="L151" s="100"/>
      <c r="M151" s="28"/>
      <c r="N151" s="28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</row>
    <row r="152" ht="12.75" customHeight="1">
      <c r="A152" s="90"/>
      <c r="B152" s="99"/>
      <c r="C152" s="100"/>
      <c r="D152" s="90"/>
      <c r="E152" s="99"/>
      <c r="F152" s="100"/>
      <c r="G152" s="28"/>
      <c r="H152" s="99"/>
      <c r="I152" s="100"/>
      <c r="J152" s="28"/>
      <c r="K152" s="99"/>
      <c r="L152" s="100"/>
      <c r="M152" s="28"/>
      <c r="N152" s="28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</row>
    <row r="153" ht="12.75" customHeight="1">
      <c r="A153" s="90"/>
      <c r="B153" s="99"/>
      <c r="C153" s="100"/>
      <c r="D153" s="90"/>
      <c r="E153" s="99"/>
      <c r="F153" s="100"/>
      <c r="G153" s="28"/>
      <c r="H153" s="99"/>
      <c r="I153" s="100"/>
      <c r="J153" s="28"/>
      <c r="K153" s="99"/>
      <c r="L153" s="100"/>
      <c r="M153" s="28"/>
      <c r="N153" s="28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</row>
    <row r="154" ht="12.75" customHeight="1">
      <c r="A154" s="90"/>
      <c r="B154" s="99"/>
      <c r="C154" s="100"/>
      <c r="D154" s="90"/>
      <c r="E154" s="99"/>
      <c r="F154" s="100"/>
      <c r="G154" s="28"/>
      <c r="H154" s="99"/>
      <c r="I154" s="100"/>
      <c r="J154" s="28"/>
      <c r="K154" s="99"/>
      <c r="L154" s="100"/>
      <c r="M154" s="28"/>
      <c r="N154" s="28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</row>
    <row r="155" ht="12.75" customHeight="1">
      <c r="A155" s="90"/>
      <c r="B155" s="99"/>
      <c r="C155" s="100"/>
      <c r="D155" s="90"/>
      <c r="E155" s="99"/>
      <c r="F155" s="100"/>
      <c r="G155" s="28"/>
      <c r="H155" s="99"/>
      <c r="I155" s="100"/>
      <c r="J155" s="28"/>
      <c r="K155" s="99"/>
      <c r="L155" s="100"/>
      <c r="M155" s="28"/>
      <c r="N155" s="28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</row>
    <row r="156" ht="12.75" customHeight="1">
      <c r="A156" s="90"/>
      <c r="B156" s="99"/>
      <c r="C156" s="100"/>
      <c r="D156" s="90"/>
      <c r="E156" s="99"/>
      <c r="F156" s="100"/>
      <c r="G156" s="28"/>
      <c r="H156" s="99"/>
      <c r="I156" s="100"/>
      <c r="J156" s="28"/>
      <c r="K156" s="99"/>
      <c r="L156" s="100"/>
      <c r="M156" s="28"/>
      <c r="N156" s="28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</row>
    <row r="157" ht="12.75" customHeight="1">
      <c r="A157" s="90"/>
      <c r="B157" s="99"/>
      <c r="C157" s="100"/>
      <c r="D157" s="90"/>
      <c r="E157" s="99"/>
      <c r="F157" s="100"/>
      <c r="G157" s="28"/>
      <c r="H157" s="99"/>
      <c r="I157" s="100"/>
      <c r="J157" s="28"/>
      <c r="K157" s="99"/>
      <c r="L157" s="100"/>
      <c r="M157" s="28"/>
      <c r="N157" s="28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</row>
    <row r="158" ht="12.75" customHeight="1">
      <c r="A158" s="90"/>
      <c r="B158" s="99"/>
      <c r="C158" s="100"/>
      <c r="D158" s="90"/>
      <c r="E158" s="99"/>
      <c r="F158" s="100"/>
      <c r="G158" s="28"/>
      <c r="H158" s="99"/>
      <c r="I158" s="100"/>
      <c r="J158" s="28"/>
      <c r="K158" s="99"/>
      <c r="L158" s="100"/>
      <c r="M158" s="28"/>
      <c r="N158" s="28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</row>
    <row r="159" ht="12.75" customHeight="1">
      <c r="A159" s="90"/>
      <c r="B159" s="99"/>
      <c r="C159" s="100"/>
      <c r="D159" s="90"/>
      <c r="E159" s="99"/>
      <c r="F159" s="100"/>
      <c r="G159" s="28"/>
      <c r="H159" s="99"/>
      <c r="I159" s="100"/>
      <c r="J159" s="28"/>
      <c r="K159" s="99"/>
      <c r="L159" s="100"/>
      <c r="M159" s="28"/>
      <c r="N159" s="28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</row>
    <row r="160" ht="12.75" customHeight="1">
      <c r="A160" s="90"/>
      <c r="B160" s="99"/>
      <c r="C160" s="100"/>
      <c r="D160" s="90"/>
      <c r="E160" s="99"/>
      <c r="F160" s="100"/>
      <c r="G160" s="28"/>
      <c r="H160" s="99"/>
      <c r="I160" s="100"/>
      <c r="J160" s="28"/>
      <c r="K160" s="99"/>
      <c r="L160" s="100"/>
      <c r="M160" s="28"/>
      <c r="N160" s="28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</row>
    <row r="161" ht="12.75" customHeight="1">
      <c r="A161" s="90"/>
      <c r="B161" s="99"/>
      <c r="C161" s="100"/>
      <c r="D161" s="90"/>
      <c r="E161" s="99"/>
      <c r="F161" s="100"/>
      <c r="G161" s="28"/>
      <c r="H161" s="99"/>
      <c r="I161" s="100"/>
      <c r="J161" s="28"/>
      <c r="K161" s="99"/>
      <c r="L161" s="100"/>
      <c r="M161" s="28"/>
      <c r="N161" s="28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</row>
    <row r="162" ht="12.75" customHeight="1">
      <c r="A162" s="90"/>
      <c r="B162" s="99"/>
      <c r="C162" s="100"/>
      <c r="D162" s="90"/>
      <c r="E162" s="99"/>
      <c r="F162" s="100"/>
      <c r="G162" s="28"/>
      <c r="H162" s="99"/>
      <c r="I162" s="100"/>
      <c r="J162" s="28"/>
      <c r="K162" s="99"/>
      <c r="L162" s="100"/>
      <c r="M162" s="28"/>
      <c r="N162" s="28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</row>
    <row r="163" ht="12.75" customHeight="1">
      <c r="A163" s="90"/>
      <c r="B163" s="99"/>
      <c r="C163" s="100"/>
      <c r="D163" s="90"/>
      <c r="E163" s="99"/>
      <c r="F163" s="100"/>
      <c r="G163" s="28"/>
      <c r="H163" s="99"/>
      <c r="I163" s="100"/>
      <c r="J163" s="28"/>
      <c r="K163" s="99"/>
      <c r="L163" s="100"/>
      <c r="M163" s="28"/>
      <c r="N163" s="28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</row>
    <row r="164" ht="12.75" customHeight="1">
      <c r="A164" s="90"/>
      <c r="B164" s="99"/>
      <c r="C164" s="100"/>
      <c r="D164" s="90"/>
      <c r="E164" s="99"/>
      <c r="F164" s="100"/>
      <c r="G164" s="28"/>
      <c r="H164" s="99"/>
      <c r="I164" s="100"/>
      <c r="J164" s="28"/>
      <c r="K164" s="99"/>
      <c r="L164" s="100"/>
      <c r="M164" s="28"/>
      <c r="N164" s="28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</row>
    <row r="165" ht="12.75" customHeight="1">
      <c r="A165" s="90"/>
      <c r="B165" s="99"/>
      <c r="C165" s="100"/>
      <c r="D165" s="90"/>
      <c r="E165" s="99"/>
      <c r="F165" s="100"/>
      <c r="G165" s="28"/>
      <c r="H165" s="99"/>
      <c r="I165" s="100"/>
      <c r="J165" s="28"/>
      <c r="K165" s="99"/>
      <c r="L165" s="100"/>
      <c r="M165" s="28"/>
      <c r="N165" s="28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</row>
    <row r="166" ht="12.75" customHeight="1">
      <c r="A166" s="90"/>
      <c r="B166" s="99"/>
      <c r="C166" s="100"/>
      <c r="D166" s="90"/>
      <c r="E166" s="99"/>
      <c r="F166" s="100"/>
      <c r="G166" s="28"/>
      <c r="H166" s="99"/>
      <c r="I166" s="100"/>
      <c r="J166" s="28"/>
      <c r="K166" s="99"/>
      <c r="L166" s="100"/>
      <c r="M166" s="28"/>
      <c r="N166" s="28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</row>
    <row r="167" ht="12.75" customHeight="1">
      <c r="A167" s="90"/>
      <c r="B167" s="99"/>
      <c r="C167" s="100"/>
      <c r="D167" s="90"/>
      <c r="E167" s="99"/>
      <c r="F167" s="100"/>
      <c r="G167" s="28"/>
      <c r="H167" s="99"/>
      <c r="I167" s="100"/>
      <c r="J167" s="28"/>
      <c r="K167" s="99"/>
      <c r="L167" s="100"/>
      <c r="M167" s="28"/>
      <c r="N167" s="28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</row>
    <row r="168" ht="12.75" customHeight="1">
      <c r="A168" s="90"/>
      <c r="B168" s="101"/>
      <c r="C168" s="102"/>
      <c r="D168" s="90"/>
      <c r="E168" s="101"/>
      <c r="F168" s="102"/>
      <c r="G168" s="92"/>
      <c r="H168" s="101"/>
      <c r="I168" s="102"/>
      <c r="J168" s="92"/>
      <c r="K168" s="101"/>
      <c r="L168" s="102"/>
      <c r="M168" s="92"/>
      <c r="N168" s="92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</row>
    <row r="169" ht="12.75" customHeight="1">
      <c r="A169" s="90"/>
      <c r="B169" s="101"/>
      <c r="C169" s="102"/>
      <c r="D169" s="90"/>
      <c r="E169" s="101"/>
      <c r="F169" s="102"/>
      <c r="G169" s="92"/>
      <c r="H169" s="101"/>
      <c r="I169" s="102"/>
      <c r="J169" s="92"/>
      <c r="K169" s="101"/>
      <c r="L169" s="102"/>
      <c r="M169" s="92"/>
      <c r="N169" s="92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</row>
    <row r="170" ht="12.75" customHeight="1">
      <c r="A170" s="90"/>
      <c r="B170" s="101"/>
      <c r="C170" s="102"/>
      <c r="D170" s="90"/>
      <c r="E170" s="101"/>
      <c r="F170" s="102"/>
      <c r="G170" s="92"/>
      <c r="H170" s="101"/>
      <c r="I170" s="102"/>
      <c r="J170" s="92"/>
      <c r="K170" s="101"/>
      <c r="L170" s="102"/>
      <c r="M170" s="92"/>
      <c r="N170" s="92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</row>
    <row r="171" ht="12.75" customHeight="1">
      <c r="A171" s="90"/>
      <c r="B171" s="101"/>
      <c r="C171" s="102"/>
      <c r="D171" s="90"/>
      <c r="E171" s="101"/>
      <c r="F171" s="102"/>
      <c r="G171" s="92"/>
      <c r="H171" s="101"/>
      <c r="I171" s="102"/>
      <c r="J171" s="92"/>
      <c r="K171" s="101"/>
      <c r="L171" s="102"/>
      <c r="M171" s="92"/>
      <c r="N171" s="92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</row>
    <row r="172" ht="12.75" customHeight="1">
      <c r="A172" s="90"/>
      <c r="B172" s="101"/>
      <c r="C172" s="102"/>
      <c r="D172" s="90"/>
      <c r="E172" s="101"/>
      <c r="F172" s="102"/>
      <c r="G172" s="92"/>
      <c r="H172" s="101"/>
      <c r="I172" s="102"/>
      <c r="J172" s="92"/>
      <c r="K172" s="101"/>
      <c r="L172" s="102"/>
      <c r="M172" s="92"/>
      <c r="N172" s="92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</row>
    <row r="173" ht="12.75" customHeight="1">
      <c r="A173" s="90"/>
      <c r="B173" s="101"/>
      <c r="C173" s="102"/>
      <c r="D173" s="90"/>
      <c r="E173" s="101"/>
      <c r="F173" s="102"/>
      <c r="G173" s="92"/>
      <c r="H173" s="101"/>
      <c r="I173" s="102"/>
      <c r="J173" s="92"/>
      <c r="K173" s="101"/>
      <c r="L173" s="102"/>
      <c r="M173" s="92"/>
      <c r="N173" s="92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</row>
    <row r="174" ht="12.75" customHeight="1">
      <c r="A174" s="90"/>
      <c r="B174" s="101"/>
      <c r="C174" s="102"/>
      <c r="D174" s="90"/>
      <c r="E174" s="101"/>
      <c r="F174" s="102"/>
      <c r="G174" s="92"/>
      <c r="H174" s="101"/>
      <c r="I174" s="102"/>
      <c r="J174" s="92"/>
      <c r="K174" s="101"/>
      <c r="L174" s="102"/>
      <c r="M174" s="92"/>
      <c r="N174" s="92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</row>
    <row r="175" ht="12.75" customHeight="1">
      <c r="A175" s="90"/>
      <c r="B175" s="101"/>
      <c r="C175" s="102"/>
      <c r="D175" s="90"/>
      <c r="E175" s="101"/>
      <c r="F175" s="102"/>
      <c r="G175" s="92"/>
      <c r="H175" s="101"/>
      <c r="I175" s="102"/>
      <c r="J175" s="92"/>
      <c r="K175" s="101"/>
      <c r="L175" s="102"/>
      <c r="M175" s="92"/>
      <c r="N175" s="92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</row>
    <row r="176" ht="12.75" customHeight="1">
      <c r="A176" s="90"/>
      <c r="B176" s="101"/>
      <c r="C176" s="102"/>
      <c r="D176" s="90"/>
      <c r="E176" s="101"/>
      <c r="F176" s="102"/>
      <c r="G176" s="92"/>
      <c r="H176" s="101"/>
      <c r="I176" s="102"/>
      <c r="J176" s="92"/>
      <c r="K176" s="101"/>
      <c r="L176" s="102"/>
      <c r="M176" s="92"/>
      <c r="N176" s="92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</row>
    <row r="177" ht="12.75" customHeight="1">
      <c r="A177" s="90"/>
      <c r="B177" s="101"/>
      <c r="C177" s="102"/>
      <c r="D177" s="90"/>
      <c r="E177" s="101"/>
      <c r="F177" s="102"/>
      <c r="G177" s="92"/>
      <c r="H177" s="101"/>
      <c r="I177" s="102"/>
      <c r="J177" s="92"/>
      <c r="K177" s="101"/>
      <c r="L177" s="102"/>
      <c r="M177" s="92"/>
      <c r="N177" s="92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</row>
    <row r="178" ht="12.75" customHeight="1">
      <c r="A178" s="90"/>
      <c r="B178" s="101"/>
      <c r="C178" s="102"/>
      <c r="D178" s="90"/>
      <c r="E178" s="101"/>
      <c r="F178" s="102"/>
      <c r="G178" s="92"/>
      <c r="H178" s="101"/>
      <c r="I178" s="102"/>
      <c r="J178" s="92"/>
      <c r="K178" s="101"/>
      <c r="L178" s="102"/>
      <c r="M178" s="92"/>
      <c r="N178" s="92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</row>
    <row r="179" ht="12.75" customHeight="1">
      <c r="A179" s="90"/>
      <c r="B179" s="101"/>
      <c r="C179" s="102"/>
      <c r="D179" s="90"/>
      <c r="E179" s="101"/>
      <c r="F179" s="102"/>
      <c r="G179" s="92"/>
      <c r="H179" s="101"/>
      <c r="I179" s="102"/>
      <c r="J179" s="92"/>
      <c r="K179" s="101"/>
      <c r="L179" s="102"/>
      <c r="M179" s="92"/>
      <c r="N179" s="92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</row>
    <row r="180" ht="12.75" customHeight="1">
      <c r="A180" s="90"/>
      <c r="B180" s="101"/>
      <c r="C180" s="102"/>
      <c r="D180" s="90"/>
      <c r="E180" s="101"/>
      <c r="F180" s="102"/>
      <c r="G180" s="92"/>
      <c r="H180" s="101"/>
      <c r="I180" s="102"/>
      <c r="J180" s="92"/>
      <c r="K180" s="101"/>
      <c r="L180" s="102"/>
      <c r="M180" s="92"/>
      <c r="N180" s="92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</row>
    <row r="181" ht="12.75" customHeight="1">
      <c r="A181" s="90"/>
      <c r="B181" s="101"/>
      <c r="C181" s="102"/>
      <c r="D181" s="90"/>
      <c r="E181" s="101"/>
      <c r="F181" s="102"/>
      <c r="G181" s="92"/>
      <c r="H181" s="101"/>
      <c r="I181" s="102"/>
      <c r="J181" s="92"/>
      <c r="K181" s="101"/>
      <c r="L181" s="102"/>
      <c r="M181" s="92"/>
      <c r="N181" s="92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</row>
    <row r="182" ht="12.75" customHeight="1">
      <c r="A182" s="90"/>
      <c r="B182" s="101"/>
      <c r="C182" s="102"/>
      <c r="D182" s="90"/>
      <c r="E182" s="101"/>
      <c r="F182" s="102"/>
      <c r="G182" s="92"/>
      <c r="H182" s="101"/>
      <c r="I182" s="102"/>
      <c r="J182" s="92"/>
      <c r="K182" s="101"/>
      <c r="L182" s="102"/>
      <c r="M182" s="92"/>
      <c r="N182" s="92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</row>
    <row r="183" ht="12.75" customHeight="1">
      <c r="A183" s="90"/>
      <c r="B183" s="101"/>
      <c r="C183" s="102"/>
      <c r="D183" s="90"/>
      <c r="E183" s="101"/>
      <c r="F183" s="102"/>
      <c r="G183" s="92"/>
      <c r="H183" s="101"/>
      <c r="I183" s="102"/>
      <c r="J183" s="92"/>
      <c r="K183" s="101"/>
      <c r="L183" s="102"/>
      <c r="M183" s="92"/>
      <c r="N183" s="92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</row>
    <row r="184" ht="12.75" customHeight="1">
      <c r="A184" s="90"/>
      <c r="B184" s="101"/>
      <c r="C184" s="102"/>
      <c r="D184" s="90"/>
      <c r="E184" s="101"/>
      <c r="F184" s="102"/>
      <c r="G184" s="92"/>
      <c r="H184" s="101"/>
      <c r="I184" s="102"/>
      <c r="J184" s="92"/>
      <c r="K184" s="101"/>
      <c r="L184" s="102"/>
      <c r="M184" s="92"/>
      <c r="N184" s="92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</row>
    <row r="185" ht="12.75" customHeight="1">
      <c r="A185" s="90"/>
      <c r="B185" s="101"/>
      <c r="C185" s="102"/>
      <c r="D185" s="90"/>
      <c r="E185" s="101"/>
      <c r="F185" s="102"/>
      <c r="G185" s="92"/>
      <c r="H185" s="101"/>
      <c r="I185" s="102"/>
      <c r="J185" s="92"/>
      <c r="K185" s="101"/>
      <c r="L185" s="102"/>
      <c r="M185" s="92"/>
      <c r="N185" s="92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</row>
    <row r="186" ht="12.75" customHeight="1">
      <c r="A186" s="90"/>
      <c r="B186" s="101"/>
      <c r="C186" s="102"/>
      <c r="D186" s="90"/>
      <c r="E186" s="101"/>
      <c r="F186" s="102"/>
      <c r="G186" s="92"/>
      <c r="H186" s="101"/>
      <c r="I186" s="102"/>
      <c r="J186" s="92"/>
      <c r="K186" s="101"/>
      <c r="L186" s="102"/>
      <c r="M186" s="92"/>
      <c r="N186" s="92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</row>
    <row r="187" ht="12.75" customHeight="1">
      <c r="A187" s="90"/>
      <c r="B187" s="101"/>
      <c r="C187" s="102"/>
      <c r="D187" s="90"/>
      <c r="E187" s="101"/>
      <c r="F187" s="102"/>
      <c r="G187" s="92"/>
      <c r="H187" s="101"/>
      <c r="I187" s="102"/>
      <c r="J187" s="92"/>
      <c r="K187" s="101"/>
      <c r="L187" s="102"/>
      <c r="M187" s="92"/>
      <c r="N187" s="92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</row>
    <row r="188" ht="12.75" customHeight="1">
      <c r="A188" s="90"/>
      <c r="B188" s="101"/>
      <c r="C188" s="102"/>
      <c r="D188" s="90"/>
      <c r="E188" s="101"/>
      <c r="F188" s="102"/>
      <c r="G188" s="92"/>
      <c r="H188" s="101"/>
      <c r="I188" s="102"/>
      <c r="J188" s="92"/>
      <c r="K188" s="101"/>
      <c r="L188" s="102"/>
      <c r="M188" s="92"/>
      <c r="N188" s="92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</row>
    <row r="189" ht="12.75" customHeight="1">
      <c r="A189" s="90"/>
      <c r="B189" s="101"/>
      <c r="C189" s="102"/>
      <c r="D189" s="90"/>
      <c r="E189" s="101"/>
      <c r="F189" s="102"/>
      <c r="G189" s="92"/>
      <c r="H189" s="101"/>
      <c r="I189" s="102"/>
      <c r="J189" s="92"/>
      <c r="K189" s="101"/>
      <c r="L189" s="102"/>
      <c r="M189" s="92"/>
      <c r="N189" s="92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</row>
    <row r="190" ht="12.75" customHeight="1">
      <c r="A190" s="90"/>
      <c r="B190" s="101"/>
      <c r="C190" s="102"/>
      <c r="D190" s="90"/>
      <c r="E190" s="101"/>
      <c r="F190" s="102"/>
      <c r="G190" s="92"/>
      <c r="H190" s="101"/>
      <c r="I190" s="102"/>
      <c r="J190" s="92"/>
      <c r="K190" s="101"/>
      <c r="L190" s="102"/>
      <c r="M190" s="92"/>
      <c r="N190" s="92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</row>
    <row r="191" ht="12.75" customHeight="1">
      <c r="A191" s="90"/>
      <c r="B191" s="101"/>
      <c r="C191" s="102"/>
      <c r="D191" s="90"/>
      <c r="E191" s="101"/>
      <c r="F191" s="102"/>
      <c r="G191" s="92"/>
      <c r="H191" s="101"/>
      <c r="I191" s="102"/>
      <c r="J191" s="92"/>
      <c r="K191" s="101"/>
      <c r="L191" s="102"/>
      <c r="M191" s="92"/>
      <c r="N191" s="92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</row>
    <row r="192" ht="12.75" customHeight="1">
      <c r="A192" s="90"/>
      <c r="B192" s="101"/>
      <c r="C192" s="102"/>
      <c r="D192" s="90"/>
      <c r="E192" s="101"/>
      <c r="F192" s="102"/>
      <c r="G192" s="92"/>
      <c r="H192" s="101"/>
      <c r="I192" s="102"/>
      <c r="J192" s="92"/>
      <c r="K192" s="101"/>
      <c r="L192" s="102"/>
      <c r="M192" s="92"/>
      <c r="N192" s="92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</row>
    <row r="193" ht="12.75" customHeight="1">
      <c r="A193" s="90"/>
      <c r="B193" s="101"/>
      <c r="C193" s="102"/>
      <c r="D193" s="90"/>
      <c r="E193" s="101"/>
      <c r="F193" s="102"/>
      <c r="G193" s="92"/>
      <c r="H193" s="101"/>
      <c r="I193" s="102"/>
      <c r="J193" s="92"/>
      <c r="K193" s="101"/>
      <c r="L193" s="102"/>
      <c r="M193" s="92"/>
      <c r="N193" s="92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</row>
    <row r="194" ht="12.75" customHeight="1">
      <c r="A194" s="90"/>
      <c r="B194" s="101"/>
      <c r="C194" s="102"/>
      <c r="D194" s="90"/>
      <c r="E194" s="101"/>
      <c r="F194" s="102"/>
      <c r="G194" s="92"/>
      <c r="H194" s="101"/>
      <c r="I194" s="102"/>
      <c r="J194" s="92"/>
      <c r="K194" s="101"/>
      <c r="L194" s="102"/>
      <c r="M194" s="92"/>
      <c r="N194" s="92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</row>
    <row r="195" ht="12.75" customHeight="1">
      <c r="A195" s="90"/>
      <c r="B195" s="101"/>
      <c r="C195" s="102"/>
      <c r="D195" s="90"/>
      <c r="E195" s="101"/>
      <c r="F195" s="102"/>
      <c r="G195" s="92"/>
      <c r="H195" s="101"/>
      <c r="I195" s="102"/>
      <c r="J195" s="92"/>
      <c r="K195" s="101"/>
      <c r="L195" s="102"/>
      <c r="M195" s="92"/>
      <c r="N195" s="92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</row>
    <row r="196" ht="12.75" customHeight="1">
      <c r="A196" s="90"/>
      <c r="B196" s="101"/>
      <c r="C196" s="102"/>
      <c r="D196" s="90"/>
      <c r="E196" s="101"/>
      <c r="F196" s="102"/>
      <c r="G196" s="92"/>
      <c r="H196" s="101"/>
      <c r="I196" s="102"/>
      <c r="J196" s="92"/>
      <c r="K196" s="101"/>
      <c r="L196" s="102"/>
      <c r="M196" s="92"/>
      <c r="N196" s="92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</row>
    <row r="197" ht="12.75" customHeight="1">
      <c r="A197" s="90"/>
      <c r="B197" s="101"/>
      <c r="C197" s="102"/>
      <c r="D197" s="90"/>
      <c r="E197" s="101"/>
      <c r="F197" s="102"/>
      <c r="G197" s="92"/>
      <c r="H197" s="101"/>
      <c r="I197" s="102"/>
      <c r="J197" s="92"/>
      <c r="K197" s="101"/>
      <c r="L197" s="102"/>
      <c r="M197" s="92"/>
      <c r="N197" s="92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</row>
    <row r="198" ht="12.75" customHeight="1">
      <c r="A198" s="90"/>
      <c r="B198" s="101"/>
      <c r="C198" s="102"/>
      <c r="D198" s="90"/>
      <c r="E198" s="101"/>
      <c r="F198" s="102"/>
      <c r="G198" s="92"/>
      <c r="H198" s="101"/>
      <c r="I198" s="102"/>
      <c r="J198" s="92"/>
      <c r="K198" s="101"/>
      <c r="L198" s="102"/>
      <c r="M198" s="92"/>
      <c r="N198" s="92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</row>
    <row r="199" ht="12.75" customHeight="1">
      <c r="A199" s="90"/>
      <c r="B199" s="101"/>
      <c r="C199" s="102"/>
      <c r="D199" s="90"/>
      <c r="E199" s="101"/>
      <c r="F199" s="102"/>
      <c r="G199" s="92"/>
      <c r="H199" s="101"/>
      <c r="I199" s="102"/>
      <c r="J199" s="92"/>
      <c r="K199" s="101"/>
      <c r="L199" s="102"/>
      <c r="M199" s="92"/>
      <c r="N199" s="92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</row>
    <row r="200" ht="12.75" customHeight="1">
      <c r="A200" s="90"/>
      <c r="B200" s="101"/>
      <c r="C200" s="102"/>
      <c r="D200" s="90"/>
      <c r="E200" s="101"/>
      <c r="F200" s="102"/>
      <c r="G200" s="92"/>
      <c r="H200" s="101"/>
      <c r="I200" s="102"/>
      <c r="J200" s="92"/>
      <c r="K200" s="101"/>
      <c r="L200" s="102"/>
      <c r="M200" s="92"/>
      <c r="N200" s="92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</row>
    <row r="201" ht="12.75" customHeight="1">
      <c r="A201" s="90"/>
      <c r="B201" s="101"/>
      <c r="C201" s="102"/>
      <c r="D201" s="90"/>
      <c r="E201" s="101"/>
      <c r="F201" s="102"/>
      <c r="G201" s="92"/>
      <c r="H201" s="101"/>
      <c r="I201" s="102"/>
      <c r="J201" s="92"/>
      <c r="K201" s="101"/>
      <c r="L201" s="102"/>
      <c r="M201" s="92"/>
      <c r="N201" s="92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</row>
    <row r="202" ht="12.75" customHeight="1">
      <c r="A202" s="90"/>
      <c r="B202" s="101"/>
      <c r="C202" s="102"/>
      <c r="D202" s="90"/>
      <c r="E202" s="101"/>
      <c r="F202" s="102"/>
      <c r="G202" s="92"/>
      <c r="H202" s="101"/>
      <c r="I202" s="102"/>
      <c r="J202" s="92"/>
      <c r="K202" s="101"/>
      <c r="L202" s="102"/>
      <c r="M202" s="92"/>
      <c r="N202" s="92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</row>
    <row r="203" ht="12.75" customHeight="1">
      <c r="A203" s="90"/>
      <c r="B203" s="101"/>
      <c r="C203" s="102"/>
      <c r="D203" s="90"/>
      <c r="E203" s="101"/>
      <c r="F203" s="102"/>
      <c r="G203" s="92"/>
      <c r="H203" s="101"/>
      <c r="I203" s="102"/>
      <c r="J203" s="92"/>
      <c r="K203" s="101"/>
      <c r="L203" s="102"/>
      <c r="M203" s="92"/>
      <c r="N203" s="92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</row>
    <row r="204" ht="12.75" customHeight="1">
      <c r="A204" s="90"/>
      <c r="B204" s="101"/>
      <c r="C204" s="102"/>
      <c r="D204" s="90"/>
      <c r="E204" s="101"/>
      <c r="F204" s="102"/>
      <c r="G204" s="92"/>
      <c r="H204" s="101"/>
      <c r="I204" s="102"/>
      <c r="J204" s="92"/>
      <c r="K204" s="101"/>
      <c r="L204" s="102"/>
      <c r="M204" s="92"/>
      <c r="N204" s="92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</row>
    <row r="205" ht="12.75" customHeight="1">
      <c r="A205" s="90"/>
      <c r="B205" s="101"/>
      <c r="C205" s="102"/>
      <c r="D205" s="90"/>
      <c r="E205" s="101"/>
      <c r="F205" s="102"/>
      <c r="G205" s="92"/>
      <c r="H205" s="101"/>
      <c r="I205" s="102"/>
      <c r="J205" s="92"/>
      <c r="K205" s="101"/>
      <c r="L205" s="102"/>
      <c r="M205" s="92"/>
      <c r="N205" s="92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</row>
    <row r="206" ht="12.75" customHeight="1">
      <c r="A206" s="90"/>
      <c r="B206" s="101"/>
      <c r="C206" s="102"/>
      <c r="D206" s="90"/>
      <c r="E206" s="101"/>
      <c r="F206" s="102"/>
      <c r="G206" s="92"/>
      <c r="H206" s="101"/>
      <c r="I206" s="102"/>
      <c r="J206" s="92"/>
      <c r="K206" s="101"/>
      <c r="L206" s="102"/>
      <c r="M206" s="92"/>
      <c r="N206" s="92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</row>
    <row r="207" ht="12.75" customHeight="1">
      <c r="A207" s="90"/>
      <c r="B207" s="101"/>
      <c r="C207" s="102"/>
      <c r="D207" s="90"/>
      <c r="E207" s="101"/>
      <c r="F207" s="102"/>
      <c r="G207" s="92"/>
      <c r="H207" s="101"/>
      <c r="I207" s="102"/>
      <c r="J207" s="92"/>
      <c r="K207" s="101"/>
      <c r="L207" s="102"/>
      <c r="M207" s="92"/>
      <c r="N207" s="92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</row>
    <row r="208" ht="12.75" customHeight="1">
      <c r="A208" s="90"/>
      <c r="B208" s="101"/>
      <c r="C208" s="102"/>
      <c r="D208" s="90"/>
      <c r="E208" s="101"/>
      <c r="F208" s="102"/>
      <c r="G208" s="92"/>
      <c r="H208" s="101"/>
      <c r="I208" s="102"/>
      <c r="J208" s="92"/>
      <c r="K208" s="101"/>
      <c r="L208" s="102"/>
      <c r="M208" s="92"/>
      <c r="N208" s="92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</row>
    <row r="209" ht="12.75" customHeight="1">
      <c r="A209" s="90"/>
      <c r="B209" s="101"/>
      <c r="C209" s="102"/>
      <c r="D209" s="90"/>
      <c r="E209" s="101"/>
      <c r="F209" s="102"/>
      <c r="G209" s="92"/>
      <c r="H209" s="101"/>
      <c r="I209" s="102"/>
      <c r="J209" s="92"/>
      <c r="K209" s="101"/>
      <c r="L209" s="102"/>
      <c r="M209" s="92"/>
      <c r="N209" s="92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</row>
    <row r="210" ht="12.75" customHeight="1">
      <c r="A210" s="90"/>
      <c r="B210" s="101"/>
      <c r="C210" s="102"/>
      <c r="D210" s="90"/>
      <c r="E210" s="101"/>
      <c r="F210" s="102"/>
      <c r="G210" s="92"/>
      <c r="H210" s="101"/>
      <c r="I210" s="102"/>
      <c r="J210" s="92"/>
      <c r="K210" s="101"/>
      <c r="L210" s="102"/>
      <c r="M210" s="92"/>
      <c r="N210" s="92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</row>
    <row r="211" ht="12.75" customHeight="1">
      <c r="A211" s="90"/>
      <c r="B211" s="101"/>
      <c r="C211" s="102"/>
      <c r="D211" s="90"/>
      <c r="E211" s="101"/>
      <c r="F211" s="102"/>
      <c r="G211" s="92"/>
      <c r="H211" s="101"/>
      <c r="I211" s="102"/>
      <c r="J211" s="92"/>
      <c r="K211" s="101"/>
      <c r="L211" s="102"/>
      <c r="M211" s="92"/>
      <c r="N211" s="92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</row>
    <row r="212" ht="12.75" customHeight="1">
      <c r="A212" s="90"/>
      <c r="B212" s="101"/>
      <c r="C212" s="102"/>
      <c r="D212" s="90"/>
      <c r="E212" s="101"/>
      <c r="F212" s="102"/>
      <c r="G212" s="92"/>
      <c r="H212" s="101"/>
      <c r="I212" s="102"/>
      <c r="J212" s="92"/>
      <c r="K212" s="101"/>
      <c r="L212" s="102"/>
      <c r="M212" s="92"/>
      <c r="N212" s="92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</row>
    <row r="213" ht="12.75" customHeight="1">
      <c r="A213" s="90"/>
      <c r="B213" s="101"/>
      <c r="C213" s="102"/>
      <c r="D213" s="90"/>
      <c r="E213" s="101"/>
      <c r="F213" s="102"/>
      <c r="G213" s="92"/>
      <c r="H213" s="101"/>
      <c r="I213" s="102"/>
      <c r="J213" s="92"/>
      <c r="K213" s="101"/>
      <c r="L213" s="102"/>
      <c r="M213" s="92"/>
      <c r="N213" s="92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</row>
    <row r="214" ht="12.75" customHeight="1">
      <c r="A214" s="90"/>
      <c r="B214" s="101"/>
      <c r="C214" s="102"/>
      <c r="D214" s="90"/>
      <c r="E214" s="101"/>
      <c r="F214" s="102"/>
      <c r="G214" s="92"/>
      <c r="H214" s="101"/>
      <c r="I214" s="102"/>
      <c r="J214" s="92"/>
      <c r="K214" s="101"/>
      <c r="L214" s="102"/>
      <c r="M214" s="92"/>
      <c r="N214" s="92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</row>
    <row r="215" ht="12.75" customHeight="1">
      <c r="A215" s="90"/>
      <c r="B215" s="101"/>
      <c r="C215" s="102"/>
      <c r="D215" s="90"/>
      <c r="E215" s="101"/>
      <c r="F215" s="102"/>
      <c r="G215" s="92"/>
      <c r="H215" s="101"/>
      <c r="I215" s="102"/>
      <c r="J215" s="92"/>
      <c r="K215" s="101"/>
      <c r="L215" s="102"/>
      <c r="M215" s="92"/>
      <c r="N215" s="92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</row>
    <row r="216" ht="12.75" customHeight="1">
      <c r="A216" s="90"/>
      <c r="B216" s="101"/>
      <c r="C216" s="102"/>
      <c r="D216" s="90"/>
      <c r="E216" s="101"/>
      <c r="F216" s="102"/>
      <c r="G216" s="92"/>
      <c r="H216" s="101"/>
      <c r="I216" s="102"/>
      <c r="J216" s="92"/>
      <c r="K216" s="101"/>
      <c r="L216" s="102"/>
      <c r="M216" s="92"/>
      <c r="N216" s="92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</row>
    <row r="217" ht="12.75" customHeight="1">
      <c r="A217" s="90"/>
      <c r="B217" s="101"/>
      <c r="C217" s="102"/>
      <c r="D217" s="90"/>
      <c r="E217" s="101"/>
      <c r="F217" s="102"/>
      <c r="G217" s="92"/>
      <c r="H217" s="101"/>
      <c r="I217" s="102"/>
      <c r="J217" s="92"/>
      <c r="K217" s="101"/>
      <c r="L217" s="102"/>
      <c r="M217" s="92"/>
      <c r="N217" s="92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</row>
    <row r="218" ht="12.75" customHeight="1">
      <c r="A218" s="90"/>
      <c r="B218" s="101"/>
      <c r="C218" s="102"/>
      <c r="D218" s="90"/>
      <c r="E218" s="101"/>
      <c r="F218" s="102"/>
      <c r="G218" s="92"/>
      <c r="H218" s="101"/>
      <c r="I218" s="102"/>
      <c r="J218" s="92"/>
      <c r="K218" s="101"/>
      <c r="L218" s="102"/>
      <c r="M218" s="92"/>
      <c r="N218" s="92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</row>
    <row r="219" ht="12.75" customHeight="1">
      <c r="A219" s="90"/>
      <c r="B219" s="101"/>
      <c r="C219" s="102"/>
      <c r="D219" s="90"/>
      <c r="E219" s="101"/>
      <c r="F219" s="102"/>
      <c r="G219" s="92"/>
      <c r="H219" s="101"/>
      <c r="I219" s="102"/>
      <c r="J219" s="92"/>
      <c r="K219" s="101"/>
      <c r="L219" s="102"/>
      <c r="M219" s="92"/>
      <c r="N219" s="92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</row>
    <row r="220" ht="12.75" customHeight="1">
      <c r="A220" s="90"/>
      <c r="B220" s="101"/>
      <c r="C220" s="102"/>
      <c r="D220" s="90"/>
      <c r="E220" s="101"/>
      <c r="F220" s="102"/>
      <c r="G220" s="92"/>
      <c r="H220" s="101"/>
      <c r="I220" s="102"/>
      <c r="J220" s="92"/>
      <c r="K220" s="101"/>
      <c r="L220" s="102"/>
      <c r="M220" s="92"/>
      <c r="N220" s="92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</row>
    <row r="221" ht="12.75" customHeight="1">
      <c r="A221" s="90"/>
      <c r="B221" s="101"/>
      <c r="C221" s="102"/>
      <c r="D221" s="90"/>
      <c r="E221" s="101"/>
      <c r="F221" s="102"/>
      <c r="G221" s="92"/>
      <c r="H221" s="101"/>
      <c r="I221" s="102"/>
      <c r="J221" s="92"/>
      <c r="K221" s="101"/>
      <c r="L221" s="102"/>
      <c r="M221" s="92"/>
      <c r="N221" s="92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</row>
    <row r="222" ht="12.75" customHeight="1">
      <c r="A222" s="90"/>
      <c r="B222" s="91"/>
      <c r="C222" s="92"/>
      <c r="D222" s="90"/>
      <c r="E222" s="91"/>
      <c r="F222" s="92"/>
      <c r="G222" s="92"/>
      <c r="H222" s="91"/>
      <c r="I222" s="92"/>
      <c r="J222" s="92"/>
      <c r="K222" s="91"/>
      <c r="L222" s="92"/>
      <c r="M222" s="92"/>
      <c r="N222" s="92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</row>
    <row r="223" ht="12.75" customHeight="1">
      <c r="A223" s="90"/>
      <c r="B223" s="91"/>
      <c r="C223" s="92"/>
      <c r="D223" s="90"/>
      <c r="E223" s="91"/>
      <c r="F223" s="92"/>
      <c r="G223" s="92"/>
      <c r="H223" s="91"/>
      <c r="I223" s="92"/>
      <c r="J223" s="92"/>
      <c r="K223" s="91"/>
      <c r="L223" s="92"/>
      <c r="M223" s="92"/>
      <c r="N223" s="92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</row>
    <row r="224" ht="12.75" customHeight="1">
      <c r="A224" s="90"/>
      <c r="B224" s="91"/>
      <c r="C224" s="92"/>
      <c r="D224" s="90"/>
      <c r="E224" s="91"/>
      <c r="F224" s="92"/>
      <c r="G224" s="92"/>
      <c r="H224" s="91"/>
      <c r="I224" s="92"/>
      <c r="J224" s="92"/>
      <c r="K224" s="91"/>
      <c r="L224" s="92"/>
      <c r="M224" s="92"/>
      <c r="N224" s="92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</row>
    <row r="225" ht="12.75" customHeight="1">
      <c r="A225" s="90"/>
      <c r="B225" s="91"/>
      <c r="C225" s="92"/>
      <c r="D225" s="90"/>
      <c r="E225" s="91"/>
      <c r="F225" s="92"/>
      <c r="G225" s="92"/>
      <c r="H225" s="91"/>
      <c r="I225" s="92"/>
      <c r="J225" s="92"/>
      <c r="K225" s="91"/>
      <c r="L225" s="92"/>
      <c r="M225" s="92"/>
      <c r="N225" s="92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</row>
    <row r="226" ht="12.75" customHeight="1">
      <c r="A226" s="90"/>
      <c r="B226" s="91"/>
      <c r="C226" s="92"/>
      <c r="D226" s="90"/>
      <c r="E226" s="91"/>
      <c r="F226" s="92"/>
      <c r="G226" s="92"/>
      <c r="H226" s="91"/>
      <c r="I226" s="92"/>
      <c r="J226" s="92"/>
      <c r="K226" s="91"/>
      <c r="L226" s="92"/>
      <c r="M226" s="92"/>
      <c r="N226" s="92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</row>
    <row r="227" ht="12.75" customHeight="1">
      <c r="A227" s="90"/>
      <c r="B227" s="91"/>
      <c r="C227" s="92"/>
      <c r="D227" s="90"/>
      <c r="E227" s="91"/>
      <c r="F227" s="92"/>
      <c r="G227" s="92"/>
      <c r="H227" s="91"/>
      <c r="I227" s="92"/>
      <c r="J227" s="92"/>
      <c r="K227" s="91"/>
      <c r="L227" s="92"/>
      <c r="M227" s="92"/>
      <c r="N227" s="92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</row>
    <row r="228" ht="12.75" customHeight="1">
      <c r="A228" s="90"/>
      <c r="B228" s="91"/>
      <c r="C228" s="92"/>
      <c r="D228" s="90"/>
      <c r="E228" s="91"/>
      <c r="F228" s="92"/>
      <c r="G228" s="92"/>
      <c r="H228" s="91"/>
      <c r="I228" s="92"/>
      <c r="J228" s="92"/>
      <c r="K228" s="91"/>
      <c r="L228" s="92"/>
      <c r="M228" s="92"/>
      <c r="N228" s="92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</row>
    <row r="229" ht="12.75" customHeight="1">
      <c r="A229" s="90"/>
      <c r="B229" s="91"/>
      <c r="C229" s="92"/>
      <c r="D229" s="90"/>
      <c r="E229" s="91"/>
      <c r="F229" s="92"/>
      <c r="G229" s="92"/>
      <c r="H229" s="91"/>
      <c r="I229" s="92"/>
      <c r="J229" s="92"/>
      <c r="K229" s="91"/>
      <c r="L229" s="92"/>
      <c r="M229" s="92"/>
      <c r="N229" s="92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</row>
    <row r="230" ht="12.75" customHeight="1">
      <c r="A230" s="90"/>
      <c r="B230" s="91"/>
      <c r="C230" s="92"/>
      <c r="D230" s="90"/>
      <c r="E230" s="91"/>
      <c r="F230" s="92"/>
      <c r="G230" s="92"/>
      <c r="H230" s="91"/>
      <c r="I230" s="92"/>
      <c r="J230" s="92"/>
      <c r="K230" s="91"/>
      <c r="L230" s="92"/>
      <c r="M230" s="92"/>
      <c r="N230" s="92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</row>
    <row r="231" ht="12.75" customHeight="1">
      <c r="A231" s="90"/>
      <c r="B231" s="91"/>
      <c r="C231" s="92"/>
      <c r="D231" s="90"/>
      <c r="E231" s="91"/>
      <c r="F231" s="92"/>
      <c r="G231" s="92"/>
      <c r="H231" s="91"/>
      <c r="I231" s="92"/>
      <c r="J231" s="92"/>
      <c r="K231" s="91"/>
      <c r="L231" s="92"/>
      <c r="M231" s="92"/>
      <c r="N231" s="92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</row>
    <row r="232" ht="12.75" customHeight="1">
      <c r="A232" s="90"/>
      <c r="B232" s="91"/>
      <c r="C232" s="92"/>
      <c r="D232" s="90"/>
      <c r="E232" s="91"/>
      <c r="F232" s="92"/>
      <c r="G232" s="92"/>
      <c r="H232" s="91"/>
      <c r="I232" s="92"/>
      <c r="J232" s="92"/>
      <c r="K232" s="91"/>
      <c r="L232" s="92"/>
      <c r="M232" s="92"/>
      <c r="N232" s="92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</row>
    <row r="233" ht="12.75" customHeight="1">
      <c r="A233" s="90"/>
      <c r="B233" s="91"/>
      <c r="C233" s="92"/>
      <c r="D233" s="90"/>
      <c r="E233" s="91"/>
      <c r="F233" s="92"/>
      <c r="G233" s="92"/>
      <c r="H233" s="91"/>
      <c r="I233" s="92"/>
      <c r="J233" s="92"/>
      <c r="K233" s="91"/>
      <c r="L233" s="92"/>
      <c r="M233" s="92"/>
      <c r="N233" s="92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</row>
    <row r="234" ht="12.75" customHeight="1">
      <c r="A234" s="90"/>
      <c r="B234" s="91"/>
      <c r="C234" s="92"/>
      <c r="D234" s="90"/>
      <c r="E234" s="91"/>
      <c r="F234" s="92"/>
      <c r="G234" s="92"/>
      <c r="H234" s="91"/>
      <c r="I234" s="92"/>
      <c r="J234" s="92"/>
      <c r="K234" s="91"/>
      <c r="L234" s="92"/>
      <c r="M234" s="92"/>
      <c r="N234" s="92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</row>
    <row r="235" ht="12.75" customHeight="1">
      <c r="A235" s="90"/>
      <c r="B235" s="91"/>
      <c r="C235" s="92"/>
      <c r="D235" s="90"/>
      <c r="E235" s="91"/>
      <c r="F235" s="92"/>
      <c r="G235" s="92"/>
      <c r="H235" s="91"/>
      <c r="I235" s="92"/>
      <c r="J235" s="92"/>
      <c r="K235" s="91"/>
      <c r="L235" s="92"/>
      <c r="M235" s="92"/>
      <c r="N235" s="92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</row>
    <row r="236" ht="12.75" customHeight="1">
      <c r="A236" s="90"/>
      <c r="B236" s="91"/>
      <c r="C236" s="92"/>
      <c r="D236" s="90"/>
      <c r="E236" s="91"/>
      <c r="F236" s="92"/>
      <c r="G236" s="92"/>
      <c r="H236" s="91"/>
      <c r="I236" s="92"/>
      <c r="J236" s="92"/>
      <c r="K236" s="91"/>
      <c r="L236" s="92"/>
      <c r="M236" s="92"/>
      <c r="N236" s="92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</row>
    <row r="237" ht="12.75" customHeight="1">
      <c r="A237" s="90"/>
      <c r="B237" s="91"/>
      <c r="C237" s="92"/>
      <c r="D237" s="90"/>
      <c r="E237" s="91"/>
      <c r="F237" s="92"/>
      <c r="G237" s="92"/>
      <c r="H237" s="91"/>
      <c r="I237" s="92"/>
      <c r="J237" s="92"/>
      <c r="K237" s="91"/>
      <c r="L237" s="92"/>
      <c r="M237" s="92"/>
      <c r="N237" s="92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</row>
    <row r="238" ht="12.75" customHeight="1">
      <c r="A238" s="90"/>
      <c r="B238" s="91"/>
      <c r="C238" s="92"/>
      <c r="D238" s="90"/>
      <c r="E238" s="91"/>
      <c r="F238" s="92"/>
      <c r="G238" s="92"/>
      <c r="H238" s="91"/>
      <c r="I238" s="92"/>
      <c r="J238" s="92"/>
      <c r="K238" s="91"/>
      <c r="L238" s="92"/>
      <c r="M238" s="92"/>
      <c r="N238" s="92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</row>
    <row r="239" ht="12.75" customHeight="1">
      <c r="A239" s="90"/>
      <c r="B239" s="91"/>
      <c r="C239" s="92"/>
      <c r="D239" s="90"/>
      <c r="E239" s="91"/>
      <c r="F239" s="92"/>
      <c r="G239" s="92"/>
      <c r="H239" s="91"/>
      <c r="I239" s="92"/>
      <c r="J239" s="92"/>
      <c r="K239" s="91"/>
      <c r="L239" s="92"/>
      <c r="M239" s="92"/>
      <c r="N239" s="92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</row>
    <row r="240" ht="12.75" customHeight="1">
      <c r="A240" s="90"/>
      <c r="B240" s="91"/>
      <c r="C240" s="92"/>
      <c r="D240" s="90"/>
      <c r="E240" s="91"/>
      <c r="F240" s="92"/>
      <c r="G240" s="92"/>
      <c r="H240" s="91"/>
      <c r="I240" s="92"/>
      <c r="J240" s="92"/>
      <c r="K240" s="91"/>
      <c r="L240" s="92"/>
      <c r="M240" s="92"/>
      <c r="N240" s="92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</row>
    <row r="241" ht="12.75" customHeight="1">
      <c r="A241" s="90"/>
      <c r="B241" s="91"/>
      <c r="C241" s="92"/>
      <c r="D241" s="90"/>
      <c r="E241" s="91"/>
      <c r="F241" s="92"/>
      <c r="G241" s="92"/>
      <c r="H241" s="91"/>
      <c r="I241" s="92"/>
      <c r="J241" s="92"/>
      <c r="K241" s="91"/>
      <c r="L241" s="92"/>
      <c r="M241" s="92"/>
      <c r="N241" s="92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</row>
    <row r="242" ht="12.75" customHeight="1">
      <c r="A242" s="90"/>
      <c r="B242" s="91"/>
      <c r="C242" s="92"/>
      <c r="D242" s="90"/>
      <c r="E242" s="91"/>
      <c r="F242" s="92"/>
      <c r="G242" s="92"/>
      <c r="H242" s="91"/>
      <c r="I242" s="92"/>
      <c r="J242" s="92"/>
      <c r="K242" s="91"/>
      <c r="L242" s="92"/>
      <c r="M242" s="92"/>
      <c r="N242" s="92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</row>
    <row r="243" ht="12.75" customHeight="1">
      <c r="A243" s="90"/>
      <c r="B243" s="91"/>
      <c r="C243" s="92"/>
      <c r="D243" s="90"/>
      <c r="E243" s="91"/>
      <c r="F243" s="92"/>
      <c r="G243" s="92"/>
      <c r="H243" s="91"/>
      <c r="I243" s="92"/>
      <c r="J243" s="92"/>
      <c r="K243" s="91"/>
      <c r="L243" s="92"/>
      <c r="M243" s="92"/>
      <c r="N243" s="92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</row>
    <row r="244" ht="12.75" customHeight="1">
      <c r="A244" s="90"/>
      <c r="B244" s="91"/>
      <c r="C244" s="92"/>
      <c r="D244" s="90"/>
      <c r="E244" s="91"/>
      <c r="F244" s="92"/>
      <c r="G244" s="92"/>
      <c r="H244" s="91"/>
      <c r="I244" s="92"/>
      <c r="J244" s="92"/>
      <c r="K244" s="91"/>
      <c r="L244" s="92"/>
      <c r="M244" s="92"/>
      <c r="N244" s="92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</row>
    <row r="245" ht="12.75" customHeight="1">
      <c r="A245" s="90"/>
      <c r="B245" s="91"/>
      <c r="C245" s="92"/>
      <c r="D245" s="90"/>
      <c r="E245" s="91"/>
      <c r="F245" s="92"/>
      <c r="G245" s="92"/>
      <c r="H245" s="91"/>
      <c r="I245" s="92"/>
      <c r="J245" s="92"/>
      <c r="K245" s="91"/>
      <c r="L245" s="92"/>
      <c r="M245" s="92"/>
      <c r="N245" s="92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</row>
    <row r="246" ht="12.75" customHeight="1">
      <c r="A246" s="90"/>
      <c r="B246" s="91"/>
      <c r="C246" s="92"/>
      <c r="D246" s="90"/>
      <c r="E246" s="91"/>
      <c r="F246" s="92"/>
      <c r="G246" s="92"/>
      <c r="H246" s="91"/>
      <c r="I246" s="92"/>
      <c r="J246" s="92"/>
      <c r="K246" s="91"/>
      <c r="L246" s="92"/>
      <c r="M246" s="92"/>
      <c r="N246" s="92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</row>
    <row r="247" ht="12.75" customHeight="1">
      <c r="A247" s="90"/>
      <c r="B247" s="91"/>
      <c r="C247" s="92"/>
      <c r="D247" s="90"/>
      <c r="E247" s="91"/>
      <c r="F247" s="92"/>
      <c r="G247" s="92"/>
      <c r="H247" s="91"/>
      <c r="I247" s="92"/>
      <c r="J247" s="92"/>
      <c r="K247" s="91"/>
      <c r="L247" s="92"/>
      <c r="M247" s="92"/>
      <c r="N247" s="92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</row>
    <row r="248" ht="12.75" customHeight="1">
      <c r="A248" s="90"/>
      <c r="B248" s="91"/>
      <c r="C248" s="92"/>
      <c r="D248" s="90"/>
      <c r="E248" s="91"/>
      <c r="F248" s="92"/>
      <c r="G248" s="92"/>
      <c r="H248" s="91"/>
      <c r="I248" s="92"/>
      <c r="J248" s="92"/>
      <c r="K248" s="91"/>
      <c r="L248" s="92"/>
      <c r="M248" s="92"/>
      <c r="N248" s="92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</row>
    <row r="249" ht="12.75" customHeight="1">
      <c r="A249" s="90"/>
      <c r="B249" s="91"/>
      <c r="C249" s="92"/>
      <c r="D249" s="90"/>
      <c r="E249" s="91"/>
      <c r="F249" s="92"/>
      <c r="G249" s="92"/>
      <c r="H249" s="91"/>
      <c r="I249" s="92"/>
      <c r="J249" s="92"/>
      <c r="K249" s="91"/>
      <c r="L249" s="92"/>
      <c r="M249" s="92"/>
      <c r="N249" s="92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</row>
    <row r="250" ht="12.75" customHeight="1">
      <c r="A250" s="90"/>
      <c r="B250" s="91"/>
      <c r="C250" s="92"/>
      <c r="D250" s="90"/>
      <c r="E250" s="91"/>
      <c r="F250" s="92"/>
      <c r="G250" s="92"/>
      <c r="H250" s="91"/>
      <c r="I250" s="92"/>
      <c r="J250" s="92"/>
      <c r="K250" s="91"/>
      <c r="L250" s="92"/>
      <c r="M250" s="92"/>
      <c r="N250" s="92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</row>
    <row r="251" ht="12.75" customHeight="1">
      <c r="A251" s="90"/>
      <c r="B251" s="91"/>
      <c r="C251" s="92"/>
      <c r="D251" s="90"/>
      <c r="E251" s="91"/>
      <c r="F251" s="92"/>
      <c r="G251" s="92"/>
      <c r="H251" s="91"/>
      <c r="I251" s="92"/>
      <c r="J251" s="92"/>
      <c r="K251" s="91"/>
      <c r="L251" s="92"/>
      <c r="M251" s="92"/>
      <c r="N251" s="92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</row>
    <row r="252" ht="12.75" customHeight="1">
      <c r="A252" s="90"/>
      <c r="B252" s="91"/>
      <c r="C252" s="92"/>
      <c r="D252" s="90"/>
      <c r="E252" s="91"/>
      <c r="F252" s="92"/>
      <c r="G252" s="92"/>
      <c r="H252" s="91"/>
      <c r="I252" s="92"/>
      <c r="J252" s="92"/>
      <c r="K252" s="91"/>
      <c r="L252" s="92"/>
      <c r="M252" s="92"/>
      <c r="N252" s="92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</row>
    <row r="253" ht="12.75" customHeight="1">
      <c r="A253" s="90"/>
      <c r="B253" s="91"/>
      <c r="C253" s="92"/>
      <c r="D253" s="90"/>
      <c r="E253" s="91"/>
      <c r="F253" s="92"/>
      <c r="G253" s="92"/>
      <c r="H253" s="91"/>
      <c r="I253" s="92"/>
      <c r="J253" s="92"/>
      <c r="K253" s="91"/>
      <c r="L253" s="92"/>
      <c r="M253" s="92"/>
      <c r="N253" s="92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</row>
    <row r="254" ht="12.75" customHeight="1">
      <c r="A254" s="90"/>
      <c r="B254" s="91"/>
      <c r="C254" s="92"/>
      <c r="D254" s="90"/>
      <c r="E254" s="91"/>
      <c r="F254" s="92"/>
      <c r="G254" s="92"/>
      <c r="H254" s="91"/>
      <c r="I254" s="92"/>
      <c r="J254" s="92"/>
      <c r="K254" s="91"/>
      <c r="L254" s="92"/>
      <c r="M254" s="92"/>
      <c r="N254" s="92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</row>
    <row r="255" ht="12.75" customHeight="1">
      <c r="A255" s="90"/>
      <c r="B255" s="91"/>
      <c r="C255" s="92"/>
      <c r="D255" s="90"/>
      <c r="E255" s="91"/>
      <c r="F255" s="92"/>
      <c r="G255" s="92"/>
      <c r="H255" s="91"/>
      <c r="I255" s="92"/>
      <c r="J255" s="92"/>
      <c r="K255" s="91"/>
      <c r="L255" s="92"/>
      <c r="M255" s="92"/>
      <c r="N255" s="92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</row>
    <row r="256" ht="12.75" customHeight="1">
      <c r="A256" s="90"/>
      <c r="B256" s="91"/>
      <c r="C256" s="92"/>
      <c r="D256" s="90"/>
      <c r="E256" s="91"/>
      <c r="F256" s="92"/>
      <c r="G256" s="92"/>
      <c r="H256" s="91"/>
      <c r="I256" s="92"/>
      <c r="J256" s="92"/>
      <c r="K256" s="91"/>
      <c r="L256" s="92"/>
      <c r="M256" s="92"/>
      <c r="N256" s="92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</row>
    <row r="257" ht="12.75" customHeight="1">
      <c r="A257" s="90"/>
      <c r="B257" s="91"/>
      <c r="C257" s="92"/>
      <c r="D257" s="90"/>
      <c r="E257" s="91"/>
      <c r="F257" s="92"/>
      <c r="G257" s="92"/>
      <c r="H257" s="91"/>
      <c r="I257" s="92"/>
      <c r="J257" s="92"/>
      <c r="K257" s="91"/>
      <c r="L257" s="92"/>
      <c r="M257" s="92"/>
      <c r="N257" s="92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</row>
    <row r="258" ht="12.75" customHeight="1">
      <c r="A258" s="90"/>
      <c r="B258" s="91"/>
      <c r="C258" s="92"/>
      <c r="D258" s="90"/>
      <c r="E258" s="91"/>
      <c r="F258" s="92"/>
      <c r="G258" s="92"/>
      <c r="H258" s="91"/>
      <c r="I258" s="92"/>
      <c r="J258" s="92"/>
      <c r="K258" s="91"/>
      <c r="L258" s="92"/>
      <c r="M258" s="92"/>
      <c r="N258" s="92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</row>
    <row r="259" ht="12.75" customHeight="1">
      <c r="A259" s="90"/>
      <c r="B259" s="91"/>
      <c r="C259" s="92"/>
      <c r="D259" s="90"/>
      <c r="E259" s="91"/>
      <c r="F259" s="92"/>
      <c r="G259" s="92"/>
      <c r="H259" s="91"/>
      <c r="I259" s="92"/>
      <c r="J259" s="92"/>
      <c r="K259" s="91"/>
      <c r="L259" s="92"/>
      <c r="M259" s="92"/>
      <c r="N259" s="92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</row>
    <row r="260" ht="12.75" customHeight="1">
      <c r="A260" s="90"/>
      <c r="B260" s="91"/>
      <c r="C260" s="92"/>
      <c r="D260" s="90"/>
      <c r="E260" s="91"/>
      <c r="F260" s="92"/>
      <c r="G260" s="92"/>
      <c r="H260" s="91"/>
      <c r="I260" s="92"/>
      <c r="J260" s="92"/>
      <c r="K260" s="91"/>
      <c r="L260" s="92"/>
      <c r="M260" s="92"/>
      <c r="N260" s="92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</row>
    <row r="261" ht="12.75" customHeight="1">
      <c r="A261" s="90"/>
      <c r="B261" s="91"/>
      <c r="C261" s="92"/>
      <c r="D261" s="90"/>
      <c r="E261" s="91"/>
      <c r="F261" s="92"/>
      <c r="G261" s="92"/>
      <c r="H261" s="91"/>
      <c r="I261" s="92"/>
      <c r="J261" s="92"/>
      <c r="K261" s="91"/>
      <c r="L261" s="92"/>
      <c r="M261" s="92"/>
      <c r="N261" s="92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</row>
    <row r="262" ht="12.75" customHeight="1">
      <c r="A262" s="90"/>
      <c r="B262" s="91"/>
      <c r="C262" s="92"/>
      <c r="D262" s="90"/>
      <c r="E262" s="91"/>
      <c r="F262" s="92"/>
      <c r="G262" s="92"/>
      <c r="H262" s="91"/>
      <c r="I262" s="92"/>
      <c r="J262" s="92"/>
      <c r="K262" s="91"/>
      <c r="L262" s="92"/>
      <c r="M262" s="92"/>
      <c r="N262" s="92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</row>
    <row r="263" ht="12.75" customHeight="1">
      <c r="A263" s="90"/>
      <c r="B263" s="91"/>
      <c r="C263" s="92"/>
      <c r="D263" s="90"/>
      <c r="E263" s="91"/>
      <c r="F263" s="92"/>
      <c r="G263" s="92"/>
      <c r="H263" s="91"/>
      <c r="I263" s="92"/>
      <c r="J263" s="92"/>
      <c r="K263" s="91"/>
      <c r="L263" s="92"/>
      <c r="M263" s="92"/>
      <c r="N263" s="92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</row>
    <row r="264" ht="12.75" customHeight="1">
      <c r="A264" s="90"/>
      <c r="B264" s="91"/>
      <c r="C264" s="92"/>
      <c r="D264" s="90"/>
      <c r="E264" s="91"/>
      <c r="F264" s="92"/>
      <c r="G264" s="92"/>
      <c r="H264" s="91"/>
      <c r="I264" s="92"/>
      <c r="J264" s="92"/>
      <c r="K264" s="91"/>
      <c r="L264" s="92"/>
      <c r="M264" s="92"/>
      <c r="N264" s="92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</row>
    <row r="265" ht="12.75" customHeight="1">
      <c r="A265" s="90"/>
      <c r="B265" s="91"/>
      <c r="C265" s="92"/>
      <c r="D265" s="90"/>
      <c r="E265" s="91"/>
      <c r="F265" s="92"/>
      <c r="G265" s="92"/>
      <c r="H265" s="91"/>
      <c r="I265" s="92"/>
      <c r="J265" s="92"/>
      <c r="K265" s="91"/>
      <c r="L265" s="92"/>
      <c r="M265" s="92"/>
      <c r="N265" s="92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</row>
    <row r="266" ht="12.75" customHeight="1">
      <c r="A266" s="90"/>
      <c r="B266" s="91"/>
      <c r="C266" s="92"/>
      <c r="D266" s="90"/>
      <c r="E266" s="91"/>
      <c r="F266" s="92"/>
      <c r="G266" s="92"/>
      <c r="H266" s="91"/>
      <c r="I266" s="92"/>
      <c r="J266" s="92"/>
      <c r="K266" s="91"/>
      <c r="L266" s="92"/>
      <c r="M266" s="92"/>
      <c r="N266" s="92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</row>
    <row r="267" ht="12.75" customHeight="1">
      <c r="A267" s="90"/>
      <c r="B267" s="91"/>
      <c r="C267" s="92"/>
      <c r="D267" s="90"/>
      <c r="E267" s="91"/>
      <c r="F267" s="92"/>
      <c r="G267" s="92"/>
      <c r="H267" s="91"/>
      <c r="I267" s="92"/>
      <c r="J267" s="92"/>
      <c r="K267" s="91"/>
      <c r="L267" s="92"/>
      <c r="M267" s="92"/>
      <c r="N267" s="92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</row>
    <row r="268" ht="12.75" customHeight="1">
      <c r="A268" s="90"/>
      <c r="B268" s="91"/>
      <c r="C268" s="92"/>
      <c r="D268" s="90"/>
      <c r="E268" s="91"/>
      <c r="F268" s="92"/>
      <c r="G268" s="92"/>
      <c r="H268" s="91"/>
      <c r="I268" s="92"/>
      <c r="J268" s="92"/>
      <c r="K268" s="91"/>
      <c r="L268" s="92"/>
      <c r="M268" s="92"/>
      <c r="N268" s="92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</row>
    <row r="269" ht="12.75" customHeight="1">
      <c r="A269" s="90"/>
      <c r="B269" s="91"/>
      <c r="C269" s="92"/>
      <c r="D269" s="90"/>
      <c r="E269" s="91"/>
      <c r="F269" s="92"/>
      <c r="G269" s="92"/>
      <c r="H269" s="91"/>
      <c r="I269" s="92"/>
      <c r="J269" s="92"/>
      <c r="K269" s="91"/>
      <c r="L269" s="92"/>
      <c r="M269" s="92"/>
      <c r="N269" s="92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</row>
    <row r="270" ht="12.75" customHeight="1">
      <c r="A270" s="90"/>
      <c r="B270" s="91"/>
      <c r="C270" s="92"/>
      <c r="D270" s="90"/>
      <c r="E270" s="91"/>
      <c r="F270" s="92"/>
      <c r="G270" s="92"/>
      <c r="H270" s="91"/>
      <c r="I270" s="92"/>
      <c r="J270" s="92"/>
      <c r="K270" s="91"/>
      <c r="L270" s="92"/>
      <c r="M270" s="92"/>
      <c r="N270" s="92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</row>
    <row r="271" ht="12.75" customHeight="1">
      <c r="A271" s="90"/>
      <c r="B271" s="91"/>
      <c r="C271" s="92"/>
      <c r="D271" s="90"/>
      <c r="E271" s="91"/>
      <c r="F271" s="92"/>
      <c r="G271" s="92"/>
      <c r="H271" s="91"/>
      <c r="I271" s="92"/>
      <c r="J271" s="92"/>
      <c r="K271" s="91"/>
      <c r="L271" s="92"/>
      <c r="M271" s="92"/>
      <c r="N271" s="92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</row>
    <row r="272" ht="12.75" customHeight="1">
      <c r="A272" s="90"/>
      <c r="B272" s="91"/>
      <c r="C272" s="92"/>
      <c r="D272" s="90"/>
      <c r="E272" s="91"/>
      <c r="F272" s="92"/>
      <c r="G272" s="92"/>
      <c r="H272" s="91"/>
      <c r="I272" s="92"/>
      <c r="J272" s="92"/>
      <c r="K272" s="91"/>
      <c r="L272" s="92"/>
      <c r="M272" s="92"/>
      <c r="N272" s="92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</row>
    <row r="273" ht="12.75" customHeight="1">
      <c r="A273" s="90"/>
      <c r="B273" s="91"/>
      <c r="C273" s="92"/>
      <c r="D273" s="90"/>
      <c r="E273" s="91"/>
      <c r="F273" s="92"/>
      <c r="G273" s="92"/>
      <c r="H273" s="91"/>
      <c r="I273" s="92"/>
      <c r="J273" s="92"/>
      <c r="K273" s="91"/>
      <c r="L273" s="92"/>
      <c r="M273" s="92"/>
      <c r="N273" s="92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</row>
    <row r="274" ht="12.75" customHeight="1">
      <c r="A274" s="90"/>
      <c r="B274" s="91"/>
      <c r="C274" s="92"/>
      <c r="D274" s="90"/>
      <c r="E274" s="91"/>
      <c r="F274" s="92"/>
      <c r="G274" s="92"/>
      <c r="H274" s="91"/>
      <c r="I274" s="92"/>
      <c r="J274" s="92"/>
      <c r="K274" s="91"/>
      <c r="L274" s="92"/>
      <c r="M274" s="92"/>
      <c r="N274" s="92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</row>
    <row r="275" ht="12.75" customHeight="1">
      <c r="A275" s="90"/>
      <c r="B275" s="91"/>
      <c r="C275" s="92"/>
      <c r="D275" s="90"/>
      <c r="E275" s="91"/>
      <c r="F275" s="92"/>
      <c r="G275" s="92"/>
      <c r="H275" s="91"/>
      <c r="I275" s="92"/>
      <c r="J275" s="92"/>
      <c r="K275" s="91"/>
      <c r="L275" s="92"/>
      <c r="M275" s="92"/>
      <c r="N275" s="92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</row>
    <row r="276" ht="12.75" customHeight="1">
      <c r="A276" s="90"/>
      <c r="B276" s="91"/>
      <c r="C276" s="92"/>
      <c r="D276" s="90"/>
      <c r="E276" s="91"/>
      <c r="F276" s="92"/>
      <c r="G276" s="92"/>
      <c r="H276" s="91"/>
      <c r="I276" s="92"/>
      <c r="J276" s="92"/>
      <c r="K276" s="91"/>
      <c r="L276" s="92"/>
      <c r="M276" s="92"/>
      <c r="N276" s="92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</row>
    <row r="277" ht="12.75" customHeight="1">
      <c r="A277" s="90"/>
      <c r="B277" s="91"/>
      <c r="C277" s="92"/>
      <c r="D277" s="90"/>
      <c r="E277" s="91"/>
      <c r="F277" s="92"/>
      <c r="G277" s="92"/>
      <c r="H277" s="91"/>
      <c r="I277" s="92"/>
      <c r="J277" s="92"/>
      <c r="K277" s="91"/>
      <c r="L277" s="92"/>
      <c r="M277" s="92"/>
      <c r="N277" s="92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</row>
    <row r="278" ht="12.75" customHeight="1">
      <c r="A278" s="90"/>
      <c r="B278" s="91"/>
      <c r="C278" s="92"/>
      <c r="D278" s="90"/>
      <c r="E278" s="91"/>
      <c r="F278" s="92"/>
      <c r="G278" s="92"/>
      <c r="H278" s="91"/>
      <c r="I278" s="92"/>
      <c r="J278" s="92"/>
      <c r="K278" s="91"/>
      <c r="L278" s="92"/>
      <c r="M278" s="92"/>
      <c r="N278" s="92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</row>
    <row r="279" ht="12.75" customHeight="1">
      <c r="A279" s="90"/>
      <c r="B279" s="91"/>
      <c r="C279" s="92"/>
      <c r="D279" s="90"/>
      <c r="E279" s="91"/>
      <c r="F279" s="92"/>
      <c r="G279" s="92"/>
      <c r="H279" s="91"/>
      <c r="I279" s="92"/>
      <c r="J279" s="92"/>
      <c r="K279" s="91"/>
      <c r="L279" s="92"/>
      <c r="M279" s="92"/>
      <c r="N279" s="92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</row>
    <row r="280" ht="12.75" customHeight="1">
      <c r="A280" s="90"/>
      <c r="B280" s="91"/>
      <c r="C280" s="92"/>
      <c r="D280" s="90"/>
      <c r="E280" s="91"/>
      <c r="F280" s="92"/>
      <c r="G280" s="92"/>
      <c r="H280" s="91"/>
      <c r="I280" s="92"/>
      <c r="J280" s="92"/>
      <c r="K280" s="91"/>
      <c r="L280" s="92"/>
      <c r="M280" s="92"/>
      <c r="N280" s="92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</row>
    <row r="281" ht="12.75" customHeight="1">
      <c r="A281" s="90"/>
      <c r="B281" s="91"/>
      <c r="C281" s="92"/>
      <c r="D281" s="90"/>
      <c r="E281" s="91"/>
      <c r="F281" s="92"/>
      <c r="G281" s="92"/>
      <c r="H281" s="91"/>
      <c r="I281" s="92"/>
      <c r="J281" s="92"/>
      <c r="K281" s="91"/>
      <c r="L281" s="92"/>
      <c r="M281" s="92"/>
      <c r="N281" s="92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</row>
    <row r="282" ht="12.75" customHeight="1">
      <c r="A282" s="90"/>
      <c r="B282" s="91"/>
      <c r="C282" s="92"/>
      <c r="D282" s="90"/>
      <c r="E282" s="91"/>
      <c r="F282" s="92"/>
      <c r="G282" s="92"/>
      <c r="H282" s="91"/>
      <c r="I282" s="92"/>
      <c r="J282" s="92"/>
      <c r="K282" s="91"/>
      <c r="L282" s="92"/>
      <c r="M282" s="92"/>
      <c r="N282" s="92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</row>
    <row r="283" ht="12.75" customHeight="1">
      <c r="A283" s="90"/>
      <c r="B283" s="91"/>
      <c r="C283" s="92"/>
      <c r="D283" s="90"/>
      <c r="E283" s="91"/>
      <c r="F283" s="92"/>
      <c r="G283" s="92"/>
      <c r="H283" s="91"/>
      <c r="I283" s="92"/>
      <c r="J283" s="92"/>
      <c r="K283" s="91"/>
      <c r="L283" s="92"/>
      <c r="M283" s="92"/>
      <c r="N283" s="92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</row>
    <row r="284" ht="12.75" customHeight="1">
      <c r="A284" s="90"/>
      <c r="B284" s="91"/>
      <c r="C284" s="92"/>
      <c r="D284" s="90"/>
      <c r="E284" s="91"/>
      <c r="F284" s="92"/>
      <c r="G284" s="92"/>
      <c r="H284" s="91"/>
      <c r="I284" s="92"/>
      <c r="J284" s="92"/>
      <c r="K284" s="91"/>
      <c r="L284" s="92"/>
      <c r="M284" s="92"/>
      <c r="N284" s="92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</row>
    <row r="285" ht="12.75" customHeight="1">
      <c r="A285" s="90"/>
      <c r="B285" s="91"/>
      <c r="C285" s="92"/>
      <c r="D285" s="90"/>
      <c r="E285" s="91"/>
      <c r="F285" s="92"/>
      <c r="G285" s="92"/>
      <c r="H285" s="91"/>
      <c r="I285" s="92"/>
      <c r="J285" s="92"/>
      <c r="K285" s="91"/>
      <c r="L285" s="92"/>
      <c r="M285" s="92"/>
      <c r="N285" s="92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</row>
    <row r="286" ht="12.75" customHeight="1">
      <c r="A286" s="90"/>
      <c r="B286" s="91"/>
      <c r="C286" s="92"/>
      <c r="D286" s="90"/>
      <c r="E286" s="91"/>
      <c r="F286" s="92"/>
      <c r="G286" s="92"/>
      <c r="H286" s="91"/>
      <c r="I286" s="92"/>
      <c r="J286" s="92"/>
      <c r="K286" s="91"/>
      <c r="L286" s="92"/>
      <c r="M286" s="92"/>
      <c r="N286" s="92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</row>
    <row r="287" ht="12.75" customHeight="1">
      <c r="A287" s="90"/>
      <c r="B287" s="91"/>
      <c r="C287" s="92"/>
      <c r="D287" s="90"/>
      <c r="E287" s="91"/>
      <c r="F287" s="92"/>
      <c r="G287" s="92"/>
      <c r="H287" s="91"/>
      <c r="I287" s="92"/>
      <c r="J287" s="92"/>
      <c r="K287" s="91"/>
      <c r="L287" s="92"/>
      <c r="M287" s="92"/>
      <c r="N287" s="92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</row>
    <row r="288" ht="12.75" customHeight="1">
      <c r="A288" s="90"/>
      <c r="B288" s="91"/>
      <c r="C288" s="92"/>
      <c r="D288" s="90"/>
      <c r="E288" s="91"/>
      <c r="F288" s="92"/>
      <c r="G288" s="92"/>
      <c r="H288" s="91"/>
      <c r="I288" s="92"/>
      <c r="J288" s="92"/>
      <c r="K288" s="91"/>
      <c r="L288" s="92"/>
      <c r="M288" s="92"/>
      <c r="N288" s="92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</row>
    <row r="289" ht="12.75" customHeight="1">
      <c r="A289" s="90"/>
      <c r="B289" s="91"/>
      <c r="C289" s="92"/>
      <c r="D289" s="90"/>
      <c r="E289" s="91"/>
      <c r="F289" s="92"/>
      <c r="G289" s="92"/>
      <c r="H289" s="91"/>
      <c r="I289" s="92"/>
      <c r="J289" s="92"/>
      <c r="K289" s="91"/>
      <c r="L289" s="92"/>
      <c r="M289" s="92"/>
      <c r="N289" s="92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</row>
    <row r="290" ht="12.75" customHeight="1">
      <c r="A290" s="90"/>
      <c r="B290" s="91"/>
      <c r="C290" s="92"/>
      <c r="D290" s="90"/>
      <c r="E290" s="91"/>
      <c r="F290" s="92"/>
      <c r="G290" s="92"/>
      <c r="H290" s="91"/>
      <c r="I290" s="92"/>
      <c r="J290" s="92"/>
      <c r="K290" s="91"/>
      <c r="L290" s="92"/>
      <c r="M290" s="92"/>
      <c r="N290" s="92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</row>
    <row r="291" ht="12.75" customHeight="1">
      <c r="A291" s="90"/>
      <c r="B291" s="91"/>
      <c r="C291" s="92"/>
      <c r="D291" s="90"/>
      <c r="E291" s="91"/>
      <c r="F291" s="92"/>
      <c r="G291" s="92"/>
      <c r="H291" s="91"/>
      <c r="I291" s="92"/>
      <c r="J291" s="92"/>
      <c r="K291" s="91"/>
      <c r="L291" s="92"/>
      <c r="M291" s="92"/>
      <c r="N291" s="92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</row>
    <row r="292" ht="12.75" customHeight="1">
      <c r="A292" s="90"/>
      <c r="B292" s="91"/>
      <c r="C292" s="92"/>
      <c r="D292" s="90"/>
      <c r="E292" s="91"/>
      <c r="F292" s="92"/>
      <c r="G292" s="92"/>
      <c r="H292" s="91"/>
      <c r="I292" s="92"/>
      <c r="J292" s="92"/>
      <c r="K292" s="91"/>
      <c r="L292" s="92"/>
      <c r="M292" s="92"/>
      <c r="N292" s="92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</row>
    <row r="293" ht="12.75" customHeight="1">
      <c r="A293" s="90"/>
      <c r="B293" s="91"/>
      <c r="C293" s="92"/>
      <c r="D293" s="90"/>
      <c r="E293" s="91"/>
      <c r="F293" s="92"/>
      <c r="G293" s="92"/>
      <c r="H293" s="91"/>
      <c r="I293" s="92"/>
      <c r="J293" s="92"/>
      <c r="K293" s="91"/>
      <c r="L293" s="92"/>
      <c r="M293" s="92"/>
      <c r="N293" s="92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</row>
    <row r="294" ht="12.75" customHeight="1">
      <c r="A294" s="90"/>
      <c r="B294" s="91"/>
      <c r="C294" s="92"/>
      <c r="D294" s="90"/>
      <c r="E294" s="91"/>
      <c r="F294" s="92"/>
      <c r="G294" s="92"/>
      <c r="H294" s="91"/>
      <c r="I294" s="92"/>
      <c r="J294" s="92"/>
      <c r="K294" s="91"/>
      <c r="L294" s="92"/>
      <c r="M294" s="92"/>
      <c r="N294" s="92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</row>
    <row r="295" ht="12.75" customHeight="1">
      <c r="A295" s="90"/>
      <c r="B295" s="91"/>
      <c r="C295" s="92"/>
      <c r="D295" s="90"/>
      <c r="E295" s="91"/>
      <c r="F295" s="92"/>
      <c r="G295" s="92"/>
      <c r="H295" s="91"/>
      <c r="I295" s="92"/>
      <c r="J295" s="92"/>
      <c r="K295" s="91"/>
      <c r="L295" s="92"/>
      <c r="M295" s="92"/>
      <c r="N295" s="92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</row>
    <row r="296" ht="12.75" customHeight="1">
      <c r="A296" s="90"/>
      <c r="B296" s="91"/>
      <c r="C296" s="92"/>
      <c r="D296" s="90"/>
      <c r="E296" s="91"/>
      <c r="F296" s="92"/>
      <c r="G296" s="92"/>
      <c r="H296" s="91"/>
      <c r="I296" s="92"/>
      <c r="J296" s="92"/>
      <c r="K296" s="91"/>
      <c r="L296" s="92"/>
      <c r="M296" s="92"/>
      <c r="N296" s="92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</row>
    <row r="297" ht="12.75" customHeight="1">
      <c r="A297" s="90"/>
      <c r="B297" s="91"/>
      <c r="C297" s="92"/>
      <c r="D297" s="90"/>
      <c r="E297" s="91"/>
      <c r="F297" s="92"/>
      <c r="G297" s="92"/>
      <c r="H297" s="91"/>
      <c r="I297" s="92"/>
      <c r="J297" s="92"/>
      <c r="K297" s="91"/>
      <c r="L297" s="92"/>
      <c r="M297" s="92"/>
      <c r="N297" s="92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</row>
    <row r="298" ht="12.75" customHeight="1">
      <c r="A298" s="90"/>
      <c r="B298" s="91"/>
      <c r="C298" s="92"/>
      <c r="D298" s="90"/>
      <c r="E298" s="91"/>
      <c r="F298" s="92"/>
      <c r="G298" s="92"/>
      <c r="H298" s="91"/>
      <c r="I298" s="92"/>
      <c r="J298" s="92"/>
      <c r="K298" s="91"/>
      <c r="L298" s="92"/>
      <c r="M298" s="92"/>
      <c r="N298" s="92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</row>
    <row r="299" ht="12.75" customHeight="1">
      <c r="A299" s="90"/>
      <c r="B299" s="91"/>
      <c r="C299" s="92"/>
      <c r="D299" s="90"/>
      <c r="E299" s="91"/>
      <c r="F299" s="92"/>
      <c r="G299" s="92"/>
      <c r="H299" s="91"/>
      <c r="I299" s="92"/>
      <c r="J299" s="92"/>
      <c r="K299" s="91"/>
      <c r="L299" s="92"/>
      <c r="M299" s="92"/>
      <c r="N299" s="92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</row>
    <row r="300" ht="12.75" customHeight="1">
      <c r="A300" s="90"/>
      <c r="B300" s="91"/>
      <c r="C300" s="92"/>
      <c r="D300" s="90"/>
      <c r="E300" s="91"/>
      <c r="F300" s="92"/>
      <c r="G300" s="92"/>
      <c r="H300" s="91"/>
      <c r="I300" s="92"/>
      <c r="J300" s="92"/>
      <c r="K300" s="91"/>
      <c r="L300" s="92"/>
      <c r="M300" s="92"/>
      <c r="N300" s="92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</row>
    <row r="301" ht="12.75" customHeight="1">
      <c r="A301" s="90"/>
      <c r="B301" s="91"/>
      <c r="C301" s="92"/>
      <c r="D301" s="90"/>
      <c r="E301" s="91"/>
      <c r="F301" s="92"/>
      <c r="G301" s="92"/>
      <c r="H301" s="91"/>
      <c r="I301" s="92"/>
      <c r="J301" s="92"/>
      <c r="K301" s="91"/>
      <c r="L301" s="92"/>
      <c r="M301" s="92"/>
      <c r="N301" s="92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</row>
    <row r="302" ht="12.75" customHeight="1">
      <c r="A302" s="90"/>
      <c r="B302" s="91"/>
      <c r="C302" s="92"/>
      <c r="D302" s="90"/>
      <c r="E302" s="91"/>
      <c r="F302" s="92"/>
      <c r="G302" s="92"/>
      <c r="H302" s="91"/>
      <c r="I302" s="92"/>
      <c r="J302" s="92"/>
      <c r="K302" s="91"/>
      <c r="L302" s="92"/>
      <c r="M302" s="92"/>
      <c r="N302" s="92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</row>
    <row r="303" ht="12.75" customHeight="1">
      <c r="A303" s="90"/>
      <c r="B303" s="91"/>
      <c r="C303" s="92"/>
      <c r="D303" s="90"/>
      <c r="E303" s="91"/>
      <c r="F303" s="92"/>
      <c r="G303" s="92"/>
      <c r="H303" s="91"/>
      <c r="I303" s="92"/>
      <c r="J303" s="92"/>
      <c r="K303" s="91"/>
      <c r="L303" s="92"/>
      <c r="M303" s="92"/>
      <c r="N303" s="92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</row>
    <row r="304" ht="12.75" customHeight="1">
      <c r="A304" s="90"/>
      <c r="B304" s="91"/>
      <c r="C304" s="92"/>
      <c r="D304" s="90"/>
      <c r="E304" s="91"/>
      <c r="F304" s="92"/>
      <c r="G304" s="92"/>
      <c r="H304" s="91"/>
      <c r="I304" s="92"/>
      <c r="J304" s="92"/>
      <c r="K304" s="91"/>
      <c r="L304" s="92"/>
      <c r="M304" s="92"/>
      <c r="N304" s="92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</row>
    <row r="305" ht="12.75" customHeight="1">
      <c r="A305" s="90"/>
      <c r="B305" s="91"/>
      <c r="C305" s="92"/>
      <c r="D305" s="90"/>
      <c r="E305" s="91"/>
      <c r="F305" s="92"/>
      <c r="G305" s="92"/>
      <c r="H305" s="91"/>
      <c r="I305" s="92"/>
      <c r="J305" s="92"/>
      <c r="K305" s="91"/>
      <c r="L305" s="92"/>
      <c r="M305" s="92"/>
      <c r="N305" s="92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</row>
    <row r="306" ht="12.75" customHeight="1">
      <c r="A306" s="90"/>
      <c r="B306" s="91"/>
      <c r="C306" s="92"/>
      <c r="D306" s="90"/>
      <c r="E306" s="91"/>
      <c r="F306" s="92"/>
      <c r="G306" s="92"/>
      <c r="H306" s="91"/>
      <c r="I306" s="92"/>
      <c r="J306" s="92"/>
      <c r="K306" s="91"/>
      <c r="L306" s="92"/>
      <c r="M306" s="92"/>
      <c r="N306" s="92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</row>
    <row r="307" ht="12.75" customHeight="1">
      <c r="A307" s="90"/>
      <c r="B307" s="91"/>
      <c r="C307" s="92"/>
      <c r="D307" s="90"/>
      <c r="E307" s="91"/>
      <c r="F307" s="92"/>
      <c r="G307" s="92"/>
      <c r="H307" s="91"/>
      <c r="I307" s="92"/>
      <c r="J307" s="92"/>
      <c r="K307" s="91"/>
      <c r="L307" s="92"/>
      <c r="M307" s="92"/>
      <c r="N307" s="92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</row>
    <row r="308" ht="12.75" customHeight="1">
      <c r="A308" s="90"/>
      <c r="B308" s="91"/>
      <c r="C308" s="92"/>
      <c r="D308" s="90"/>
      <c r="E308" s="91"/>
      <c r="F308" s="92"/>
      <c r="G308" s="92"/>
      <c r="H308" s="91"/>
      <c r="I308" s="92"/>
      <c r="J308" s="92"/>
      <c r="K308" s="91"/>
      <c r="L308" s="92"/>
      <c r="M308" s="92"/>
      <c r="N308" s="92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</row>
    <row r="309" ht="12.75" customHeight="1">
      <c r="A309" s="90"/>
      <c r="B309" s="91"/>
      <c r="C309" s="92"/>
      <c r="D309" s="90"/>
      <c r="E309" s="91"/>
      <c r="F309" s="92"/>
      <c r="G309" s="92"/>
      <c r="H309" s="91"/>
      <c r="I309" s="92"/>
      <c r="J309" s="92"/>
      <c r="K309" s="91"/>
      <c r="L309" s="92"/>
      <c r="M309" s="92"/>
      <c r="N309" s="92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</row>
    <row r="310" ht="12.75" customHeight="1">
      <c r="A310" s="90"/>
      <c r="B310" s="91"/>
      <c r="C310" s="92"/>
      <c r="D310" s="90"/>
      <c r="E310" s="91"/>
      <c r="F310" s="92"/>
      <c r="G310" s="92"/>
      <c r="H310" s="91"/>
      <c r="I310" s="92"/>
      <c r="J310" s="92"/>
      <c r="K310" s="91"/>
      <c r="L310" s="92"/>
      <c r="M310" s="92"/>
      <c r="N310" s="92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</row>
    <row r="311" ht="12.75" customHeight="1">
      <c r="A311" s="90"/>
      <c r="B311" s="91"/>
      <c r="C311" s="92"/>
      <c r="D311" s="90"/>
      <c r="E311" s="91"/>
      <c r="F311" s="92"/>
      <c r="G311" s="92"/>
      <c r="H311" s="91"/>
      <c r="I311" s="92"/>
      <c r="J311" s="92"/>
      <c r="K311" s="91"/>
      <c r="L311" s="92"/>
      <c r="M311" s="92"/>
      <c r="N311" s="92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</row>
    <row r="312" ht="12.75" customHeight="1">
      <c r="A312" s="90"/>
      <c r="B312" s="91"/>
      <c r="C312" s="92"/>
      <c r="D312" s="90"/>
      <c r="E312" s="91"/>
      <c r="F312" s="92"/>
      <c r="G312" s="92"/>
      <c r="H312" s="91"/>
      <c r="I312" s="92"/>
      <c r="J312" s="92"/>
      <c r="K312" s="91"/>
      <c r="L312" s="92"/>
      <c r="M312" s="92"/>
      <c r="N312" s="92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</row>
    <row r="313" ht="12.75" customHeight="1">
      <c r="A313" s="90"/>
      <c r="B313" s="91"/>
      <c r="C313" s="92"/>
      <c r="D313" s="90"/>
      <c r="E313" s="91"/>
      <c r="F313" s="92"/>
      <c r="G313" s="92"/>
      <c r="H313" s="91"/>
      <c r="I313" s="92"/>
      <c r="J313" s="92"/>
      <c r="K313" s="91"/>
      <c r="L313" s="92"/>
      <c r="M313" s="92"/>
      <c r="N313" s="92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</row>
    <row r="314" ht="12.75" customHeight="1">
      <c r="A314" s="90"/>
      <c r="B314" s="91"/>
      <c r="C314" s="92"/>
      <c r="D314" s="90"/>
      <c r="E314" s="91"/>
      <c r="F314" s="92"/>
      <c r="G314" s="92"/>
      <c r="H314" s="91"/>
      <c r="I314" s="92"/>
      <c r="J314" s="92"/>
      <c r="K314" s="91"/>
      <c r="L314" s="92"/>
      <c r="M314" s="92"/>
      <c r="N314" s="92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</row>
    <row r="315" ht="12.75" customHeight="1">
      <c r="A315" s="90"/>
      <c r="B315" s="91"/>
      <c r="C315" s="92"/>
      <c r="D315" s="90"/>
      <c r="E315" s="91"/>
      <c r="F315" s="92"/>
      <c r="G315" s="92"/>
      <c r="H315" s="91"/>
      <c r="I315" s="92"/>
      <c r="J315" s="92"/>
      <c r="K315" s="91"/>
      <c r="L315" s="92"/>
      <c r="M315" s="92"/>
      <c r="N315" s="92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</row>
    <row r="316" ht="12.75" customHeight="1">
      <c r="A316" s="90"/>
      <c r="B316" s="91"/>
      <c r="C316" s="92"/>
      <c r="D316" s="90"/>
      <c r="E316" s="91"/>
      <c r="F316" s="92"/>
      <c r="G316" s="92"/>
      <c r="H316" s="91"/>
      <c r="I316" s="92"/>
      <c r="J316" s="92"/>
      <c r="K316" s="91"/>
      <c r="L316" s="92"/>
      <c r="M316" s="92"/>
      <c r="N316" s="92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</row>
    <row r="317" ht="12.75" customHeight="1">
      <c r="A317" s="90"/>
      <c r="B317" s="91"/>
      <c r="C317" s="92"/>
      <c r="D317" s="90"/>
      <c r="E317" s="91"/>
      <c r="F317" s="92"/>
      <c r="G317" s="92"/>
      <c r="H317" s="91"/>
      <c r="I317" s="92"/>
      <c r="J317" s="92"/>
      <c r="K317" s="91"/>
      <c r="L317" s="92"/>
      <c r="M317" s="92"/>
      <c r="N317" s="92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</row>
    <row r="318" ht="12.75" customHeight="1">
      <c r="A318" s="90"/>
      <c r="B318" s="91"/>
      <c r="C318" s="92"/>
      <c r="D318" s="90"/>
      <c r="E318" s="91"/>
      <c r="F318" s="92"/>
      <c r="G318" s="92"/>
      <c r="H318" s="91"/>
      <c r="I318" s="92"/>
      <c r="J318" s="92"/>
      <c r="K318" s="91"/>
      <c r="L318" s="92"/>
      <c r="M318" s="92"/>
      <c r="N318" s="92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</row>
    <row r="319" ht="12.75" customHeight="1">
      <c r="A319" s="90"/>
      <c r="B319" s="91"/>
      <c r="C319" s="92"/>
      <c r="D319" s="90"/>
      <c r="E319" s="91"/>
      <c r="F319" s="92"/>
      <c r="G319" s="92"/>
      <c r="H319" s="91"/>
      <c r="I319" s="92"/>
      <c r="J319" s="92"/>
      <c r="K319" s="91"/>
      <c r="L319" s="92"/>
      <c r="M319" s="92"/>
      <c r="N319" s="92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</row>
    <row r="320" ht="12.75" customHeight="1">
      <c r="A320" s="90"/>
      <c r="B320" s="91"/>
      <c r="C320" s="92"/>
      <c r="D320" s="90"/>
      <c r="E320" s="91"/>
      <c r="F320" s="92"/>
      <c r="G320" s="92"/>
      <c r="H320" s="91"/>
      <c r="I320" s="92"/>
      <c r="J320" s="92"/>
      <c r="K320" s="91"/>
      <c r="L320" s="92"/>
      <c r="M320" s="92"/>
      <c r="N320" s="92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</row>
    <row r="321" ht="12.75" customHeight="1">
      <c r="A321" s="90"/>
      <c r="B321" s="91"/>
      <c r="C321" s="92"/>
      <c r="D321" s="90"/>
      <c r="E321" s="91"/>
      <c r="F321" s="92"/>
      <c r="G321" s="92"/>
      <c r="H321" s="91"/>
      <c r="I321" s="92"/>
      <c r="J321" s="92"/>
      <c r="K321" s="91"/>
      <c r="L321" s="92"/>
      <c r="M321" s="92"/>
      <c r="N321" s="92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</row>
    <row r="322" ht="12.75" customHeight="1">
      <c r="A322" s="90"/>
      <c r="B322" s="91"/>
      <c r="C322" s="92"/>
      <c r="D322" s="90"/>
      <c r="E322" s="91"/>
      <c r="F322" s="92"/>
      <c r="G322" s="92"/>
      <c r="H322" s="91"/>
      <c r="I322" s="92"/>
      <c r="J322" s="92"/>
      <c r="K322" s="91"/>
      <c r="L322" s="92"/>
      <c r="M322" s="92"/>
      <c r="N322" s="92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</row>
    <row r="323" ht="12.75" customHeight="1">
      <c r="A323" s="90"/>
      <c r="B323" s="91"/>
      <c r="C323" s="92"/>
      <c r="D323" s="90"/>
      <c r="E323" s="91"/>
      <c r="F323" s="92"/>
      <c r="G323" s="92"/>
      <c r="H323" s="91"/>
      <c r="I323" s="92"/>
      <c r="J323" s="92"/>
      <c r="K323" s="91"/>
      <c r="L323" s="92"/>
      <c r="M323" s="92"/>
      <c r="N323" s="92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</row>
    <row r="324" ht="12.75" customHeight="1">
      <c r="A324" s="90"/>
      <c r="B324" s="91"/>
      <c r="C324" s="92"/>
      <c r="D324" s="90"/>
      <c r="E324" s="91"/>
      <c r="F324" s="92"/>
      <c r="G324" s="92"/>
      <c r="H324" s="91"/>
      <c r="I324" s="92"/>
      <c r="J324" s="92"/>
      <c r="K324" s="91"/>
      <c r="L324" s="92"/>
      <c r="M324" s="92"/>
      <c r="N324" s="92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</row>
    <row r="325" ht="12.75" customHeight="1">
      <c r="A325" s="90"/>
      <c r="B325" s="91"/>
      <c r="C325" s="92"/>
      <c r="D325" s="90"/>
      <c r="E325" s="91"/>
      <c r="F325" s="92"/>
      <c r="G325" s="92"/>
      <c r="H325" s="91"/>
      <c r="I325" s="92"/>
      <c r="J325" s="92"/>
      <c r="K325" s="91"/>
      <c r="L325" s="92"/>
      <c r="M325" s="92"/>
      <c r="N325" s="92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</row>
    <row r="326" ht="12.75" customHeight="1">
      <c r="A326" s="90"/>
      <c r="B326" s="91"/>
      <c r="C326" s="92"/>
      <c r="D326" s="90"/>
      <c r="E326" s="91"/>
      <c r="F326" s="92"/>
      <c r="G326" s="92"/>
      <c r="H326" s="91"/>
      <c r="I326" s="92"/>
      <c r="J326" s="92"/>
      <c r="K326" s="91"/>
      <c r="L326" s="92"/>
      <c r="M326" s="92"/>
      <c r="N326" s="92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</row>
    <row r="327" ht="12.75" customHeight="1">
      <c r="A327" s="90"/>
      <c r="B327" s="91"/>
      <c r="C327" s="92"/>
      <c r="D327" s="90"/>
      <c r="E327" s="91"/>
      <c r="F327" s="92"/>
      <c r="G327" s="92"/>
      <c r="H327" s="91"/>
      <c r="I327" s="92"/>
      <c r="J327" s="92"/>
      <c r="K327" s="91"/>
      <c r="L327" s="92"/>
      <c r="M327" s="92"/>
      <c r="N327" s="92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</row>
    <row r="328" ht="12.75" customHeight="1">
      <c r="A328" s="90"/>
      <c r="B328" s="91"/>
      <c r="C328" s="92"/>
      <c r="D328" s="90"/>
      <c r="E328" s="91"/>
      <c r="F328" s="92"/>
      <c r="G328" s="92"/>
      <c r="H328" s="91"/>
      <c r="I328" s="92"/>
      <c r="J328" s="92"/>
      <c r="K328" s="91"/>
      <c r="L328" s="92"/>
      <c r="M328" s="92"/>
      <c r="N328" s="92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</row>
    <row r="329" ht="12.75" customHeight="1">
      <c r="A329" s="90"/>
      <c r="B329" s="91"/>
      <c r="C329" s="92"/>
      <c r="D329" s="90"/>
      <c r="E329" s="91"/>
      <c r="F329" s="92"/>
      <c r="G329" s="92"/>
      <c r="H329" s="91"/>
      <c r="I329" s="92"/>
      <c r="J329" s="92"/>
      <c r="K329" s="91"/>
      <c r="L329" s="92"/>
      <c r="M329" s="92"/>
      <c r="N329" s="92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</row>
    <row r="330" ht="12.75" customHeight="1">
      <c r="A330" s="90"/>
      <c r="B330" s="91"/>
      <c r="C330" s="92"/>
      <c r="D330" s="90"/>
      <c r="E330" s="91"/>
      <c r="F330" s="92"/>
      <c r="G330" s="92"/>
      <c r="H330" s="91"/>
      <c r="I330" s="92"/>
      <c r="J330" s="92"/>
      <c r="K330" s="91"/>
      <c r="L330" s="92"/>
      <c r="M330" s="92"/>
      <c r="N330" s="92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</row>
    <row r="331" ht="12.75" customHeight="1">
      <c r="A331" s="90"/>
      <c r="B331" s="91"/>
      <c r="C331" s="92"/>
      <c r="D331" s="90"/>
      <c r="E331" s="91"/>
      <c r="F331" s="92"/>
      <c r="G331" s="92"/>
      <c r="H331" s="91"/>
      <c r="I331" s="92"/>
      <c r="J331" s="92"/>
      <c r="K331" s="91"/>
      <c r="L331" s="92"/>
      <c r="M331" s="92"/>
      <c r="N331" s="92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</row>
    <row r="332" ht="12.75" customHeight="1">
      <c r="A332" s="90"/>
      <c r="B332" s="91"/>
      <c r="C332" s="92"/>
      <c r="D332" s="90"/>
      <c r="E332" s="91"/>
      <c r="F332" s="92"/>
      <c r="G332" s="92"/>
      <c r="H332" s="91"/>
      <c r="I332" s="92"/>
      <c r="J332" s="92"/>
      <c r="K332" s="91"/>
      <c r="L332" s="92"/>
      <c r="M332" s="92"/>
      <c r="N332" s="92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</row>
    <row r="333" ht="12.75" customHeight="1">
      <c r="A333" s="90"/>
      <c r="B333" s="91"/>
      <c r="C333" s="92"/>
      <c r="D333" s="90"/>
      <c r="E333" s="91"/>
      <c r="F333" s="92"/>
      <c r="G333" s="92"/>
      <c r="H333" s="91"/>
      <c r="I333" s="92"/>
      <c r="J333" s="92"/>
      <c r="K333" s="91"/>
      <c r="L333" s="92"/>
      <c r="M333" s="92"/>
      <c r="N333" s="92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</row>
    <row r="334" ht="12.75" customHeight="1">
      <c r="A334" s="90"/>
      <c r="B334" s="91"/>
      <c r="C334" s="92"/>
      <c r="D334" s="90"/>
      <c r="E334" s="91"/>
      <c r="F334" s="92"/>
      <c r="G334" s="92"/>
      <c r="H334" s="91"/>
      <c r="I334" s="92"/>
      <c r="J334" s="92"/>
      <c r="K334" s="91"/>
      <c r="L334" s="92"/>
      <c r="M334" s="92"/>
      <c r="N334" s="92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</row>
    <row r="335" ht="12.75" customHeight="1">
      <c r="A335" s="90"/>
      <c r="B335" s="91"/>
      <c r="C335" s="92"/>
      <c r="D335" s="90"/>
      <c r="E335" s="91"/>
      <c r="F335" s="92"/>
      <c r="G335" s="92"/>
      <c r="H335" s="91"/>
      <c r="I335" s="92"/>
      <c r="J335" s="92"/>
      <c r="K335" s="91"/>
      <c r="L335" s="92"/>
      <c r="M335" s="92"/>
      <c r="N335" s="92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</row>
    <row r="336" ht="12.75" customHeight="1">
      <c r="A336" s="90"/>
      <c r="B336" s="91"/>
      <c r="C336" s="92"/>
      <c r="D336" s="90"/>
      <c r="E336" s="91"/>
      <c r="F336" s="92"/>
      <c r="G336" s="92"/>
      <c r="H336" s="91"/>
      <c r="I336" s="92"/>
      <c r="J336" s="92"/>
      <c r="K336" s="91"/>
      <c r="L336" s="92"/>
      <c r="M336" s="92"/>
      <c r="N336" s="92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</row>
    <row r="337" ht="12.75" customHeight="1">
      <c r="A337" s="90"/>
      <c r="B337" s="91"/>
      <c r="C337" s="92"/>
      <c r="D337" s="90"/>
      <c r="E337" s="91"/>
      <c r="F337" s="92"/>
      <c r="G337" s="92"/>
      <c r="H337" s="91"/>
      <c r="I337" s="92"/>
      <c r="J337" s="92"/>
      <c r="K337" s="91"/>
      <c r="L337" s="92"/>
      <c r="M337" s="92"/>
      <c r="N337" s="92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</row>
    <row r="338" ht="12.75" customHeight="1">
      <c r="A338" s="90"/>
      <c r="B338" s="91"/>
      <c r="C338" s="92"/>
      <c r="D338" s="90"/>
      <c r="E338" s="91"/>
      <c r="F338" s="92"/>
      <c r="G338" s="92"/>
      <c r="H338" s="91"/>
      <c r="I338" s="92"/>
      <c r="J338" s="92"/>
      <c r="K338" s="91"/>
      <c r="L338" s="92"/>
      <c r="M338" s="92"/>
      <c r="N338" s="92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</row>
    <row r="339" ht="12.75" customHeight="1">
      <c r="A339" s="90"/>
      <c r="B339" s="91"/>
      <c r="C339" s="92"/>
      <c r="D339" s="90"/>
      <c r="E339" s="91"/>
      <c r="F339" s="92"/>
      <c r="G339" s="92"/>
      <c r="H339" s="91"/>
      <c r="I339" s="92"/>
      <c r="J339" s="92"/>
      <c r="K339" s="91"/>
      <c r="L339" s="92"/>
      <c r="M339" s="92"/>
      <c r="N339" s="92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</row>
    <row r="340" ht="12.75" customHeight="1">
      <c r="A340" s="90"/>
      <c r="B340" s="91"/>
      <c r="C340" s="92"/>
      <c r="D340" s="90"/>
      <c r="E340" s="91"/>
      <c r="F340" s="92"/>
      <c r="G340" s="92"/>
      <c r="H340" s="91"/>
      <c r="I340" s="92"/>
      <c r="J340" s="92"/>
      <c r="K340" s="91"/>
      <c r="L340" s="92"/>
      <c r="M340" s="92"/>
      <c r="N340" s="92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</row>
    <row r="341" ht="12.75" customHeight="1">
      <c r="A341" s="90"/>
      <c r="B341" s="91"/>
      <c r="C341" s="92"/>
      <c r="D341" s="90"/>
      <c r="E341" s="91"/>
      <c r="F341" s="92"/>
      <c r="G341" s="92"/>
      <c r="H341" s="91"/>
      <c r="I341" s="92"/>
      <c r="J341" s="92"/>
      <c r="K341" s="91"/>
      <c r="L341" s="92"/>
      <c r="M341" s="92"/>
      <c r="N341" s="92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</row>
    <row r="342" ht="12.75" customHeight="1">
      <c r="A342" s="90"/>
      <c r="B342" s="91"/>
      <c r="C342" s="92"/>
      <c r="D342" s="90"/>
      <c r="E342" s="91"/>
      <c r="F342" s="92"/>
      <c r="G342" s="92"/>
      <c r="H342" s="91"/>
      <c r="I342" s="92"/>
      <c r="J342" s="92"/>
      <c r="K342" s="91"/>
      <c r="L342" s="92"/>
      <c r="M342" s="92"/>
      <c r="N342" s="92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</row>
    <row r="343" ht="12.75" customHeight="1">
      <c r="A343" s="90"/>
      <c r="B343" s="91"/>
      <c r="C343" s="92"/>
      <c r="D343" s="90"/>
      <c r="E343" s="91"/>
      <c r="F343" s="92"/>
      <c r="G343" s="92"/>
      <c r="H343" s="91"/>
      <c r="I343" s="92"/>
      <c r="J343" s="92"/>
      <c r="K343" s="91"/>
      <c r="L343" s="92"/>
      <c r="M343" s="92"/>
      <c r="N343" s="92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</row>
    <row r="344" ht="12.75" customHeight="1">
      <c r="A344" s="90"/>
      <c r="B344" s="91"/>
      <c r="C344" s="92"/>
      <c r="D344" s="90"/>
      <c r="E344" s="91"/>
      <c r="F344" s="92"/>
      <c r="G344" s="92"/>
      <c r="H344" s="91"/>
      <c r="I344" s="92"/>
      <c r="J344" s="92"/>
      <c r="K344" s="91"/>
      <c r="L344" s="92"/>
      <c r="M344" s="92"/>
      <c r="N344" s="92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</row>
    <row r="345" ht="12.75" customHeight="1">
      <c r="A345" s="90"/>
      <c r="B345" s="91"/>
      <c r="C345" s="92"/>
      <c r="D345" s="90"/>
      <c r="E345" s="91"/>
      <c r="F345" s="92"/>
      <c r="G345" s="92"/>
      <c r="H345" s="91"/>
      <c r="I345" s="92"/>
      <c r="J345" s="92"/>
      <c r="K345" s="91"/>
      <c r="L345" s="92"/>
      <c r="M345" s="92"/>
      <c r="N345" s="92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</row>
    <row r="346" ht="12.75" customHeight="1">
      <c r="A346" s="90"/>
      <c r="B346" s="91"/>
      <c r="C346" s="92"/>
      <c r="D346" s="90"/>
      <c r="E346" s="91"/>
      <c r="F346" s="92"/>
      <c r="G346" s="92"/>
      <c r="H346" s="91"/>
      <c r="I346" s="92"/>
      <c r="J346" s="92"/>
      <c r="K346" s="91"/>
      <c r="L346" s="92"/>
      <c r="M346" s="92"/>
      <c r="N346" s="92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</row>
    <row r="347" ht="12.75" customHeight="1">
      <c r="A347" s="90"/>
      <c r="B347" s="91"/>
      <c r="C347" s="92"/>
      <c r="D347" s="90"/>
      <c r="E347" s="91"/>
      <c r="F347" s="92"/>
      <c r="G347" s="92"/>
      <c r="H347" s="91"/>
      <c r="I347" s="92"/>
      <c r="J347" s="92"/>
      <c r="K347" s="91"/>
      <c r="L347" s="92"/>
      <c r="M347" s="92"/>
      <c r="N347" s="92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</row>
    <row r="348" ht="12.75" customHeight="1">
      <c r="A348" s="90"/>
      <c r="B348" s="91"/>
      <c r="C348" s="92"/>
      <c r="D348" s="90"/>
      <c r="E348" s="91"/>
      <c r="F348" s="92"/>
      <c r="G348" s="92"/>
      <c r="H348" s="91"/>
      <c r="I348" s="92"/>
      <c r="J348" s="92"/>
      <c r="K348" s="91"/>
      <c r="L348" s="92"/>
      <c r="M348" s="92"/>
      <c r="N348" s="92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</row>
    <row r="349" ht="12.75" customHeight="1">
      <c r="A349" s="90"/>
      <c r="B349" s="91"/>
      <c r="C349" s="92"/>
      <c r="D349" s="90"/>
      <c r="E349" s="91"/>
      <c r="F349" s="92"/>
      <c r="G349" s="92"/>
      <c r="H349" s="91"/>
      <c r="I349" s="92"/>
      <c r="J349" s="92"/>
      <c r="K349" s="91"/>
      <c r="L349" s="92"/>
      <c r="M349" s="92"/>
      <c r="N349" s="92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</row>
    <row r="350" ht="12.75" customHeight="1">
      <c r="A350" s="90"/>
      <c r="B350" s="91"/>
      <c r="C350" s="92"/>
      <c r="D350" s="90"/>
      <c r="E350" s="91"/>
      <c r="F350" s="92"/>
      <c r="G350" s="92"/>
      <c r="H350" s="91"/>
      <c r="I350" s="92"/>
      <c r="J350" s="92"/>
      <c r="K350" s="91"/>
      <c r="L350" s="92"/>
      <c r="M350" s="92"/>
      <c r="N350" s="92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</row>
    <row r="351" ht="12.75" customHeight="1">
      <c r="A351" s="90"/>
      <c r="B351" s="91"/>
      <c r="C351" s="92"/>
      <c r="D351" s="90"/>
      <c r="E351" s="91"/>
      <c r="F351" s="92"/>
      <c r="G351" s="92"/>
      <c r="H351" s="91"/>
      <c r="I351" s="92"/>
      <c r="J351" s="92"/>
      <c r="K351" s="91"/>
      <c r="L351" s="92"/>
      <c r="M351" s="92"/>
      <c r="N351" s="92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</row>
    <row r="352" ht="12.75" customHeight="1">
      <c r="A352" s="90"/>
      <c r="B352" s="91"/>
      <c r="C352" s="92"/>
      <c r="D352" s="90"/>
      <c r="E352" s="91"/>
      <c r="F352" s="92"/>
      <c r="G352" s="92"/>
      <c r="H352" s="91"/>
      <c r="I352" s="92"/>
      <c r="J352" s="92"/>
      <c r="K352" s="91"/>
      <c r="L352" s="92"/>
      <c r="M352" s="92"/>
      <c r="N352" s="92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</row>
    <row r="353" ht="12.75" customHeight="1">
      <c r="A353" s="90"/>
      <c r="B353" s="91"/>
      <c r="C353" s="92"/>
      <c r="D353" s="90"/>
      <c r="E353" s="91"/>
      <c r="F353" s="92"/>
      <c r="G353" s="92"/>
      <c r="H353" s="91"/>
      <c r="I353" s="92"/>
      <c r="J353" s="92"/>
      <c r="K353" s="91"/>
      <c r="L353" s="92"/>
      <c r="M353" s="92"/>
      <c r="N353" s="92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</row>
    <row r="354" ht="12.75" customHeight="1">
      <c r="A354" s="90"/>
      <c r="B354" s="91"/>
      <c r="C354" s="92"/>
      <c r="D354" s="90"/>
      <c r="E354" s="91"/>
      <c r="F354" s="92"/>
      <c r="G354" s="92"/>
      <c r="H354" s="91"/>
      <c r="I354" s="92"/>
      <c r="J354" s="92"/>
      <c r="K354" s="91"/>
      <c r="L354" s="92"/>
      <c r="M354" s="92"/>
      <c r="N354" s="92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</row>
    <row r="355" ht="12.75" customHeight="1">
      <c r="A355" s="90"/>
      <c r="B355" s="91"/>
      <c r="C355" s="92"/>
      <c r="D355" s="90"/>
      <c r="E355" s="91"/>
      <c r="F355" s="92"/>
      <c r="G355" s="92"/>
      <c r="H355" s="91"/>
      <c r="I355" s="92"/>
      <c r="J355" s="92"/>
      <c r="K355" s="91"/>
      <c r="L355" s="92"/>
      <c r="M355" s="92"/>
      <c r="N355" s="92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</row>
    <row r="356" ht="12.75" customHeight="1">
      <c r="A356" s="90"/>
      <c r="B356" s="91"/>
      <c r="C356" s="92"/>
      <c r="D356" s="90"/>
      <c r="E356" s="91"/>
      <c r="F356" s="92"/>
      <c r="G356" s="92"/>
      <c r="H356" s="91"/>
      <c r="I356" s="92"/>
      <c r="J356" s="92"/>
      <c r="K356" s="91"/>
      <c r="L356" s="92"/>
      <c r="M356" s="92"/>
      <c r="N356" s="92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</row>
    <row r="357" ht="12.75" customHeight="1">
      <c r="A357" s="90"/>
      <c r="B357" s="91"/>
      <c r="C357" s="92"/>
      <c r="D357" s="90"/>
      <c r="E357" s="91"/>
      <c r="F357" s="92"/>
      <c r="G357" s="92"/>
      <c r="H357" s="91"/>
      <c r="I357" s="92"/>
      <c r="J357" s="92"/>
      <c r="K357" s="91"/>
      <c r="L357" s="92"/>
      <c r="M357" s="92"/>
      <c r="N357" s="92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</row>
    <row r="358" ht="12.75" customHeight="1">
      <c r="A358" s="90"/>
      <c r="B358" s="91"/>
      <c r="C358" s="92"/>
      <c r="D358" s="90"/>
      <c r="E358" s="91"/>
      <c r="F358" s="92"/>
      <c r="G358" s="92"/>
      <c r="H358" s="91"/>
      <c r="I358" s="92"/>
      <c r="J358" s="92"/>
      <c r="K358" s="91"/>
      <c r="L358" s="92"/>
      <c r="M358" s="92"/>
      <c r="N358" s="92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</row>
    <row r="359" ht="12.75" customHeight="1">
      <c r="A359" s="90"/>
      <c r="B359" s="91"/>
      <c r="C359" s="92"/>
      <c r="D359" s="90"/>
      <c r="E359" s="91"/>
      <c r="F359" s="92"/>
      <c r="G359" s="92"/>
      <c r="H359" s="91"/>
      <c r="I359" s="92"/>
      <c r="J359" s="92"/>
      <c r="K359" s="91"/>
      <c r="L359" s="92"/>
      <c r="M359" s="92"/>
      <c r="N359" s="92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</row>
    <row r="360" ht="12.75" customHeight="1">
      <c r="A360" s="90"/>
      <c r="B360" s="91"/>
      <c r="C360" s="92"/>
      <c r="D360" s="90"/>
      <c r="E360" s="91"/>
      <c r="F360" s="92"/>
      <c r="G360" s="92"/>
      <c r="H360" s="91"/>
      <c r="I360" s="92"/>
      <c r="J360" s="92"/>
      <c r="K360" s="91"/>
      <c r="L360" s="92"/>
      <c r="M360" s="92"/>
      <c r="N360" s="92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</row>
    <row r="361" ht="12.75" customHeight="1">
      <c r="A361" s="90"/>
      <c r="B361" s="91"/>
      <c r="C361" s="92"/>
      <c r="D361" s="90"/>
      <c r="E361" s="91"/>
      <c r="F361" s="92"/>
      <c r="G361" s="92"/>
      <c r="H361" s="91"/>
      <c r="I361" s="92"/>
      <c r="J361" s="92"/>
      <c r="K361" s="91"/>
      <c r="L361" s="92"/>
      <c r="M361" s="92"/>
      <c r="N361" s="92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</row>
    <row r="362" ht="12.75" customHeight="1">
      <c r="A362" s="90"/>
      <c r="B362" s="91"/>
      <c r="C362" s="92"/>
      <c r="D362" s="90"/>
      <c r="E362" s="91"/>
      <c r="F362" s="92"/>
      <c r="G362" s="92"/>
      <c r="H362" s="91"/>
      <c r="I362" s="92"/>
      <c r="J362" s="92"/>
      <c r="K362" s="91"/>
      <c r="L362" s="92"/>
      <c r="M362" s="92"/>
      <c r="N362" s="92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</row>
    <row r="363" ht="12.75" customHeight="1">
      <c r="A363" s="90"/>
      <c r="B363" s="91"/>
      <c r="C363" s="92"/>
      <c r="D363" s="90"/>
      <c r="E363" s="91"/>
      <c r="F363" s="92"/>
      <c r="G363" s="92"/>
      <c r="H363" s="91"/>
      <c r="I363" s="92"/>
      <c r="J363" s="92"/>
      <c r="K363" s="91"/>
      <c r="L363" s="92"/>
      <c r="M363" s="92"/>
      <c r="N363" s="92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</row>
    <row r="364" ht="12.75" customHeight="1">
      <c r="A364" s="90"/>
      <c r="B364" s="91"/>
      <c r="C364" s="92"/>
      <c r="D364" s="90"/>
      <c r="E364" s="91"/>
      <c r="F364" s="92"/>
      <c r="G364" s="92"/>
      <c r="H364" s="91"/>
      <c r="I364" s="92"/>
      <c r="J364" s="92"/>
      <c r="K364" s="91"/>
      <c r="L364" s="92"/>
      <c r="M364" s="92"/>
      <c r="N364" s="92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</row>
    <row r="365" ht="12.75" customHeight="1">
      <c r="A365" s="90"/>
      <c r="B365" s="91"/>
      <c r="C365" s="92"/>
      <c r="D365" s="90"/>
      <c r="E365" s="91"/>
      <c r="F365" s="92"/>
      <c r="G365" s="92"/>
      <c r="H365" s="91"/>
      <c r="I365" s="92"/>
      <c r="J365" s="92"/>
      <c r="K365" s="91"/>
      <c r="L365" s="92"/>
      <c r="M365" s="92"/>
      <c r="N365" s="92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</row>
    <row r="366" ht="12.75" customHeight="1">
      <c r="A366" s="90"/>
      <c r="B366" s="91"/>
      <c r="C366" s="92"/>
      <c r="D366" s="90"/>
      <c r="E366" s="91"/>
      <c r="F366" s="92"/>
      <c r="G366" s="92"/>
      <c r="H366" s="91"/>
      <c r="I366" s="92"/>
      <c r="J366" s="92"/>
      <c r="K366" s="91"/>
      <c r="L366" s="92"/>
      <c r="M366" s="92"/>
      <c r="N366" s="92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</row>
    <row r="367" ht="12.75" customHeight="1">
      <c r="A367" s="90"/>
      <c r="B367" s="91"/>
      <c r="C367" s="92"/>
      <c r="D367" s="90"/>
      <c r="E367" s="91"/>
      <c r="F367" s="92"/>
      <c r="G367" s="92"/>
      <c r="H367" s="91"/>
      <c r="I367" s="92"/>
      <c r="J367" s="92"/>
      <c r="K367" s="91"/>
      <c r="L367" s="92"/>
      <c r="M367" s="92"/>
      <c r="N367" s="92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</row>
    <row r="368" ht="12.75" customHeight="1">
      <c r="A368" s="90"/>
      <c r="B368" s="91"/>
      <c r="C368" s="92"/>
      <c r="D368" s="90"/>
      <c r="E368" s="91"/>
      <c r="F368" s="92"/>
      <c r="G368" s="92"/>
      <c r="H368" s="91"/>
      <c r="I368" s="92"/>
      <c r="J368" s="92"/>
      <c r="K368" s="91"/>
      <c r="L368" s="92"/>
      <c r="M368" s="92"/>
      <c r="N368" s="92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</row>
    <row r="369" ht="12.75" customHeight="1">
      <c r="A369" s="90"/>
      <c r="B369" s="91"/>
      <c r="C369" s="92"/>
      <c r="D369" s="90"/>
      <c r="E369" s="91"/>
      <c r="F369" s="92"/>
      <c r="G369" s="92"/>
      <c r="H369" s="91"/>
      <c r="I369" s="92"/>
      <c r="J369" s="92"/>
      <c r="K369" s="91"/>
      <c r="L369" s="92"/>
      <c r="M369" s="92"/>
      <c r="N369" s="92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</row>
    <row r="370" ht="12.75" customHeight="1">
      <c r="A370" s="90"/>
      <c r="B370" s="91"/>
      <c r="C370" s="92"/>
      <c r="D370" s="90"/>
      <c r="E370" s="91"/>
      <c r="F370" s="92"/>
      <c r="G370" s="92"/>
      <c r="H370" s="91"/>
      <c r="I370" s="92"/>
      <c r="J370" s="92"/>
      <c r="K370" s="91"/>
      <c r="L370" s="92"/>
      <c r="M370" s="92"/>
      <c r="N370" s="92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</row>
    <row r="371" ht="12.75" customHeight="1">
      <c r="A371" s="90"/>
      <c r="B371" s="91"/>
      <c r="C371" s="92"/>
      <c r="D371" s="90"/>
      <c r="E371" s="91"/>
      <c r="F371" s="92"/>
      <c r="G371" s="92"/>
      <c r="H371" s="91"/>
      <c r="I371" s="92"/>
      <c r="J371" s="92"/>
      <c r="K371" s="91"/>
      <c r="L371" s="92"/>
      <c r="M371" s="92"/>
      <c r="N371" s="92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</row>
    <row r="372" ht="12.75" customHeight="1">
      <c r="A372" s="90"/>
      <c r="B372" s="91"/>
      <c r="C372" s="92"/>
      <c r="D372" s="90"/>
      <c r="E372" s="91"/>
      <c r="F372" s="92"/>
      <c r="G372" s="92"/>
      <c r="H372" s="91"/>
      <c r="I372" s="92"/>
      <c r="J372" s="92"/>
      <c r="K372" s="91"/>
      <c r="L372" s="92"/>
      <c r="M372" s="92"/>
      <c r="N372" s="92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</row>
    <row r="373" ht="12.75" customHeight="1">
      <c r="A373" s="90"/>
      <c r="B373" s="91"/>
      <c r="C373" s="92"/>
      <c r="D373" s="90"/>
      <c r="E373" s="91"/>
      <c r="F373" s="92"/>
      <c r="G373" s="92"/>
      <c r="H373" s="91"/>
      <c r="I373" s="92"/>
      <c r="J373" s="92"/>
      <c r="K373" s="91"/>
      <c r="L373" s="92"/>
      <c r="M373" s="92"/>
      <c r="N373" s="92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</row>
    <row r="374" ht="12.75" customHeight="1">
      <c r="A374" s="90"/>
      <c r="B374" s="91"/>
      <c r="C374" s="92"/>
      <c r="D374" s="90"/>
      <c r="E374" s="91"/>
      <c r="F374" s="92"/>
      <c r="G374" s="92"/>
      <c r="H374" s="91"/>
      <c r="I374" s="92"/>
      <c r="J374" s="92"/>
      <c r="K374" s="91"/>
      <c r="L374" s="92"/>
      <c r="M374" s="92"/>
      <c r="N374" s="92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</row>
    <row r="375" ht="12.75" customHeight="1">
      <c r="A375" s="90"/>
      <c r="B375" s="91"/>
      <c r="C375" s="92"/>
      <c r="D375" s="90"/>
      <c r="E375" s="91"/>
      <c r="F375" s="92"/>
      <c r="G375" s="92"/>
      <c r="H375" s="91"/>
      <c r="I375" s="92"/>
      <c r="J375" s="92"/>
      <c r="K375" s="91"/>
      <c r="L375" s="92"/>
      <c r="M375" s="92"/>
      <c r="N375" s="92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</row>
    <row r="376" ht="12.75" customHeight="1">
      <c r="A376" s="90"/>
      <c r="B376" s="91"/>
      <c r="C376" s="92"/>
      <c r="D376" s="90"/>
      <c r="E376" s="91"/>
      <c r="F376" s="92"/>
      <c r="G376" s="92"/>
      <c r="H376" s="91"/>
      <c r="I376" s="92"/>
      <c r="J376" s="92"/>
      <c r="K376" s="91"/>
      <c r="L376" s="92"/>
      <c r="M376" s="92"/>
      <c r="N376" s="92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</row>
    <row r="377" ht="12.75" customHeight="1">
      <c r="A377" s="90"/>
      <c r="B377" s="91"/>
      <c r="C377" s="92"/>
      <c r="D377" s="90"/>
      <c r="E377" s="91"/>
      <c r="F377" s="92"/>
      <c r="G377" s="92"/>
      <c r="H377" s="91"/>
      <c r="I377" s="92"/>
      <c r="J377" s="92"/>
      <c r="K377" s="91"/>
      <c r="L377" s="92"/>
      <c r="M377" s="92"/>
      <c r="N377" s="92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</row>
    <row r="378" ht="12.75" customHeight="1">
      <c r="A378" s="90"/>
      <c r="B378" s="91"/>
      <c r="C378" s="92"/>
      <c r="D378" s="90"/>
      <c r="E378" s="91"/>
      <c r="F378" s="92"/>
      <c r="G378" s="92"/>
      <c r="H378" s="91"/>
      <c r="I378" s="92"/>
      <c r="J378" s="92"/>
      <c r="K378" s="91"/>
      <c r="L378" s="92"/>
      <c r="M378" s="92"/>
      <c r="N378" s="92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</row>
    <row r="379" ht="12.75" customHeight="1">
      <c r="A379" s="90"/>
      <c r="B379" s="91"/>
      <c r="C379" s="92"/>
      <c r="D379" s="90"/>
      <c r="E379" s="91"/>
      <c r="F379" s="92"/>
      <c r="G379" s="92"/>
      <c r="H379" s="91"/>
      <c r="I379" s="92"/>
      <c r="J379" s="92"/>
      <c r="K379" s="91"/>
      <c r="L379" s="92"/>
      <c r="M379" s="92"/>
      <c r="N379" s="92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</row>
    <row r="380" ht="12.75" customHeight="1">
      <c r="A380" s="90"/>
      <c r="B380" s="91"/>
      <c r="C380" s="92"/>
      <c r="D380" s="90"/>
      <c r="E380" s="91"/>
      <c r="F380" s="92"/>
      <c r="G380" s="92"/>
      <c r="H380" s="91"/>
      <c r="I380" s="92"/>
      <c r="J380" s="92"/>
      <c r="K380" s="91"/>
      <c r="L380" s="92"/>
      <c r="M380" s="92"/>
      <c r="N380" s="92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</row>
    <row r="381" ht="12.75" customHeight="1">
      <c r="A381" s="90"/>
      <c r="B381" s="91"/>
      <c r="C381" s="92"/>
      <c r="D381" s="90"/>
      <c r="E381" s="91"/>
      <c r="F381" s="92"/>
      <c r="G381" s="92"/>
      <c r="H381" s="91"/>
      <c r="I381" s="92"/>
      <c r="J381" s="92"/>
      <c r="K381" s="91"/>
      <c r="L381" s="92"/>
      <c r="M381" s="92"/>
      <c r="N381" s="92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</row>
    <row r="382" ht="12.75" customHeight="1">
      <c r="A382" s="90"/>
      <c r="B382" s="91"/>
      <c r="C382" s="92"/>
      <c r="D382" s="90"/>
      <c r="E382" s="91"/>
      <c r="F382" s="92"/>
      <c r="G382" s="92"/>
      <c r="H382" s="91"/>
      <c r="I382" s="92"/>
      <c r="J382" s="92"/>
      <c r="K382" s="91"/>
      <c r="L382" s="92"/>
      <c r="M382" s="92"/>
      <c r="N382" s="92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</row>
    <row r="383" ht="12.75" customHeight="1">
      <c r="A383" s="90"/>
      <c r="B383" s="91"/>
      <c r="C383" s="92"/>
      <c r="D383" s="90"/>
      <c r="E383" s="91"/>
      <c r="F383" s="92"/>
      <c r="G383" s="92"/>
      <c r="H383" s="91"/>
      <c r="I383" s="92"/>
      <c r="J383" s="92"/>
      <c r="K383" s="91"/>
      <c r="L383" s="92"/>
      <c r="M383" s="92"/>
      <c r="N383" s="92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</row>
    <row r="384" ht="12.75" customHeight="1">
      <c r="A384" s="90"/>
      <c r="B384" s="91"/>
      <c r="C384" s="92"/>
      <c r="D384" s="90"/>
      <c r="E384" s="91"/>
      <c r="F384" s="92"/>
      <c r="G384" s="92"/>
      <c r="H384" s="91"/>
      <c r="I384" s="92"/>
      <c r="J384" s="92"/>
      <c r="K384" s="91"/>
      <c r="L384" s="92"/>
      <c r="M384" s="92"/>
      <c r="N384" s="92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</row>
    <row r="385" ht="12.75" customHeight="1">
      <c r="A385" s="90"/>
      <c r="B385" s="91"/>
      <c r="C385" s="92"/>
      <c r="D385" s="90"/>
      <c r="E385" s="91"/>
      <c r="F385" s="92"/>
      <c r="G385" s="92"/>
      <c r="H385" s="91"/>
      <c r="I385" s="92"/>
      <c r="J385" s="92"/>
      <c r="K385" s="91"/>
      <c r="L385" s="92"/>
      <c r="M385" s="92"/>
      <c r="N385" s="92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</row>
    <row r="386" ht="12.75" customHeight="1">
      <c r="A386" s="90"/>
      <c r="B386" s="91"/>
      <c r="C386" s="92"/>
      <c r="D386" s="90"/>
      <c r="E386" s="91"/>
      <c r="F386" s="92"/>
      <c r="G386" s="92"/>
      <c r="H386" s="91"/>
      <c r="I386" s="92"/>
      <c r="J386" s="92"/>
      <c r="K386" s="91"/>
      <c r="L386" s="92"/>
      <c r="M386" s="92"/>
      <c r="N386" s="92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</row>
    <row r="387" ht="12.75" customHeight="1">
      <c r="A387" s="90"/>
      <c r="B387" s="91"/>
      <c r="C387" s="92"/>
      <c r="D387" s="90"/>
      <c r="E387" s="91"/>
      <c r="F387" s="92"/>
      <c r="G387" s="92"/>
      <c r="H387" s="91"/>
      <c r="I387" s="92"/>
      <c r="J387" s="92"/>
      <c r="K387" s="91"/>
      <c r="L387" s="92"/>
      <c r="M387" s="92"/>
      <c r="N387" s="92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</row>
    <row r="388" ht="12.75" customHeight="1">
      <c r="A388" s="90"/>
      <c r="B388" s="91"/>
      <c r="C388" s="92"/>
      <c r="D388" s="90"/>
      <c r="E388" s="91"/>
      <c r="F388" s="92"/>
      <c r="G388" s="92"/>
      <c r="H388" s="91"/>
      <c r="I388" s="92"/>
      <c r="J388" s="92"/>
      <c r="K388" s="91"/>
      <c r="L388" s="92"/>
      <c r="M388" s="92"/>
      <c r="N388" s="92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</row>
    <row r="389" ht="12.75" customHeight="1">
      <c r="A389" s="90"/>
      <c r="B389" s="91"/>
      <c r="C389" s="92"/>
      <c r="D389" s="90"/>
      <c r="E389" s="91"/>
      <c r="F389" s="92"/>
      <c r="G389" s="92"/>
      <c r="H389" s="91"/>
      <c r="I389" s="92"/>
      <c r="J389" s="92"/>
      <c r="K389" s="91"/>
      <c r="L389" s="92"/>
      <c r="M389" s="92"/>
      <c r="N389" s="92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</row>
    <row r="390" ht="12.75" customHeight="1">
      <c r="A390" s="90"/>
      <c r="B390" s="91"/>
      <c r="C390" s="92"/>
      <c r="D390" s="90"/>
      <c r="E390" s="91"/>
      <c r="F390" s="92"/>
      <c r="G390" s="92"/>
      <c r="H390" s="91"/>
      <c r="I390" s="92"/>
      <c r="J390" s="92"/>
      <c r="K390" s="91"/>
      <c r="L390" s="92"/>
      <c r="M390" s="92"/>
      <c r="N390" s="92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</row>
    <row r="391" ht="12.75" customHeight="1">
      <c r="A391" s="90"/>
      <c r="B391" s="91"/>
      <c r="C391" s="92"/>
      <c r="D391" s="90"/>
      <c r="E391" s="91"/>
      <c r="F391" s="92"/>
      <c r="G391" s="92"/>
      <c r="H391" s="91"/>
      <c r="I391" s="92"/>
      <c r="J391" s="92"/>
      <c r="K391" s="91"/>
      <c r="L391" s="92"/>
      <c r="M391" s="92"/>
      <c r="N391" s="92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</row>
    <row r="392" ht="12.75" customHeight="1">
      <c r="A392" s="90"/>
      <c r="B392" s="91"/>
      <c r="C392" s="92"/>
      <c r="D392" s="90"/>
      <c r="E392" s="91"/>
      <c r="F392" s="92"/>
      <c r="G392" s="92"/>
      <c r="H392" s="91"/>
      <c r="I392" s="92"/>
      <c r="J392" s="92"/>
      <c r="K392" s="91"/>
      <c r="L392" s="92"/>
      <c r="M392" s="92"/>
      <c r="N392" s="92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</row>
    <row r="393" ht="12.75" customHeight="1">
      <c r="A393" s="90"/>
      <c r="B393" s="91"/>
      <c r="C393" s="92"/>
      <c r="D393" s="90"/>
      <c r="E393" s="91"/>
      <c r="F393" s="92"/>
      <c r="G393" s="92"/>
      <c r="H393" s="91"/>
      <c r="I393" s="92"/>
      <c r="J393" s="92"/>
      <c r="K393" s="91"/>
      <c r="L393" s="92"/>
      <c r="M393" s="92"/>
      <c r="N393" s="92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</row>
    <row r="394" ht="12.75" customHeight="1">
      <c r="A394" s="90"/>
      <c r="B394" s="91"/>
      <c r="C394" s="92"/>
      <c r="D394" s="90"/>
      <c r="E394" s="91"/>
      <c r="F394" s="92"/>
      <c r="G394" s="92"/>
      <c r="H394" s="91"/>
      <c r="I394" s="92"/>
      <c r="J394" s="92"/>
      <c r="K394" s="91"/>
      <c r="L394" s="92"/>
      <c r="M394" s="92"/>
      <c r="N394" s="92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</row>
    <row r="395" ht="12.75" customHeight="1">
      <c r="A395" s="90"/>
      <c r="B395" s="91"/>
      <c r="C395" s="92"/>
      <c r="D395" s="90"/>
      <c r="E395" s="91"/>
      <c r="F395" s="92"/>
      <c r="G395" s="92"/>
      <c r="H395" s="91"/>
      <c r="I395" s="92"/>
      <c r="J395" s="92"/>
      <c r="K395" s="91"/>
      <c r="L395" s="92"/>
      <c r="M395" s="92"/>
      <c r="N395" s="92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</row>
    <row r="396" ht="12.75" customHeight="1">
      <c r="A396" s="90"/>
      <c r="B396" s="91"/>
      <c r="C396" s="92"/>
      <c r="D396" s="90"/>
      <c r="E396" s="91"/>
      <c r="F396" s="92"/>
      <c r="G396" s="92"/>
      <c r="H396" s="91"/>
      <c r="I396" s="92"/>
      <c r="J396" s="92"/>
      <c r="K396" s="91"/>
      <c r="L396" s="92"/>
      <c r="M396" s="92"/>
      <c r="N396" s="92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</row>
    <row r="397" ht="12.75" customHeight="1">
      <c r="A397" s="90"/>
      <c r="B397" s="91"/>
      <c r="C397" s="92"/>
      <c r="D397" s="90"/>
      <c r="E397" s="91"/>
      <c r="F397" s="92"/>
      <c r="G397" s="92"/>
      <c r="H397" s="91"/>
      <c r="I397" s="92"/>
      <c r="J397" s="92"/>
      <c r="K397" s="91"/>
      <c r="L397" s="92"/>
      <c r="M397" s="92"/>
      <c r="N397" s="92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</row>
    <row r="398" ht="12.75" customHeight="1">
      <c r="A398" s="90"/>
      <c r="B398" s="91"/>
      <c r="C398" s="92"/>
      <c r="D398" s="90"/>
      <c r="E398" s="91"/>
      <c r="F398" s="92"/>
      <c r="G398" s="92"/>
      <c r="H398" s="91"/>
      <c r="I398" s="92"/>
      <c r="J398" s="92"/>
      <c r="K398" s="91"/>
      <c r="L398" s="92"/>
      <c r="M398" s="92"/>
      <c r="N398" s="92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</row>
    <row r="399" ht="12.75" customHeight="1">
      <c r="A399" s="90"/>
      <c r="B399" s="91"/>
      <c r="C399" s="92"/>
      <c r="D399" s="90"/>
      <c r="E399" s="91"/>
      <c r="F399" s="92"/>
      <c r="G399" s="92"/>
      <c r="H399" s="91"/>
      <c r="I399" s="92"/>
      <c r="J399" s="92"/>
      <c r="K399" s="91"/>
      <c r="L399" s="92"/>
      <c r="M399" s="92"/>
      <c r="N399" s="92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</row>
    <row r="400" ht="12.75" customHeight="1">
      <c r="A400" s="90"/>
      <c r="B400" s="91"/>
      <c r="C400" s="92"/>
      <c r="D400" s="90"/>
      <c r="E400" s="91"/>
      <c r="F400" s="92"/>
      <c r="G400" s="92"/>
      <c r="H400" s="91"/>
      <c r="I400" s="92"/>
      <c r="J400" s="92"/>
      <c r="K400" s="91"/>
      <c r="L400" s="92"/>
      <c r="M400" s="92"/>
      <c r="N400" s="92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</row>
    <row r="401" ht="12.75" customHeight="1">
      <c r="A401" s="90"/>
      <c r="B401" s="91"/>
      <c r="C401" s="92"/>
      <c r="D401" s="90"/>
      <c r="E401" s="91"/>
      <c r="F401" s="92"/>
      <c r="G401" s="92"/>
      <c r="H401" s="91"/>
      <c r="I401" s="92"/>
      <c r="J401" s="92"/>
      <c r="K401" s="91"/>
      <c r="L401" s="92"/>
      <c r="M401" s="92"/>
      <c r="N401" s="92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</row>
    <row r="402" ht="12.75" customHeight="1">
      <c r="A402" s="90"/>
      <c r="B402" s="91"/>
      <c r="C402" s="92"/>
      <c r="D402" s="90"/>
      <c r="E402" s="91"/>
      <c r="F402" s="92"/>
      <c r="G402" s="92"/>
      <c r="H402" s="91"/>
      <c r="I402" s="92"/>
      <c r="J402" s="92"/>
      <c r="K402" s="91"/>
      <c r="L402" s="92"/>
      <c r="M402" s="92"/>
      <c r="N402" s="92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</row>
    <row r="403" ht="12.75" customHeight="1">
      <c r="A403" s="90"/>
      <c r="B403" s="91"/>
      <c r="C403" s="92"/>
      <c r="D403" s="90"/>
      <c r="E403" s="91"/>
      <c r="F403" s="92"/>
      <c r="G403" s="92"/>
      <c r="H403" s="91"/>
      <c r="I403" s="92"/>
      <c r="J403" s="92"/>
      <c r="K403" s="91"/>
      <c r="L403" s="92"/>
      <c r="M403" s="92"/>
      <c r="N403" s="92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</row>
    <row r="404" ht="12.75" customHeight="1">
      <c r="A404" s="90"/>
      <c r="B404" s="91"/>
      <c r="C404" s="92"/>
      <c r="D404" s="90"/>
      <c r="E404" s="91"/>
      <c r="F404" s="92"/>
      <c r="G404" s="92"/>
      <c r="H404" s="91"/>
      <c r="I404" s="92"/>
      <c r="J404" s="92"/>
      <c r="K404" s="91"/>
      <c r="L404" s="92"/>
      <c r="M404" s="92"/>
      <c r="N404" s="92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</row>
    <row r="405" ht="12.75" customHeight="1">
      <c r="A405" s="90"/>
      <c r="B405" s="91"/>
      <c r="C405" s="92"/>
      <c r="D405" s="90"/>
      <c r="E405" s="91"/>
      <c r="F405" s="92"/>
      <c r="G405" s="92"/>
      <c r="H405" s="91"/>
      <c r="I405" s="92"/>
      <c r="J405" s="92"/>
      <c r="K405" s="91"/>
      <c r="L405" s="92"/>
      <c r="M405" s="92"/>
      <c r="N405" s="92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</row>
    <row r="406" ht="12.75" customHeight="1">
      <c r="A406" s="90"/>
      <c r="B406" s="91"/>
      <c r="C406" s="92"/>
      <c r="D406" s="90"/>
      <c r="E406" s="91"/>
      <c r="F406" s="92"/>
      <c r="G406" s="92"/>
      <c r="H406" s="91"/>
      <c r="I406" s="92"/>
      <c r="J406" s="92"/>
      <c r="K406" s="91"/>
      <c r="L406" s="92"/>
      <c r="M406" s="92"/>
      <c r="N406" s="92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</row>
    <row r="407" ht="12.75" customHeight="1">
      <c r="A407" s="90"/>
      <c r="B407" s="91"/>
      <c r="C407" s="92"/>
      <c r="D407" s="90"/>
      <c r="E407" s="91"/>
      <c r="F407" s="92"/>
      <c r="G407" s="92"/>
      <c r="H407" s="91"/>
      <c r="I407" s="92"/>
      <c r="J407" s="92"/>
      <c r="K407" s="91"/>
      <c r="L407" s="92"/>
      <c r="M407" s="92"/>
      <c r="N407" s="92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</row>
    <row r="408" ht="12.75" customHeight="1">
      <c r="A408" s="90"/>
      <c r="B408" s="91"/>
      <c r="C408" s="92"/>
      <c r="D408" s="90"/>
      <c r="E408" s="91"/>
      <c r="F408" s="92"/>
      <c r="G408" s="92"/>
      <c r="H408" s="91"/>
      <c r="I408" s="92"/>
      <c r="J408" s="92"/>
      <c r="K408" s="91"/>
      <c r="L408" s="92"/>
      <c r="M408" s="92"/>
      <c r="N408" s="92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</row>
    <row r="409" ht="12.75" customHeight="1">
      <c r="A409" s="90"/>
      <c r="B409" s="91"/>
      <c r="C409" s="92"/>
      <c r="D409" s="90"/>
      <c r="E409" s="91"/>
      <c r="F409" s="92"/>
      <c r="G409" s="92"/>
      <c r="H409" s="91"/>
      <c r="I409" s="92"/>
      <c r="J409" s="92"/>
      <c r="K409" s="91"/>
      <c r="L409" s="92"/>
      <c r="M409" s="92"/>
      <c r="N409" s="92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</row>
    <row r="410" ht="12.75" customHeight="1">
      <c r="A410" s="90"/>
      <c r="B410" s="91"/>
      <c r="C410" s="92"/>
      <c r="D410" s="90"/>
      <c r="E410" s="91"/>
      <c r="F410" s="92"/>
      <c r="G410" s="92"/>
      <c r="H410" s="91"/>
      <c r="I410" s="92"/>
      <c r="J410" s="92"/>
      <c r="K410" s="91"/>
      <c r="L410" s="92"/>
      <c r="M410" s="92"/>
      <c r="N410" s="92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</row>
    <row r="411" ht="12.75" customHeight="1">
      <c r="A411" s="90"/>
      <c r="B411" s="91"/>
      <c r="C411" s="92"/>
      <c r="D411" s="90"/>
      <c r="E411" s="91"/>
      <c r="F411" s="92"/>
      <c r="G411" s="92"/>
      <c r="H411" s="91"/>
      <c r="I411" s="92"/>
      <c r="J411" s="92"/>
      <c r="K411" s="91"/>
      <c r="L411" s="92"/>
      <c r="M411" s="92"/>
      <c r="N411" s="92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</row>
    <row r="412" ht="12.75" customHeight="1">
      <c r="A412" s="90"/>
      <c r="B412" s="91"/>
      <c r="C412" s="92"/>
      <c r="D412" s="90"/>
      <c r="E412" s="91"/>
      <c r="F412" s="92"/>
      <c r="G412" s="92"/>
      <c r="H412" s="91"/>
      <c r="I412" s="92"/>
      <c r="J412" s="92"/>
      <c r="K412" s="91"/>
      <c r="L412" s="92"/>
      <c r="M412" s="92"/>
      <c r="N412" s="92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</row>
    <row r="413" ht="12.75" customHeight="1">
      <c r="A413" s="90"/>
      <c r="B413" s="91"/>
      <c r="C413" s="92"/>
      <c r="D413" s="90"/>
      <c r="E413" s="91"/>
      <c r="F413" s="92"/>
      <c r="G413" s="92"/>
      <c r="H413" s="91"/>
      <c r="I413" s="92"/>
      <c r="J413" s="92"/>
      <c r="K413" s="91"/>
      <c r="L413" s="92"/>
      <c r="M413" s="92"/>
      <c r="N413" s="92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</row>
    <row r="414" ht="12.75" customHeight="1">
      <c r="A414" s="90"/>
      <c r="B414" s="91"/>
      <c r="C414" s="92"/>
      <c r="D414" s="90"/>
      <c r="E414" s="91"/>
      <c r="F414" s="92"/>
      <c r="G414" s="92"/>
      <c r="H414" s="91"/>
      <c r="I414" s="92"/>
      <c r="J414" s="92"/>
      <c r="K414" s="91"/>
      <c r="L414" s="92"/>
      <c r="M414" s="92"/>
      <c r="N414" s="92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</row>
    <row r="415" ht="12.75" customHeight="1">
      <c r="A415" s="90"/>
      <c r="B415" s="91"/>
      <c r="C415" s="92"/>
      <c r="D415" s="90"/>
      <c r="E415" s="91"/>
      <c r="F415" s="92"/>
      <c r="G415" s="92"/>
      <c r="H415" s="91"/>
      <c r="I415" s="92"/>
      <c r="J415" s="92"/>
      <c r="K415" s="91"/>
      <c r="L415" s="92"/>
      <c r="M415" s="92"/>
      <c r="N415" s="92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</row>
    <row r="416" ht="12.75" customHeight="1">
      <c r="A416" s="90"/>
      <c r="B416" s="91"/>
      <c r="C416" s="92"/>
      <c r="D416" s="90"/>
      <c r="E416" s="91"/>
      <c r="F416" s="92"/>
      <c r="G416" s="92"/>
      <c r="H416" s="91"/>
      <c r="I416" s="92"/>
      <c r="J416" s="92"/>
      <c r="K416" s="91"/>
      <c r="L416" s="92"/>
      <c r="M416" s="92"/>
      <c r="N416" s="92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</row>
    <row r="417" ht="12.75" customHeight="1">
      <c r="A417" s="90"/>
      <c r="B417" s="91"/>
      <c r="C417" s="92"/>
      <c r="D417" s="90"/>
      <c r="E417" s="91"/>
      <c r="F417" s="92"/>
      <c r="G417" s="92"/>
      <c r="H417" s="91"/>
      <c r="I417" s="92"/>
      <c r="J417" s="92"/>
      <c r="K417" s="91"/>
      <c r="L417" s="92"/>
      <c r="M417" s="92"/>
      <c r="N417" s="92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</row>
    <row r="418" ht="12.75" customHeight="1">
      <c r="A418" s="90"/>
      <c r="B418" s="91"/>
      <c r="C418" s="92"/>
      <c r="D418" s="90"/>
      <c r="E418" s="91"/>
      <c r="F418" s="92"/>
      <c r="G418" s="92"/>
      <c r="H418" s="91"/>
      <c r="I418" s="92"/>
      <c r="J418" s="92"/>
      <c r="K418" s="91"/>
      <c r="L418" s="92"/>
      <c r="M418" s="92"/>
      <c r="N418" s="92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</row>
    <row r="419" ht="12.75" customHeight="1">
      <c r="A419" s="90"/>
      <c r="B419" s="91"/>
      <c r="C419" s="92"/>
      <c r="D419" s="90"/>
      <c r="E419" s="91"/>
      <c r="F419" s="92"/>
      <c r="G419" s="92"/>
      <c r="H419" s="91"/>
      <c r="I419" s="92"/>
      <c r="J419" s="92"/>
      <c r="K419" s="91"/>
      <c r="L419" s="92"/>
      <c r="M419" s="92"/>
      <c r="N419" s="92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</row>
    <row r="420" ht="12.75" customHeight="1">
      <c r="A420" s="90"/>
      <c r="B420" s="91"/>
      <c r="C420" s="92"/>
      <c r="D420" s="90"/>
      <c r="E420" s="91"/>
      <c r="F420" s="92"/>
      <c r="G420" s="92"/>
      <c r="H420" s="91"/>
      <c r="I420" s="92"/>
      <c r="J420" s="92"/>
      <c r="K420" s="91"/>
      <c r="L420" s="92"/>
      <c r="M420" s="92"/>
      <c r="N420" s="92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</row>
    <row r="421" ht="12.75" customHeight="1">
      <c r="A421" s="90"/>
      <c r="B421" s="91"/>
      <c r="C421" s="92"/>
      <c r="D421" s="90"/>
      <c r="E421" s="91"/>
      <c r="F421" s="92"/>
      <c r="G421" s="92"/>
      <c r="H421" s="91"/>
      <c r="I421" s="92"/>
      <c r="J421" s="92"/>
      <c r="K421" s="91"/>
      <c r="L421" s="92"/>
      <c r="M421" s="92"/>
      <c r="N421" s="92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</row>
    <row r="422" ht="12.75" customHeight="1">
      <c r="A422" s="90"/>
      <c r="B422" s="91"/>
      <c r="C422" s="92"/>
      <c r="D422" s="90"/>
      <c r="E422" s="91"/>
      <c r="F422" s="92"/>
      <c r="G422" s="92"/>
      <c r="H422" s="91"/>
      <c r="I422" s="92"/>
      <c r="J422" s="92"/>
      <c r="K422" s="91"/>
      <c r="L422" s="92"/>
      <c r="M422" s="92"/>
      <c r="N422" s="92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</row>
    <row r="423" ht="12.75" customHeight="1">
      <c r="A423" s="90"/>
      <c r="B423" s="91"/>
      <c r="C423" s="92"/>
      <c r="D423" s="90"/>
      <c r="E423" s="91"/>
      <c r="F423" s="92"/>
      <c r="G423" s="92"/>
      <c r="H423" s="91"/>
      <c r="I423" s="92"/>
      <c r="J423" s="92"/>
      <c r="K423" s="91"/>
      <c r="L423" s="92"/>
      <c r="M423" s="92"/>
      <c r="N423" s="92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</row>
    <row r="424" ht="12.75" customHeight="1">
      <c r="A424" s="90"/>
      <c r="B424" s="91"/>
      <c r="C424" s="92"/>
      <c r="D424" s="90"/>
      <c r="E424" s="91"/>
      <c r="F424" s="92"/>
      <c r="G424" s="92"/>
      <c r="H424" s="91"/>
      <c r="I424" s="92"/>
      <c r="J424" s="92"/>
      <c r="K424" s="91"/>
      <c r="L424" s="92"/>
      <c r="M424" s="92"/>
      <c r="N424" s="92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</row>
    <row r="425" ht="12.75" customHeight="1">
      <c r="A425" s="90"/>
      <c r="B425" s="91"/>
      <c r="C425" s="92"/>
      <c r="D425" s="90"/>
      <c r="E425" s="91"/>
      <c r="F425" s="92"/>
      <c r="G425" s="92"/>
      <c r="H425" s="91"/>
      <c r="I425" s="92"/>
      <c r="J425" s="92"/>
      <c r="K425" s="91"/>
      <c r="L425" s="92"/>
      <c r="M425" s="92"/>
      <c r="N425" s="92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</row>
    <row r="426" ht="12.75" customHeight="1">
      <c r="A426" s="90"/>
      <c r="B426" s="91"/>
      <c r="C426" s="92"/>
      <c r="D426" s="90"/>
      <c r="E426" s="91"/>
      <c r="F426" s="92"/>
      <c r="G426" s="92"/>
      <c r="H426" s="91"/>
      <c r="I426" s="92"/>
      <c r="J426" s="92"/>
      <c r="K426" s="91"/>
      <c r="L426" s="92"/>
      <c r="M426" s="92"/>
      <c r="N426" s="92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</row>
    <row r="427" ht="12.75" customHeight="1">
      <c r="A427" s="90"/>
      <c r="B427" s="91"/>
      <c r="C427" s="92"/>
      <c r="D427" s="90"/>
      <c r="E427" s="91"/>
      <c r="F427" s="92"/>
      <c r="G427" s="92"/>
      <c r="H427" s="91"/>
      <c r="I427" s="92"/>
      <c r="J427" s="92"/>
      <c r="K427" s="91"/>
      <c r="L427" s="92"/>
      <c r="M427" s="92"/>
      <c r="N427" s="92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</row>
    <row r="428" ht="12.75" customHeight="1">
      <c r="A428" s="90"/>
      <c r="B428" s="91"/>
      <c r="C428" s="92"/>
      <c r="D428" s="90"/>
      <c r="E428" s="91"/>
      <c r="F428" s="92"/>
      <c r="G428" s="92"/>
      <c r="H428" s="91"/>
      <c r="I428" s="92"/>
      <c r="J428" s="92"/>
      <c r="K428" s="91"/>
      <c r="L428" s="92"/>
      <c r="M428" s="92"/>
      <c r="N428" s="92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</row>
    <row r="429" ht="12.75" customHeight="1">
      <c r="A429" s="90"/>
      <c r="B429" s="91"/>
      <c r="C429" s="92"/>
      <c r="D429" s="90"/>
      <c r="E429" s="91"/>
      <c r="F429" s="92"/>
      <c r="G429" s="92"/>
      <c r="H429" s="91"/>
      <c r="I429" s="92"/>
      <c r="J429" s="92"/>
      <c r="K429" s="91"/>
      <c r="L429" s="92"/>
      <c r="M429" s="92"/>
      <c r="N429" s="92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</row>
    <row r="430" ht="12.75" customHeight="1">
      <c r="A430" s="90"/>
      <c r="B430" s="91"/>
      <c r="C430" s="92"/>
      <c r="D430" s="90"/>
      <c r="E430" s="91"/>
      <c r="F430" s="92"/>
      <c r="G430" s="92"/>
      <c r="H430" s="91"/>
      <c r="I430" s="92"/>
      <c r="J430" s="92"/>
      <c r="K430" s="91"/>
      <c r="L430" s="92"/>
      <c r="M430" s="92"/>
      <c r="N430" s="92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</row>
    <row r="431" ht="12.75" customHeight="1">
      <c r="A431" s="90"/>
      <c r="B431" s="91"/>
      <c r="C431" s="92"/>
      <c r="D431" s="90"/>
      <c r="E431" s="91"/>
      <c r="F431" s="92"/>
      <c r="G431" s="92"/>
      <c r="H431" s="91"/>
      <c r="I431" s="92"/>
      <c r="J431" s="92"/>
      <c r="K431" s="91"/>
      <c r="L431" s="92"/>
      <c r="M431" s="92"/>
      <c r="N431" s="92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</row>
    <row r="432" ht="12.75" customHeight="1">
      <c r="A432" s="90"/>
      <c r="B432" s="91"/>
      <c r="C432" s="92"/>
      <c r="D432" s="90"/>
      <c r="E432" s="91"/>
      <c r="F432" s="92"/>
      <c r="G432" s="92"/>
      <c r="H432" s="91"/>
      <c r="I432" s="92"/>
      <c r="J432" s="92"/>
      <c r="K432" s="91"/>
      <c r="L432" s="92"/>
      <c r="M432" s="92"/>
      <c r="N432" s="92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</row>
    <row r="433" ht="12.75" customHeight="1">
      <c r="A433" s="90"/>
      <c r="B433" s="91"/>
      <c r="C433" s="92"/>
      <c r="D433" s="90"/>
      <c r="E433" s="91"/>
      <c r="F433" s="92"/>
      <c r="G433" s="92"/>
      <c r="H433" s="91"/>
      <c r="I433" s="92"/>
      <c r="J433" s="92"/>
      <c r="K433" s="91"/>
      <c r="L433" s="92"/>
      <c r="M433" s="92"/>
      <c r="N433" s="92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</row>
    <row r="434" ht="12.75" customHeight="1">
      <c r="A434" s="90"/>
      <c r="B434" s="91"/>
      <c r="C434" s="92"/>
      <c r="D434" s="90"/>
      <c r="E434" s="91"/>
      <c r="F434" s="92"/>
      <c r="G434" s="92"/>
      <c r="H434" s="91"/>
      <c r="I434" s="92"/>
      <c r="J434" s="92"/>
      <c r="K434" s="91"/>
      <c r="L434" s="92"/>
      <c r="M434" s="92"/>
      <c r="N434" s="92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</row>
    <row r="435" ht="12.75" customHeight="1">
      <c r="A435" s="90"/>
      <c r="B435" s="91"/>
      <c r="C435" s="92"/>
      <c r="D435" s="90"/>
      <c r="E435" s="91"/>
      <c r="F435" s="92"/>
      <c r="G435" s="92"/>
      <c r="H435" s="91"/>
      <c r="I435" s="92"/>
      <c r="J435" s="92"/>
      <c r="K435" s="91"/>
      <c r="L435" s="92"/>
      <c r="M435" s="92"/>
      <c r="N435" s="92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</row>
    <row r="436" ht="12.75" customHeight="1">
      <c r="A436" s="90"/>
      <c r="B436" s="91"/>
      <c r="C436" s="92"/>
      <c r="D436" s="90"/>
      <c r="E436" s="91"/>
      <c r="F436" s="92"/>
      <c r="G436" s="92"/>
      <c r="H436" s="91"/>
      <c r="I436" s="92"/>
      <c r="J436" s="92"/>
      <c r="K436" s="91"/>
      <c r="L436" s="92"/>
      <c r="M436" s="92"/>
      <c r="N436" s="92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</row>
    <row r="437" ht="12.75" customHeight="1">
      <c r="A437" s="90"/>
      <c r="B437" s="91"/>
      <c r="C437" s="92"/>
      <c r="D437" s="90"/>
      <c r="E437" s="91"/>
      <c r="F437" s="92"/>
      <c r="G437" s="92"/>
      <c r="H437" s="91"/>
      <c r="I437" s="92"/>
      <c r="J437" s="92"/>
      <c r="K437" s="91"/>
      <c r="L437" s="92"/>
      <c r="M437" s="92"/>
      <c r="N437" s="92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</row>
    <row r="438" ht="12.75" customHeight="1">
      <c r="A438" s="90"/>
      <c r="B438" s="91"/>
      <c r="C438" s="92"/>
      <c r="D438" s="90"/>
      <c r="E438" s="91"/>
      <c r="F438" s="92"/>
      <c r="G438" s="92"/>
      <c r="H438" s="91"/>
      <c r="I438" s="92"/>
      <c r="J438" s="92"/>
      <c r="K438" s="91"/>
      <c r="L438" s="92"/>
      <c r="M438" s="92"/>
      <c r="N438" s="92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</row>
    <row r="439" ht="12.75" customHeight="1">
      <c r="A439" s="90"/>
      <c r="B439" s="91"/>
      <c r="C439" s="92"/>
      <c r="D439" s="90"/>
      <c r="E439" s="91"/>
      <c r="F439" s="92"/>
      <c r="G439" s="92"/>
      <c r="H439" s="91"/>
      <c r="I439" s="92"/>
      <c r="J439" s="92"/>
      <c r="K439" s="91"/>
      <c r="L439" s="92"/>
      <c r="M439" s="92"/>
      <c r="N439" s="92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</row>
    <row r="440" ht="12.75" customHeight="1">
      <c r="A440" s="90"/>
      <c r="B440" s="91"/>
      <c r="C440" s="92"/>
      <c r="D440" s="90"/>
      <c r="E440" s="91"/>
      <c r="F440" s="92"/>
      <c r="G440" s="92"/>
      <c r="H440" s="91"/>
      <c r="I440" s="92"/>
      <c r="J440" s="92"/>
      <c r="K440" s="91"/>
      <c r="L440" s="92"/>
      <c r="M440" s="92"/>
      <c r="N440" s="92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</row>
    <row r="441" ht="12.75" customHeight="1">
      <c r="A441" s="90"/>
      <c r="B441" s="91"/>
      <c r="C441" s="92"/>
      <c r="D441" s="90"/>
      <c r="E441" s="91"/>
      <c r="F441" s="92"/>
      <c r="G441" s="92"/>
      <c r="H441" s="91"/>
      <c r="I441" s="92"/>
      <c r="J441" s="92"/>
      <c r="K441" s="91"/>
      <c r="L441" s="92"/>
      <c r="M441" s="92"/>
      <c r="N441" s="92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</row>
    <row r="442" ht="12.75" customHeight="1">
      <c r="A442" s="90"/>
      <c r="B442" s="91"/>
      <c r="C442" s="92"/>
      <c r="D442" s="90"/>
      <c r="E442" s="91"/>
      <c r="F442" s="92"/>
      <c r="G442" s="92"/>
      <c r="H442" s="91"/>
      <c r="I442" s="92"/>
      <c r="J442" s="92"/>
      <c r="K442" s="91"/>
      <c r="L442" s="92"/>
      <c r="M442" s="92"/>
      <c r="N442" s="92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</row>
    <row r="443" ht="12.75" customHeight="1">
      <c r="A443" s="90"/>
      <c r="B443" s="91"/>
      <c r="C443" s="92"/>
      <c r="D443" s="90"/>
      <c r="E443" s="91"/>
      <c r="F443" s="92"/>
      <c r="G443" s="92"/>
      <c r="H443" s="91"/>
      <c r="I443" s="92"/>
      <c r="J443" s="92"/>
      <c r="K443" s="91"/>
      <c r="L443" s="92"/>
      <c r="M443" s="92"/>
      <c r="N443" s="92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</row>
    <row r="444" ht="12.75" customHeight="1">
      <c r="A444" s="90"/>
      <c r="B444" s="91"/>
      <c r="C444" s="92"/>
      <c r="D444" s="90"/>
      <c r="E444" s="91"/>
      <c r="F444" s="92"/>
      <c r="G444" s="92"/>
      <c r="H444" s="91"/>
      <c r="I444" s="92"/>
      <c r="J444" s="92"/>
      <c r="K444" s="91"/>
      <c r="L444" s="92"/>
      <c r="M444" s="92"/>
      <c r="N444" s="92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</row>
    <row r="445" ht="12.75" customHeight="1">
      <c r="A445" s="90"/>
      <c r="B445" s="91"/>
      <c r="C445" s="92"/>
      <c r="D445" s="90"/>
      <c r="E445" s="91"/>
      <c r="F445" s="92"/>
      <c r="G445" s="92"/>
      <c r="H445" s="91"/>
      <c r="I445" s="92"/>
      <c r="J445" s="92"/>
      <c r="K445" s="91"/>
      <c r="L445" s="92"/>
      <c r="M445" s="92"/>
      <c r="N445" s="92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</row>
    <row r="446" ht="12.75" customHeight="1">
      <c r="A446" s="90"/>
      <c r="B446" s="91"/>
      <c r="C446" s="92"/>
      <c r="D446" s="90"/>
      <c r="E446" s="91"/>
      <c r="F446" s="92"/>
      <c r="G446" s="92"/>
      <c r="H446" s="91"/>
      <c r="I446" s="92"/>
      <c r="J446" s="92"/>
      <c r="K446" s="91"/>
      <c r="L446" s="92"/>
      <c r="M446" s="92"/>
      <c r="N446" s="92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</row>
    <row r="447" ht="12.75" customHeight="1">
      <c r="A447" s="90"/>
      <c r="B447" s="91"/>
      <c r="C447" s="92"/>
      <c r="D447" s="90"/>
      <c r="E447" s="91"/>
      <c r="F447" s="92"/>
      <c r="G447" s="92"/>
      <c r="H447" s="91"/>
      <c r="I447" s="92"/>
      <c r="J447" s="92"/>
      <c r="K447" s="91"/>
      <c r="L447" s="92"/>
      <c r="M447" s="92"/>
      <c r="N447" s="92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</row>
    <row r="448" ht="12.75" customHeight="1">
      <c r="A448" s="90"/>
      <c r="B448" s="91"/>
      <c r="C448" s="92"/>
      <c r="D448" s="90"/>
      <c r="E448" s="91"/>
      <c r="F448" s="92"/>
      <c r="G448" s="92"/>
      <c r="H448" s="91"/>
      <c r="I448" s="92"/>
      <c r="J448" s="92"/>
      <c r="K448" s="91"/>
      <c r="L448" s="92"/>
      <c r="M448" s="92"/>
      <c r="N448" s="92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</row>
    <row r="449" ht="12.75" customHeight="1">
      <c r="A449" s="90"/>
      <c r="B449" s="91"/>
      <c r="C449" s="92"/>
      <c r="D449" s="90"/>
      <c r="E449" s="91"/>
      <c r="F449" s="92"/>
      <c r="G449" s="92"/>
      <c r="H449" s="91"/>
      <c r="I449" s="92"/>
      <c r="J449" s="92"/>
      <c r="K449" s="91"/>
      <c r="L449" s="92"/>
      <c r="M449" s="92"/>
      <c r="N449" s="92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</row>
    <row r="450" ht="12.75" customHeight="1">
      <c r="A450" s="90"/>
      <c r="B450" s="91"/>
      <c r="C450" s="92"/>
      <c r="D450" s="90"/>
      <c r="E450" s="91"/>
      <c r="F450" s="92"/>
      <c r="G450" s="92"/>
      <c r="H450" s="91"/>
      <c r="I450" s="92"/>
      <c r="J450" s="92"/>
      <c r="K450" s="91"/>
      <c r="L450" s="92"/>
      <c r="M450" s="92"/>
      <c r="N450" s="92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</row>
    <row r="451" ht="12.75" customHeight="1">
      <c r="A451" s="90"/>
      <c r="B451" s="91"/>
      <c r="C451" s="92"/>
      <c r="D451" s="90"/>
      <c r="E451" s="91"/>
      <c r="F451" s="92"/>
      <c r="G451" s="92"/>
      <c r="H451" s="91"/>
      <c r="I451" s="92"/>
      <c r="J451" s="92"/>
      <c r="K451" s="91"/>
      <c r="L451" s="92"/>
      <c r="M451" s="92"/>
      <c r="N451" s="92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</row>
    <row r="452" ht="12.75" customHeight="1">
      <c r="A452" s="90"/>
      <c r="B452" s="91"/>
      <c r="C452" s="92"/>
      <c r="D452" s="90"/>
      <c r="E452" s="91"/>
      <c r="F452" s="92"/>
      <c r="G452" s="92"/>
      <c r="H452" s="91"/>
      <c r="I452" s="92"/>
      <c r="J452" s="92"/>
      <c r="K452" s="91"/>
      <c r="L452" s="92"/>
      <c r="M452" s="92"/>
      <c r="N452" s="92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</row>
    <row r="453" ht="12.75" customHeight="1">
      <c r="A453" s="90"/>
      <c r="B453" s="91"/>
      <c r="C453" s="92"/>
      <c r="D453" s="90"/>
      <c r="E453" s="91"/>
      <c r="F453" s="92"/>
      <c r="G453" s="92"/>
      <c r="H453" s="91"/>
      <c r="I453" s="92"/>
      <c r="J453" s="92"/>
      <c r="K453" s="91"/>
      <c r="L453" s="92"/>
      <c r="M453" s="92"/>
      <c r="N453" s="92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</row>
    <row r="454" ht="12.75" customHeight="1">
      <c r="A454" s="90"/>
      <c r="B454" s="91"/>
      <c r="C454" s="92"/>
      <c r="D454" s="90"/>
      <c r="E454" s="91"/>
      <c r="F454" s="92"/>
      <c r="G454" s="92"/>
      <c r="H454" s="91"/>
      <c r="I454" s="92"/>
      <c r="J454" s="92"/>
      <c r="K454" s="91"/>
      <c r="L454" s="92"/>
      <c r="M454" s="92"/>
      <c r="N454" s="92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</row>
    <row r="455" ht="12.75" customHeight="1">
      <c r="A455" s="90"/>
      <c r="B455" s="91"/>
      <c r="C455" s="92"/>
      <c r="D455" s="90"/>
      <c r="E455" s="91"/>
      <c r="F455" s="92"/>
      <c r="G455" s="92"/>
      <c r="H455" s="91"/>
      <c r="I455" s="92"/>
      <c r="J455" s="92"/>
      <c r="K455" s="91"/>
      <c r="L455" s="92"/>
      <c r="M455" s="92"/>
      <c r="N455" s="92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</row>
    <row r="456" ht="12.75" customHeight="1">
      <c r="A456" s="90"/>
      <c r="B456" s="91"/>
      <c r="C456" s="92"/>
      <c r="D456" s="90"/>
      <c r="E456" s="91"/>
      <c r="F456" s="92"/>
      <c r="G456" s="92"/>
      <c r="H456" s="91"/>
      <c r="I456" s="92"/>
      <c r="J456" s="92"/>
      <c r="K456" s="91"/>
      <c r="L456" s="92"/>
      <c r="M456" s="92"/>
      <c r="N456" s="92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</row>
    <row r="457" ht="12.75" customHeight="1">
      <c r="A457" s="90"/>
      <c r="B457" s="91"/>
      <c r="C457" s="92"/>
      <c r="D457" s="90"/>
      <c r="E457" s="91"/>
      <c r="F457" s="92"/>
      <c r="G457" s="92"/>
      <c r="H457" s="91"/>
      <c r="I457" s="92"/>
      <c r="J457" s="92"/>
      <c r="K457" s="91"/>
      <c r="L457" s="92"/>
      <c r="M457" s="92"/>
      <c r="N457" s="92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</row>
    <row r="458" ht="12.75" customHeight="1">
      <c r="A458" s="90"/>
      <c r="B458" s="91"/>
      <c r="C458" s="92"/>
      <c r="D458" s="90"/>
      <c r="E458" s="91"/>
      <c r="F458" s="92"/>
      <c r="G458" s="92"/>
      <c r="H458" s="91"/>
      <c r="I458" s="92"/>
      <c r="J458" s="92"/>
      <c r="K458" s="91"/>
      <c r="L458" s="92"/>
      <c r="M458" s="92"/>
      <c r="N458" s="92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</row>
    <row r="459" ht="12.75" customHeight="1">
      <c r="A459" s="90"/>
      <c r="B459" s="91"/>
      <c r="C459" s="92"/>
      <c r="D459" s="90"/>
      <c r="E459" s="91"/>
      <c r="F459" s="92"/>
      <c r="G459" s="92"/>
      <c r="H459" s="91"/>
      <c r="I459" s="92"/>
      <c r="J459" s="92"/>
      <c r="K459" s="91"/>
      <c r="L459" s="92"/>
      <c r="M459" s="92"/>
      <c r="N459" s="92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</row>
    <row r="460" ht="12.75" customHeight="1">
      <c r="A460" s="90"/>
      <c r="B460" s="91"/>
      <c r="C460" s="92"/>
      <c r="D460" s="90"/>
      <c r="E460" s="91"/>
      <c r="F460" s="92"/>
      <c r="G460" s="92"/>
      <c r="H460" s="91"/>
      <c r="I460" s="92"/>
      <c r="J460" s="92"/>
      <c r="K460" s="91"/>
      <c r="L460" s="92"/>
      <c r="M460" s="92"/>
      <c r="N460" s="92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</row>
    <row r="461" ht="12.75" customHeight="1">
      <c r="A461" s="90"/>
      <c r="B461" s="91"/>
      <c r="C461" s="92"/>
      <c r="D461" s="90"/>
      <c r="E461" s="91"/>
      <c r="F461" s="92"/>
      <c r="G461" s="92"/>
      <c r="H461" s="91"/>
      <c r="I461" s="92"/>
      <c r="J461" s="92"/>
      <c r="K461" s="91"/>
      <c r="L461" s="92"/>
      <c r="M461" s="92"/>
      <c r="N461" s="92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</row>
    <row r="462" ht="12.75" customHeight="1">
      <c r="A462" s="90"/>
      <c r="B462" s="91"/>
      <c r="C462" s="92"/>
      <c r="D462" s="90"/>
      <c r="E462" s="91"/>
      <c r="F462" s="92"/>
      <c r="G462" s="92"/>
      <c r="H462" s="91"/>
      <c r="I462" s="92"/>
      <c r="J462" s="92"/>
      <c r="K462" s="91"/>
      <c r="L462" s="92"/>
      <c r="M462" s="92"/>
      <c r="N462" s="92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</row>
    <row r="463" ht="12.75" customHeight="1">
      <c r="A463" s="90"/>
      <c r="B463" s="91"/>
      <c r="C463" s="92"/>
      <c r="D463" s="90"/>
      <c r="E463" s="91"/>
      <c r="F463" s="92"/>
      <c r="G463" s="92"/>
      <c r="H463" s="91"/>
      <c r="I463" s="92"/>
      <c r="J463" s="92"/>
      <c r="K463" s="91"/>
      <c r="L463" s="92"/>
      <c r="M463" s="92"/>
      <c r="N463" s="92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</row>
    <row r="464" ht="12.75" customHeight="1">
      <c r="A464" s="90"/>
      <c r="B464" s="91"/>
      <c r="C464" s="92"/>
      <c r="D464" s="90"/>
      <c r="E464" s="91"/>
      <c r="F464" s="92"/>
      <c r="G464" s="92"/>
      <c r="H464" s="91"/>
      <c r="I464" s="92"/>
      <c r="J464" s="92"/>
      <c r="K464" s="91"/>
      <c r="L464" s="92"/>
      <c r="M464" s="92"/>
      <c r="N464" s="92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</row>
    <row r="465" ht="12.75" customHeight="1">
      <c r="A465" s="90"/>
      <c r="B465" s="91"/>
      <c r="C465" s="92"/>
      <c r="D465" s="90"/>
      <c r="E465" s="91"/>
      <c r="F465" s="92"/>
      <c r="G465" s="92"/>
      <c r="H465" s="91"/>
      <c r="I465" s="92"/>
      <c r="J465" s="92"/>
      <c r="K465" s="91"/>
      <c r="L465" s="92"/>
      <c r="M465" s="92"/>
      <c r="N465" s="92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</row>
    <row r="466" ht="12.75" customHeight="1">
      <c r="A466" s="90"/>
      <c r="B466" s="91"/>
      <c r="C466" s="92"/>
      <c r="D466" s="90"/>
      <c r="E466" s="91"/>
      <c r="F466" s="92"/>
      <c r="G466" s="92"/>
      <c r="H466" s="91"/>
      <c r="I466" s="92"/>
      <c r="J466" s="92"/>
      <c r="K466" s="91"/>
      <c r="L466" s="92"/>
      <c r="M466" s="92"/>
      <c r="N466" s="92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</row>
    <row r="467" ht="12.75" customHeight="1">
      <c r="A467" s="90"/>
      <c r="B467" s="91"/>
      <c r="C467" s="92"/>
      <c r="D467" s="90"/>
      <c r="E467" s="91"/>
      <c r="F467" s="92"/>
      <c r="G467" s="92"/>
      <c r="H467" s="91"/>
      <c r="I467" s="92"/>
      <c r="J467" s="92"/>
      <c r="K467" s="91"/>
      <c r="L467" s="92"/>
      <c r="M467" s="92"/>
      <c r="N467" s="92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</row>
    <row r="468" ht="12.75" customHeight="1">
      <c r="A468" s="90"/>
      <c r="B468" s="91"/>
      <c r="C468" s="92"/>
      <c r="D468" s="90"/>
      <c r="E468" s="91"/>
      <c r="F468" s="92"/>
      <c r="G468" s="92"/>
      <c r="H468" s="91"/>
      <c r="I468" s="92"/>
      <c r="J468" s="92"/>
      <c r="K468" s="91"/>
      <c r="L468" s="92"/>
      <c r="M468" s="92"/>
      <c r="N468" s="92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</row>
    <row r="469" ht="12.75" customHeight="1">
      <c r="A469" s="90"/>
      <c r="B469" s="91"/>
      <c r="C469" s="92"/>
      <c r="D469" s="90"/>
      <c r="E469" s="91"/>
      <c r="F469" s="92"/>
      <c r="G469" s="92"/>
      <c r="H469" s="91"/>
      <c r="I469" s="92"/>
      <c r="J469" s="92"/>
      <c r="K469" s="91"/>
      <c r="L469" s="92"/>
      <c r="M469" s="92"/>
      <c r="N469" s="92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</row>
    <row r="470" ht="12.75" customHeight="1">
      <c r="A470" s="90"/>
      <c r="B470" s="91"/>
      <c r="C470" s="92"/>
      <c r="D470" s="90"/>
      <c r="E470" s="91"/>
      <c r="F470" s="92"/>
      <c r="G470" s="92"/>
      <c r="H470" s="91"/>
      <c r="I470" s="92"/>
      <c r="J470" s="92"/>
      <c r="K470" s="91"/>
      <c r="L470" s="92"/>
      <c r="M470" s="92"/>
      <c r="N470" s="92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</row>
    <row r="471" ht="12.75" customHeight="1">
      <c r="A471" s="90"/>
      <c r="B471" s="91"/>
      <c r="C471" s="92"/>
      <c r="D471" s="90"/>
      <c r="E471" s="91"/>
      <c r="F471" s="92"/>
      <c r="G471" s="92"/>
      <c r="H471" s="91"/>
      <c r="I471" s="92"/>
      <c r="J471" s="92"/>
      <c r="K471" s="91"/>
      <c r="L471" s="92"/>
      <c r="M471" s="92"/>
      <c r="N471" s="92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</row>
    <row r="472" ht="12.75" customHeight="1">
      <c r="A472" s="90"/>
      <c r="B472" s="91"/>
      <c r="C472" s="92"/>
      <c r="D472" s="90"/>
      <c r="E472" s="91"/>
      <c r="F472" s="92"/>
      <c r="G472" s="92"/>
      <c r="H472" s="91"/>
      <c r="I472" s="92"/>
      <c r="J472" s="92"/>
      <c r="K472" s="91"/>
      <c r="L472" s="92"/>
      <c r="M472" s="92"/>
      <c r="N472" s="92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</row>
    <row r="473" ht="12.75" customHeight="1">
      <c r="A473" s="90"/>
      <c r="B473" s="91"/>
      <c r="C473" s="92"/>
      <c r="D473" s="90"/>
      <c r="E473" s="91"/>
      <c r="F473" s="92"/>
      <c r="G473" s="92"/>
      <c r="H473" s="91"/>
      <c r="I473" s="92"/>
      <c r="J473" s="92"/>
      <c r="K473" s="91"/>
      <c r="L473" s="92"/>
      <c r="M473" s="92"/>
      <c r="N473" s="92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</row>
    <row r="474" ht="12.75" customHeight="1">
      <c r="A474" s="90"/>
      <c r="B474" s="91"/>
      <c r="C474" s="92"/>
      <c r="D474" s="90"/>
      <c r="E474" s="91"/>
      <c r="F474" s="92"/>
      <c r="G474" s="92"/>
      <c r="H474" s="91"/>
      <c r="I474" s="92"/>
      <c r="J474" s="92"/>
      <c r="K474" s="91"/>
      <c r="L474" s="92"/>
      <c r="M474" s="92"/>
      <c r="N474" s="92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</row>
    <row r="475" ht="12.75" customHeight="1">
      <c r="A475" s="90"/>
      <c r="B475" s="91"/>
      <c r="C475" s="92"/>
      <c r="D475" s="90"/>
      <c r="E475" s="91"/>
      <c r="F475" s="92"/>
      <c r="G475" s="92"/>
      <c r="H475" s="91"/>
      <c r="I475" s="92"/>
      <c r="J475" s="92"/>
      <c r="K475" s="91"/>
      <c r="L475" s="92"/>
      <c r="M475" s="92"/>
      <c r="N475" s="92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</row>
    <row r="476" ht="12.75" customHeight="1">
      <c r="A476" s="90"/>
      <c r="B476" s="91"/>
      <c r="C476" s="92"/>
      <c r="D476" s="90"/>
      <c r="E476" s="91"/>
      <c r="F476" s="92"/>
      <c r="G476" s="92"/>
      <c r="H476" s="91"/>
      <c r="I476" s="92"/>
      <c r="J476" s="92"/>
      <c r="K476" s="91"/>
      <c r="L476" s="92"/>
      <c r="M476" s="92"/>
      <c r="N476" s="92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</row>
    <row r="477" ht="12.75" customHeight="1">
      <c r="A477" s="90"/>
      <c r="B477" s="91"/>
      <c r="C477" s="92"/>
      <c r="D477" s="90"/>
      <c r="E477" s="91"/>
      <c r="F477" s="92"/>
      <c r="G477" s="92"/>
      <c r="H477" s="91"/>
      <c r="I477" s="92"/>
      <c r="J477" s="92"/>
      <c r="K477" s="91"/>
      <c r="L477" s="92"/>
      <c r="M477" s="92"/>
      <c r="N477" s="92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</row>
    <row r="478" ht="12.75" customHeight="1">
      <c r="A478" s="90"/>
      <c r="B478" s="91"/>
      <c r="C478" s="92"/>
      <c r="D478" s="90"/>
      <c r="E478" s="91"/>
      <c r="F478" s="92"/>
      <c r="G478" s="92"/>
      <c r="H478" s="91"/>
      <c r="I478" s="92"/>
      <c r="J478" s="92"/>
      <c r="K478" s="91"/>
      <c r="L478" s="92"/>
      <c r="M478" s="92"/>
      <c r="N478" s="92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</row>
    <row r="479" ht="12.75" customHeight="1">
      <c r="A479" s="90"/>
      <c r="B479" s="91"/>
      <c r="C479" s="92"/>
      <c r="D479" s="90"/>
      <c r="E479" s="91"/>
      <c r="F479" s="92"/>
      <c r="G479" s="92"/>
      <c r="H479" s="91"/>
      <c r="I479" s="92"/>
      <c r="J479" s="92"/>
      <c r="K479" s="91"/>
      <c r="L479" s="92"/>
      <c r="M479" s="92"/>
      <c r="N479" s="92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</row>
    <row r="480" ht="12.75" customHeight="1">
      <c r="A480" s="90"/>
      <c r="B480" s="91"/>
      <c r="C480" s="92"/>
      <c r="D480" s="90"/>
      <c r="E480" s="91"/>
      <c r="F480" s="92"/>
      <c r="G480" s="92"/>
      <c r="H480" s="91"/>
      <c r="I480" s="92"/>
      <c r="J480" s="92"/>
      <c r="K480" s="91"/>
      <c r="L480" s="92"/>
      <c r="M480" s="92"/>
      <c r="N480" s="92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</row>
    <row r="481" ht="12.75" customHeight="1">
      <c r="A481" s="90"/>
      <c r="B481" s="91"/>
      <c r="C481" s="92"/>
      <c r="D481" s="90"/>
      <c r="E481" s="91"/>
      <c r="F481" s="92"/>
      <c r="G481" s="92"/>
      <c r="H481" s="91"/>
      <c r="I481" s="92"/>
      <c r="J481" s="92"/>
      <c r="K481" s="91"/>
      <c r="L481" s="92"/>
      <c r="M481" s="92"/>
      <c r="N481" s="92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</row>
    <row r="482" ht="12.75" customHeight="1">
      <c r="A482" s="90"/>
      <c r="B482" s="91"/>
      <c r="C482" s="92"/>
      <c r="D482" s="90"/>
      <c r="E482" s="91"/>
      <c r="F482" s="92"/>
      <c r="G482" s="92"/>
      <c r="H482" s="91"/>
      <c r="I482" s="92"/>
      <c r="J482" s="92"/>
      <c r="K482" s="91"/>
      <c r="L482" s="92"/>
      <c r="M482" s="92"/>
      <c r="N482" s="92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</row>
    <row r="483" ht="12.75" customHeight="1">
      <c r="A483" s="90"/>
      <c r="B483" s="91"/>
      <c r="C483" s="92"/>
      <c r="D483" s="90"/>
      <c r="E483" s="91"/>
      <c r="F483" s="92"/>
      <c r="G483" s="92"/>
      <c r="H483" s="91"/>
      <c r="I483" s="92"/>
      <c r="J483" s="92"/>
      <c r="K483" s="91"/>
      <c r="L483" s="92"/>
      <c r="M483" s="92"/>
      <c r="N483" s="92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</row>
    <row r="484" ht="12.75" customHeight="1">
      <c r="A484" s="90"/>
      <c r="B484" s="91"/>
      <c r="C484" s="92"/>
      <c r="D484" s="90"/>
      <c r="E484" s="91"/>
      <c r="F484" s="92"/>
      <c r="G484" s="92"/>
      <c r="H484" s="91"/>
      <c r="I484" s="92"/>
      <c r="J484" s="92"/>
      <c r="K484" s="91"/>
      <c r="L484" s="92"/>
      <c r="M484" s="92"/>
      <c r="N484" s="92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</row>
    <row r="485" ht="12.75" customHeight="1">
      <c r="A485" s="90"/>
      <c r="B485" s="91"/>
      <c r="C485" s="92"/>
      <c r="D485" s="90"/>
      <c r="E485" s="91"/>
      <c r="F485" s="92"/>
      <c r="G485" s="92"/>
      <c r="H485" s="91"/>
      <c r="I485" s="92"/>
      <c r="J485" s="92"/>
      <c r="K485" s="91"/>
      <c r="L485" s="92"/>
      <c r="M485" s="92"/>
      <c r="N485" s="92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</row>
    <row r="486" ht="12.75" customHeight="1">
      <c r="A486" s="90"/>
      <c r="B486" s="91"/>
      <c r="C486" s="92"/>
      <c r="D486" s="90"/>
      <c r="E486" s="91"/>
      <c r="F486" s="92"/>
      <c r="G486" s="92"/>
      <c r="H486" s="91"/>
      <c r="I486" s="92"/>
      <c r="J486" s="92"/>
      <c r="K486" s="91"/>
      <c r="L486" s="92"/>
      <c r="M486" s="92"/>
      <c r="N486" s="92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</row>
    <row r="487" ht="12.75" customHeight="1">
      <c r="A487" s="90"/>
      <c r="B487" s="91"/>
      <c r="C487" s="92"/>
      <c r="D487" s="90"/>
      <c r="E487" s="91"/>
      <c r="F487" s="92"/>
      <c r="G487" s="92"/>
      <c r="H487" s="91"/>
      <c r="I487" s="92"/>
      <c r="J487" s="92"/>
      <c r="K487" s="91"/>
      <c r="L487" s="92"/>
      <c r="M487" s="92"/>
      <c r="N487" s="92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</row>
    <row r="488" ht="12.75" customHeight="1">
      <c r="A488" s="90"/>
      <c r="B488" s="91"/>
      <c r="C488" s="92"/>
      <c r="D488" s="90"/>
      <c r="E488" s="91"/>
      <c r="F488" s="92"/>
      <c r="G488" s="92"/>
      <c r="H488" s="91"/>
      <c r="I488" s="92"/>
      <c r="J488" s="92"/>
      <c r="K488" s="91"/>
      <c r="L488" s="92"/>
      <c r="M488" s="92"/>
      <c r="N488" s="92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</row>
    <row r="489" ht="12.75" customHeight="1">
      <c r="A489" s="90"/>
      <c r="B489" s="91"/>
      <c r="C489" s="92"/>
      <c r="D489" s="90"/>
      <c r="E489" s="91"/>
      <c r="F489" s="92"/>
      <c r="G489" s="92"/>
      <c r="H489" s="91"/>
      <c r="I489" s="92"/>
      <c r="J489" s="92"/>
      <c r="K489" s="91"/>
      <c r="L489" s="92"/>
      <c r="M489" s="92"/>
      <c r="N489" s="92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</row>
    <row r="490" ht="12.75" customHeight="1">
      <c r="A490" s="90"/>
      <c r="B490" s="91"/>
      <c r="C490" s="92"/>
      <c r="D490" s="90"/>
      <c r="E490" s="91"/>
      <c r="F490" s="92"/>
      <c r="G490" s="92"/>
      <c r="H490" s="91"/>
      <c r="I490" s="92"/>
      <c r="J490" s="92"/>
      <c r="K490" s="91"/>
      <c r="L490" s="92"/>
      <c r="M490" s="92"/>
      <c r="N490" s="92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</row>
    <row r="491" ht="12.75" customHeight="1">
      <c r="A491" s="90"/>
      <c r="B491" s="91"/>
      <c r="C491" s="92"/>
      <c r="D491" s="90"/>
      <c r="E491" s="91"/>
      <c r="F491" s="92"/>
      <c r="G491" s="92"/>
      <c r="H491" s="91"/>
      <c r="I491" s="92"/>
      <c r="J491" s="92"/>
      <c r="K491" s="91"/>
      <c r="L491" s="92"/>
      <c r="M491" s="92"/>
      <c r="N491" s="92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</row>
    <row r="492" ht="12.75" customHeight="1">
      <c r="A492" s="90"/>
      <c r="B492" s="91"/>
      <c r="C492" s="92"/>
      <c r="D492" s="90"/>
      <c r="E492" s="91"/>
      <c r="F492" s="92"/>
      <c r="G492" s="92"/>
      <c r="H492" s="91"/>
      <c r="I492" s="92"/>
      <c r="J492" s="92"/>
      <c r="K492" s="91"/>
      <c r="L492" s="92"/>
      <c r="M492" s="92"/>
      <c r="N492" s="92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</row>
    <row r="493" ht="12.75" customHeight="1">
      <c r="A493" s="90"/>
      <c r="B493" s="91"/>
      <c r="C493" s="92"/>
      <c r="D493" s="90"/>
      <c r="E493" s="91"/>
      <c r="F493" s="92"/>
      <c r="G493" s="92"/>
      <c r="H493" s="91"/>
      <c r="I493" s="92"/>
      <c r="J493" s="92"/>
      <c r="K493" s="91"/>
      <c r="L493" s="92"/>
      <c r="M493" s="92"/>
      <c r="N493" s="92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</row>
    <row r="494" ht="12.75" customHeight="1">
      <c r="A494" s="90"/>
      <c r="B494" s="91"/>
      <c r="C494" s="92"/>
      <c r="D494" s="90"/>
      <c r="E494" s="91"/>
      <c r="F494" s="92"/>
      <c r="G494" s="92"/>
      <c r="H494" s="91"/>
      <c r="I494" s="92"/>
      <c r="J494" s="92"/>
      <c r="K494" s="91"/>
      <c r="L494" s="92"/>
      <c r="M494" s="92"/>
      <c r="N494" s="92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</row>
    <row r="495" ht="12.75" customHeight="1">
      <c r="A495" s="90"/>
      <c r="B495" s="91"/>
      <c r="C495" s="92"/>
      <c r="D495" s="90"/>
      <c r="E495" s="91"/>
      <c r="F495" s="92"/>
      <c r="G495" s="92"/>
      <c r="H495" s="91"/>
      <c r="I495" s="92"/>
      <c r="J495" s="92"/>
      <c r="K495" s="91"/>
      <c r="L495" s="92"/>
      <c r="M495" s="92"/>
      <c r="N495" s="92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</row>
    <row r="496" ht="12.75" customHeight="1">
      <c r="A496" s="90"/>
      <c r="B496" s="91"/>
      <c r="C496" s="92"/>
      <c r="D496" s="90"/>
      <c r="E496" s="91"/>
      <c r="F496" s="92"/>
      <c r="G496" s="92"/>
      <c r="H496" s="91"/>
      <c r="I496" s="92"/>
      <c r="J496" s="92"/>
      <c r="K496" s="91"/>
      <c r="L496" s="92"/>
      <c r="M496" s="92"/>
      <c r="N496" s="92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</row>
    <row r="497" ht="12.75" customHeight="1">
      <c r="A497" s="90"/>
      <c r="B497" s="91"/>
      <c r="C497" s="92"/>
      <c r="D497" s="90"/>
      <c r="E497" s="91"/>
      <c r="F497" s="92"/>
      <c r="G497" s="92"/>
      <c r="H497" s="91"/>
      <c r="I497" s="92"/>
      <c r="J497" s="92"/>
      <c r="K497" s="91"/>
      <c r="L497" s="92"/>
      <c r="M497" s="92"/>
      <c r="N497" s="92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</row>
    <row r="498" ht="12.75" customHeight="1">
      <c r="A498" s="90"/>
      <c r="B498" s="91"/>
      <c r="C498" s="92"/>
      <c r="D498" s="90"/>
      <c r="E498" s="91"/>
      <c r="F498" s="92"/>
      <c r="G498" s="92"/>
      <c r="H498" s="91"/>
      <c r="I498" s="92"/>
      <c r="J498" s="92"/>
      <c r="K498" s="91"/>
      <c r="L498" s="92"/>
      <c r="M498" s="92"/>
      <c r="N498" s="92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</row>
    <row r="499" ht="12.75" customHeight="1">
      <c r="A499" s="90"/>
      <c r="B499" s="91"/>
      <c r="C499" s="92"/>
      <c r="D499" s="90"/>
      <c r="E499" s="91"/>
      <c r="F499" s="92"/>
      <c r="G499" s="92"/>
      <c r="H499" s="91"/>
      <c r="I499" s="92"/>
      <c r="J499" s="92"/>
      <c r="K499" s="91"/>
      <c r="L499" s="92"/>
      <c r="M499" s="92"/>
      <c r="N499" s="92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</row>
    <row r="500" ht="12.75" customHeight="1">
      <c r="A500" s="90"/>
      <c r="B500" s="91"/>
      <c r="C500" s="92"/>
      <c r="D500" s="90"/>
      <c r="E500" s="91"/>
      <c r="F500" s="92"/>
      <c r="G500" s="92"/>
      <c r="H500" s="91"/>
      <c r="I500" s="92"/>
      <c r="J500" s="92"/>
      <c r="K500" s="91"/>
      <c r="L500" s="92"/>
      <c r="M500" s="92"/>
      <c r="N500" s="92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</row>
    <row r="501" ht="12.75" customHeight="1">
      <c r="A501" s="90"/>
      <c r="B501" s="91"/>
      <c r="C501" s="92"/>
      <c r="D501" s="90"/>
      <c r="E501" s="91"/>
      <c r="F501" s="92"/>
      <c r="G501" s="92"/>
      <c r="H501" s="91"/>
      <c r="I501" s="92"/>
      <c r="J501" s="92"/>
      <c r="K501" s="91"/>
      <c r="L501" s="92"/>
      <c r="M501" s="92"/>
      <c r="N501" s="92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</row>
    <row r="502" ht="12.75" customHeight="1">
      <c r="A502" s="90"/>
      <c r="B502" s="91"/>
      <c r="C502" s="92"/>
      <c r="D502" s="90"/>
      <c r="E502" s="91"/>
      <c r="F502" s="92"/>
      <c r="G502" s="92"/>
      <c r="H502" s="91"/>
      <c r="I502" s="92"/>
      <c r="J502" s="92"/>
      <c r="K502" s="91"/>
      <c r="L502" s="92"/>
      <c r="M502" s="92"/>
      <c r="N502" s="92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</row>
    <row r="503" ht="12.75" customHeight="1">
      <c r="A503" s="90"/>
      <c r="B503" s="91"/>
      <c r="C503" s="92"/>
      <c r="D503" s="90"/>
      <c r="E503" s="91"/>
      <c r="F503" s="92"/>
      <c r="G503" s="92"/>
      <c r="H503" s="91"/>
      <c r="I503" s="92"/>
      <c r="J503" s="92"/>
      <c r="K503" s="91"/>
      <c r="L503" s="92"/>
      <c r="M503" s="92"/>
      <c r="N503" s="92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</row>
    <row r="504" ht="12.75" customHeight="1">
      <c r="A504" s="90"/>
      <c r="B504" s="91"/>
      <c r="C504" s="92"/>
      <c r="D504" s="90"/>
      <c r="E504" s="91"/>
      <c r="F504" s="92"/>
      <c r="G504" s="92"/>
      <c r="H504" s="91"/>
      <c r="I504" s="92"/>
      <c r="J504" s="92"/>
      <c r="K504" s="91"/>
      <c r="L504" s="92"/>
      <c r="M504" s="92"/>
      <c r="N504" s="92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</row>
    <row r="505" ht="12.75" customHeight="1">
      <c r="A505" s="90"/>
      <c r="B505" s="91"/>
      <c r="C505" s="92"/>
      <c r="D505" s="90"/>
      <c r="E505" s="91"/>
      <c r="F505" s="92"/>
      <c r="G505" s="92"/>
      <c r="H505" s="91"/>
      <c r="I505" s="92"/>
      <c r="J505" s="92"/>
      <c r="K505" s="91"/>
      <c r="L505" s="92"/>
      <c r="M505" s="92"/>
      <c r="N505" s="92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</row>
    <row r="506" ht="12.75" customHeight="1">
      <c r="A506" s="90"/>
      <c r="B506" s="91"/>
      <c r="C506" s="92"/>
      <c r="D506" s="90"/>
      <c r="E506" s="91"/>
      <c r="F506" s="92"/>
      <c r="G506" s="92"/>
      <c r="H506" s="91"/>
      <c r="I506" s="92"/>
      <c r="J506" s="92"/>
      <c r="K506" s="91"/>
      <c r="L506" s="92"/>
      <c r="M506" s="92"/>
      <c r="N506" s="92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</row>
    <row r="507" ht="12.75" customHeight="1">
      <c r="A507" s="90"/>
      <c r="B507" s="91"/>
      <c r="C507" s="92"/>
      <c r="D507" s="90"/>
      <c r="E507" s="91"/>
      <c r="F507" s="92"/>
      <c r="G507" s="92"/>
      <c r="H507" s="91"/>
      <c r="I507" s="92"/>
      <c r="J507" s="92"/>
      <c r="K507" s="91"/>
      <c r="L507" s="92"/>
      <c r="M507" s="92"/>
      <c r="N507" s="92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</row>
    <row r="508" ht="12.75" customHeight="1">
      <c r="A508" s="90"/>
      <c r="B508" s="91"/>
      <c r="C508" s="92"/>
      <c r="D508" s="90"/>
      <c r="E508" s="91"/>
      <c r="F508" s="92"/>
      <c r="G508" s="92"/>
      <c r="H508" s="91"/>
      <c r="I508" s="92"/>
      <c r="J508" s="92"/>
      <c r="K508" s="91"/>
      <c r="L508" s="92"/>
      <c r="M508" s="92"/>
      <c r="N508" s="92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</row>
    <row r="509" ht="12.75" customHeight="1">
      <c r="A509" s="90"/>
      <c r="B509" s="91"/>
      <c r="C509" s="92"/>
      <c r="D509" s="90"/>
      <c r="E509" s="91"/>
      <c r="F509" s="92"/>
      <c r="G509" s="92"/>
      <c r="H509" s="91"/>
      <c r="I509" s="92"/>
      <c r="J509" s="92"/>
      <c r="K509" s="91"/>
      <c r="L509" s="92"/>
      <c r="M509" s="92"/>
      <c r="N509" s="92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</row>
    <row r="510" ht="12.75" customHeight="1">
      <c r="A510" s="90"/>
      <c r="B510" s="91"/>
      <c r="C510" s="92"/>
      <c r="D510" s="90"/>
      <c r="E510" s="91"/>
      <c r="F510" s="92"/>
      <c r="G510" s="92"/>
      <c r="H510" s="91"/>
      <c r="I510" s="92"/>
      <c r="J510" s="92"/>
      <c r="K510" s="91"/>
      <c r="L510" s="92"/>
      <c r="M510" s="92"/>
      <c r="N510" s="92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</row>
    <row r="511" ht="12.75" customHeight="1">
      <c r="A511" s="90"/>
      <c r="B511" s="91"/>
      <c r="C511" s="92"/>
      <c r="D511" s="90"/>
      <c r="E511" s="91"/>
      <c r="F511" s="92"/>
      <c r="G511" s="92"/>
      <c r="H511" s="91"/>
      <c r="I511" s="92"/>
      <c r="J511" s="92"/>
      <c r="K511" s="91"/>
      <c r="L511" s="92"/>
      <c r="M511" s="92"/>
      <c r="N511" s="92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</row>
    <row r="512" ht="12.75" customHeight="1">
      <c r="A512" s="90"/>
      <c r="B512" s="91"/>
      <c r="C512" s="92"/>
      <c r="D512" s="90"/>
      <c r="E512" s="91"/>
      <c r="F512" s="92"/>
      <c r="G512" s="92"/>
      <c r="H512" s="91"/>
      <c r="I512" s="92"/>
      <c r="J512" s="92"/>
      <c r="K512" s="91"/>
      <c r="L512" s="92"/>
      <c r="M512" s="92"/>
      <c r="N512" s="92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</row>
    <row r="513" ht="12.75" customHeight="1">
      <c r="A513" s="90"/>
      <c r="B513" s="91"/>
      <c r="C513" s="92"/>
      <c r="D513" s="90"/>
      <c r="E513" s="91"/>
      <c r="F513" s="92"/>
      <c r="G513" s="92"/>
      <c r="H513" s="91"/>
      <c r="I513" s="92"/>
      <c r="J513" s="92"/>
      <c r="K513" s="91"/>
      <c r="L513" s="92"/>
      <c r="M513" s="92"/>
      <c r="N513" s="92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</row>
    <row r="514" ht="12.75" customHeight="1">
      <c r="A514" s="90"/>
      <c r="B514" s="91"/>
      <c r="C514" s="92"/>
      <c r="D514" s="90"/>
      <c r="E514" s="91"/>
      <c r="F514" s="92"/>
      <c r="G514" s="92"/>
      <c r="H514" s="91"/>
      <c r="I514" s="92"/>
      <c r="J514" s="92"/>
      <c r="K514" s="91"/>
      <c r="L514" s="92"/>
      <c r="M514" s="92"/>
      <c r="N514" s="92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</row>
    <row r="515" ht="12.75" customHeight="1">
      <c r="A515" s="90"/>
      <c r="B515" s="91"/>
      <c r="C515" s="92"/>
      <c r="D515" s="90"/>
      <c r="E515" s="91"/>
      <c r="F515" s="92"/>
      <c r="G515" s="92"/>
      <c r="H515" s="91"/>
      <c r="I515" s="92"/>
      <c r="J515" s="92"/>
      <c r="K515" s="91"/>
      <c r="L515" s="92"/>
      <c r="M515" s="92"/>
      <c r="N515" s="92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</row>
    <row r="516" ht="12.75" customHeight="1">
      <c r="A516" s="90"/>
      <c r="B516" s="91"/>
      <c r="C516" s="92"/>
      <c r="D516" s="90"/>
      <c r="E516" s="91"/>
      <c r="F516" s="92"/>
      <c r="G516" s="92"/>
      <c r="H516" s="91"/>
      <c r="I516" s="92"/>
      <c r="J516" s="92"/>
      <c r="K516" s="91"/>
      <c r="L516" s="92"/>
      <c r="M516" s="92"/>
      <c r="N516" s="92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</row>
    <row r="517" ht="12.75" customHeight="1">
      <c r="A517" s="90"/>
      <c r="B517" s="91"/>
      <c r="C517" s="92"/>
      <c r="D517" s="90"/>
      <c r="E517" s="91"/>
      <c r="F517" s="92"/>
      <c r="G517" s="92"/>
      <c r="H517" s="91"/>
      <c r="I517" s="92"/>
      <c r="J517" s="92"/>
      <c r="K517" s="91"/>
      <c r="L517" s="92"/>
      <c r="M517" s="92"/>
      <c r="N517" s="92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</row>
    <row r="518" ht="12.75" customHeight="1">
      <c r="A518" s="90"/>
      <c r="B518" s="91"/>
      <c r="C518" s="92"/>
      <c r="D518" s="90"/>
      <c r="E518" s="91"/>
      <c r="F518" s="92"/>
      <c r="G518" s="92"/>
      <c r="H518" s="91"/>
      <c r="I518" s="92"/>
      <c r="J518" s="92"/>
      <c r="K518" s="91"/>
      <c r="L518" s="92"/>
      <c r="M518" s="92"/>
      <c r="N518" s="92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</row>
    <row r="519" ht="12.75" customHeight="1">
      <c r="A519" s="90"/>
      <c r="B519" s="91"/>
      <c r="C519" s="92"/>
      <c r="D519" s="90"/>
      <c r="E519" s="91"/>
      <c r="F519" s="92"/>
      <c r="G519" s="92"/>
      <c r="H519" s="91"/>
      <c r="I519" s="92"/>
      <c r="J519" s="92"/>
      <c r="K519" s="91"/>
      <c r="L519" s="92"/>
      <c r="M519" s="92"/>
      <c r="N519" s="92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</row>
    <row r="520" ht="12.75" customHeight="1">
      <c r="A520" s="90"/>
      <c r="B520" s="91"/>
      <c r="C520" s="92"/>
      <c r="D520" s="90"/>
      <c r="E520" s="91"/>
      <c r="F520" s="92"/>
      <c r="G520" s="92"/>
      <c r="H520" s="91"/>
      <c r="I520" s="92"/>
      <c r="J520" s="92"/>
      <c r="K520" s="91"/>
      <c r="L520" s="92"/>
      <c r="M520" s="92"/>
      <c r="N520" s="92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</row>
    <row r="521" ht="12.75" customHeight="1">
      <c r="A521" s="90"/>
      <c r="B521" s="91"/>
      <c r="C521" s="92"/>
      <c r="D521" s="90"/>
      <c r="E521" s="91"/>
      <c r="F521" s="92"/>
      <c r="G521" s="92"/>
      <c r="H521" s="91"/>
      <c r="I521" s="92"/>
      <c r="J521" s="92"/>
      <c r="K521" s="91"/>
      <c r="L521" s="92"/>
      <c r="M521" s="92"/>
      <c r="N521" s="92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</row>
    <row r="522" ht="12.75" customHeight="1">
      <c r="A522" s="90"/>
      <c r="B522" s="91"/>
      <c r="C522" s="92"/>
      <c r="D522" s="90"/>
      <c r="E522" s="91"/>
      <c r="F522" s="92"/>
      <c r="G522" s="92"/>
      <c r="H522" s="91"/>
      <c r="I522" s="92"/>
      <c r="J522" s="92"/>
      <c r="K522" s="91"/>
      <c r="L522" s="92"/>
      <c r="M522" s="92"/>
      <c r="N522" s="92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</row>
    <row r="523" ht="12.75" customHeight="1">
      <c r="A523" s="90"/>
      <c r="B523" s="91"/>
      <c r="C523" s="92"/>
      <c r="D523" s="90"/>
      <c r="E523" s="91"/>
      <c r="F523" s="92"/>
      <c r="G523" s="92"/>
      <c r="H523" s="91"/>
      <c r="I523" s="92"/>
      <c r="J523" s="92"/>
      <c r="K523" s="91"/>
      <c r="L523" s="92"/>
      <c r="M523" s="92"/>
      <c r="N523" s="92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</row>
    <row r="524" ht="12.75" customHeight="1">
      <c r="A524" s="90"/>
      <c r="B524" s="91"/>
      <c r="C524" s="92"/>
      <c r="D524" s="90"/>
      <c r="E524" s="91"/>
      <c r="F524" s="92"/>
      <c r="G524" s="92"/>
      <c r="H524" s="91"/>
      <c r="I524" s="92"/>
      <c r="J524" s="92"/>
      <c r="K524" s="91"/>
      <c r="L524" s="92"/>
      <c r="M524" s="92"/>
      <c r="N524" s="92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</row>
    <row r="525" ht="12.75" customHeight="1">
      <c r="A525" s="90"/>
      <c r="B525" s="91"/>
      <c r="C525" s="92"/>
      <c r="D525" s="90"/>
      <c r="E525" s="91"/>
      <c r="F525" s="92"/>
      <c r="G525" s="92"/>
      <c r="H525" s="91"/>
      <c r="I525" s="92"/>
      <c r="J525" s="92"/>
      <c r="K525" s="91"/>
      <c r="L525" s="92"/>
      <c r="M525" s="92"/>
      <c r="N525" s="92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</row>
    <row r="526" ht="12.75" customHeight="1">
      <c r="A526" s="90"/>
      <c r="B526" s="91"/>
      <c r="C526" s="92"/>
      <c r="D526" s="90"/>
      <c r="E526" s="91"/>
      <c r="F526" s="92"/>
      <c r="G526" s="92"/>
      <c r="H526" s="91"/>
      <c r="I526" s="92"/>
      <c r="J526" s="92"/>
      <c r="K526" s="91"/>
      <c r="L526" s="92"/>
      <c r="M526" s="92"/>
      <c r="N526" s="92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</row>
    <row r="527" ht="12.75" customHeight="1">
      <c r="A527" s="90"/>
      <c r="B527" s="91"/>
      <c r="C527" s="92"/>
      <c r="D527" s="90"/>
      <c r="E527" s="91"/>
      <c r="F527" s="92"/>
      <c r="G527" s="92"/>
      <c r="H527" s="91"/>
      <c r="I527" s="92"/>
      <c r="J527" s="92"/>
      <c r="K527" s="91"/>
      <c r="L527" s="92"/>
      <c r="M527" s="92"/>
      <c r="N527" s="92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</row>
    <row r="528" ht="12.75" customHeight="1">
      <c r="A528" s="90"/>
      <c r="B528" s="91"/>
      <c r="C528" s="92"/>
      <c r="D528" s="90"/>
      <c r="E528" s="91"/>
      <c r="F528" s="92"/>
      <c r="G528" s="92"/>
      <c r="H528" s="91"/>
      <c r="I528" s="92"/>
      <c r="J528" s="92"/>
      <c r="K528" s="91"/>
      <c r="L528" s="92"/>
      <c r="M528" s="92"/>
      <c r="N528" s="92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</row>
    <row r="529" ht="12.75" customHeight="1">
      <c r="A529" s="90"/>
      <c r="B529" s="91"/>
      <c r="C529" s="92"/>
      <c r="D529" s="90"/>
      <c r="E529" s="91"/>
      <c r="F529" s="92"/>
      <c r="G529" s="92"/>
      <c r="H529" s="91"/>
      <c r="I529" s="92"/>
      <c r="J529" s="92"/>
      <c r="K529" s="91"/>
      <c r="L529" s="92"/>
      <c r="M529" s="92"/>
      <c r="N529" s="92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</row>
    <row r="530" ht="12.75" customHeight="1">
      <c r="A530" s="90"/>
      <c r="B530" s="91"/>
      <c r="C530" s="92"/>
      <c r="D530" s="90"/>
      <c r="E530" s="91"/>
      <c r="F530" s="92"/>
      <c r="G530" s="92"/>
      <c r="H530" s="91"/>
      <c r="I530" s="92"/>
      <c r="J530" s="92"/>
      <c r="K530" s="91"/>
      <c r="L530" s="92"/>
      <c r="M530" s="92"/>
      <c r="N530" s="92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</row>
    <row r="531" ht="12.75" customHeight="1">
      <c r="A531" s="90"/>
      <c r="B531" s="91"/>
      <c r="C531" s="92"/>
      <c r="D531" s="90"/>
      <c r="E531" s="91"/>
      <c r="F531" s="92"/>
      <c r="G531" s="92"/>
      <c r="H531" s="91"/>
      <c r="I531" s="92"/>
      <c r="J531" s="92"/>
      <c r="K531" s="91"/>
      <c r="L531" s="92"/>
      <c r="M531" s="92"/>
      <c r="N531" s="92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</row>
    <row r="532" ht="12.75" customHeight="1">
      <c r="A532" s="90"/>
      <c r="B532" s="91"/>
      <c r="C532" s="92"/>
      <c r="D532" s="90"/>
      <c r="E532" s="91"/>
      <c r="F532" s="92"/>
      <c r="G532" s="92"/>
      <c r="H532" s="91"/>
      <c r="I532" s="92"/>
      <c r="J532" s="92"/>
      <c r="K532" s="91"/>
      <c r="L532" s="92"/>
      <c r="M532" s="92"/>
      <c r="N532" s="92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</row>
    <row r="533" ht="12.75" customHeight="1">
      <c r="A533" s="90"/>
      <c r="B533" s="91"/>
      <c r="C533" s="92"/>
      <c r="D533" s="90"/>
      <c r="E533" s="91"/>
      <c r="F533" s="92"/>
      <c r="G533" s="92"/>
      <c r="H533" s="91"/>
      <c r="I533" s="92"/>
      <c r="J533" s="92"/>
      <c r="K533" s="91"/>
      <c r="L533" s="92"/>
      <c r="M533" s="92"/>
      <c r="N533" s="92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</row>
    <row r="534" ht="12.75" customHeight="1">
      <c r="A534" s="90"/>
      <c r="B534" s="91"/>
      <c r="C534" s="92"/>
      <c r="D534" s="90"/>
      <c r="E534" s="91"/>
      <c r="F534" s="92"/>
      <c r="G534" s="92"/>
      <c r="H534" s="91"/>
      <c r="I534" s="92"/>
      <c r="J534" s="92"/>
      <c r="K534" s="91"/>
      <c r="L534" s="92"/>
      <c r="M534" s="92"/>
      <c r="N534" s="92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</row>
    <row r="535" ht="12.75" customHeight="1">
      <c r="A535" s="90"/>
      <c r="B535" s="91"/>
      <c r="C535" s="92"/>
      <c r="D535" s="90"/>
      <c r="E535" s="91"/>
      <c r="F535" s="92"/>
      <c r="G535" s="92"/>
      <c r="H535" s="91"/>
      <c r="I535" s="92"/>
      <c r="J535" s="92"/>
      <c r="K535" s="91"/>
      <c r="L535" s="92"/>
      <c r="M535" s="92"/>
      <c r="N535" s="92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</row>
    <row r="536" ht="12.75" customHeight="1">
      <c r="A536" s="90"/>
      <c r="B536" s="91"/>
      <c r="C536" s="92"/>
      <c r="D536" s="90"/>
      <c r="E536" s="91"/>
      <c r="F536" s="92"/>
      <c r="G536" s="92"/>
      <c r="H536" s="91"/>
      <c r="I536" s="92"/>
      <c r="J536" s="92"/>
      <c r="K536" s="91"/>
      <c r="L536" s="92"/>
      <c r="M536" s="92"/>
      <c r="N536" s="92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</row>
    <row r="537" ht="12.75" customHeight="1">
      <c r="A537" s="90"/>
      <c r="B537" s="91"/>
      <c r="C537" s="92"/>
      <c r="D537" s="90"/>
      <c r="E537" s="91"/>
      <c r="F537" s="92"/>
      <c r="G537" s="92"/>
      <c r="H537" s="91"/>
      <c r="I537" s="92"/>
      <c r="J537" s="92"/>
      <c r="K537" s="91"/>
      <c r="L537" s="92"/>
      <c r="M537" s="92"/>
      <c r="N537" s="92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</row>
    <row r="538" ht="12.75" customHeight="1">
      <c r="A538" s="90"/>
      <c r="B538" s="91"/>
      <c r="C538" s="92"/>
      <c r="D538" s="90"/>
      <c r="E538" s="91"/>
      <c r="F538" s="92"/>
      <c r="G538" s="92"/>
      <c r="H538" s="91"/>
      <c r="I538" s="92"/>
      <c r="J538" s="92"/>
      <c r="K538" s="91"/>
      <c r="L538" s="92"/>
      <c r="M538" s="92"/>
      <c r="N538" s="92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</row>
    <row r="539" ht="12.75" customHeight="1">
      <c r="A539" s="90"/>
      <c r="B539" s="91"/>
      <c r="C539" s="92"/>
      <c r="D539" s="90"/>
      <c r="E539" s="91"/>
      <c r="F539" s="92"/>
      <c r="G539" s="92"/>
      <c r="H539" s="91"/>
      <c r="I539" s="92"/>
      <c r="J539" s="92"/>
      <c r="K539" s="91"/>
      <c r="L539" s="92"/>
      <c r="M539" s="92"/>
      <c r="N539" s="92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</row>
    <row r="540" ht="12.75" customHeight="1">
      <c r="A540" s="90"/>
      <c r="B540" s="91"/>
      <c r="C540" s="92"/>
      <c r="D540" s="90"/>
      <c r="E540" s="91"/>
      <c r="F540" s="92"/>
      <c r="G540" s="92"/>
      <c r="H540" s="91"/>
      <c r="I540" s="92"/>
      <c r="J540" s="92"/>
      <c r="K540" s="91"/>
      <c r="L540" s="92"/>
      <c r="M540" s="92"/>
      <c r="N540" s="92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</row>
    <row r="541" ht="12.75" customHeight="1">
      <c r="A541" s="90"/>
      <c r="B541" s="91"/>
      <c r="C541" s="92"/>
      <c r="D541" s="90"/>
      <c r="E541" s="91"/>
      <c r="F541" s="92"/>
      <c r="G541" s="92"/>
      <c r="H541" s="91"/>
      <c r="I541" s="92"/>
      <c r="J541" s="92"/>
      <c r="K541" s="91"/>
      <c r="L541" s="92"/>
      <c r="M541" s="92"/>
      <c r="N541" s="92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</row>
    <row r="542" ht="12.75" customHeight="1">
      <c r="A542" s="90"/>
      <c r="B542" s="91"/>
      <c r="C542" s="92"/>
      <c r="D542" s="90"/>
      <c r="E542" s="91"/>
      <c r="F542" s="92"/>
      <c r="G542" s="92"/>
      <c r="H542" s="91"/>
      <c r="I542" s="92"/>
      <c r="J542" s="92"/>
      <c r="K542" s="91"/>
      <c r="L542" s="92"/>
      <c r="M542" s="92"/>
      <c r="N542" s="92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</row>
    <row r="543" ht="12.75" customHeight="1">
      <c r="A543" s="90"/>
      <c r="B543" s="91"/>
      <c r="C543" s="92"/>
      <c r="D543" s="90"/>
      <c r="E543" s="91"/>
      <c r="F543" s="92"/>
      <c r="G543" s="92"/>
      <c r="H543" s="91"/>
      <c r="I543" s="92"/>
      <c r="J543" s="92"/>
      <c r="K543" s="91"/>
      <c r="L543" s="92"/>
      <c r="M543" s="92"/>
      <c r="N543" s="92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</row>
    <row r="544" ht="12.75" customHeight="1">
      <c r="A544" s="90"/>
      <c r="B544" s="91"/>
      <c r="C544" s="92"/>
      <c r="D544" s="90"/>
      <c r="E544" s="91"/>
      <c r="F544" s="92"/>
      <c r="G544" s="92"/>
      <c r="H544" s="91"/>
      <c r="I544" s="92"/>
      <c r="J544" s="92"/>
      <c r="K544" s="91"/>
      <c r="L544" s="92"/>
      <c r="M544" s="92"/>
      <c r="N544" s="92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</row>
    <row r="545" ht="12.75" customHeight="1">
      <c r="A545" s="90"/>
      <c r="B545" s="91"/>
      <c r="C545" s="92"/>
      <c r="D545" s="90"/>
      <c r="E545" s="91"/>
      <c r="F545" s="92"/>
      <c r="G545" s="92"/>
      <c r="H545" s="91"/>
      <c r="I545" s="92"/>
      <c r="J545" s="92"/>
      <c r="K545" s="91"/>
      <c r="L545" s="92"/>
      <c r="M545" s="92"/>
      <c r="N545" s="92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</row>
    <row r="546" ht="12.75" customHeight="1">
      <c r="A546" s="90"/>
      <c r="B546" s="91"/>
      <c r="C546" s="92"/>
      <c r="D546" s="90"/>
      <c r="E546" s="91"/>
      <c r="F546" s="92"/>
      <c r="G546" s="92"/>
      <c r="H546" s="91"/>
      <c r="I546" s="92"/>
      <c r="J546" s="92"/>
      <c r="K546" s="91"/>
      <c r="L546" s="92"/>
      <c r="M546" s="92"/>
      <c r="N546" s="92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</row>
    <row r="547" ht="12.75" customHeight="1">
      <c r="A547" s="90"/>
      <c r="B547" s="91"/>
      <c r="C547" s="92"/>
      <c r="D547" s="90"/>
      <c r="E547" s="91"/>
      <c r="F547" s="92"/>
      <c r="G547" s="92"/>
      <c r="H547" s="91"/>
      <c r="I547" s="92"/>
      <c r="J547" s="92"/>
      <c r="K547" s="91"/>
      <c r="L547" s="92"/>
      <c r="M547" s="92"/>
      <c r="N547" s="92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</row>
    <row r="548" ht="12.75" customHeight="1">
      <c r="A548" s="90"/>
      <c r="B548" s="91"/>
      <c r="C548" s="92"/>
      <c r="D548" s="90"/>
      <c r="E548" s="91"/>
      <c r="F548" s="92"/>
      <c r="G548" s="92"/>
      <c r="H548" s="91"/>
      <c r="I548" s="92"/>
      <c r="J548" s="92"/>
      <c r="K548" s="91"/>
      <c r="L548" s="92"/>
      <c r="M548" s="92"/>
      <c r="N548" s="92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</row>
    <row r="549" ht="12.75" customHeight="1">
      <c r="A549" s="90"/>
      <c r="B549" s="91"/>
      <c r="C549" s="92"/>
      <c r="D549" s="90"/>
      <c r="E549" s="91"/>
      <c r="F549" s="92"/>
      <c r="G549" s="92"/>
      <c r="H549" s="91"/>
      <c r="I549" s="92"/>
      <c r="J549" s="92"/>
      <c r="K549" s="91"/>
      <c r="L549" s="92"/>
      <c r="M549" s="92"/>
      <c r="N549" s="92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</row>
    <row r="550" ht="12.75" customHeight="1">
      <c r="A550" s="90"/>
      <c r="B550" s="91"/>
      <c r="C550" s="92"/>
      <c r="D550" s="90"/>
      <c r="E550" s="91"/>
      <c r="F550" s="92"/>
      <c r="G550" s="92"/>
      <c r="H550" s="91"/>
      <c r="I550" s="92"/>
      <c r="J550" s="92"/>
      <c r="K550" s="91"/>
      <c r="L550" s="92"/>
      <c r="M550" s="92"/>
      <c r="N550" s="92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</row>
    <row r="551" ht="12.75" customHeight="1">
      <c r="A551" s="90"/>
      <c r="B551" s="91"/>
      <c r="C551" s="92"/>
      <c r="D551" s="90"/>
      <c r="E551" s="91"/>
      <c r="F551" s="92"/>
      <c r="G551" s="92"/>
      <c r="H551" s="91"/>
      <c r="I551" s="92"/>
      <c r="J551" s="92"/>
      <c r="K551" s="91"/>
      <c r="L551" s="92"/>
      <c r="M551" s="92"/>
      <c r="N551" s="92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</row>
    <row r="552" ht="12.75" customHeight="1">
      <c r="A552" s="90"/>
      <c r="B552" s="91"/>
      <c r="C552" s="92"/>
      <c r="D552" s="90"/>
      <c r="E552" s="91"/>
      <c r="F552" s="92"/>
      <c r="G552" s="92"/>
      <c r="H552" s="91"/>
      <c r="I552" s="92"/>
      <c r="J552" s="92"/>
      <c r="K552" s="91"/>
      <c r="L552" s="92"/>
      <c r="M552" s="92"/>
      <c r="N552" s="92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</row>
    <row r="553" ht="12.75" customHeight="1">
      <c r="A553" s="90"/>
      <c r="B553" s="91"/>
      <c r="C553" s="92"/>
      <c r="D553" s="90"/>
      <c r="E553" s="91"/>
      <c r="F553" s="92"/>
      <c r="G553" s="92"/>
      <c r="H553" s="91"/>
      <c r="I553" s="92"/>
      <c r="J553" s="92"/>
      <c r="K553" s="91"/>
      <c r="L553" s="92"/>
      <c r="M553" s="92"/>
      <c r="N553" s="92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</row>
    <row r="554" ht="12.75" customHeight="1">
      <c r="A554" s="90"/>
      <c r="B554" s="91"/>
      <c r="C554" s="92"/>
      <c r="D554" s="90"/>
      <c r="E554" s="91"/>
      <c r="F554" s="92"/>
      <c r="G554" s="92"/>
      <c r="H554" s="91"/>
      <c r="I554" s="92"/>
      <c r="J554" s="92"/>
      <c r="K554" s="91"/>
      <c r="L554" s="92"/>
      <c r="M554" s="92"/>
      <c r="N554" s="92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</row>
    <row r="555" ht="12.75" customHeight="1">
      <c r="A555" s="90"/>
      <c r="B555" s="91"/>
      <c r="C555" s="92"/>
      <c r="D555" s="90"/>
      <c r="E555" s="91"/>
      <c r="F555" s="92"/>
      <c r="G555" s="92"/>
      <c r="H555" s="91"/>
      <c r="I555" s="92"/>
      <c r="J555" s="92"/>
      <c r="K555" s="91"/>
      <c r="L555" s="92"/>
      <c r="M555" s="92"/>
      <c r="N555" s="92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</row>
    <row r="556" ht="12.75" customHeight="1">
      <c r="A556" s="90"/>
      <c r="B556" s="91"/>
      <c r="C556" s="92"/>
      <c r="D556" s="90"/>
      <c r="E556" s="91"/>
      <c r="F556" s="92"/>
      <c r="G556" s="92"/>
      <c r="H556" s="91"/>
      <c r="I556" s="92"/>
      <c r="J556" s="92"/>
      <c r="K556" s="91"/>
      <c r="L556" s="92"/>
      <c r="M556" s="92"/>
      <c r="N556" s="92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</row>
    <row r="557" ht="12.75" customHeight="1">
      <c r="A557" s="90"/>
      <c r="B557" s="91"/>
      <c r="C557" s="92"/>
      <c r="D557" s="90"/>
      <c r="E557" s="91"/>
      <c r="F557" s="92"/>
      <c r="G557" s="92"/>
      <c r="H557" s="91"/>
      <c r="I557" s="92"/>
      <c r="J557" s="92"/>
      <c r="K557" s="91"/>
      <c r="L557" s="92"/>
      <c r="M557" s="92"/>
      <c r="N557" s="92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</row>
    <row r="558" ht="12.75" customHeight="1">
      <c r="A558" s="90"/>
      <c r="B558" s="91"/>
      <c r="C558" s="92"/>
      <c r="D558" s="90"/>
      <c r="E558" s="91"/>
      <c r="F558" s="92"/>
      <c r="G558" s="92"/>
      <c r="H558" s="91"/>
      <c r="I558" s="92"/>
      <c r="J558" s="92"/>
      <c r="K558" s="91"/>
      <c r="L558" s="92"/>
      <c r="M558" s="92"/>
      <c r="N558" s="92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</row>
    <row r="559" ht="12.75" customHeight="1">
      <c r="A559" s="90"/>
      <c r="B559" s="91"/>
      <c r="C559" s="92"/>
      <c r="D559" s="90"/>
      <c r="E559" s="91"/>
      <c r="F559" s="92"/>
      <c r="G559" s="92"/>
      <c r="H559" s="91"/>
      <c r="I559" s="92"/>
      <c r="J559" s="92"/>
      <c r="K559" s="91"/>
      <c r="L559" s="92"/>
      <c r="M559" s="92"/>
      <c r="N559" s="92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</row>
    <row r="560" ht="12.75" customHeight="1">
      <c r="A560" s="90"/>
      <c r="B560" s="91"/>
      <c r="C560" s="92"/>
      <c r="D560" s="90"/>
      <c r="E560" s="91"/>
      <c r="F560" s="92"/>
      <c r="G560" s="92"/>
      <c r="H560" s="91"/>
      <c r="I560" s="92"/>
      <c r="J560" s="92"/>
      <c r="K560" s="91"/>
      <c r="L560" s="92"/>
      <c r="M560" s="92"/>
      <c r="N560" s="92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</row>
    <row r="561" ht="12.75" customHeight="1">
      <c r="A561" s="90"/>
      <c r="B561" s="91"/>
      <c r="C561" s="92"/>
      <c r="D561" s="90"/>
      <c r="E561" s="91"/>
      <c r="F561" s="92"/>
      <c r="G561" s="92"/>
      <c r="H561" s="91"/>
      <c r="I561" s="92"/>
      <c r="J561" s="92"/>
      <c r="K561" s="91"/>
      <c r="L561" s="92"/>
      <c r="M561" s="92"/>
      <c r="N561" s="92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</row>
    <row r="562" ht="12.75" customHeight="1">
      <c r="A562" s="90"/>
      <c r="B562" s="91"/>
      <c r="C562" s="92"/>
      <c r="D562" s="90"/>
      <c r="E562" s="91"/>
      <c r="F562" s="92"/>
      <c r="G562" s="92"/>
      <c r="H562" s="91"/>
      <c r="I562" s="92"/>
      <c r="J562" s="92"/>
      <c r="K562" s="91"/>
      <c r="L562" s="92"/>
      <c r="M562" s="92"/>
      <c r="N562" s="92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</row>
    <row r="563" ht="12.75" customHeight="1">
      <c r="A563" s="90"/>
      <c r="B563" s="91"/>
      <c r="C563" s="92"/>
      <c r="D563" s="90"/>
      <c r="E563" s="91"/>
      <c r="F563" s="92"/>
      <c r="G563" s="92"/>
      <c r="H563" s="91"/>
      <c r="I563" s="92"/>
      <c r="J563" s="92"/>
      <c r="K563" s="91"/>
      <c r="L563" s="92"/>
      <c r="M563" s="92"/>
      <c r="N563" s="92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</row>
    <row r="564" ht="12.75" customHeight="1">
      <c r="A564" s="90"/>
      <c r="B564" s="91"/>
      <c r="C564" s="92"/>
      <c r="D564" s="90"/>
      <c r="E564" s="91"/>
      <c r="F564" s="92"/>
      <c r="G564" s="92"/>
      <c r="H564" s="91"/>
      <c r="I564" s="92"/>
      <c r="J564" s="92"/>
      <c r="K564" s="91"/>
      <c r="L564" s="92"/>
      <c r="M564" s="92"/>
      <c r="N564" s="92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</row>
    <row r="565" ht="12.75" customHeight="1">
      <c r="A565" s="90"/>
      <c r="B565" s="91"/>
      <c r="C565" s="92"/>
      <c r="D565" s="90"/>
      <c r="E565" s="91"/>
      <c r="F565" s="92"/>
      <c r="G565" s="92"/>
      <c r="H565" s="91"/>
      <c r="I565" s="92"/>
      <c r="J565" s="92"/>
      <c r="K565" s="91"/>
      <c r="L565" s="92"/>
      <c r="M565" s="92"/>
      <c r="N565" s="92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</row>
    <row r="566" ht="12.75" customHeight="1">
      <c r="A566" s="90"/>
      <c r="B566" s="91"/>
      <c r="C566" s="92"/>
      <c r="D566" s="90"/>
      <c r="E566" s="91"/>
      <c r="F566" s="92"/>
      <c r="G566" s="92"/>
      <c r="H566" s="91"/>
      <c r="I566" s="92"/>
      <c r="J566" s="92"/>
      <c r="K566" s="91"/>
      <c r="L566" s="92"/>
      <c r="M566" s="92"/>
      <c r="N566" s="92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</row>
    <row r="567" ht="12.75" customHeight="1">
      <c r="A567" s="90"/>
      <c r="B567" s="91"/>
      <c r="C567" s="92"/>
      <c r="D567" s="90"/>
      <c r="E567" s="91"/>
      <c r="F567" s="92"/>
      <c r="G567" s="92"/>
      <c r="H567" s="91"/>
      <c r="I567" s="92"/>
      <c r="J567" s="92"/>
      <c r="K567" s="91"/>
      <c r="L567" s="92"/>
      <c r="M567" s="92"/>
      <c r="N567" s="92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</row>
    <row r="568" ht="12.75" customHeight="1">
      <c r="A568" s="90"/>
      <c r="B568" s="91"/>
      <c r="C568" s="92"/>
      <c r="D568" s="90"/>
      <c r="E568" s="91"/>
      <c r="F568" s="92"/>
      <c r="G568" s="92"/>
      <c r="H568" s="91"/>
      <c r="I568" s="92"/>
      <c r="J568" s="92"/>
      <c r="K568" s="91"/>
      <c r="L568" s="92"/>
      <c r="M568" s="92"/>
      <c r="N568" s="92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</row>
    <row r="569" ht="12.75" customHeight="1">
      <c r="A569" s="90"/>
      <c r="B569" s="91"/>
      <c r="C569" s="92"/>
      <c r="D569" s="90"/>
      <c r="E569" s="91"/>
      <c r="F569" s="92"/>
      <c r="G569" s="92"/>
      <c r="H569" s="91"/>
      <c r="I569" s="92"/>
      <c r="J569" s="92"/>
      <c r="K569" s="91"/>
      <c r="L569" s="92"/>
      <c r="M569" s="92"/>
      <c r="N569" s="92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</row>
    <row r="570" ht="12.75" customHeight="1">
      <c r="A570" s="90"/>
      <c r="B570" s="91"/>
      <c r="C570" s="92"/>
      <c r="D570" s="90"/>
      <c r="E570" s="91"/>
      <c r="F570" s="92"/>
      <c r="G570" s="92"/>
      <c r="H570" s="91"/>
      <c r="I570" s="92"/>
      <c r="J570" s="92"/>
      <c r="K570" s="91"/>
      <c r="L570" s="92"/>
      <c r="M570" s="92"/>
      <c r="N570" s="92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</row>
    <row r="571" ht="12.75" customHeight="1">
      <c r="A571" s="90"/>
      <c r="B571" s="91"/>
      <c r="C571" s="92"/>
      <c r="D571" s="90"/>
      <c r="E571" s="91"/>
      <c r="F571" s="92"/>
      <c r="G571" s="92"/>
      <c r="H571" s="91"/>
      <c r="I571" s="92"/>
      <c r="J571" s="92"/>
      <c r="K571" s="91"/>
      <c r="L571" s="92"/>
      <c r="M571" s="92"/>
      <c r="N571" s="92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</row>
    <row r="572" ht="12.75" customHeight="1">
      <c r="A572" s="90"/>
      <c r="B572" s="91"/>
      <c r="C572" s="92"/>
      <c r="D572" s="90"/>
      <c r="E572" s="91"/>
      <c r="F572" s="92"/>
      <c r="G572" s="92"/>
      <c r="H572" s="91"/>
      <c r="I572" s="92"/>
      <c r="J572" s="92"/>
      <c r="K572" s="91"/>
      <c r="L572" s="92"/>
      <c r="M572" s="92"/>
      <c r="N572" s="92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</row>
    <row r="573" ht="12.75" customHeight="1">
      <c r="A573" s="90"/>
      <c r="B573" s="91"/>
      <c r="C573" s="92"/>
      <c r="D573" s="90"/>
      <c r="E573" s="91"/>
      <c r="F573" s="92"/>
      <c r="G573" s="92"/>
      <c r="H573" s="91"/>
      <c r="I573" s="92"/>
      <c r="J573" s="92"/>
      <c r="K573" s="91"/>
      <c r="L573" s="92"/>
      <c r="M573" s="92"/>
      <c r="N573" s="92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</row>
    <row r="574" ht="12.75" customHeight="1">
      <c r="A574" s="90"/>
      <c r="B574" s="91"/>
      <c r="C574" s="92"/>
      <c r="D574" s="90"/>
      <c r="E574" s="91"/>
      <c r="F574" s="92"/>
      <c r="G574" s="92"/>
      <c r="H574" s="91"/>
      <c r="I574" s="92"/>
      <c r="J574" s="92"/>
      <c r="K574" s="91"/>
      <c r="L574" s="92"/>
      <c r="M574" s="92"/>
      <c r="N574" s="92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</row>
    <row r="575" ht="12.75" customHeight="1">
      <c r="A575" s="90"/>
      <c r="B575" s="91"/>
      <c r="C575" s="92"/>
      <c r="D575" s="90"/>
      <c r="E575" s="91"/>
      <c r="F575" s="92"/>
      <c r="G575" s="92"/>
      <c r="H575" s="91"/>
      <c r="I575" s="92"/>
      <c r="J575" s="92"/>
      <c r="K575" s="91"/>
      <c r="L575" s="92"/>
      <c r="M575" s="92"/>
      <c r="N575" s="92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</row>
    <row r="576" ht="12.75" customHeight="1">
      <c r="A576" s="90"/>
      <c r="B576" s="91"/>
      <c r="C576" s="92"/>
      <c r="D576" s="90"/>
      <c r="E576" s="91"/>
      <c r="F576" s="92"/>
      <c r="G576" s="92"/>
      <c r="H576" s="91"/>
      <c r="I576" s="92"/>
      <c r="J576" s="92"/>
      <c r="K576" s="91"/>
      <c r="L576" s="92"/>
      <c r="M576" s="92"/>
      <c r="N576" s="92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</row>
    <row r="577" ht="12.75" customHeight="1">
      <c r="A577" s="90"/>
      <c r="B577" s="91"/>
      <c r="C577" s="92"/>
      <c r="D577" s="90"/>
      <c r="E577" s="91"/>
      <c r="F577" s="92"/>
      <c r="G577" s="92"/>
      <c r="H577" s="91"/>
      <c r="I577" s="92"/>
      <c r="J577" s="92"/>
      <c r="K577" s="91"/>
      <c r="L577" s="92"/>
      <c r="M577" s="92"/>
      <c r="N577" s="92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</row>
    <row r="578" ht="12.75" customHeight="1">
      <c r="A578" s="90"/>
      <c r="B578" s="91"/>
      <c r="C578" s="92"/>
      <c r="D578" s="90"/>
      <c r="E578" s="91"/>
      <c r="F578" s="92"/>
      <c r="G578" s="92"/>
      <c r="H578" s="91"/>
      <c r="I578" s="92"/>
      <c r="J578" s="92"/>
      <c r="K578" s="91"/>
      <c r="L578" s="92"/>
      <c r="M578" s="92"/>
      <c r="N578" s="92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</row>
    <row r="579" ht="12.75" customHeight="1">
      <c r="A579" s="90"/>
      <c r="B579" s="91"/>
      <c r="C579" s="92"/>
      <c r="D579" s="90"/>
      <c r="E579" s="91"/>
      <c r="F579" s="92"/>
      <c r="G579" s="92"/>
      <c r="H579" s="91"/>
      <c r="I579" s="92"/>
      <c r="J579" s="92"/>
      <c r="K579" s="91"/>
      <c r="L579" s="92"/>
      <c r="M579" s="92"/>
      <c r="N579" s="92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</row>
    <row r="580" ht="12.75" customHeight="1">
      <c r="A580" s="90"/>
      <c r="B580" s="91"/>
      <c r="C580" s="92"/>
      <c r="D580" s="90"/>
      <c r="E580" s="91"/>
      <c r="F580" s="92"/>
      <c r="G580" s="92"/>
      <c r="H580" s="91"/>
      <c r="I580" s="92"/>
      <c r="J580" s="92"/>
      <c r="K580" s="91"/>
      <c r="L580" s="92"/>
      <c r="M580" s="92"/>
      <c r="N580" s="92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</row>
    <row r="581" ht="12.75" customHeight="1">
      <c r="A581" s="90"/>
      <c r="B581" s="91"/>
      <c r="C581" s="92"/>
      <c r="D581" s="90"/>
      <c r="E581" s="91"/>
      <c r="F581" s="92"/>
      <c r="G581" s="92"/>
      <c r="H581" s="91"/>
      <c r="I581" s="92"/>
      <c r="J581" s="92"/>
      <c r="K581" s="91"/>
      <c r="L581" s="92"/>
      <c r="M581" s="92"/>
      <c r="N581" s="92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</row>
    <row r="582" ht="12.75" customHeight="1">
      <c r="A582" s="90"/>
      <c r="B582" s="91"/>
      <c r="C582" s="92"/>
      <c r="D582" s="90"/>
      <c r="E582" s="91"/>
      <c r="F582" s="92"/>
      <c r="G582" s="92"/>
      <c r="H582" s="91"/>
      <c r="I582" s="92"/>
      <c r="J582" s="92"/>
      <c r="K582" s="91"/>
      <c r="L582" s="92"/>
      <c r="M582" s="92"/>
      <c r="N582" s="92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</row>
    <row r="583" ht="12.75" customHeight="1">
      <c r="A583" s="90"/>
      <c r="B583" s="91"/>
      <c r="C583" s="92"/>
      <c r="D583" s="90"/>
      <c r="E583" s="91"/>
      <c r="F583" s="92"/>
      <c r="G583" s="92"/>
      <c r="H583" s="91"/>
      <c r="I583" s="92"/>
      <c r="J583" s="92"/>
      <c r="K583" s="91"/>
      <c r="L583" s="92"/>
      <c r="M583" s="92"/>
      <c r="N583" s="92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</row>
    <row r="584" ht="12.75" customHeight="1">
      <c r="A584" s="90"/>
      <c r="B584" s="91"/>
      <c r="C584" s="92"/>
      <c r="D584" s="90"/>
      <c r="E584" s="91"/>
      <c r="F584" s="92"/>
      <c r="G584" s="92"/>
      <c r="H584" s="91"/>
      <c r="I584" s="92"/>
      <c r="J584" s="92"/>
      <c r="K584" s="91"/>
      <c r="L584" s="92"/>
      <c r="M584" s="92"/>
      <c r="N584" s="92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</row>
    <row r="585" ht="12.75" customHeight="1">
      <c r="A585" s="90"/>
      <c r="B585" s="91"/>
      <c r="C585" s="92"/>
      <c r="D585" s="90"/>
      <c r="E585" s="91"/>
      <c r="F585" s="92"/>
      <c r="G585" s="92"/>
      <c r="H585" s="91"/>
      <c r="I585" s="92"/>
      <c r="J585" s="92"/>
      <c r="K585" s="91"/>
      <c r="L585" s="92"/>
      <c r="M585" s="92"/>
      <c r="N585" s="92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</row>
    <row r="586" ht="12.75" customHeight="1">
      <c r="A586" s="90"/>
      <c r="B586" s="91"/>
      <c r="C586" s="92"/>
      <c r="D586" s="90"/>
      <c r="E586" s="91"/>
      <c r="F586" s="92"/>
      <c r="G586" s="92"/>
      <c r="H586" s="91"/>
      <c r="I586" s="92"/>
      <c r="J586" s="92"/>
      <c r="K586" s="91"/>
      <c r="L586" s="92"/>
      <c r="M586" s="92"/>
      <c r="N586" s="92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</row>
    <row r="587" ht="12.75" customHeight="1">
      <c r="A587" s="90"/>
      <c r="B587" s="91"/>
      <c r="C587" s="92"/>
      <c r="D587" s="90"/>
      <c r="E587" s="91"/>
      <c r="F587" s="92"/>
      <c r="G587" s="92"/>
      <c r="H587" s="91"/>
      <c r="I587" s="92"/>
      <c r="J587" s="92"/>
      <c r="K587" s="91"/>
      <c r="L587" s="92"/>
      <c r="M587" s="92"/>
      <c r="N587" s="92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</row>
    <row r="588" ht="12.75" customHeight="1">
      <c r="A588" s="90"/>
      <c r="B588" s="91"/>
      <c r="C588" s="92"/>
      <c r="D588" s="90"/>
      <c r="E588" s="91"/>
      <c r="F588" s="92"/>
      <c r="G588" s="92"/>
      <c r="H588" s="91"/>
      <c r="I588" s="92"/>
      <c r="J588" s="92"/>
      <c r="K588" s="91"/>
      <c r="L588" s="92"/>
      <c r="M588" s="92"/>
      <c r="N588" s="92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</row>
    <row r="589" ht="12.75" customHeight="1">
      <c r="A589" s="90"/>
      <c r="B589" s="91"/>
      <c r="C589" s="92"/>
      <c r="D589" s="90"/>
      <c r="E589" s="91"/>
      <c r="F589" s="92"/>
      <c r="G589" s="92"/>
      <c r="H589" s="91"/>
      <c r="I589" s="92"/>
      <c r="J589" s="92"/>
      <c r="K589" s="91"/>
      <c r="L589" s="92"/>
      <c r="M589" s="92"/>
      <c r="N589" s="92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</row>
    <row r="590" ht="12.75" customHeight="1">
      <c r="A590" s="90"/>
      <c r="B590" s="91"/>
      <c r="C590" s="92"/>
      <c r="D590" s="90"/>
      <c r="E590" s="91"/>
      <c r="F590" s="92"/>
      <c r="G590" s="92"/>
      <c r="H590" s="91"/>
      <c r="I590" s="92"/>
      <c r="J590" s="92"/>
      <c r="K590" s="91"/>
      <c r="L590" s="92"/>
      <c r="M590" s="92"/>
      <c r="N590" s="92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</row>
    <row r="591" ht="12.75" customHeight="1">
      <c r="A591" s="90"/>
      <c r="B591" s="91"/>
      <c r="C591" s="92"/>
      <c r="D591" s="90"/>
      <c r="E591" s="91"/>
      <c r="F591" s="92"/>
      <c r="G591" s="92"/>
      <c r="H591" s="91"/>
      <c r="I591" s="92"/>
      <c r="J591" s="92"/>
      <c r="K591" s="91"/>
      <c r="L591" s="92"/>
      <c r="M591" s="92"/>
      <c r="N591" s="92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</row>
    <row r="592" ht="12.75" customHeight="1">
      <c r="A592" s="90"/>
      <c r="B592" s="91"/>
      <c r="C592" s="92"/>
      <c r="D592" s="90"/>
      <c r="E592" s="91"/>
      <c r="F592" s="92"/>
      <c r="G592" s="92"/>
      <c r="H592" s="91"/>
      <c r="I592" s="92"/>
      <c r="J592" s="92"/>
      <c r="K592" s="91"/>
      <c r="L592" s="92"/>
      <c r="M592" s="92"/>
      <c r="N592" s="92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</row>
    <row r="593" ht="12.75" customHeight="1">
      <c r="A593" s="90"/>
      <c r="B593" s="91"/>
      <c r="C593" s="92"/>
      <c r="D593" s="90"/>
      <c r="E593" s="91"/>
      <c r="F593" s="92"/>
      <c r="G593" s="92"/>
      <c r="H593" s="91"/>
      <c r="I593" s="92"/>
      <c r="J593" s="92"/>
      <c r="K593" s="91"/>
      <c r="L593" s="92"/>
      <c r="M593" s="92"/>
      <c r="N593" s="92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</row>
    <row r="594" ht="12.75" customHeight="1">
      <c r="A594" s="90"/>
      <c r="B594" s="91"/>
      <c r="C594" s="92"/>
      <c r="D594" s="90"/>
      <c r="E594" s="91"/>
      <c r="F594" s="92"/>
      <c r="G594" s="92"/>
      <c r="H594" s="91"/>
      <c r="I594" s="92"/>
      <c r="J594" s="92"/>
      <c r="K594" s="91"/>
      <c r="L594" s="92"/>
      <c r="M594" s="92"/>
      <c r="N594" s="92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</row>
    <row r="595" ht="12.75" customHeight="1">
      <c r="A595" s="90"/>
      <c r="B595" s="91"/>
      <c r="C595" s="92"/>
      <c r="D595" s="90"/>
      <c r="E595" s="91"/>
      <c r="F595" s="92"/>
      <c r="G595" s="92"/>
      <c r="H595" s="91"/>
      <c r="I595" s="92"/>
      <c r="J595" s="92"/>
      <c r="K595" s="91"/>
      <c r="L595" s="92"/>
      <c r="M595" s="92"/>
      <c r="N595" s="92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</row>
    <row r="596" ht="12.75" customHeight="1">
      <c r="A596" s="90"/>
      <c r="B596" s="91"/>
      <c r="C596" s="92"/>
      <c r="D596" s="90"/>
      <c r="E596" s="91"/>
      <c r="F596" s="92"/>
      <c r="G596" s="92"/>
      <c r="H596" s="91"/>
      <c r="I596" s="92"/>
      <c r="J596" s="92"/>
      <c r="K596" s="91"/>
      <c r="L596" s="92"/>
      <c r="M596" s="92"/>
      <c r="N596" s="92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</row>
    <row r="597" ht="12.75" customHeight="1">
      <c r="A597" s="90"/>
      <c r="B597" s="91"/>
      <c r="C597" s="92"/>
      <c r="D597" s="90"/>
      <c r="E597" s="91"/>
      <c r="F597" s="92"/>
      <c r="G597" s="92"/>
      <c r="H597" s="91"/>
      <c r="I597" s="92"/>
      <c r="J597" s="92"/>
      <c r="K597" s="91"/>
      <c r="L597" s="92"/>
      <c r="M597" s="92"/>
      <c r="N597" s="92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</row>
    <row r="598" ht="12.75" customHeight="1">
      <c r="A598" s="90"/>
      <c r="B598" s="91"/>
      <c r="C598" s="92"/>
      <c r="D598" s="90"/>
      <c r="E598" s="91"/>
      <c r="F598" s="92"/>
      <c r="G598" s="92"/>
      <c r="H598" s="91"/>
      <c r="I598" s="92"/>
      <c r="J598" s="92"/>
      <c r="K598" s="91"/>
      <c r="L598" s="92"/>
      <c r="M598" s="92"/>
      <c r="N598" s="92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</row>
    <row r="599" ht="12.75" customHeight="1">
      <c r="A599" s="90"/>
      <c r="B599" s="91"/>
      <c r="C599" s="92"/>
      <c r="D599" s="90"/>
      <c r="E599" s="91"/>
      <c r="F599" s="92"/>
      <c r="G599" s="92"/>
      <c r="H599" s="91"/>
      <c r="I599" s="92"/>
      <c r="J599" s="92"/>
      <c r="K599" s="91"/>
      <c r="L599" s="92"/>
      <c r="M599" s="92"/>
      <c r="N599" s="92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</row>
    <row r="600" ht="12.75" customHeight="1">
      <c r="A600" s="90"/>
      <c r="B600" s="91"/>
      <c r="C600" s="92"/>
      <c r="D600" s="90"/>
      <c r="E600" s="91"/>
      <c r="F600" s="92"/>
      <c r="G600" s="92"/>
      <c r="H600" s="91"/>
      <c r="I600" s="92"/>
      <c r="J600" s="92"/>
      <c r="K600" s="91"/>
      <c r="L600" s="92"/>
      <c r="M600" s="92"/>
      <c r="N600" s="92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</row>
    <row r="601" ht="12.75" customHeight="1">
      <c r="A601" s="90"/>
      <c r="B601" s="91"/>
      <c r="C601" s="92"/>
      <c r="D601" s="90"/>
      <c r="E601" s="91"/>
      <c r="F601" s="92"/>
      <c r="G601" s="92"/>
      <c r="H601" s="91"/>
      <c r="I601" s="92"/>
      <c r="J601" s="92"/>
      <c r="K601" s="91"/>
      <c r="L601" s="92"/>
      <c r="M601" s="92"/>
      <c r="N601" s="92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</row>
    <row r="602" ht="12.75" customHeight="1">
      <c r="A602" s="90"/>
      <c r="B602" s="91"/>
      <c r="C602" s="92"/>
      <c r="D602" s="90"/>
      <c r="E602" s="91"/>
      <c r="F602" s="92"/>
      <c r="G602" s="92"/>
      <c r="H602" s="91"/>
      <c r="I602" s="92"/>
      <c r="J602" s="92"/>
      <c r="K602" s="91"/>
      <c r="L602" s="92"/>
      <c r="M602" s="92"/>
      <c r="N602" s="92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</row>
    <row r="603" ht="12.75" customHeight="1">
      <c r="A603" s="90"/>
      <c r="B603" s="91"/>
      <c r="C603" s="92"/>
      <c r="D603" s="90"/>
      <c r="E603" s="91"/>
      <c r="F603" s="92"/>
      <c r="G603" s="92"/>
      <c r="H603" s="91"/>
      <c r="I603" s="92"/>
      <c r="J603" s="92"/>
      <c r="K603" s="91"/>
      <c r="L603" s="92"/>
      <c r="M603" s="92"/>
      <c r="N603" s="92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</row>
    <row r="604" ht="12.75" customHeight="1">
      <c r="A604" s="90"/>
      <c r="B604" s="91"/>
      <c r="C604" s="92"/>
      <c r="D604" s="90"/>
      <c r="E604" s="91"/>
      <c r="F604" s="92"/>
      <c r="G604" s="92"/>
      <c r="H604" s="91"/>
      <c r="I604" s="92"/>
      <c r="J604" s="92"/>
      <c r="K604" s="91"/>
      <c r="L604" s="92"/>
      <c r="M604" s="92"/>
      <c r="N604" s="92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</row>
    <row r="605" ht="12.75" customHeight="1">
      <c r="A605" s="90"/>
      <c r="B605" s="91"/>
      <c r="C605" s="92"/>
      <c r="D605" s="90"/>
      <c r="E605" s="91"/>
      <c r="F605" s="92"/>
      <c r="G605" s="92"/>
      <c r="H605" s="91"/>
      <c r="I605" s="92"/>
      <c r="J605" s="92"/>
      <c r="K605" s="91"/>
      <c r="L605" s="92"/>
      <c r="M605" s="92"/>
      <c r="N605" s="92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</row>
    <row r="606" ht="12.75" customHeight="1">
      <c r="A606" s="90"/>
      <c r="B606" s="91"/>
      <c r="C606" s="92"/>
      <c r="D606" s="90"/>
      <c r="E606" s="91"/>
      <c r="F606" s="92"/>
      <c r="G606" s="92"/>
      <c r="H606" s="91"/>
      <c r="I606" s="92"/>
      <c r="J606" s="92"/>
      <c r="K606" s="91"/>
      <c r="L606" s="92"/>
      <c r="M606" s="92"/>
      <c r="N606" s="92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</row>
    <row r="607" ht="12.75" customHeight="1">
      <c r="A607" s="90"/>
      <c r="B607" s="91"/>
      <c r="C607" s="92"/>
      <c r="D607" s="90"/>
      <c r="E607" s="91"/>
      <c r="F607" s="92"/>
      <c r="G607" s="92"/>
      <c r="H607" s="91"/>
      <c r="I607" s="92"/>
      <c r="J607" s="92"/>
      <c r="K607" s="91"/>
      <c r="L607" s="92"/>
      <c r="M607" s="92"/>
      <c r="N607" s="92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</row>
    <row r="608" ht="12.75" customHeight="1">
      <c r="A608" s="90"/>
      <c r="B608" s="91"/>
      <c r="C608" s="92"/>
      <c r="D608" s="90"/>
      <c r="E608" s="91"/>
      <c r="F608" s="92"/>
      <c r="G608" s="92"/>
      <c r="H608" s="91"/>
      <c r="I608" s="92"/>
      <c r="J608" s="92"/>
      <c r="K608" s="91"/>
      <c r="L608" s="92"/>
      <c r="M608" s="92"/>
      <c r="N608" s="92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</row>
    <row r="609" ht="12.75" customHeight="1">
      <c r="A609" s="90"/>
      <c r="B609" s="91"/>
      <c r="C609" s="92"/>
      <c r="D609" s="90"/>
      <c r="E609" s="91"/>
      <c r="F609" s="92"/>
      <c r="G609" s="92"/>
      <c r="H609" s="91"/>
      <c r="I609" s="92"/>
      <c r="J609" s="92"/>
      <c r="K609" s="91"/>
      <c r="L609" s="92"/>
      <c r="M609" s="92"/>
      <c r="N609" s="92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</row>
    <row r="610" ht="12.75" customHeight="1">
      <c r="A610" s="90"/>
      <c r="B610" s="91"/>
      <c r="C610" s="92"/>
      <c r="D610" s="90"/>
      <c r="E610" s="91"/>
      <c r="F610" s="92"/>
      <c r="G610" s="92"/>
      <c r="H610" s="91"/>
      <c r="I610" s="92"/>
      <c r="J610" s="92"/>
      <c r="K610" s="91"/>
      <c r="L610" s="92"/>
      <c r="M610" s="92"/>
      <c r="N610" s="92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</row>
    <row r="611" ht="12.75" customHeight="1">
      <c r="A611" s="90"/>
      <c r="B611" s="91"/>
      <c r="C611" s="92"/>
      <c r="D611" s="90"/>
      <c r="E611" s="91"/>
      <c r="F611" s="92"/>
      <c r="G611" s="92"/>
      <c r="H611" s="91"/>
      <c r="I611" s="92"/>
      <c r="J611" s="92"/>
      <c r="K611" s="91"/>
      <c r="L611" s="92"/>
      <c r="M611" s="92"/>
      <c r="N611" s="92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</row>
    <row r="612" ht="12.75" customHeight="1">
      <c r="A612" s="90"/>
      <c r="B612" s="91"/>
      <c r="C612" s="92"/>
      <c r="D612" s="90"/>
      <c r="E612" s="91"/>
      <c r="F612" s="92"/>
      <c r="G612" s="92"/>
      <c r="H612" s="91"/>
      <c r="I612" s="92"/>
      <c r="J612" s="92"/>
      <c r="K612" s="91"/>
      <c r="L612" s="92"/>
      <c r="M612" s="92"/>
      <c r="N612" s="92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</row>
    <row r="613" ht="12.75" customHeight="1">
      <c r="A613" s="90"/>
      <c r="B613" s="91"/>
      <c r="C613" s="92"/>
      <c r="D613" s="90"/>
      <c r="E613" s="91"/>
      <c r="F613" s="92"/>
      <c r="G613" s="92"/>
      <c r="H613" s="91"/>
      <c r="I613" s="92"/>
      <c r="J613" s="92"/>
      <c r="K613" s="91"/>
      <c r="L613" s="92"/>
      <c r="M613" s="92"/>
      <c r="N613" s="92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</row>
    <row r="614" ht="12.75" customHeight="1">
      <c r="A614" s="90"/>
      <c r="B614" s="91"/>
      <c r="C614" s="92"/>
      <c r="D614" s="90"/>
      <c r="E614" s="91"/>
      <c r="F614" s="92"/>
      <c r="G614" s="92"/>
      <c r="H614" s="91"/>
      <c r="I614" s="92"/>
      <c r="J614" s="92"/>
      <c r="K614" s="91"/>
      <c r="L614" s="92"/>
      <c r="M614" s="92"/>
      <c r="N614" s="92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</row>
    <row r="615" ht="12.75" customHeight="1">
      <c r="A615" s="90"/>
      <c r="B615" s="91"/>
      <c r="C615" s="92"/>
      <c r="D615" s="90"/>
      <c r="E615" s="91"/>
      <c r="F615" s="92"/>
      <c r="G615" s="92"/>
      <c r="H615" s="91"/>
      <c r="I615" s="92"/>
      <c r="J615" s="92"/>
      <c r="K615" s="91"/>
      <c r="L615" s="92"/>
      <c r="M615" s="92"/>
      <c r="N615" s="92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</row>
    <row r="616" ht="12.75" customHeight="1">
      <c r="A616" s="90"/>
      <c r="B616" s="91"/>
      <c r="C616" s="92"/>
      <c r="D616" s="90"/>
      <c r="E616" s="91"/>
      <c r="F616" s="92"/>
      <c r="G616" s="92"/>
      <c r="H616" s="91"/>
      <c r="I616" s="92"/>
      <c r="J616" s="92"/>
      <c r="K616" s="91"/>
      <c r="L616" s="92"/>
      <c r="M616" s="92"/>
      <c r="N616" s="92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</row>
    <row r="617" ht="12.75" customHeight="1">
      <c r="A617" s="90"/>
      <c r="B617" s="91"/>
      <c r="C617" s="92"/>
      <c r="D617" s="90"/>
      <c r="E617" s="91"/>
      <c r="F617" s="92"/>
      <c r="G617" s="92"/>
      <c r="H617" s="91"/>
      <c r="I617" s="92"/>
      <c r="J617" s="92"/>
      <c r="K617" s="91"/>
      <c r="L617" s="92"/>
      <c r="M617" s="92"/>
      <c r="N617" s="92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</row>
    <row r="618" ht="12.75" customHeight="1">
      <c r="A618" s="90"/>
      <c r="B618" s="91"/>
      <c r="C618" s="92"/>
      <c r="D618" s="90"/>
      <c r="E618" s="91"/>
      <c r="F618" s="92"/>
      <c r="G618" s="92"/>
      <c r="H618" s="91"/>
      <c r="I618" s="92"/>
      <c r="J618" s="92"/>
      <c r="K618" s="91"/>
      <c r="L618" s="92"/>
      <c r="M618" s="92"/>
      <c r="N618" s="92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</row>
    <row r="619" ht="12.75" customHeight="1">
      <c r="A619" s="90"/>
      <c r="B619" s="91"/>
      <c r="C619" s="92"/>
      <c r="D619" s="90"/>
      <c r="E619" s="91"/>
      <c r="F619" s="92"/>
      <c r="G619" s="92"/>
      <c r="H619" s="91"/>
      <c r="I619" s="92"/>
      <c r="J619" s="92"/>
      <c r="K619" s="91"/>
      <c r="L619" s="92"/>
      <c r="M619" s="92"/>
      <c r="N619" s="92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</row>
    <row r="620" ht="12.75" customHeight="1">
      <c r="A620" s="90"/>
      <c r="B620" s="91"/>
      <c r="C620" s="92"/>
      <c r="D620" s="90"/>
      <c r="E620" s="91"/>
      <c r="F620" s="92"/>
      <c r="G620" s="92"/>
      <c r="H620" s="91"/>
      <c r="I620" s="92"/>
      <c r="J620" s="92"/>
      <c r="K620" s="91"/>
      <c r="L620" s="92"/>
      <c r="M620" s="92"/>
      <c r="N620" s="92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</row>
    <row r="621" ht="12.75" customHeight="1">
      <c r="A621" s="90"/>
      <c r="B621" s="91"/>
      <c r="C621" s="92"/>
      <c r="D621" s="90"/>
      <c r="E621" s="91"/>
      <c r="F621" s="92"/>
      <c r="G621" s="92"/>
      <c r="H621" s="91"/>
      <c r="I621" s="92"/>
      <c r="J621" s="92"/>
      <c r="K621" s="91"/>
      <c r="L621" s="92"/>
      <c r="M621" s="92"/>
      <c r="N621" s="92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</row>
    <row r="622" ht="12.75" customHeight="1">
      <c r="A622" s="90"/>
      <c r="B622" s="91"/>
      <c r="C622" s="92"/>
      <c r="D622" s="90"/>
      <c r="E622" s="91"/>
      <c r="F622" s="92"/>
      <c r="G622" s="92"/>
      <c r="H622" s="91"/>
      <c r="I622" s="92"/>
      <c r="J622" s="92"/>
      <c r="K622" s="91"/>
      <c r="L622" s="92"/>
      <c r="M622" s="92"/>
      <c r="N622" s="92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</row>
    <row r="623" ht="12.75" customHeight="1">
      <c r="A623" s="90"/>
      <c r="B623" s="91"/>
      <c r="C623" s="92"/>
      <c r="D623" s="90"/>
      <c r="E623" s="91"/>
      <c r="F623" s="92"/>
      <c r="G623" s="92"/>
      <c r="H623" s="91"/>
      <c r="I623" s="92"/>
      <c r="J623" s="92"/>
      <c r="K623" s="91"/>
      <c r="L623" s="92"/>
      <c r="M623" s="92"/>
      <c r="N623" s="92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</row>
    <row r="624" ht="12.75" customHeight="1">
      <c r="A624" s="90"/>
      <c r="B624" s="91"/>
      <c r="C624" s="92"/>
      <c r="D624" s="90"/>
      <c r="E624" s="91"/>
      <c r="F624" s="92"/>
      <c r="G624" s="92"/>
      <c r="H624" s="91"/>
      <c r="I624" s="92"/>
      <c r="J624" s="92"/>
      <c r="K624" s="91"/>
      <c r="L624" s="92"/>
      <c r="M624" s="92"/>
      <c r="N624" s="92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</row>
    <row r="625" ht="12.75" customHeight="1">
      <c r="A625" s="90"/>
      <c r="B625" s="91"/>
      <c r="C625" s="92"/>
      <c r="D625" s="90"/>
      <c r="E625" s="91"/>
      <c r="F625" s="92"/>
      <c r="G625" s="92"/>
      <c r="H625" s="91"/>
      <c r="I625" s="92"/>
      <c r="J625" s="92"/>
      <c r="K625" s="91"/>
      <c r="L625" s="92"/>
      <c r="M625" s="92"/>
      <c r="N625" s="92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</row>
    <row r="626" ht="12.75" customHeight="1">
      <c r="A626" s="90"/>
      <c r="B626" s="91"/>
      <c r="C626" s="92"/>
      <c r="D626" s="90"/>
      <c r="E626" s="91"/>
      <c r="F626" s="92"/>
      <c r="G626" s="92"/>
      <c r="H626" s="91"/>
      <c r="I626" s="92"/>
      <c r="J626" s="92"/>
      <c r="K626" s="91"/>
      <c r="L626" s="92"/>
      <c r="M626" s="92"/>
      <c r="N626" s="92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</row>
    <row r="627" ht="12.75" customHeight="1">
      <c r="A627" s="90"/>
      <c r="B627" s="91"/>
      <c r="C627" s="92"/>
      <c r="D627" s="90"/>
      <c r="E627" s="91"/>
      <c r="F627" s="92"/>
      <c r="G627" s="92"/>
      <c r="H627" s="91"/>
      <c r="I627" s="92"/>
      <c r="J627" s="92"/>
      <c r="K627" s="91"/>
      <c r="L627" s="92"/>
      <c r="M627" s="92"/>
      <c r="N627" s="92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</row>
    <row r="628" ht="12.75" customHeight="1">
      <c r="A628" s="90"/>
      <c r="B628" s="91"/>
      <c r="C628" s="92"/>
      <c r="D628" s="90"/>
      <c r="E628" s="91"/>
      <c r="F628" s="92"/>
      <c r="G628" s="92"/>
      <c r="H628" s="91"/>
      <c r="I628" s="92"/>
      <c r="J628" s="92"/>
      <c r="K628" s="91"/>
      <c r="L628" s="92"/>
      <c r="M628" s="92"/>
      <c r="N628" s="92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</row>
    <row r="629" ht="12.75" customHeight="1">
      <c r="A629" s="90"/>
      <c r="B629" s="91"/>
      <c r="C629" s="92"/>
      <c r="D629" s="90"/>
      <c r="E629" s="91"/>
      <c r="F629" s="92"/>
      <c r="G629" s="92"/>
      <c r="H629" s="91"/>
      <c r="I629" s="92"/>
      <c r="J629" s="92"/>
      <c r="K629" s="91"/>
      <c r="L629" s="92"/>
      <c r="M629" s="92"/>
      <c r="N629" s="92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</row>
    <row r="630" ht="12.75" customHeight="1">
      <c r="A630" s="90"/>
      <c r="B630" s="91"/>
      <c r="C630" s="92"/>
      <c r="D630" s="90"/>
      <c r="E630" s="91"/>
      <c r="F630" s="92"/>
      <c r="G630" s="92"/>
      <c r="H630" s="91"/>
      <c r="I630" s="92"/>
      <c r="J630" s="92"/>
      <c r="K630" s="91"/>
      <c r="L630" s="92"/>
      <c r="M630" s="92"/>
      <c r="N630" s="92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</row>
    <row r="631" ht="12.75" customHeight="1">
      <c r="A631" s="90"/>
      <c r="B631" s="91"/>
      <c r="C631" s="92"/>
      <c r="D631" s="90"/>
      <c r="E631" s="91"/>
      <c r="F631" s="92"/>
      <c r="G631" s="92"/>
      <c r="H631" s="91"/>
      <c r="I631" s="92"/>
      <c r="J631" s="92"/>
      <c r="K631" s="91"/>
      <c r="L631" s="92"/>
      <c r="M631" s="92"/>
      <c r="N631" s="92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</row>
    <row r="632" ht="12.75" customHeight="1">
      <c r="A632" s="90"/>
      <c r="B632" s="91"/>
      <c r="C632" s="92"/>
      <c r="D632" s="90"/>
      <c r="E632" s="91"/>
      <c r="F632" s="92"/>
      <c r="G632" s="92"/>
      <c r="H632" s="91"/>
      <c r="I632" s="92"/>
      <c r="J632" s="92"/>
      <c r="K632" s="91"/>
      <c r="L632" s="92"/>
      <c r="M632" s="92"/>
      <c r="N632" s="92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</row>
    <row r="633" ht="12.75" customHeight="1">
      <c r="A633" s="90"/>
      <c r="B633" s="91"/>
      <c r="C633" s="92"/>
      <c r="D633" s="90"/>
      <c r="E633" s="91"/>
      <c r="F633" s="92"/>
      <c r="G633" s="92"/>
      <c r="H633" s="91"/>
      <c r="I633" s="92"/>
      <c r="J633" s="92"/>
      <c r="K633" s="91"/>
      <c r="L633" s="92"/>
      <c r="M633" s="92"/>
      <c r="N633" s="92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</row>
    <row r="634" ht="12.75" customHeight="1">
      <c r="A634" s="90"/>
      <c r="B634" s="91"/>
      <c r="C634" s="92"/>
      <c r="D634" s="90"/>
      <c r="E634" s="91"/>
      <c r="F634" s="92"/>
      <c r="G634" s="92"/>
      <c r="H634" s="91"/>
      <c r="I634" s="92"/>
      <c r="J634" s="92"/>
      <c r="K634" s="91"/>
      <c r="L634" s="92"/>
      <c r="M634" s="92"/>
      <c r="N634" s="92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</row>
    <row r="635" ht="12.75" customHeight="1">
      <c r="A635" s="90"/>
      <c r="B635" s="91"/>
      <c r="C635" s="92"/>
      <c r="D635" s="90"/>
      <c r="E635" s="91"/>
      <c r="F635" s="92"/>
      <c r="G635" s="92"/>
      <c r="H635" s="91"/>
      <c r="I635" s="92"/>
      <c r="J635" s="92"/>
      <c r="K635" s="91"/>
      <c r="L635" s="92"/>
      <c r="M635" s="92"/>
      <c r="N635" s="92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</row>
    <row r="636" ht="12.75" customHeight="1">
      <c r="A636" s="90"/>
      <c r="B636" s="91"/>
      <c r="C636" s="92"/>
      <c r="D636" s="90"/>
      <c r="E636" s="91"/>
      <c r="F636" s="92"/>
      <c r="G636" s="92"/>
      <c r="H636" s="91"/>
      <c r="I636" s="92"/>
      <c r="J636" s="92"/>
      <c r="K636" s="91"/>
      <c r="L636" s="92"/>
      <c r="M636" s="92"/>
      <c r="N636" s="92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</row>
    <row r="637" ht="12.75" customHeight="1">
      <c r="A637" s="90"/>
      <c r="B637" s="91"/>
      <c r="C637" s="92"/>
      <c r="D637" s="90"/>
      <c r="E637" s="91"/>
      <c r="F637" s="92"/>
      <c r="G637" s="92"/>
      <c r="H637" s="91"/>
      <c r="I637" s="92"/>
      <c r="J637" s="92"/>
      <c r="K637" s="91"/>
      <c r="L637" s="92"/>
      <c r="M637" s="92"/>
      <c r="N637" s="92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</row>
    <row r="638" ht="12.75" customHeight="1">
      <c r="A638" s="90"/>
      <c r="B638" s="91"/>
      <c r="C638" s="92"/>
      <c r="D638" s="90"/>
      <c r="E638" s="91"/>
      <c r="F638" s="92"/>
      <c r="G638" s="92"/>
      <c r="H638" s="91"/>
      <c r="I638" s="92"/>
      <c r="J638" s="92"/>
      <c r="K638" s="91"/>
      <c r="L638" s="92"/>
      <c r="M638" s="92"/>
      <c r="N638" s="92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</row>
    <row r="639" ht="12.75" customHeight="1">
      <c r="A639" s="90"/>
      <c r="B639" s="91"/>
      <c r="C639" s="92"/>
      <c r="D639" s="90"/>
      <c r="E639" s="91"/>
      <c r="F639" s="92"/>
      <c r="G639" s="92"/>
      <c r="H639" s="91"/>
      <c r="I639" s="92"/>
      <c r="J639" s="92"/>
      <c r="K639" s="91"/>
      <c r="L639" s="92"/>
      <c r="M639" s="92"/>
      <c r="N639" s="92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</row>
    <row r="640" ht="12.75" customHeight="1">
      <c r="A640" s="90"/>
      <c r="B640" s="91"/>
      <c r="C640" s="92"/>
      <c r="D640" s="90"/>
      <c r="E640" s="91"/>
      <c r="F640" s="92"/>
      <c r="G640" s="92"/>
      <c r="H640" s="91"/>
      <c r="I640" s="92"/>
      <c r="J640" s="92"/>
      <c r="K640" s="91"/>
      <c r="L640" s="92"/>
      <c r="M640" s="92"/>
      <c r="N640" s="92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</row>
    <row r="641" ht="12.75" customHeight="1">
      <c r="A641" s="90"/>
      <c r="B641" s="91"/>
      <c r="C641" s="92"/>
      <c r="D641" s="90"/>
      <c r="E641" s="91"/>
      <c r="F641" s="92"/>
      <c r="G641" s="92"/>
      <c r="H641" s="91"/>
      <c r="I641" s="92"/>
      <c r="J641" s="92"/>
      <c r="K641" s="91"/>
      <c r="L641" s="92"/>
      <c r="M641" s="92"/>
      <c r="N641" s="92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</row>
    <row r="642" ht="12.75" customHeight="1">
      <c r="A642" s="90"/>
      <c r="B642" s="91"/>
      <c r="C642" s="92"/>
      <c r="D642" s="90"/>
      <c r="E642" s="91"/>
      <c r="F642" s="92"/>
      <c r="G642" s="92"/>
      <c r="H642" s="91"/>
      <c r="I642" s="92"/>
      <c r="J642" s="92"/>
      <c r="K642" s="91"/>
      <c r="L642" s="92"/>
      <c r="M642" s="92"/>
      <c r="N642" s="92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</row>
    <row r="643" ht="12.75" customHeight="1">
      <c r="A643" s="90"/>
      <c r="B643" s="91"/>
      <c r="C643" s="92"/>
      <c r="D643" s="90"/>
      <c r="E643" s="91"/>
      <c r="F643" s="92"/>
      <c r="G643" s="92"/>
      <c r="H643" s="91"/>
      <c r="I643" s="92"/>
      <c r="J643" s="92"/>
      <c r="K643" s="91"/>
      <c r="L643" s="92"/>
      <c r="M643" s="92"/>
      <c r="N643" s="92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</row>
    <row r="644" ht="12.75" customHeight="1">
      <c r="A644" s="90"/>
      <c r="B644" s="91"/>
      <c r="C644" s="92"/>
      <c r="D644" s="90"/>
      <c r="E644" s="91"/>
      <c r="F644" s="92"/>
      <c r="G644" s="92"/>
      <c r="H644" s="91"/>
      <c r="I644" s="92"/>
      <c r="J644" s="92"/>
      <c r="K644" s="91"/>
      <c r="L644" s="92"/>
      <c r="M644" s="92"/>
      <c r="N644" s="92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</row>
    <row r="645" ht="12.75" customHeight="1">
      <c r="A645" s="90"/>
      <c r="B645" s="91"/>
      <c r="C645" s="92"/>
      <c r="D645" s="90"/>
      <c r="E645" s="91"/>
      <c r="F645" s="92"/>
      <c r="G645" s="92"/>
      <c r="H645" s="91"/>
      <c r="I645" s="92"/>
      <c r="J645" s="92"/>
      <c r="K645" s="91"/>
      <c r="L645" s="92"/>
      <c r="M645" s="92"/>
      <c r="N645" s="92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</row>
    <row r="646" ht="12.75" customHeight="1">
      <c r="A646" s="90"/>
      <c r="B646" s="91"/>
      <c r="C646" s="92"/>
      <c r="D646" s="90"/>
      <c r="E646" s="91"/>
      <c r="F646" s="92"/>
      <c r="G646" s="92"/>
      <c r="H646" s="91"/>
      <c r="I646" s="92"/>
      <c r="J646" s="92"/>
      <c r="K646" s="91"/>
      <c r="L646" s="92"/>
      <c r="M646" s="92"/>
      <c r="N646" s="92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</row>
    <row r="647" ht="12.75" customHeight="1">
      <c r="A647" s="90"/>
      <c r="B647" s="91"/>
      <c r="C647" s="92"/>
      <c r="D647" s="90"/>
      <c r="E647" s="91"/>
      <c r="F647" s="92"/>
      <c r="G647" s="92"/>
      <c r="H647" s="91"/>
      <c r="I647" s="92"/>
      <c r="J647" s="92"/>
      <c r="K647" s="91"/>
      <c r="L647" s="92"/>
      <c r="M647" s="92"/>
      <c r="N647" s="92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</row>
    <row r="648" ht="12.75" customHeight="1">
      <c r="A648" s="90"/>
      <c r="B648" s="91"/>
      <c r="C648" s="92"/>
      <c r="D648" s="90"/>
      <c r="E648" s="91"/>
      <c r="F648" s="92"/>
      <c r="G648" s="92"/>
      <c r="H648" s="91"/>
      <c r="I648" s="92"/>
      <c r="J648" s="92"/>
      <c r="K648" s="91"/>
      <c r="L648" s="92"/>
      <c r="M648" s="92"/>
      <c r="N648" s="92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</row>
    <row r="649" ht="12.75" customHeight="1">
      <c r="A649" s="90"/>
      <c r="B649" s="91"/>
      <c r="C649" s="92"/>
      <c r="D649" s="90"/>
      <c r="E649" s="91"/>
      <c r="F649" s="92"/>
      <c r="G649" s="92"/>
      <c r="H649" s="91"/>
      <c r="I649" s="92"/>
      <c r="J649" s="92"/>
      <c r="K649" s="91"/>
      <c r="L649" s="92"/>
      <c r="M649" s="92"/>
      <c r="N649" s="92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</row>
    <row r="650" ht="12.75" customHeight="1">
      <c r="A650" s="90"/>
      <c r="B650" s="91"/>
      <c r="C650" s="92"/>
      <c r="D650" s="90"/>
      <c r="E650" s="91"/>
      <c r="F650" s="92"/>
      <c r="G650" s="92"/>
      <c r="H650" s="91"/>
      <c r="I650" s="92"/>
      <c r="J650" s="92"/>
      <c r="K650" s="91"/>
      <c r="L650" s="92"/>
      <c r="M650" s="92"/>
      <c r="N650" s="92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</row>
    <row r="651" ht="12.75" customHeight="1">
      <c r="A651" s="90"/>
      <c r="B651" s="91"/>
      <c r="C651" s="92"/>
      <c r="D651" s="90"/>
      <c r="E651" s="91"/>
      <c r="F651" s="92"/>
      <c r="G651" s="92"/>
      <c r="H651" s="91"/>
      <c r="I651" s="92"/>
      <c r="J651" s="92"/>
      <c r="K651" s="91"/>
      <c r="L651" s="92"/>
      <c r="M651" s="92"/>
      <c r="N651" s="92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</row>
    <row r="652" ht="12.75" customHeight="1">
      <c r="A652" s="90"/>
      <c r="B652" s="91"/>
      <c r="C652" s="92"/>
      <c r="D652" s="90"/>
      <c r="E652" s="91"/>
      <c r="F652" s="92"/>
      <c r="G652" s="92"/>
      <c r="H652" s="91"/>
      <c r="I652" s="92"/>
      <c r="J652" s="92"/>
      <c r="K652" s="91"/>
      <c r="L652" s="92"/>
      <c r="M652" s="92"/>
      <c r="N652" s="92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</row>
    <row r="653" ht="12.75" customHeight="1">
      <c r="A653" s="90"/>
      <c r="B653" s="91"/>
      <c r="C653" s="92"/>
      <c r="D653" s="90"/>
      <c r="E653" s="91"/>
      <c r="F653" s="92"/>
      <c r="G653" s="92"/>
      <c r="H653" s="91"/>
      <c r="I653" s="92"/>
      <c r="J653" s="92"/>
      <c r="K653" s="91"/>
      <c r="L653" s="92"/>
      <c r="M653" s="92"/>
      <c r="N653" s="92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</row>
    <row r="654" ht="12.75" customHeight="1">
      <c r="A654" s="90"/>
      <c r="B654" s="91"/>
      <c r="C654" s="92"/>
      <c r="D654" s="90"/>
      <c r="E654" s="91"/>
      <c r="F654" s="92"/>
      <c r="G654" s="92"/>
      <c r="H654" s="91"/>
      <c r="I654" s="92"/>
      <c r="J654" s="92"/>
      <c r="K654" s="91"/>
      <c r="L654" s="92"/>
      <c r="M654" s="92"/>
      <c r="N654" s="92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</row>
    <row r="655" ht="12.75" customHeight="1">
      <c r="A655" s="90"/>
      <c r="B655" s="91"/>
      <c r="C655" s="92"/>
      <c r="D655" s="90"/>
      <c r="E655" s="91"/>
      <c r="F655" s="92"/>
      <c r="G655" s="92"/>
      <c r="H655" s="91"/>
      <c r="I655" s="92"/>
      <c r="J655" s="92"/>
      <c r="K655" s="91"/>
      <c r="L655" s="92"/>
      <c r="M655" s="92"/>
      <c r="N655" s="92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</row>
    <row r="656" ht="12.75" customHeight="1">
      <c r="A656" s="90"/>
      <c r="B656" s="91"/>
      <c r="C656" s="92"/>
      <c r="D656" s="90"/>
      <c r="E656" s="91"/>
      <c r="F656" s="92"/>
      <c r="G656" s="92"/>
      <c r="H656" s="91"/>
      <c r="I656" s="92"/>
      <c r="J656" s="92"/>
      <c r="K656" s="91"/>
      <c r="L656" s="92"/>
      <c r="M656" s="92"/>
      <c r="N656" s="92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</row>
    <row r="657" ht="12.75" customHeight="1">
      <c r="A657" s="90"/>
      <c r="B657" s="91"/>
      <c r="C657" s="92"/>
      <c r="D657" s="90"/>
      <c r="E657" s="91"/>
      <c r="F657" s="92"/>
      <c r="G657" s="92"/>
      <c r="H657" s="91"/>
      <c r="I657" s="92"/>
      <c r="J657" s="92"/>
      <c r="K657" s="91"/>
      <c r="L657" s="92"/>
      <c r="M657" s="92"/>
      <c r="N657" s="92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</row>
    <row r="658" ht="12.75" customHeight="1">
      <c r="A658" s="90"/>
      <c r="B658" s="91"/>
      <c r="C658" s="92"/>
      <c r="D658" s="90"/>
      <c r="E658" s="91"/>
      <c r="F658" s="92"/>
      <c r="G658" s="92"/>
      <c r="H658" s="91"/>
      <c r="I658" s="92"/>
      <c r="J658" s="92"/>
      <c r="K658" s="91"/>
      <c r="L658" s="92"/>
      <c r="M658" s="92"/>
      <c r="N658" s="92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</row>
    <row r="659" ht="12.75" customHeight="1">
      <c r="A659" s="90"/>
      <c r="B659" s="91"/>
      <c r="C659" s="92"/>
      <c r="D659" s="90"/>
      <c r="E659" s="91"/>
      <c r="F659" s="92"/>
      <c r="G659" s="92"/>
      <c r="H659" s="91"/>
      <c r="I659" s="92"/>
      <c r="J659" s="92"/>
      <c r="K659" s="91"/>
      <c r="L659" s="92"/>
      <c r="M659" s="92"/>
      <c r="N659" s="92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</row>
    <row r="660" ht="12.75" customHeight="1">
      <c r="A660" s="90"/>
      <c r="B660" s="91"/>
      <c r="C660" s="92"/>
      <c r="D660" s="90"/>
      <c r="E660" s="91"/>
      <c r="F660" s="92"/>
      <c r="G660" s="92"/>
      <c r="H660" s="91"/>
      <c r="I660" s="92"/>
      <c r="J660" s="92"/>
      <c r="K660" s="91"/>
      <c r="L660" s="92"/>
      <c r="M660" s="92"/>
      <c r="N660" s="92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</row>
    <row r="661" ht="12.75" customHeight="1">
      <c r="A661" s="90"/>
      <c r="B661" s="91"/>
      <c r="C661" s="92"/>
      <c r="D661" s="90"/>
      <c r="E661" s="91"/>
      <c r="F661" s="92"/>
      <c r="G661" s="92"/>
      <c r="H661" s="91"/>
      <c r="I661" s="92"/>
      <c r="J661" s="92"/>
      <c r="K661" s="91"/>
      <c r="L661" s="92"/>
      <c r="M661" s="92"/>
      <c r="N661" s="92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</row>
    <row r="662" ht="12.75" customHeight="1">
      <c r="A662" s="90"/>
      <c r="B662" s="91"/>
      <c r="C662" s="92"/>
      <c r="D662" s="90"/>
      <c r="E662" s="91"/>
      <c r="F662" s="92"/>
      <c r="G662" s="92"/>
      <c r="H662" s="91"/>
      <c r="I662" s="92"/>
      <c r="J662" s="92"/>
      <c r="K662" s="91"/>
      <c r="L662" s="92"/>
      <c r="M662" s="92"/>
      <c r="N662" s="92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</row>
    <row r="663" ht="12.75" customHeight="1">
      <c r="A663" s="90"/>
      <c r="B663" s="91"/>
      <c r="C663" s="92"/>
      <c r="D663" s="90"/>
      <c r="E663" s="91"/>
      <c r="F663" s="92"/>
      <c r="G663" s="92"/>
      <c r="H663" s="91"/>
      <c r="I663" s="92"/>
      <c r="J663" s="92"/>
      <c r="K663" s="91"/>
      <c r="L663" s="92"/>
      <c r="M663" s="92"/>
      <c r="N663" s="92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</row>
    <row r="664" ht="12.75" customHeight="1">
      <c r="A664" s="90"/>
      <c r="B664" s="91"/>
      <c r="C664" s="92"/>
      <c r="D664" s="90"/>
      <c r="E664" s="91"/>
      <c r="F664" s="92"/>
      <c r="G664" s="92"/>
      <c r="H664" s="91"/>
      <c r="I664" s="92"/>
      <c r="J664" s="92"/>
      <c r="K664" s="91"/>
      <c r="L664" s="92"/>
      <c r="M664" s="92"/>
      <c r="N664" s="92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</row>
    <row r="665" ht="12.75" customHeight="1">
      <c r="A665" s="90"/>
      <c r="B665" s="91"/>
      <c r="C665" s="92"/>
      <c r="D665" s="90"/>
      <c r="E665" s="91"/>
      <c r="F665" s="92"/>
      <c r="G665" s="92"/>
      <c r="H665" s="91"/>
      <c r="I665" s="92"/>
      <c r="J665" s="92"/>
      <c r="K665" s="91"/>
      <c r="L665" s="92"/>
      <c r="M665" s="92"/>
      <c r="N665" s="92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</row>
    <row r="666" ht="12.75" customHeight="1">
      <c r="A666" s="90"/>
      <c r="B666" s="91"/>
      <c r="C666" s="92"/>
      <c r="D666" s="90"/>
      <c r="E666" s="91"/>
      <c r="F666" s="92"/>
      <c r="G666" s="92"/>
      <c r="H666" s="91"/>
      <c r="I666" s="92"/>
      <c r="J666" s="92"/>
      <c r="K666" s="91"/>
      <c r="L666" s="92"/>
      <c r="M666" s="92"/>
      <c r="N666" s="92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</row>
    <row r="667" ht="12.75" customHeight="1">
      <c r="A667" s="90"/>
      <c r="B667" s="91"/>
      <c r="C667" s="92"/>
      <c r="D667" s="90"/>
      <c r="E667" s="91"/>
      <c r="F667" s="92"/>
      <c r="G667" s="92"/>
      <c r="H667" s="91"/>
      <c r="I667" s="92"/>
      <c r="J667" s="92"/>
      <c r="K667" s="91"/>
      <c r="L667" s="92"/>
      <c r="M667" s="92"/>
      <c r="N667" s="92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</row>
    <row r="668" ht="12.75" customHeight="1">
      <c r="A668" s="90"/>
      <c r="B668" s="91"/>
      <c r="C668" s="92"/>
      <c r="D668" s="90"/>
      <c r="E668" s="91"/>
      <c r="F668" s="92"/>
      <c r="G668" s="92"/>
      <c r="H668" s="91"/>
      <c r="I668" s="92"/>
      <c r="J668" s="92"/>
      <c r="K668" s="91"/>
      <c r="L668" s="92"/>
      <c r="M668" s="92"/>
      <c r="N668" s="92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</row>
    <row r="669" ht="12.75" customHeight="1">
      <c r="A669" s="90"/>
      <c r="B669" s="91"/>
      <c r="C669" s="92"/>
      <c r="D669" s="90"/>
      <c r="E669" s="91"/>
      <c r="F669" s="92"/>
      <c r="G669" s="92"/>
      <c r="H669" s="91"/>
      <c r="I669" s="92"/>
      <c r="J669" s="92"/>
      <c r="K669" s="91"/>
      <c r="L669" s="92"/>
      <c r="M669" s="92"/>
      <c r="N669" s="92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</row>
    <row r="670" ht="12.75" customHeight="1">
      <c r="A670" s="90"/>
      <c r="B670" s="91"/>
      <c r="C670" s="92"/>
      <c r="D670" s="90"/>
      <c r="E670" s="91"/>
      <c r="F670" s="92"/>
      <c r="G670" s="92"/>
      <c r="H670" s="91"/>
      <c r="I670" s="92"/>
      <c r="J670" s="92"/>
      <c r="K670" s="91"/>
      <c r="L670" s="92"/>
      <c r="M670" s="92"/>
      <c r="N670" s="92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</row>
    <row r="671" ht="12.75" customHeight="1">
      <c r="A671" s="90"/>
      <c r="B671" s="91"/>
      <c r="C671" s="92"/>
      <c r="D671" s="90"/>
      <c r="E671" s="91"/>
      <c r="F671" s="92"/>
      <c r="G671" s="92"/>
      <c r="H671" s="91"/>
      <c r="I671" s="92"/>
      <c r="J671" s="92"/>
      <c r="K671" s="91"/>
      <c r="L671" s="92"/>
      <c r="M671" s="92"/>
      <c r="N671" s="92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</row>
    <row r="672" ht="12.75" customHeight="1">
      <c r="A672" s="90"/>
      <c r="B672" s="91"/>
      <c r="C672" s="92"/>
      <c r="D672" s="90"/>
      <c r="E672" s="91"/>
      <c r="F672" s="92"/>
      <c r="G672" s="92"/>
      <c r="H672" s="91"/>
      <c r="I672" s="92"/>
      <c r="J672" s="92"/>
      <c r="K672" s="91"/>
      <c r="L672" s="92"/>
      <c r="M672" s="92"/>
      <c r="N672" s="92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</row>
    <row r="673" ht="12.75" customHeight="1">
      <c r="A673" s="90"/>
      <c r="B673" s="91"/>
      <c r="C673" s="92"/>
      <c r="D673" s="90"/>
      <c r="E673" s="91"/>
      <c r="F673" s="92"/>
      <c r="G673" s="92"/>
      <c r="H673" s="91"/>
      <c r="I673" s="92"/>
      <c r="J673" s="92"/>
      <c r="K673" s="91"/>
      <c r="L673" s="92"/>
      <c r="M673" s="92"/>
      <c r="N673" s="92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</row>
    <row r="674" ht="12.75" customHeight="1">
      <c r="A674" s="90"/>
      <c r="B674" s="91"/>
      <c r="C674" s="92"/>
      <c r="D674" s="90"/>
      <c r="E674" s="91"/>
      <c r="F674" s="92"/>
      <c r="G674" s="92"/>
      <c r="H674" s="91"/>
      <c r="I674" s="92"/>
      <c r="J674" s="92"/>
      <c r="K674" s="91"/>
      <c r="L674" s="92"/>
      <c r="M674" s="92"/>
      <c r="N674" s="92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</row>
    <row r="675" ht="12.75" customHeight="1">
      <c r="A675" s="90"/>
      <c r="B675" s="91"/>
      <c r="C675" s="92"/>
      <c r="D675" s="90"/>
      <c r="E675" s="91"/>
      <c r="F675" s="92"/>
      <c r="G675" s="92"/>
      <c r="H675" s="91"/>
      <c r="I675" s="92"/>
      <c r="J675" s="92"/>
      <c r="K675" s="91"/>
      <c r="L675" s="92"/>
      <c r="M675" s="92"/>
      <c r="N675" s="92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</row>
    <row r="676" ht="12.75" customHeight="1">
      <c r="A676" s="90"/>
      <c r="B676" s="91"/>
      <c r="C676" s="92"/>
      <c r="D676" s="90"/>
      <c r="E676" s="91"/>
      <c r="F676" s="92"/>
      <c r="G676" s="92"/>
      <c r="H676" s="91"/>
      <c r="I676" s="92"/>
      <c r="J676" s="92"/>
      <c r="K676" s="91"/>
      <c r="L676" s="92"/>
      <c r="M676" s="92"/>
      <c r="N676" s="92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</row>
    <row r="677" ht="12.75" customHeight="1">
      <c r="A677" s="90"/>
      <c r="B677" s="91"/>
      <c r="C677" s="92"/>
      <c r="D677" s="90"/>
      <c r="E677" s="91"/>
      <c r="F677" s="92"/>
      <c r="G677" s="92"/>
      <c r="H677" s="91"/>
      <c r="I677" s="92"/>
      <c r="J677" s="92"/>
      <c r="K677" s="91"/>
      <c r="L677" s="92"/>
      <c r="M677" s="92"/>
      <c r="N677" s="92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</row>
    <row r="678" ht="12.75" customHeight="1">
      <c r="A678" s="90"/>
      <c r="B678" s="91"/>
      <c r="C678" s="92"/>
      <c r="D678" s="90"/>
      <c r="E678" s="91"/>
      <c r="F678" s="92"/>
      <c r="G678" s="92"/>
      <c r="H678" s="91"/>
      <c r="I678" s="92"/>
      <c r="J678" s="92"/>
      <c r="K678" s="91"/>
      <c r="L678" s="92"/>
      <c r="M678" s="92"/>
      <c r="N678" s="92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</row>
    <row r="679" ht="12.75" customHeight="1">
      <c r="A679" s="90"/>
      <c r="B679" s="91"/>
      <c r="C679" s="92"/>
      <c r="D679" s="90"/>
      <c r="E679" s="91"/>
      <c r="F679" s="92"/>
      <c r="G679" s="92"/>
      <c r="H679" s="91"/>
      <c r="I679" s="92"/>
      <c r="J679" s="92"/>
      <c r="K679" s="91"/>
      <c r="L679" s="92"/>
      <c r="M679" s="92"/>
      <c r="N679" s="92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</row>
    <row r="680" ht="12.75" customHeight="1">
      <c r="A680" s="90"/>
      <c r="B680" s="91"/>
      <c r="C680" s="92"/>
      <c r="D680" s="90"/>
      <c r="E680" s="91"/>
      <c r="F680" s="92"/>
      <c r="G680" s="92"/>
      <c r="H680" s="91"/>
      <c r="I680" s="92"/>
      <c r="J680" s="92"/>
      <c r="K680" s="91"/>
      <c r="L680" s="92"/>
      <c r="M680" s="92"/>
      <c r="N680" s="92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</row>
    <row r="681" ht="12.75" customHeight="1">
      <c r="A681" s="90"/>
      <c r="B681" s="91"/>
      <c r="C681" s="92"/>
      <c r="D681" s="90"/>
      <c r="E681" s="91"/>
      <c r="F681" s="92"/>
      <c r="G681" s="92"/>
      <c r="H681" s="91"/>
      <c r="I681" s="92"/>
      <c r="J681" s="92"/>
      <c r="K681" s="91"/>
      <c r="L681" s="92"/>
      <c r="M681" s="92"/>
      <c r="N681" s="92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</row>
    <row r="682" ht="12.75" customHeight="1">
      <c r="A682" s="90"/>
      <c r="B682" s="91"/>
      <c r="C682" s="92"/>
      <c r="D682" s="90"/>
      <c r="E682" s="91"/>
      <c r="F682" s="92"/>
      <c r="G682" s="92"/>
      <c r="H682" s="91"/>
      <c r="I682" s="92"/>
      <c r="J682" s="92"/>
      <c r="K682" s="91"/>
      <c r="L682" s="92"/>
      <c r="M682" s="92"/>
      <c r="N682" s="92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</row>
    <row r="683" ht="12.75" customHeight="1">
      <c r="A683" s="90"/>
      <c r="B683" s="91"/>
      <c r="C683" s="92"/>
      <c r="D683" s="90"/>
      <c r="E683" s="91"/>
      <c r="F683" s="92"/>
      <c r="G683" s="92"/>
      <c r="H683" s="91"/>
      <c r="I683" s="92"/>
      <c r="J683" s="92"/>
      <c r="K683" s="91"/>
      <c r="L683" s="92"/>
      <c r="M683" s="92"/>
      <c r="N683" s="92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</row>
    <row r="684" ht="12.75" customHeight="1">
      <c r="A684" s="90"/>
      <c r="B684" s="91"/>
      <c r="C684" s="92"/>
      <c r="D684" s="90"/>
      <c r="E684" s="91"/>
      <c r="F684" s="92"/>
      <c r="G684" s="92"/>
      <c r="H684" s="91"/>
      <c r="I684" s="92"/>
      <c r="J684" s="92"/>
      <c r="K684" s="91"/>
      <c r="L684" s="92"/>
      <c r="M684" s="92"/>
      <c r="N684" s="92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</row>
    <row r="685" ht="12.75" customHeight="1">
      <c r="A685" s="90"/>
      <c r="B685" s="91"/>
      <c r="C685" s="92"/>
      <c r="D685" s="90"/>
      <c r="E685" s="91"/>
      <c r="F685" s="92"/>
      <c r="G685" s="92"/>
      <c r="H685" s="91"/>
      <c r="I685" s="92"/>
      <c r="J685" s="92"/>
      <c r="K685" s="91"/>
      <c r="L685" s="92"/>
      <c r="M685" s="92"/>
      <c r="N685" s="92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</row>
    <row r="686" ht="12.75" customHeight="1">
      <c r="A686" s="90"/>
      <c r="B686" s="91"/>
      <c r="C686" s="92"/>
      <c r="D686" s="90"/>
      <c r="E686" s="91"/>
      <c r="F686" s="92"/>
      <c r="G686" s="92"/>
      <c r="H686" s="91"/>
      <c r="I686" s="92"/>
      <c r="J686" s="92"/>
      <c r="K686" s="91"/>
      <c r="L686" s="92"/>
      <c r="M686" s="92"/>
      <c r="N686" s="92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</row>
    <row r="687" ht="12.75" customHeight="1">
      <c r="A687" s="90"/>
      <c r="B687" s="91"/>
      <c r="C687" s="92"/>
      <c r="D687" s="90"/>
      <c r="E687" s="91"/>
      <c r="F687" s="92"/>
      <c r="G687" s="92"/>
      <c r="H687" s="91"/>
      <c r="I687" s="92"/>
      <c r="J687" s="92"/>
      <c r="K687" s="91"/>
      <c r="L687" s="92"/>
      <c r="M687" s="92"/>
      <c r="N687" s="92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</row>
    <row r="688" ht="12.75" customHeight="1">
      <c r="A688" s="90"/>
      <c r="B688" s="91"/>
      <c r="C688" s="92"/>
      <c r="D688" s="90"/>
      <c r="E688" s="91"/>
      <c r="F688" s="92"/>
      <c r="G688" s="92"/>
      <c r="H688" s="91"/>
      <c r="I688" s="92"/>
      <c r="J688" s="92"/>
      <c r="K688" s="91"/>
      <c r="L688" s="92"/>
      <c r="M688" s="92"/>
      <c r="N688" s="92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</row>
    <row r="689" ht="12.75" customHeight="1">
      <c r="A689" s="90"/>
      <c r="B689" s="91"/>
      <c r="C689" s="92"/>
      <c r="D689" s="90"/>
      <c r="E689" s="91"/>
      <c r="F689" s="92"/>
      <c r="G689" s="92"/>
      <c r="H689" s="91"/>
      <c r="I689" s="92"/>
      <c r="J689" s="92"/>
      <c r="K689" s="91"/>
      <c r="L689" s="92"/>
      <c r="M689" s="92"/>
      <c r="N689" s="92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</row>
    <row r="690" ht="12.75" customHeight="1">
      <c r="A690" s="90"/>
      <c r="B690" s="91"/>
      <c r="C690" s="92"/>
      <c r="D690" s="90"/>
      <c r="E690" s="91"/>
      <c r="F690" s="92"/>
      <c r="G690" s="92"/>
      <c r="H690" s="91"/>
      <c r="I690" s="92"/>
      <c r="J690" s="92"/>
      <c r="K690" s="91"/>
      <c r="L690" s="92"/>
      <c r="M690" s="92"/>
      <c r="N690" s="92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</row>
    <row r="691" ht="12.75" customHeight="1">
      <c r="A691" s="90"/>
      <c r="B691" s="91"/>
      <c r="C691" s="92"/>
      <c r="D691" s="90"/>
      <c r="E691" s="91"/>
      <c r="F691" s="92"/>
      <c r="G691" s="92"/>
      <c r="H691" s="91"/>
      <c r="I691" s="92"/>
      <c r="J691" s="92"/>
      <c r="K691" s="91"/>
      <c r="L691" s="92"/>
      <c r="M691" s="92"/>
      <c r="N691" s="92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</row>
    <row r="692" ht="12.75" customHeight="1">
      <c r="A692" s="90"/>
      <c r="B692" s="91"/>
      <c r="C692" s="92"/>
      <c r="D692" s="90"/>
      <c r="E692" s="91"/>
      <c r="F692" s="92"/>
      <c r="G692" s="92"/>
      <c r="H692" s="91"/>
      <c r="I692" s="92"/>
      <c r="J692" s="92"/>
      <c r="K692" s="91"/>
      <c r="L692" s="92"/>
      <c r="M692" s="92"/>
      <c r="N692" s="92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</row>
    <row r="693" ht="12.75" customHeight="1">
      <c r="A693" s="90"/>
      <c r="B693" s="91"/>
      <c r="C693" s="92"/>
      <c r="D693" s="90"/>
      <c r="E693" s="91"/>
      <c r="F693" s="92"/>
      <c r="G693" s="92"/>
      <c r="H693" s="91"/>
      <c r="I693" s="92"/>
      <c r="J693" s="92"/>
      <c r="K693" s="91"/>
      <c r="L693" s="92"/>
      <c r="M693" s="92"/>
      <c r="N693" s="92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</row>
    <row r="694" ht="12.75" customHeight="1">
      <c r="A694" s="90"/>
      <c r="B694" s="91"/>
      <c r="C694" s="92"/>
      <c r="D694" s="90"/>
      <c r="E694" s="91"/>
      <c r="F694" s="92"/>
      <c r="G694" s="92"/>
      <c r="H694" s="91"/>
      <c r="I694" s="92"/>
      <c r="J694" s="92"/>
      <c r="K694" s="91"/>
      <c r="L694" s="92"/>
      <c r="M694" s="92"/>
      <c r="N694" s="92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</row>
    <row r="695" ht="12.75" customHeight="1">
      <c r="A695" s="90"/>
      <c r="B695" s="91"/>
      <c r="C695" s="92"/>
      <c r="D695" s="90"/>
      <c r="E695" s="91"/>
      <c r="F695" s="92"/>
      <c r="G695" s="92"/>
      <c r="H695" s="91"/>
      <c r="I695" s="92"/>
      <c r="J695" s="92"/>
      <c r="K695" s="91"/>
      <c r="L695" s="92"/>
      <c r="M695" s="92"/>
      <c r="N695" s="92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</row>
    <row r="696" ht="12.75" customHeight="1">
      <c r="A696" s="90"/>
      <c r="B696" s="91"/>
      <c r="C696" s="92"/>
      <c r="D696" s="90"/>
      <c r="E696" s="91"/>
      <c r="F696" s="92"/>
      <c r="G696" s="92"/>
      <c r="H696" s="91"/>
      <c r="I696" s="92"/>
      <c r="J696" s="92"/>
      <c r="K696" s="91"/>
      <c r="L696" s="92"/>
      <c r="M696" s="92"/>
      <c r="N696" s="92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</row>
    <row r="697" ht="12.75" customHeight="1">
      <c r="A697" s="90"/>
      <c r="B697" s="91"/>
      <c r="C697" s="92"/>
      <c r="D697" s="90"/>
      <c r="E697" s="91"/>
      <c r="F697" s="92"/>
      <c r="G697" s="92"/>
      <c r="H697" s="91"/>
      <c r="I697" s="92"/>
      <c r="J697" s="92"/>
      <c r="K697" s="91"/>
      <c r="L697" s="92"/>
      <c r="M697" s="92"/>
      <c r="N697" s="92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</row>
    <row r="698" ht="12.75" customHeight="1">
      <c r="A698" s="90"/>
      <c r="B698" s="91"/>
      <c r="C698" s="92"/>
      <c r="D698" s="90"/>
      <c r="E698" s="91"/>
      <c r="F698" s="92"/>
      <c r="G698" s="92"/>
      <c r="H698" s="91"/>
      <c r="I698" s="92"/>
      <c r="J698" s="92"/>
      <c r="K698" s="91"/>
      <c r="L698" s="92"/>
      <c r="M698" s="92"/>
      <c r="N698" s="92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</row>
    <row r="699" ht="12.75" customHeight="1">
      <c r="A699" s="90"/>
      <c r="B699" s="91"/>
      <c r="C699" s="92"/>
      <c r="D699" s="90"/>
      <c r="E699" s="91"/>
      <c r="F699" s="92"/>
      <c r="G699" s="92"/>
      <c r="H699" s="91"/>
      <c r="I699" s="92"/>
      <c r="J699" s="92"/>
      <c r="K699" s="91"/>
      <c r="L699" s="92"/>
      <c r="M699" s="92"/>
      <c r="N699" s="92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</row>
    <row r="700" ht="12.75" customHeight="1">
      <c r="A700" s="90"/>
      <c r="B700" s="91"/>
      <c r="C700" s="92"/>
      <c r="D700" s="90"/>
      <c r="E700" s="91"/>
      <c r="F700" s="92"/>
      <c r="G700" s="92"/>
      <c r="H700" s="91"/>
      <c r="I700" s="92"/>
      <c r="J700" s="92"/>
      <c r="K700" s="91"/>
      <c r="L700" s="92"/>
      <c r="M700" s="92"/>
      <c r="N700" s="92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</row>
    <row r="701" ht="12.75" customHeight="1">
      <c r="A701" s="90"/>
      <c r="B701" s="91"/>
      <c r="C701" s="92"/>
      <c r="D701" s="90"/>
      <c r="E701" s="91"/>
      <c r="F701" s="92"/>
      <c r="G701" s="92"/>
      <c r="H701" s="91"/>
      <c r="I701" s="92"/>
      <c r="J701" s="92"/>
      <c r="K701" s="91"/>
      <c r="L701" s="92"/>
      <c r="M701" s="92"/>
      <c r="N701" s="92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</row>
    <row r="702" ht="12.75" customHeight="1">
      <c r="A702" s="90"/>
      <c r="B702" s="91"/>
      <c r="C702" s="92"/>
      <c r="D702" s="90"/>
      <c r="E702" s="91"/>
      <c r="F702" s="92"/>
      <c r="G702" s="92"/>
      <c r="H702" s="91"/>
      <c r="I702" s="92"/>
      <c r="J702" s="92"/>
      <c r="K702" s="91"/>
      <c r="L702" s="92"/>
      <c r="M702" s="92"/>
      <c r="N702" s="92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</row>
    <row r="703" ht="12.75" customHeight="1">
      <c r="A703" s="90"/>
      <c r="B703" s="91"/>
      <c r="C703" s="92"/>
      <c r="D703" s="90"/>
      <c r="E703" s="91"/>
      <c r="F703" s="92"/>
      <c r="G703" s="92"/>
      <c r="H703" s="91"/>
      <c r="I703" s="92"/>
      <c r="J703" s="92"/>
      <c r="K703" s="91"/>
      <c r="L703" s="92"/>
      <c r="M703" s="92"/>
      <c r="N703" s="92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</row>
    <row r="704" ht="12.75" customHeight="1">
      <c r="A704" s="90"/>
      <c r="B704" s="91"/>
      <c r="C704" s="92"/>
      <c r="D704" s="90"/>
      <c r="E704" s="91"/>
      <c r="F704" s="92"/>
      <c r="G704" s="92"/>
      <c r="H704" s="91"/>
      <c r="I704" s="92"/>
      <c r="J704" s="92"/>
      <c r="K704" s="91"/>
      <c r="L704" s="92"/>
      <c r="M704" s="92"/>
      <c r="N704" s="92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</row>
    <row r="705" ht="12.75" customHeight="1">
      <c r="A705" s="90"/>
      <c r="B705" s="91"/>
      <c r="C705" s="92"/>
      <c r="D705" s="90"/>
      <c r="E705" s="91"/>
      <c r="F705" s="92"/>
      <c r="G705" s="92"/>
      <c r="H705" s="91"/>
      <c r="I705" s="92"/>
      <c r="J705" s="92"/>
      <c r="K705" s="91"/>
      <c r="L705" s="92"/>
      <c r="M705" s="92"/>
      <c r="N705" s="92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</row>
    <row r="706" ht="12.75" customHeight="1">
      <c r="A706" s="90"/>
      <c r="B706" s="91"/>
      <c r="C706" s="92"/>
      <c r="D706" s="90"/>
      <c r="E706" s="91"/>
      <c r="F706" s="92"/>
      <c r="G706" s="92"/>
      <c r="H706" s="91"/>
      <c r="I706" s="92"/>
      <c r="J706" s="92"/>
      <c r="K706" s="91"/>
      <c r="L706" s="92"/>
      <c r="M706" s="92"/>
      <c r="N706" s="92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</row>
    <row r="707" ht="12.75" customHeight="1">
      <c r="A707" s="90"/>
      <c r="B707" s="91"/>
      <c r="C707" s="92"/>
      <c r="D707" s="90"/>
      <c r="E707" s="91"/>
      <c r="F707" s="92"/>
      <c r="G707" s="92"/>
      <c r="H707" s="91"/>
      <c r="I707" s="92"/>
      <c r="J707" s="92"/>
      <c r="K707" s="91"/>
      <c r="L707" s="92"/>
      <c r="M707" s="92"/>
      <c r="N707" s="92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</row>
    <row r="708" ht="12.75" customHeight="1">
      <c r="A708" s="90"/>
      <c r="B708" s="91"/>
      <c r="C708" s="92"/>
      <c r="D708" s="90"/>
      <c r="E708" s="91"/>
      <c r="F708" s="92"/>
      <c r="G708" s="92"/>
      <c r="H708" s="91"/>
      <c r="I708" s="92"/>
      <c r="J708" s="92"/>
      <c r="K708" s="91"/>
      <c r="L708" s="92"/>
      <c r="M708" s="92"/>
      <c r="N708" s="92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</row>
    <row r="709" ht="12.75" customHeight="1">
      <c r="A709" s="90"/>
      <c r="B709" s="91"/>
      <c r="C709" s="92"/>
      <c r="D709" s="90"/>
      <c r="E709" s="91"/>
      <c r="F709" s="92"/>
      <c r="G709" s="92"/>
      <c r="H709" s="91"/>
      <c r="I709" s="92"/>
      <c r="J709" s="92"/>
      <c r="K709" s="91"/>
      <c r="L709" s="92"/>
      <c r="M709" s="92"/>
      <c r="N709" s="92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</row>
    <row r="710" ht="12.75" customHeight="1">
      <c r="A710" s="90"/>
      <c r="B710" s="91"/>
      <c r="C710" s="92"/>
      <c r="D710" s="90"/>
      <c r="E710" s="91"/>
      <c r="F710" s="92"/>
      <c r="G710" s="92"/>
      <c r="H710" s="91"/>
      <c r="I710" s="92"/>
      <c r="J710" s="92"/>
      <c r="K710" s="91"/>
      <c r="L710" s="92"/>
      <c r="M710" s="92"/>
      <c r="N710" s="92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</row>
    <row r="711" ht="12.75" customHeight="1">
      <c r="A711" s="90"/>
      <c r="B711" s="91"/>
      <c r="C711" s="92"/>
      <c r="D711" s="90"/>
      <c r="E711" s="91"/>
      <c r="F711" s="92"/>
      <c r="G711" s="92"/>
      <c r="H711" s="91"/>
      <c r="I711" s="92"/>
      <c r="J711" s="92"/>
      <c r="K711" s="91"/>
      <c r="L711" s="92"/>
      <c r="M711" s="92"/>
      <c r="N711" s="92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</row>
    <row r="712" ht="12.75" customHeight="1">
      <c r="A712" s="90"/>
      <c r="B712" s="91"/>
      <c r="C712" s="92"/>
      <c r="D712" s="90"/>
      <c r="E712" s="91"/>
      <c r="F712" s="92"/>
      <c r="G712" s="92"/>
      <c r="H712" s="91"/>
      <c r="I712" s="92"/>
      <c r="J712" s="92"/>
      <c r="K712" s="91"/>
      <c r="L712" s="92"/>
      <c r="M712" s="92"/>
      <c r="N712" s="92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</row>
    <row r="713" ht="12.75" customHeight="1">
      <c r="A713" s="90"/>
      <c r="B713" s="91"/>
      <c r="C713" s="92"/>
      <c r="D713" s="90"/>
      <c r="E713" s="91"/>
      <c r="F713" s="92"/>
      <c r="G713" s="92"/>
      <c r="H713" s="91"/>
      <c r="I713" s="92"/>
      <c r="J713" s="92"/>
      <c r="K713" s="91"/>
      <c r="L713" s="92"/>
      <c r="M713" s="92"/>
      <c r="N713" s="92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</row>
    <row r="714" ht="12.75" customHeight="1">
      <c r="A714" s="90"/>
      <c r="B714" s="91"/>
      <c r="C714" s="92"/>
      <c r="D714" s="90"/>
      <c r="E714" s="91"/>
      <c r="F714" s="92"/>
      <c r="G714" s="92"/>
      <c r="H714" s="91"/>
      <c r="I714" s="92"/>
      <c r="J714" s="92"/>
      <c r="K714" s="91"/>
      <c r="L714" s="92"/>
      <c r="M714" s="92"/>
      <c r="N714" s="92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</row>
    <row r="715" ht="12.75" customHeight="1">
      <c r="A715" s="90"/>
      <c r="B715" s="91"/>
      <c r="C715" s="92"/>
      <c r="D715" s="90"/>
      <c r="E715" s="91"/>
      <c r="F715" s="92"/>
      <c r="G715" s="92"/>
      <c r="H715" s="91"/>
      <c r="I715" s="92"/>
      <c r="J715" s="92"/>
      <c r="K715" s="91"/>
      <c r="L715" s="92"/>
      <c r="M715" s="92"/>
      <c r="N715" s="92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</row>
    <row r="716" ht="12.75" customHeight="1">
      <c r="A716" s="90"/>
      <c r="B716" s="91"/>
      <c r="C716" s="92"/>
      <c r="D716" s="90"/>
      <c r="E716" s="91"/>
      <c r="F716" s="92"/>
      <c r="G716" s="92"/>
      <c r="H716" s="91"/>
      <c r="I716" s="92"/>
      <c r="J716" s="92"/>
      <c r="K716" s="91"/>
      <c r="L716" s="92"/>
      <c r="M716" s="92"/>
      <c r="N716" s="92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</row>
    <row r="717" ht="12.75" customHeight="1">
      <c r="A717" s="90"/>
      <c r="B717" s="91"/>
      <c r="C717" s="92"/>
      <c r="D717" s="90"/>
      <c r="E717" s="91"/>
      <c r="F717" s="92"/>
      <c r="G717" s="92"/>
      <c r="H717" s="91"/>
      <c r="I717" s="92"/>
      <c r="J717" s="92"/>
      <c r="K717" s="91"/>
      <c r="L717" s="92"/>
      <c r="M717" s="92"/>
      <c r="N717" s="92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</row>
    <row r="718" ht="12.75" customHeight="1">
      <c r="A718" s="90"/>
      <c r="B718" s="91"/>
      <c r="C718" s="92"/>
      <c r="D718" s="90"/>
      <c r="E718" s="91"/>
      <c r="F718" s="92"/>
      <c r="G718" s="92"/>
      <c r="H718" s="91"/>
      <c r="I718" s="92"/>
      <c r="J718" s="92"/>
      <c r="K718" s="91"/>
      <c r="L718" s="92"/>
      <c r="M718" s="92"/>
      <c r="N718" s="92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</row>
    <row r="719" ht="12.75" customHeight="1">
      <c r="A719" s="90"/>
      <c r="B719" s="91"/>
      <c r="C719" s="92"/>
      <c r="D719" s="90"/>
      <c r="E719" s="91"/>
      <c r="F719" s="92"/>
      <c r="G719" s="92"/>
      <c r="H719" s="91"/>
      <c r="I719" s="92"/>
      <c r="J719" s="92"/>
      <c r="K719" s="91"/>
      <c r="L719" s="92"/>
      <c r="M719" s="92"/>
      <c r="N719" s="92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</row>
    <row r="720" ht="12.75" customHeight="1">
      <c r="A720" s="90"/>
      <c r="B720" s="91"/>
      <c r="C720" s="92"/>
      <c r="D720" s="90"/>
      <c r="E720" s="91"/>
      <c r="F720" s="92"/>
      <c r="G720" s="92"/>
      <c r="H720" s="91"/>
      <c r="I720" s="92"/>
      <c r="J720" s="92"/>
      <c r="K720" s="91"/>
      <c r="L720" s="92"/>
      <c r="M720" s="92"/>
      <c r="N720" s="92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</row>
    <row r="721" ht="12.75" customHeight="1">
      <c r="A721" s="90"/>
      <c r="B721" s="91"/>
      <c r="C721" s="92"/>
      <c r="D721" s="90"/>
      <c r="E721" s="91"/>
      <c r="F721" s="92"/>
      <c r="G721" s="92"/>
      <c r="H721" s="91"/>
      <c r="I721" s="92"/>
      <c r="J721" s="92"/>
      <c r="K721" s="91"/>
      <c r="L721" s="92"/>
      <c r="M721" s="92"/>
      <c r="N721" s="92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</row>
    <row r="722" ht="12.75" customHeight="1">
      <c r="A722" s="90"/>
      <c r="B722" s="91"/>
      <c r="C722" s="92"/>
      <c r="D722" s="90"/>
      <c r="E722" s="91"/>
      <c r="F722" s="92"/>
      <c r="G722" s="92"/>
      <c r="H722" s="91"/>
      <c r="I722" s="92"/>
      <c r="J722" s="92"/>
      <c r="K722" s="91"/>
      <c r="L722" s="92"/>
      <c r="M722" s="92"/>
      <c r="N722" s="92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</row>
    <row r="723" ht="12.75" customHeight="1">
      <c r="A723" s="90"/>
      <c r="B723" s="91"/>
      <c r="C723" s="92"/>
      <c r="D723" s="90"/>
      <c r="E723" s="91"/>
      <c r="F723" s="92"/>
      <c r="G723" s="92"/>
      <c r="H723" s="91"/>
      <c r="I723" s="92"/>
      <c r="J723" s="92"/>
      <c r="K723" s="91"/>
      <c r="L723" s="92"/>
      <c r="M723" s="92"/>
      <c r="N723" s="92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</row>
    <row r="724" ht="12.75" customHeight="1">
      <c r="A724" s="90"/>
      <c r="B724" s="91"/>
      <c r="C724" s="92"/>
      <c r="D724" s="90"/>
      <c r="E724" s="91"/>
      <c r="F724" s="92"/>
      <c r="G724" s="92"/>
      <c r="H724" s="91"/>
      <c r="I724" s="92"/>
      <c r="J724" s="92"/>
      <c r="K724" s="91"/>
      <c r="L724" s="92"/>
      <c r="M724" s="92"/>
      <c r="N724" s="92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</row>
    <row r="725" ht="12.75" customHeight="1">
      <c r="A725" s="90"/>
      <c r="B725" s="91"/>
      <c r="C725" s="92"/>
      <c r="D725" s="90"/>
      <c r="E725" s="91"/>
      <c r="F725" s="92"/>
      <c r="G725" s="92"/>
      <c r="H725" s="91"/>
      <c r="I725" s="92"/>
      <c r="J725" s="92"/>
      <c r="K725" s="91"/>
      <c r="L725" s="92"/>
      <c r="M725" s="92"/>
      <c r="N725" s="92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</row>
    <row r="726" ht="12.75" customHeight="1">
      <c r="A726" s="90"/>
      <c r="B726" s="91"/>
      <c r="C726" s="92"/>
      <c r="D726" s="90"/>
      <c r="E726" s="91"/>
      <c r="F726" s="92"/>
      <c r="G726" s="92"/>
      <c r="H726" s="91"/>
      <c r="I726" s="92"/>
      <c r="J726" s="92"/>
      <c r="K726" s="91"/>
      <c r="L726" s="92"/>
      <c r="M726" s="92"/>
      <c r="N726" s="92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</row>
    <row r="727" ht="12.75" customHeight="1">
      <c r="A727" s="90"/>
      <c r="B727" s="91"/>
      <c r="C727" s="92"/>
      <c r="D727" s="90"/>
      <c r="E727" s="91"/>
      <c r="F727" s="92"/>
      <c r="G727" s="92"/>
      <c r="H727" s="91"/>
      <c r="I727" s="92"/>
      <c r="J727" s="92"/>
      <c r="K727" s="91"/>
      <c r="L727" s="92"/>
      <c r="M727" s="92"/>
      <c r="N727" s="92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</row>
    <row r="728" ht="12.75" customHeight="1">
      <c r="A728" s="90"/>
      <c r="B728" s="91"/>
      <c r="C728" s="92"/>
      <c r="D728" s="90"/>
      <c r="E728" s="91"/>
      <c r="F728" s="92"/>
      <c r="G728" s="92"/>
      <c r="H728" s="91"/>
      <c r="I728" s="92"/>
      <c r="J728" s="92"/>
      <c r="K728" s="91"/>
      <c r="L728" s="92"/>
      <c r="M728" s="92"/>
      <c r="N728" s="92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</row>
    <row r="729" ht="12.75" customHeight="1">
      <c r="A729" s="90"/>
      <c r="B729" s="91"/>
      <c r="C729" s="92"/>
      <c r="D729" s="90"/>
      <c r="E729" s="91"/>
      <c r="F729" s="92"/>
      <c r="G729" s="92"/>
      <c r="H729" s="91"/>
      <c r="I729" s="92"/>
      <c r="J729" s="92"/>
      <c r="K729" s="91"/>
      <c r="L729" s="92"/>
      <c r="M729" s="92"/>
      <c r="N729" s="92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</row>
    <row r="730" ht="12.75" customHeight="1">
      <c r="A730" s="90"/>
      <c r="B730" s="91"/>
      <c r="C730" s="92"/>
      <c r="D730" s="90"/>
      <c r="E730" s="91"/>
      <c r="F730" s="92"/>
      <c r="G730" s="92"/>
      <c r="H730" s="91"/>
      <c r="I730" s="92"/>
      <c r="J730" s="92"/>
      <c r="K730" s="91"/>
      <c r="L730" s="92"/>
      <c r="M730" s="92"/>
      <c r="N730" s="92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</row>
    <row r="731" ht="12.75" customHeight="1">
      <c r="A731" s="90"/>
      <c r="B731" s="91"/>
      <c r="C731" s="92"/>
      <c r="D731" s="90"/>
      <c r="E731" s="91"/>
      <c r="F731" s="92"/>
      <c r="G731" s="92"/>
      <c r="H731" s="91"/>
      <c r="I731" s="92"/>
      <c r="J731" s="92"/>
      <c r="K731" s="91"/>
      <c r="L731" s="92"/>
      <c r="M731" s="92"/>
      <c r="N731" s="92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</row>
    <row r="732" ht="12.75" customHeight="1">
      <c r="A732" s="90"/>
      <c r="B732" s="91"/>
      <c r="C732" s="92"/>
      <c r="D732" s="90"/>
      <c r="E732" s="91"/>
      <c r="F732" s="92"/>
      <c r="G732" s="92"/>
      <c r="H732" s="91"/>
      <c r="I732" s="92"/>
      <c r="J732" s="92"/>
      <c r="K732" s="91"/>
      <c r="L732" s="92"/>
      <c r="M732" s="92"/>
      <c r="N732" s="92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</row>
    <row r="733" ht="12.75" customHeight="1">
      <c r="A733" s="90"/>
      <c r="B733" s="91"/>
      <c r="C733" s="92"/>
      <c r="D733" s="90"/>
      <c r="E733" s="91"/>
      <c r="F733" s="92"/>
      <c r="G733" s="92"/>
      <c r="H733" s="91"/>
      <c r="I733" s="92"/>
      <c r="J733" s="92"/>
      <c r="K733" s="91"/>
      <c r="L733" s="92"/>
      <c r="M733" s="92"/>
      <c r="N733" s="92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</row>
    <row r="734" ht="12.75" customHeight="1">
      <c r="A734" s="90"/>
      <c r="B734" s="91"/>
      <c r="C734" s="92"/>
      <c r="D734" s="90"/>
      <c r="E734" s="91"/>
      <c r="F734" s="92"/>
      <c r="G734" s="92"/>
      <c r="H734" s="91"/>
      <c r="I734" s="92"/>
      <c r="J734" s="92"/>
      <c r="K734" s="91"/>
      <c r="L734" s="92"/>
      <c r="M734" s="92"/>
      <c r="N734" s="92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</row>
    <row r="735" ht="12.75" customHeight="1">
      <c r="A735" s="90"/>
      <c r="B735" s="91"/>
      <c r="C735" s="92"/>
      <c r="D735" s="90"/>
      <c r="E735" s="91"/>
      <c r="F735" s="92"/>
      <c r="G735" s="92"/>
      <c r="H735" s="91"/>
      <c r="I735" s="92"/>
      <c r="J735" s="92"/>
      <c r="K735" s="91"/>
      <c r="L735" s="92"/>
      <c r="M735" s="92"/>
      <c r="N735" s="92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</row>
    <row r="736" ht="12.75" customHeight="1">
      <c r="A736" s="90"/>
      <c r="B736" s="91"/>
      <c r="C736" s="92"/>
      <c r="D736" s="90"/>
      <c r="E736" s="91"/>
      <c r="F736" s="92"/>
      <c r="G736" s="92"/>
      <c r="H736" s="91"/>
      <c r="I736" s="92"/>
      <c r="J736" s="92"/>
      <c r="K736" s="91"/>
      <c r="L736" s="92"/>
      <c r="M736" s="92"/>
      <c r="N736" s="92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</row>
    <row r="737" ht="12.75" customHeight="1">
      <c r="A737" s="90"/>
      <c r="B737" s="91"/>
      <c r="C737" s="92"/>
      <c r="D737" s="90"/>
      <c r="E737" s="91"/>
      <c r="F737" s="92"/>
      <c r="G737" s="92"/>
      <c r="H737" s="91"/>
      <c r="I737" s="92"/>
      <c r="J737" s="92"/>
      <c r="K737" s="91"/>
      <c r="L737" s="92"/>
      <c r="M737" s="92"/>
      <c r="N737" s="92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</row>
    <row r="738" ht="12.75" customHeight="1">
      <c r="A738" s="90"/>
      <c r="B738" s="91"/>
      <c r="C738" s="92"/>
      <c r="D738" s="90"/>
      <c r="E738" s="91"/>
      <c r="F738" s="92"/>
      <c r="G738" s="92"/>
      <c r="H738" s="91"/>
      <c r="I738" s="92"/>
      <c r="J738" s="92"/>
      <c r="K738" s="91"/>
      <c r="L738" s="92"/>
      <c r="M738" s="92"/>
      <c r="N738" s="92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</row>
    <row r="739" ht="12.75" customHeight="1">
      <c r="A739" s="90"/>
      <c r="B739" s="91"/>
      <c r="C739" s="92"/>
      <c r="D739" s="90"/>
      <c r="E739" s="91"/>
      <c r="F739" s="92"/>
      <c r="G739" s="92"/>
      <c r="H739" s="91"/>
      <c r="I739" s="92"/>
      <c r="J739" s="92"/>
      <c r="K739" s="91"/>
      <c r="L739" s="92"/>
      <c r="M739" s="92"/>
      <c r="N739" s="92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</row>
    <row r="740" ht="12.75" customHeight="1">
      <c r="A740" s="90"/>
      <c r="B740" s="91"/>
      <c r="C740" s="92"/>
      <c r="D740" s="90"/>
      <c r="E740" s="91"/>
      <c r="F740" s="92"/>
      <c r="G740" s="92"/>
      <c r="H740" s="91"/>
      <c r="I740" s="92"/>
      <c r="J740" s="92"/>
      <c r="K740" s="91"/>
      <c r="L740" s="92"/>
      <c r="M740" s="92"/>
      <c r="N740" s="92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</row>
    <row r="741" ht="12.75" customHeight="1">
      <c r="A741" s="90"/>
      <c r="B741" s="91"/>
      <c r="C741" s="92"/>
      <c r="D741" s="90"/>
      <c r="E741" s="91"/>
      <c r="F741" s="92"/>
      <c r="G741" s="92"/>
      <c r="H741" s="91"/>
      <c r="I741" s="92"/>
      <c r="J741" s="92"/>
      <c r="K741" s="91"/>
      <c r="L741" s="92"/>
      <c r="M741" s="92"/>
      <c r="N741" s="92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</row>
    <row r="742" ht="12.75" customHeight="1">
      <c r="A742" s="90"/>
      <c r="B742" s="91"/>
      <c r="C742" s="92"/>
      <c r="D742" s="90"/>
      <c r="E742" s="91"/>
      <c r="F742" s="92"/>
      <c r="G742" s="92"/>
      <c r="H742" s="91"/>
      <c r="I742" s="92"/>
      <c r="J742" s="92"/>
      <c r="K742" s="91"/>
      <c r="L742" s="92"/>
      <c r="M742" s="92"/>
      <c r="N742" s="92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</row>
    <row r="743" ht="12.75" customHeight="1">
      <c r="A743" s="90"/>
      <c r="B743" s="91"/>
      <c r="C743" s="92"/>
      <c r="D743" s="90"/>
      <c r="E743" s="91"/>
      <c r="F743" s="92"/>
      <c r="G743" s="92"/>
      <c r="H743" s="91"/>
      <c r="I743" s="92"/>
      <c r="J743" s="92"/>
      <c r="K743" s="91"/>
      <c r="L743" s="92"/>
      <c r="M743" s="92"/>
      <c r="N743" s="92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</row>
    <row r="744" ht="12.75" customHeight="1">
      <c r="A744" s="90"/>
      <c r="B744" s="91"/>
      <c r="C744" s="92"/>
      <c r="D744" s="90"/>
      <c r="E744" s="91"/>
      <c r="F744" s="92"/>
      <c r="G744" s="92"/>
      <c r="H744" s="91"/>
      <c r="I744" s="92"/>
      <c r="J744" s="92"/>
      <c r="K744" s="91"/>
      <c r="L744" s="92"/>
      <c r="M744" s="92"/>
      <c r="N744" s="92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</row>
    <row r="745" ht="12.75" customHeight="1">
      <c r="A745" s="90"/>
      <c r="B745" s="91"/>
      <c r="C745" s="92"/>
      <c r="D745" s="90"/>
      <c r="E745" s="91"/>
      <c r="F745" s="92"/>
      <c r="G745" s="92"/>
      <c r="H745" s="91"/>
      <c r="I745" s="92"/>
      <c r="J745" s="92"/>
      <c r="K745" s="91"/>
      <c r="L745" s="92"/>
      <c r="M745" s="92"/>
      <c r="N745" s="92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</row>
    <row r="746" ht="12.75" customHeight="1">
      <c r="A746" s="90"/>
      <c r="B746" s="91"/>
      <c r="C746" s="92"/>
      <c r="D746" s="90"/>
      <c r="E746" s="91"/>
      <c r="F746" s="92"/>
      <c r="G746" s="92"/>
      <c r="H746" s="91"/>
      <c r="I746" s="92"/>
      <c r="J746" s="92"/>
      <c r="K746" s="91"/>
      <c r="L746" s="92"/>
      <c r="M746" s="92"/>
      <c r="N746" s="92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</row>
    <row r="747" ht="12.75" customHeight="1">
      <c r="A747" s="90"/>
      <c r="B747" s="91"/>
      <c r="C747" s="92"/>
      <c r="D747" s="90"/>
      <c r="E747" s="91"/>
      <c r="F747" s="92"/>
      <c r="G747" s="92"/>
      <c r="H747" s="91"/>
      <c r="I747" s="92"/>
      <c r="J747" s="92"/>
      <c r="K747" s="91"/>
      <c r="L747" s="92"/>
      <c r="M747" s="92"/>
      <c r="N747" s="92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</row>
    <row r="748" ht="12.75" customHeight="1">
      <c r="A748" s="90"/>
      <c r="B748" s="91"/>
      <c r="C748" s="92"/>
      <c r="D748" s="90"/>
      <c r="E748" s="91"/>
      <c r="F748" s="92"/>
      <c r="G748" s="92"/>
      <c r="H748" s="91"/>
      <c r="I748" s="92"/>
      <c r="J748" s="92"/>
      <c r="K748" s="91"/>
      <c r="L748" s="92"/>
      <c r="M748" s="92"/>
      <c r="N748" s="92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</row>
    <row r="749" ht="12.75" customHeight="1">
      <c r="A749" s="90"/>
      <c r="B749" s="91"/>
      <c r="C749" s="92"/>
      <c r="D749" s="90"/>
      <c r="E749" s="91"/>
      <c r="F749" s="92"/>
      <c r="G749" s="92"/>
      <c r="H749" s="91"/>
      <c r="I749" s="92"/>
      <c r="J749" s="92"/>
      <c r="K749" s="91"/>
      <c r="L749" s="92"/>
      <c r="M749" s="92"/>
      <c r="N749" s="92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</row>
    <row r="750" ht="12.75" customHeight="1">
      <c r="A750" s="90"/>
      <c r="B750" s="91"/>
      <c r="C750" s="92"/>
      <c r="D750" s="90"/>
      <c r="E750" s="91"/>
      <c r="F750" s="92"/>
      <c r="G750" s="92"/>
      <c r="H750" s="91"/>
      <c r="I750" s="92"/>
      <c r="J750" s="92"/>
      <c r="K750" s="91"/>
      <c r="L750" s="92"/>
      <c r="M750" s="92"/>
      <c r="N750" s="92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</row>
    <row r="751" ht="12.75" customHeight="1">
      <c r="A751" s="90"/>
      <c r="B751" s="91"/>
      <c r="C751" s="92"/>
      <c r="D751" s="90"/>
      <c r="E751" s="91"/>
      <c r="F751" s="92"/>
      <c r="G751" s="92"/>
      <c r="H751" s="91"/>
      <c r="I751" s="92"/>
      <c r="J751" s="92"/>
      <c r="K751" s="91"/>
      <c r="L751" s="92"/>
      <c r="M751" s="92"/>
      <c r="N751" s="92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</row>
    <row r="752" ht="12.75" customHeight="1">
      <c r="A752" s="90"/>
      <c r="B752" s="91"/>
      <c r="C752" s="92"/>
      <c r="D752" s="90"/>
      <c r="E752" s="91"/>
      <c r="F752" s="92"/>
      <c r="G752" s="92"/>
      <c r="H752" s="91"/>
      <c r="I752" s="92"/>
      <c r="J752" s="92"/>
      <c r="K752" s="91"/>
      <c r="L752" s="92"/>
      <c r="M752" s="92"/>
      <c r="N752" s="92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</row>
    <row r="753" ht="12.75" customHeight="1">
      <c r="A753" s="90"/>
      <c r="B753" s="91"/>
      <c r="C753" s="92"/>
      <c r="D753" s="90"/>
      <c r="E753" s="91"/>
      <c r="F753" s="92"/>
      <c r="G753" s="92"/>
      <c r="H753" s="91"/>
      <c r="I753" s="92"/>
      <c r="J753" s="92"/>
      <c r="K753" s="91"/>
      <c r="L753" s="92"/>
      <c r="M753" s="92"/>
      <c r="N753" s="92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</row>
    <row r="754" ht="12.75" customHeight="1">
      <c r="A754" s="90"/>
      <c r="B754" s="91"/>
      <c r="C754" s="92"/>
      <c r="D754" s="90"/>
      <c r="E754" s="91"/>
      <c r="F754" s="92"/>
      <c r="G754" s="92"/>
      <c r="H754" s="91"/>
      <c r="I754" s="92"/>
      <c r="J754" s="92"/>
      <c r="K754" s="91"/>
      <c r="L754" s="92"/>
      <c r="M754" s="92"/>
      <c r="N754" s="92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</row>
    <row r="755" ht="12.75" customHeight="1">
      <c r="A755" s="90"/>
      <c r="B755" s="91"/>
      <c r="C755" s="92"/>
      <c r="D755" s="90"/>
      <c r="E755" s="91"/>
      <c r="F755" s="92"/>
      <c r="G755" s="92"/>
      <c r="H755" s="91"/>
      <c r="I755" s="92"/>
      <c r="J755" s="92"/>
      <c r="K755" s="91"/>
      <c r="L755" s="92"/>
      <c r="M755" s="92"/>
      <c r="N755" s="92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</row>
    <row r="756" ht="12.75" customHeight="1">
      <c r="A756" s="90"/>
      <c r="B756" s="91"/>
      <c r="C756" s="92"/>
      <c r="D756" s="90"/>
      <c r="E756" s="91"/>
      <c r="F756" s="92"/>
      <c r="G756" s="92"/>
      <c r="H756" s="91"/>
      <c r="I756" s="92"/>
      <c r="J756" s="92"/>
      <c r="K756" s="91"/>
      <c r="L756" s="92"/>
      <c r="M756" s="92"/>
      <c r="N756" s="92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</row>
    <row r="757" ht="12.75" customHeight="1">
      <c r="A757" s="90"/>
      <c r="B757" s="91"/>
      <c r="C757" s="92"/>
      <c r="D757" s="90"/>
      <c r="E757" s="91"/>
      <c r="F757" s="92"/>
      <c r="G757" s="92"/>
      <c r="H757" s="91"/>
      <c r="I757" s="92"/>
      <c r="J757" s="92"/>
      <c r="K757" s="91"/>
      <c r="L757" s="92"/>
      <c r="M757" s="92"/>
      <c r="N757" s="92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</row>
    <row r="758" ht="12.75" customHeight="1">
      <c r="A758" s="90"/>
      <c r="B758" s="91"/>
      <c r="C758" s="92"/>
      <c r="D758" s="90"/>
      <c r="E758" s="91"/>
      <c r="F758" s="92"/>
      <c r="G758" s="92"/>
      <c r="H758" s="91"/>
      <c r="I758" s="92"/>
      <c r="J758" s="92"/>
      <c r="K758" s="91"/>
      <c r="L758" s="92"/>
      <c r="M758" s="92"/>
      <c r="N758" s="92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</row>
    <row r="759" ht="12.75" customHeight="1">
      <c r="A759" s="90"/>
      <c r="B759" s="91"/>
      <c r="C759" s="92"/>
      <c r="D759" s="90"/>
      <c r="E759" s="91"/>
      <c r="F759" s="92"/>
      <c r="G759" s="92"/>
      <c r="H759" s="91"/>
      <c r="I759" s="92"/>
      <c r="J759" s="92"/>
      <c r="K759" s="91"/>
      <c r="L759" s="92"/>
      <c r="M759" s="92"/>
      <c r="N759" s="92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</row>
    <row r="760" ht="12.75" customHeight="1">
      <c r="A760" s="90"/>
      <c r="B760" s="91"/>
      <c r="C760" s="92"/>
      <c r="D760" s="90"/>
      <c r="E760" s="91"/>
      <c r="F760" s="92"/>
      <c r="G760" s="92"/>
      <c r="H760" s="91"/>
      <c r="I760" s="92"/>
      <c r="J760" s="92"/>
      <c r="K760" s="91"/>
      <c r="L760" s="92"/>
      <c r="M760" s="92"/>
      <c r="N760" s="92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</row>
    <row r="761" ht="12.75" customHeight="1">
      <c r="A761" s="90"/>
      <c r="B761" s="91"/>
      <c r="C761" s="92"/>
      <c r="D761" s="90"/>
      <c r="E761" s="91"/>
      <c r="F761" s="92"/>
      <c r="G761" s="92"/>
      <c r="H761" s="91"/>
      <c r="I761" s="92"/>
      <c r="J761" s="92"/>
      <c r="K761" s="91"/>
      <c r="L761" s="92"/>
      <c r="M761" s="92"/>
      <c r="N761" s="92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</row>
    <row r="762" ht="12.75" customHeight="1">
      <c r="A762" s="90"/>
      <c r="B762" s="91"/>
      <c r="C762" s="92"/>
      <c r="D762" s="90"/>
      <c r="E762" s="91"/>
      <c r="F762" s="92"/>
      <c r="G762" s="92"/>
      <c r="H762" s="91"/>
      <c r="I762" s="92"/>
      <c r="J762" s="92"/>
      <c r="K762" s="91"/>
      <c r="L762" s="92"/>
      <c r="M762" s="92"/>
      <c r="N762" s="92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</row>
    <row r="763" ht="12.75" customHeight="1">
      <c r="A763" s="90"/>
      <c r="B763" s="91"/>
      <c r="C763" s="92"/>
      <c r="D763" s="90"/>
      <c r="E763" s="91"/>
      <c r="F763" s="92"/>
      <c r="G763" s="92"/>
      <c r="H763" s="91"/>
      <c r="I763" s="92"/>
      <c r="J763" s="92"/>
      <c r="K763" s="91"/>
      <c r="L763" s="92"/>
      <c r="M763" s="92"/>
      <c r="N763" s="92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</row>
    <row r="764" ht="12.75" customHeight="1">
      <c r="A764" s="90"/>
      <c r="B764" s="91"/>
      <c r="C764" s="92"/>
      <c r="D764" s="90"/>
      <c r="E764" s="91"/>
      <c r="F764" s="92"/>
      <c r="G764" s="92"/>
      <c r="H764" s="91"/>
      <c r="I764" s="92"/>
      <c r="J764" s="92"/>
      <c r="K764" s="91"/>
      <c r="L764" s="92"/>
      <c r="M764" s="92"/>
      <c r="N764" s="92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</row>
    <row r="765" ht="12.75" customHeight="1">
      <c r="A765" s="90"/>
      <c r="B765" s="91"/>
      <c r="C765" s="92"/>
      <c r="D765" s="90"/>
      <c r="E765" s="91"/>
      <c r="F765" s="92"/>
      <c r="G765" s="92"/>
      <c r="H765" s="91"/>
      <c r="I765" s="92"/>
      <c r="J765" s="92"/>
      <c r="K765" s="91"/>
      <c r="L765" s="92"/>
      <c r="M765" s="92"/>
      <c r="N765" s="92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</row>
    <row r="766" ht="12.75" customHeight="1">
      <c r="A766" s="90"/>
      <c r="B766" s="91"/>
      <c r="C766" s="92"/>
      <c r="D766" s="90"/>
      <c r="E766" s="91"/>
      <c r="F766" s="92"/>
      <c r="G766" s="92"/>
      <c r="H766" s="91"/>
      <c r="I766" s="92"/>
      <c r="J766" s="92"/>
      <c r="K766" s="91"/>
      <c r="L766" s="92"/>
      <c r="M766" s="92"/>
      <c r="N766" s="92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</row>
    <row r="767" ht="12.75" customHeight="1">
      <c r="A767" s="90"/>
      <c r="B767" s="91"/>
      <c r="C767" s="92"/>
      <c r="D767" s="90"/>
      <c r="E767" s="91"/>
      <c r="F767" s="92"/>
      <c r="G767" s="92"/>
      <c r="H767" s="91"/>
      <c r="I767" s="92"/>
      <c r="J767" s="92"/>
      <c r="K767" s="91"/>
      <c r="L767" s="92"/>
      <c r="M767" s="92"/>
      <c r="N767" s="92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</row>
    <row r="768" ht="12.75" customHeight="1">
      <c r="A768" s="90"/>
      <c r="B768" s="91"/>
      <c r="C768" s="92"/>
      <c r="D768" s="90"/>
      <c r="E768" s="91"/>
      <c r="F768" s="92"/>
      <c r="G768" s="92"/>
      <c r="H768" s="91"/>
      <c r="I768" s="92"/>
      <c r="J768" s="92"/>
      <c r="K768" s="91"/>
      <c r="L768" s="92"/>
      <c r="M768" s="92"/>
      <c r="N768" s="92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</row>
    <row r="769" ht="12.75" customHeight="1">
      <c r="A769" s="90"/>
      <c r="B769" s="91"/>
      <c r="C769" s="92"/>
      <c r="D769" s="90"/>
      <c r="E769" s="91"/>
      <c r="F769" s="92"/>
      <c r="G769" s="92"/>
      <c r="H769" s="91"/>
      <c r="I769" s="92"/>
      <c r="J769" s="92"/>
      <c r="K769" s="91"/>
      <c r="L769" s="92"/>
      <c r="M769" s="92"/>
      <c r="N769" s="92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</row>
    <row r="770" ht="12.75" customHeight="1">
      <c r="A770" s="90"/>
      <c r="B770" s="91"/>
      <c r="C770" s="92"/>
      <c r="D770" s="90"/>
      <c r="E770" s="91"/>
      <c r="F770" s="92"/>
      <c r="G770" s="92"/>
      <c r="H770" s="91"/>
      <c r="I770" s="92"/>
      <c r="J770" s="92"/>
      <c r="K770" s="91"/>
      <c r="L770" s="92"/>
      <c r="M770" s="92"/>
      <c r="N770" s="92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</row>
    <row r="771" ht="12.75" customHeight="1">
      <c r="A771" s="90"/>
      <c r="B771" s="91"/>
      <c r="C771" s="92"/>
      <c r="D771" s="90"/>
      <c r="E771" s="91"/>
      <c r="F771" s="92"/>
      <c r="G771" s="92"/>
      <c r="H771" s="91"/>
      <c r="I771" s="92"/>
      <c r="J771" s="92"/>
      <c r="K771" s="91"/>
      <c r="L771" s="92"/>
      <c r="M771" s="92"/>
      <c r="N771" s="92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</row>
    <row r="772" ht="12.75" customHeight="1">
      <c r="A772" s="90"/>
      <c r="B772" s="91"/>
      <c r="C772" s="92"/>
      <c r="D772" s="90"/>
      <c r="E772" s="91"/>
      <c r="F772" s="92"/>
      <c r="G772" s="92"/>
      <c r="H772" s="91"/>
      <c r="I772" s="92"/>
      <c r="J772" s="92"/>
      <c r="K772" s="91"/>
      <c r="L772" s="92"/>
      <c r="M772" s="92"/>
      <c r="N772" s="92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</row>
    <row r="773" ht="12.75" customHeight="1">
      <c r="A773" s="90"/>
      <c r="B773" s="91"/>
      <c r="C773" s="92"/>
      <c r="D773" s="90"/>
      <c r="E773" s="91"/>
      <c r="F773" s="92"/>
      <c r="G773" s="92"/>
      <c r="H773" s="91"/>
      <c r="I773" s="92"/>
      <c r="J773" s="92"/>
      <c r="K773" s="91"/>
      <c r="L773" s="92"/>
      <c r="M773" s="92"/>
      <c r="N773" s="92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</row>
    <row r="774" ht="12.75" customHeight="1">
      <c r="A774" s="90"/>
      <c r="B774" s="91"/>
      <c r="C774" s="92"/>
      <c r="D774" s="90"/>
      <c r="E774" s="91"/>
      <c r="F774" s="92"/>
      <c r="G774" s="92"/>
      <c r="H774" s="91"/>
      <c r="I774" s="92"/>
      <c r="J774" s="92"/>
      <c r="K774" s="91"/>
      <c r="L774" s="92"/>
      <c r="M774" s="92"/>
      <c r="N774" s="92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</row>
    <row r="775" ht="12.75" customHeight="1">
      <c r="A775" s="90"/>
      <c r="B775" s="91"/>
      <c r="C775" s="92"/>
      <c r="D775" s="90"/>
      <c r="E775" s="91"/>
      <c r="F775" s="92"/>
      <c r="G775" s="92"/>
      <c r="H775" s="91"/>
      <c r="I775" s="92"/>
      <c r="J775" s="92"/>
      <c r="K775" s="91"/>
      <c r="L775" s="92"/>
      <c r="M775" s="92"/>
      <c r="N775" s="92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</row>
    <row r="776" ht="12.75" customHeight="1">
      <c r="A776" s="90"/>
      <c r="B776" s="91"/>
      <c r="C776" s="92"/>
      <c r="D776" s="90"/>
      <c r="E776" s="91"/>
      <c r="F776" s="92"/>
      <c r="G776" s="92"/>
      <c r="H776" s="91"/>
      <c r="I776" s="92"/>
      <c r="J776" s="92"/>
      <c r="K776" s="91"/>
      <c r="L776" s="92"/>
      <c r="M776" s="92"/>
      <c r="N776" s="92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</row>
    <row r="777" ht="12.75" customHeight="1">
      <c r="A777" s="90"/>
      <c r="B777" s="91"/>
      <c r="C777" s="92"/>
      <c r="D777" s="90"/>
      <c r="E777" s="91"/>
      <c r="F777" s="92"/>
      <c r="G777" s="92"/>
      <c r="H777" s="91"/>
      <c r="I777" s="92"/>
      <c r="J777" s="92"/>
      <c r="K777" s="91"/>
      <c r="L777" s="92"/>
      <c r="M777" s="92"/>
      <c r="N777" s="92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</row>
    <row r="778" ht="12.75" customHeight="1">
      <c r="A778" s="90"/>
      <c r="B778" s="91"/>
      <c r="C778" s="92"/>
      <c r="D778" s="90"/>
      <c r="E778" s="91"/>
      <c r="F778" s="92"/>
      <c r="G778" s="92"/>
      <c r="H778" s="91"/>
      <c r="I778" s="92"/>
      <c r="J778" s="92"/>
      <c r="K778" s="91"/>
      <c r="L778" s="92"/>
      <c r="M778" s="92"/>
      <c r="N778" s="92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</row>
    <row r="779" ht="12.75" customHeight="1">
      <c r="A779" s="90"/>
      <c r="B779" s="91"/>
      <c r="C779" s="92"/>
      <c r="D779" s="90"/>
      <c r="E779" s="91"/>
      <c r="F779" s="92"/>
      <c r="G779" s="92"/>
      <c r="H779" s="91"/>
      <c r="I779" s="92"/>
      <c r="J779" s="92"/>
      <c r="K779" s="91"/>
      <c r="L779" s="92"/>
      <c r="M779" s="92"/>
      <c r="N779" s="92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</row>
    <row r="780" ht="12.75" customHeight="1">
      <c r="A780" s="90"/>
      <c r="B780" s="91"/>
      <c r="C780" s="92"/>
      <c r="D780" s="90"/>
      <c r="E780" s="91"/>
      <c r="F780" s="92"/>
      <c r="G780" s="92"/>
      <c r="H780" s="91"/>
      <c r="I780" s="92"/>
      <c r="J780" s="92"/>
      <c r="K780" s="91"/>
      <c r="L780" s="92"/>
      <c r="M780" s="92"/>
      <c r="N780" s="92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</row>
    <row r="781" ht="12.75" customHeight="1">
      <c r="A781" s="90"/>
      <c r="B781" s="91"/>
      <c r="C781" s="92"/>
      <c r="D781" s="90"/>
      <c r="E781" s="91"/>
      <c r="F781" s="92"/>
      <c r="G781" s="92"/>
      <c r="H781" s="91"/>
      <c r="I781" s="92"/>
      <c r="J781" s="92"/>
      <c r="K781" s="91"/>
      <c r="L781" s="92"/>
      <c r="M781" s="92"/>
      <c r="N781" s="92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</row>
    <row r="782" ht="12.75" customHeight="1">
      <c r="A782" s="90"/>
      <c r="B782" s="91"/>
      <c r="C782" s="92"/>
      <c r="D782" s="90"/>
      <c r="E782" s="91"/>
      <c r="F782" s="92"/>
      <c r="G782" s="92"/>
      <c r="H782" s="91"/>
      <c r="I782" s="92"/>
      <c r="J782" s="92"/>
      <c r="K782" s="91"/>
      <c r="L782" s="92"/>
      <c r="M782" s="92"/>
      <c r="N782" s="92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</row>
    <row r="783" ht="12.75" customHeight="1">
      <c r="A783" s="90"/>
      <c r="B783" s="91"/>
      <c r="C783" s="92"/>
      <c r="D783" s="90"/>
      <c r="E783" s="91"/>
      <c r="F783" s="92"/>
      <c r="G783" s="92"/>
      <c r="H783" s="91"/>
      <c r="I783" s="92"/>
      <c r="J783" s="92"/>
      <c r="K783" s="91"/>
      <c r="L783" s="92"/>
      <c r="M783" s="92"/>
      <c r="N783" s="92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</row>
    <row r="784" ht="12.75" customHeight="1">
      <c r="A784" s="90"/>
      <c r="B784" s="91"/>
      <c r="C784" s="92"/>
      <c r="D784" s="90"/>
      <c r="E784" s="91"/>
      <c r="F784" s="92"/>
      <c r="G784" s="92"/>
      <c r="H784" s="91"/>
      <c r="I784" s="92"/>
      <c r="J784" s="92"/>
      <c r="K784" s="91"/>
      <c r="L784" s="92"/>
      <c r="M784" s="92"/>
      <c r="N784" s="92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</row>
    <row r="785" ht="12.75" customHeight="1">
      <c r="A785" s="90"/>
      <c r="B785" s="91"/>
      <c r="C785" s="92"/>
      <c r="D785" s="90"/>
      <c r="E785" s="91"/>
      <c r="F785" s="92"/>
      <c r="G785" s="92"/>
      <c r="H785" s="91"/>
      <c r="I785" s="92"/>
      <c r="J785" s="92"/>
      <c r="K785" s="91"/>
      <c r="L785" s="92"/>
      <c r="M785" s="92"/>
      <c r="N785" s="92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</row>
    <row r="786" ht="12.75" customHeight="1">
      <c r="A786" s="90"/>
      <c r="B786" s="91"/>
      <c r="C786" s="92"/>
      <c r="D786" s="90"/>
      <c r="E786" s="91"/>
      <c r="F786" s="92"/>
      <c r="G786" s="92"/>
      <c r="H786" s="91"/>
      <c r="I786" s="92"/>
      <c r="J786" s="92"/>
      <c r="K786" s="91"/>
      <c r="L786" s="92"/>
      <c r="M786" s="92"/>
      <c r="N786" s="92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</row>
    <row r="787" ht="12.75" customHeight="1">
      <c r="A787" s="90"/>
      <c r="B787" s="91"/>
      <c r="C787" s="92"/>
      <c r="D787" s="90"/>
      <c r="E787" s="91"/>
      <c r="F787" s="92"/>
      <c r="G787" s="92"/>
      <c r="H787" s="91"/>
      <c r="I787" s="92"/>
      <c r="J787" s="92"/>
      <c r="K787" s="91"/>
      <c r="L787" s="92"/>
      <c r="M787" s="92"/>
      <c r="N787" s="92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</row>
    <row r="788" ht="12.75" customHeight="1">
      <c r="A788" s="90"/>
      <c r="B788" s="91"/>
      <c r="C788" s="92"/>
      <c r="D788" s="90"/>
      <c r="E788" s="91"/>
      <c r="F788" s="92"/>
      <c r="G788" s="92"/>
      <c r="H788" s="91"/>
      <c r="I788" s="92"/>
      <c r="J788" s="92"/>
      <c r="K788" s="91"/>
      <c r="L788" s="92"/>
      <c r="M788" s="92"/>
      <c r="N788" s="92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</row>
    <row r="789" ht="12.75" customHeight="1">
      <c r="A789" s="90"/>
      <c r="B789" s="91"/>
      <c r="C789" s="92"/>
      <c r="D789" s="90"/>
      <c r="E789" s="91"/>
      <c r="F789" s="92"/>
      <c r="G789" s="92"/>
      <c r="H789" s="91"/>
      <c r="I789" s="92"/>
      <c r="J789" s="92"/>
      <c r="K789" s="91"/>
      <c r="L789" s="92"/>
      <c r="M789" s="92"/>
      <c r="N789" s="92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</row>
    <row r="790" ht="12.75" customHeight="1">
      <c r="A790" s="90"/>
      <c r="B790" s="91"/>
      <c r="C790" s="92"/>
      <c r="D790" s="90"/>
      <c r="E790" s="91"/>
      <c r="F790" s="92"/>
      <c r="G790" s="92"/>
      <c r="H790" s="91"/>
      <c r="I790" s="92"/>
      <c r="J790" s="92"/>
      <c r="K790" s="91"/>
      <c r="L790" s="92"/>
      <c r="M790" s="92"/>
      <c r="N790" s="92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</row>
    <row r="791" ht="12.75" customHeight="1">
      <c r="A791" s="90"/>
      <c r="B791" s="91"/>
      <c r="C791" s="92"/>
      <c r="D791" s="90"/>
      <c r="E791" s="91"/>
      <c r="F791" s="92"/>
      <c r="G791" s="92"/>
      <c r="H791" s="91"/>
      <c r="I791" s="92"/>
      <c r="J791" s="92"/>
      <c r="K791" s="91"/>
      <c r="L791" s="92"/>
      <c r="M791" s="92"/>
      <c r="N791" s="92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</row>
    <row r="792" ht="12.75" customHeight="1">
      <c r="A792" s="90"/>
      <c r="B792" s="91"/>
      <c r="C792" s="92"/>
      <c r="D792" s="90"/>
      <c r="E792" s="91"/>
      <c r="F792" s="92"/>
      <c r="G792" s="92"/>
      <c r="H792" s="91"/>
      <c r="I792" s="92"/>
      <c r="J792" s="92"/>
      <c r="K792" s="91"/>
      <c r="L792" s="92"/>
      <c r="M792" s="92"/>
      <c r="N792" s="92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</row>
    <row r="793" ht="12.75" customHeight="1">
      <c r="A793" s="90"/>
      <c r="B793" s="91"/>
      <c r="C793" s="92"/>
      <c r="D793" s="90"/>
      <c r="E793" s="91"/>
      <c r="F793" s="92"/>
      <c r="G793" s="92"/>
      <c r="H793" s="91"/>
      <c r="I793" s="92"/>
      <c r="J793" s="92"/>
      <c r="K793" s="91"/>
      <c r="L793" s="92"/>
      <c r="M793" s="92"/>
      <c r="N793" s="92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</row>
    <row r="794" ht="12.75" customHeight="1">
      <c r="A794" s="90"/>
      <c r="B794" s="91"/>
      <c r="C794" s="92"/>
      <c r="D794" s="90"/>
      <c r="E794" s="91"/>
      <c r="F794" s="92"/>
      <c r="G794" s="92"/>
      <c r="H794" s="91"/>
      <c r="I794" s="92"/>
      <c r="J794" s="92"/>
      <c r="K794" s="91"/>
      <c r="L794" s="92"/>
      <c r="M794" s="92"/>
      <c r="N794" s="92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</row>
    <row r="795" ht="12.75" customHeight="1">
      <c r="A795" s="90"/>
      <c r="B795" s="91"/>
      <c r="C795" s="92"/>
      <c r="D795" s="90"/>
      <c r="E795" s="91"/>
      <c r="F795" s="92"/>
      <c r="G795" s="92"/>
      <c r="H795" s="91"/>
      <c r="I795" s="92"/>
      <c r="J795" s="92"/>
      <c r="K795" s="91"/>
      <c r="L795" s="92"/>
      <c r="M795" s="92"/>
      <c r="N795" s="92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</row>
    <row r="796" ht="12.75" customHeight="1">
      <c r="A796" s="90"/>
      <c r="B796" s="91"/>
      <c r="C796" s="92"/>
      <c r="D796" s="90"/>
      <c r="E796" s="91"/>
      <c r="F796" s="92"/>
      <c r="G796" s="92"/>
      <c r="H796" s="91"/>
      <c r="I796" s="92"/>
      <c r="J796" s="92"/>
      <c r="K796" s="91"/>
      <c r="L796" s="92"/>
      <c r="M796" s="92"/>
      <c r="N796" s="92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</row>
    <row r="797" ht="12.75" customHeight="1">
      <c r="A797" s="90"/>
      <c r="B797" s="91"/>
      <c r="C797" s="92"/>
      <c r="D797" s="90"/>
      <c r="E797" s="91"/>
      <c r="F797" s="92"/>
      <c r="G797" s="92"/>
      <c r="H797" s="91"/>
      <c r="I797" s="92"/>
      <c r="J797" s="92"/>
      <c r="K797" s="91"/>
      <c r="L797" s="92"/>
      <c r="M797" s="92"/>
      <c r="N797" s="92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</row>
    <row r="798" ht="12.75" customHeight="1">
      <c r="A798" s="90"/>
      <c r="B798" s="91"/>
      <c r="C798" s="92"/>
      <c r="D798" s="90"/>
      <c r="E798" s="91"/>
      <c r="F798" s="92"/>
      <c r="G798" s="92"/>
      <c r="H798" s="91"/>
      <c r="I798" s="92"/>
      <c r="J798" s="92"/>
      <c r="K798" s="91"/>
      <c r="L798" s="92"/>
      <c r="M798" s="92"/>
      <c r="N798" s="92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</row>
    <row r="799" ht="12.75" customHeight="1">
      <c r="A799" s="90"/>
      <c r="B799" s="91"/>
      <c r="C799" s="92"/>
      <c r="D799" s="90"/>
      <c r="E799" s="91"/>
      <c r="F799" s="92"/>
      <c r="G799" s="92"/>
      <c r="H799" s="91"/>
      <c r="I799" s="92"/>
      <c r="J799" s="92"/>
      <c r="K799" s="91"/>
      <c r="L799" s="92"/>
      <c r="M799" s="92"/>
      <c r="N799" s="92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</row>
    <row r="800" ht="12.75" customHeight="1">
      <c r="A800" s="90"/>
      <c r="B800" s="91"/>
      <c r="C800" s="92"/>
      <c r="D800" s="90"/>
      <c r="E800" s="91"/>
      <c r="F800" s="92"/>
      <c r="G800" s="92"/>
      <c r="H800" s="91"/>
      <c r="I800" s="92"/>
      <c r="J800" s="92"/>
      <c r="K800" s="91"/>
      <c r="L800" s="92"/>
      <c r="M800" s="92"/>
      <c r="N800" s="92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</row>
    <row r="801" ht="12.75" customHeight="1">
      <c r="A801" s="90"/>
      <c r="B801" s="91"/>
      <c r="C801" s="92"/>
      <c r="D801" s="90"/>
      <c r="E801" s="91"/>
      <c r="F801" s="92"/>
      <c r="G801" s="92"/>
      <c r="H801" s="91"/>
      <c r="I801" s="92"/>
      <c r="J801" s="92"/>
      <c r="K801" s="91"/>
      <c r="L801" s="92"/>
      <c r="M801" s="92"/>
      <c r="N801" s="92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</row>
    <row r="802" ht="12.75" customHeight="1">
      <c r="A802" s="90"/>
      <c r="B802" s="91"/>
      <c r="C802" s="92"/>
      <c r="D802" s="90"/>
      <c r="E802" s="91"/>
      <c r="F802" s="92"/>
      <c r="G802" s="92"/>
      <c r="H802" s="91"/>
      <c r="I802" s="92"/>
      <c r="J802" s="92"/>
      <c r="K802" s="91"/>
      <c r="L802" s="92"/>
      <c r="M802" s="92"/>
      <c r="N802" s="92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</row>
    <row r="803" ht="12.75" customHeight="1">
      <c r="A803" s="90"/>
      <c r="B803" s="91"/>
      <c r="C803" s="92"/>
      <c r="D803" s="90"/>
      <c r="E803" s="91"/>
      <c r="F803" s="92"/>
      <c r="G803" s="92"/>
      <c r="H803" s="91"/>
      <c r="I803" s="92"/>
      <c r="J803" s="92"/>
      <c r="K803" s="91"/>
      <c r="L803" s="92"/>
      <c r="M803" s="92"/>
      <c r="N803" s="92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</row>
    <row r="804" ht="12.75" customHeight="1">
      <c r="A804" s="90"/>
      <c r="B804" s="91"/>
      <c r="C804" s="92"/>
      <c r="D804" s="90"/>
      <c r="E804" s="91"/>
      <c r="F804" s="92"/>
      <c r="G804" s="92"/>
      <c r="H804" s="91"/>
      <c r="I804" s="92"/>
      <c r="J804" s="92"/>
      <c r="K804" s="91"/>
      <c r="L804" s="92"/>
      <c r="M804" s="92"/>
      <c r="N804" s="92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</row>
    <row r="805" ht="12.75" customHeight="1">
      <c r="A805" s="90"/>
      <c r="B805" s="91"/>
      <c r="C805" s="92"/>
      <c r="D805" s="90"/>
      <c r="E805" s="91"/>
      <c r="F805" s="92"/>
      <c r="G805" s="92"/>
      <c r="H805" s="91"/>
      <c r="I805" s="92"/>
      <c r="J805" s="92"/>
      <c r="K805" s="91"/>
      <c r="L805" s="92"/>
      <c r="M805" s="92"/>
      <c r="N805" s="92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</row>
    <row r="806" ht="12.75" customHeight="1">
      <c r="A806" s="90"/>
      <c r="B806" s="91"/>
      <c r="C806" s="92"/>
      <c r="D806" s="90"/>
      <c r="E806" s="91"/>
      <c r="F806" s="92"/>
      <c r="G806" s="92"/>
      <c r="H806" s="91"/>
      <c r="I806" s="92"/>
      <c r="J806" s="92"/>
      <c r="K806" s="91"/>
      <c r="L806" s="92"/>
      <c r="M806" s="92"/>
      <c r="N806" s="92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</row>
    <row r="807" ht="12.75" customHeight="1">
      <c r="A807" s="90"/>
      <c r="B807" s="91"/>
      <c r="C807" s="92"/>
      <c r="D807" s="90"/>
      <c r="E807" s="91"/>
      <c r="F807" s="92"/>
      <c r="G807" s="92"/>
      <c r="H807" s="91"/>
      <c r="I807" s="92"/>
      <c r="J807" s="92"/>
      <c r="K807" s="91"/>
      <c r="L807" s="92"/>
      <c r="M807" s="92"/>
      <c r="N807" s="92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</row>
    <row r="808" ht="12.75" customHeight="1">
      <c r="A808" s="90"/>
      <c r="B808" s="91"/>
      <c r="C808" s="92"/>
      <c r="D808" s="90"/>
      <c r="E808" s="91"/>
      <c r="F808" s="92"/>
      <c r="G808" s="92"/>
      <c r="H808" s="91"/>
      <c r="I808" s="92"/>
      <c r="J808" s="92"/>
      <c r="K808" s="91"/>
      <c r="L808" s="92"/>
      <c r="M808" s="92"/>
      <c r="N808" s="92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</row>
    <row r="809" ht="12.75" customHeight="1">
      <c r="A809" s="90"/>
      <c r="B809" s="91"/>
      <c r="C809" s="92"/>
      <c r="D809" s="90"/>
      <c r="E809" s="91"/>
      <c r="F809" s="92"/>
      <c r="G809" s="92"/>
      <c r="H809" s="91"/>
      <c r="I809" s="92"/>
      <c r="J809" s="92"/>
      <c r="K809" s="91"/>
      <c r="L809" s="92"/>
      <c r="M809" s="92"/>
      <c r="N809" s="92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</row>
    <row r="810" ht="12.75" customHeight="1">
      <c r="A810" s="90"/>
      <c r="B810" s="91"/>
      <c r="C810" s="92"/>
      <c r="D810" s="90"/>
      <c r="E810" s="91"/>
      <c r="F810" s="92"/>
      <c r="G810" s="92"/>
      <c r="H810" s="91"/>
      <c r="I810" s="92"/>
      <c r="J810" s="92"/>
      <c r="K810" s="91"/>
      <c r="L810" s="92"/>
      <c r="M810" s="92"/>
      <c r="N810" s="92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</row>
    <row r="811" ht="12.75" customHeight="1">
      <c r="A811" s="90"/>
      <c r="B811" s="91"/>
      <c r="C811" s="92"/>
      <c r="D811" s="90"/>
      <c r="E811" s="91"/>
      <c r="F811" s="92"/>
      <c r="G811" s="92"/>
      <c r="H811" s="91"/>
      <c r="I811" s="92"/>
      <c r="J811" s="92"/>
      <c r="K811" s="91"/>
      <c r="L811" s="92"/>
      <c r="M811" s="92"/>
      <c r="N811" s="92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</row>
    <row r="812" ht="12.75" customHeight="1">
      <c r="A812" s="90"/>
      <c r="B812" s="91"/>
      <c r="C812" s="92"/>
      <c r="D812" s="90"/>
      <c r="E812" s="91"/>
      <c r="F812" s="92"/>
      <c r="G812" s="92"/>
      <c r="H812" s="91"/>
      <c r="I812" s="92"/>
      <c r="J812" s="92"/>
      <c r="K812" s="91"/>
      <c r="L812" s="92"/>
      <c r="M812" s="92"/>
      <c r="N812" s="92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</row>
    <row r="813" ht="12.75" customHeight="1">
      <c r="A813" s="90"/>
      <c r="B813" s="91"/>
      <c r="C813" s="92"/>
      <c r="D813" s="90"/>
      <c r="E813" s="91"/>
      <c r="F813" s="92"/>
      <c r="G813" s="92"/>
      <c r="H813" s="91"/>
      <c r="I813" s="92"/>
      <c r="J813" s="92"/>
      <c r="K813" s="91"/>
      <c r="L813" s="92"/>
      <c r="M813" s="92"/>
      <c r="N813" s="92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</row>
    <row r="814" ht="12.75" customHeight="1">
      <c r="A814" s="90"/>
      <c r="B814" s="91"/>
      <c r="C814" s="92"/>
      <c r="D814" s="90"/>
      <c r="E814" s="91"/>
      <c r="F814" s="92"/>
      <c r="G814" s="92"/>
      <c r="H814" s="91"/>
      <c r="I814" s="92"/>
      <c r="J814" s="92"/>
      <c r="K814" s="91"/>
      <c r="L814" s="92"/>
      <c r="M814" s="92"/>
      <c r="N814" s="92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</row>
    <row r="815" ht="12.75" customHeight="1">
      <c r="A815" s="90"/>
      <c r="B815" s="91"/>
      <c r="C815" s="92"/>
      <c r="D815" s="90"/>
      <c r="E815" s="91"/>
      <c r="F815" s="92"/>
      <c r="G815" s="92"/>
      <c r="H815" s="91"/>
      <c r="I815" s="92"/>
      <c r="J815" s="92"/>
      <c r="K815" s="91"/>
      <c r="L815" s="92"/>
      <c r="M815" s="92"/>
      <c r="N815" s="92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</row>
    <row r="816" ht="12.75" customHeight="1">
      <c r="A816" s="90"/>
      <c r="B816" s="91"/>
      <c r="C816" s="92"/>
      <c r="D816" s="90"/>
      <c r="E816" s="91"/>
      <c r="F816" s="92"/>
      <c r="G816" s="92"/>
      <c r="H816" s="91"/>
      <c r="I816" s="92"/>
      <c r="J816" s="92"/>
      <c r="K816" s="91"/>
      <c r="L816" s="92"/>
      <c r="M816" s="92"/>
      <c r="N816" s="92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</row>
    <row r="817" ht="12.75" customHeight="1">
      <c r="A817" s="90"/>
      <c r="B817" s="91"/>
      <c r="C817" s="92"/>
      <c r="D817" s="90"/>
      <c r="E817" s="91"/>
      <c r="F817" s="92"/>
      <c r="G817" s="92"/>
      <c r="H817" s="91"/>
      <c r="I817" s="92"/>
      <c r="J817" s="92"/>
      <c r="K817" s="91"/>
      <c r="L817" s="92"/>
      <c r="M817" s="92"/>
      <c r="N817" s="92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</row>
    <row r="818" ht="12.75" customHeight="1">
      <c r="A818" s="90"/>
      <c r="B818" s="91"/>
      <c r="C818" s="92"/>
      <c r="D818" s="90"/>
      <c r="E818" s="91"/>
      <c r="F818" s="92"/>
      <c r="G818" s="92"/>
      <c r="H818" s="91"/>
      <c r="I818" s="92"/>
      <c r="J818" s="92"/>
      <c r="K818" s="91"/>
      <c r="L818" s="92"/>
      <c r="M818" s="92"/>
      <c r="N818" s="92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</row>
    <row r="819" ht="12.75" customHeight="1">
      <c r="A819" s="90"/>
      <c r="B819" s="91"/>
      <c r="C819" s="92"/>
      <c r="D819" s="90"/>
      <c r="E819" s="91"/>
      <c r="F819" s="92"/>
      <c r="G819" s="92"/>
      <c r="H819" s="91"/>
      <c r="I819" s="92"/>
      <c r="J819" s="92"/>
      <c r="K819" s="91"/>
      <c r="L819" s="92"/>
      <c r="M819" s="92"/>
      <c r="N819" s="92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</row>
    <row r="820" ht="12.75" customHeight="1">
      <c r="A820" s="90"/>
      <c r="B820" s="91"/>
      <c r="C820" s="92"/>
      <c r="D820" s="90"/>
      <c r="E820" s="91"/>
      <c r="F820" s="92"/>
      <c r="G820" s="92"/>
      <c r="H820" s="91"/>
      <c r="I820" s="92"/>
      <c r="J820" s="92"/>
      <c r="K820" s="91"/>
      <c r="L820" s="92"/>
      <c r="M820" s="92"/>
      <c r="N820" s="92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</row>
    <row r="821" ht="12.75" customHeight="1">
      <c r="A821" s="90"/>
      <c r="B821" s="91"/>
      <c r="C821" s="92"/>
      <c r="D821" s="90"/>
      <c r="E821" s="91"/>
      <c r="F821" s="92"/>
      <c r="G821" s="92"/>
      <c r="H821" s="91"/>
      <c r="I821" s="92"/>
      <c r="J821" s="92"/>
      <c r="K821" s="91"/>
      <c r="L821" s="92"/>
      <c r="M821" s="92"/>
      <c r="N821" s="92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</row>
    <row r="822" ht="12.75" customHeight="1">
      <c r="A822" s="90"/>
      <c r="B822" s="91"/>
      <c r="C822" s="92"/>
      <c r="D822" s="90"/>
      <c r="E822" s="91"/>
      <c r="F822" s="92"/>
      <c r="G822" s="92"/>
      <c r="H822" s="91"/>
      <c r="I822" s="92"/>
      <c r="J822" s="92"/>
      <c r="K822" s="91"/>
      <c r="L822" s="92"/>
      <c r="M822" s="92"/>
      <c r="N822" s="92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</row>
    <row r="823" ht="12.75" customHeight="1">
      <c r="A823" s="90"/>
      <c r="B823" s="91"/>
      <c r="C823" s="92"/>
      <c r="D823" s="90"/>
      <c r="E823" s="91"/>
      <c r="F823" s="92"/>
      <c r="G823" s="92"/>
      <c r="H823" s="91"/>
      <c r="I823" s="92"/>
      <c r="J823" s="92"/>
      <c r="K823" s="91"/>
      <c r="L823" s="92"/>
      <c r="M823" s="92"/>
      <c r="N823" s="92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</row>
    <row r="824" ht="12.75" customHeight="1">
      <c r="A824" s="90"/>
      <c r="B824" s="91"/>
      <c r="C824" s="92"/>
      <c r="D824" s="90"/>
      <c r="E824" s="91"/>
      <c r="F824" s="92"/>
      <c r="G824" s="92"/>
      <c r="H824" s="91"/>
      <c r="I824" s="92"/>
      <c r="J824" s="92"/>
      <c r="K824" s="91"/>
      <c r="L824" s="92"/>
      <c r="M824" s="92"/>
      <c r="N824" s="92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</row>
    <row r="825" ht="12.75" customHeight="1">
      <c r="A825" s="90"/>
      <c r="B825" s="91"/>
      <c r="C825" s="92"/>
      <c r="D825" s="90"/>
      <c r="E825" s="91"/>
      <c r="F825" s="92"/>
      <c r="G825" s="92"/>
      <c r="H825" s="91"/>
      <c r="I825" s="92"/>
      <c r="J825" s="92"/>
      <c r="K825" s="91"/>
      <c r="L825" s="92"/>
      <c r="M825" s="92"/>
      <c r="N825" s="92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</row>
    <row r="826" ht="12.75" customHeight="1">
      <c r="A826" s="90"/>
      <c r="B826" s="91"/>
      <c r="C826" s="92"/>
      <c r="D826" s="90"/>
      <c r="E826" s="91"/>
      <c r="F826" s="92"/>
      <c r="G826" s="92"/>
      <c r="H826" s="91"/>
      <c r="I826" s="92"/>
      <c r="J826" s="92"/>
      <c r="K826" s="91"/>
      <c r="L826" s="92"/>
      <c r="M826" s="92"/>
      <c r="N826" s="92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</row>
    <row r="827" ht="12.75" customHeight="1">
      <c r="A827" s="90"/>
      <c r="B827" s="91"/>
      <c r="C827" s="92"/>
      <c r="D827" s="90"/>
      <c r="E827" s="91"/>
      <c r="F827" s="92"/>
      <c r="G827" s="92"/>
      <c r="H827" s="91"/>
      <c r="I827" s="92"/>
      <c r="J827" s="92"/>
      <c r="K827" s="91"/>
      <c r="L827" s="92"/>
      <c r="M827" s="92"/>
      <c r="N827" s="92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</row>
    <row r="828" ht="12.75" customHeight="1">
      <c r="A828" s="90"/>
      <c r="B828" s="91"/>
      <c r="C828" s="92"/>
      <c r="D828" s="90"/>
      <c r="E828" s="91"/>
      <c r="F828" s="92"/>
      <c r="G828" s="92"/>
      <c r="H828" s="91"/>
      <c r="I828" s="92"/>
      <c r="J828" s="92"/>
      <c r="K828" s="91"/>
      <c r="L828" s="92"/>
      <c r="M828" s="92"/>
      <c r="N828" s="92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</row>
    <row r="829" ht="12.75" customHeight="1">
      <c r="A829" s="90"/>
      <c r="B829" s="91"/>
      <c r="C829" s="92"/>
      <c r="D829" s="90"/>
      <c r="E829" s="91"/>
      <c r="F829" s="92"/>
      <c r="G829" s="92"/>
      <c r="H829" s="91"/>
      <c r="I829" s="92"/>
      <c r="J829" s="92"/>
      <c r="K829" s="91"/>
      <c r="L829" s="92"/>
      <c r="M829" s="92"/>
      <c r="N829" s="92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</row>
    <row r="830" ht="12.75" customHeight="1">
      <c r="A830" s="90"/>
      <c r="B830" s="91"/>
      <c r="C830" s="92"/>
      <c r="D830" s="90"/>
      <c r="E830" s="91"/>
      <c r="F830" s="92"/>
      <c r="G830" s="92"/>
      <c r="H830" s="91"/>
      <c r="I830" s="92"/>
      <c r="J830" s="92"/>
      <c r="K830" s="91"/>
      <c r="L830" s="92"/>
      <c r="M830" s="92"/>
      <c r="N830" s="92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</row>
    <row r="831" ht="12.75" customHeight="1">
      <c r="A831" s="90"/>
      <c r="B831" s="91"/>
      <c r="C831" s="92"/>
      <c r="D831" s="90"/>
      <c r="E831" s="91"/>
      <c r="F831" s="92"/>
      <c r="G831" s="92"/>
      <c r="H831" s="91"/>
      <c r="I831" s="92"/>
      <c r="J831" s="92"/>
      <c r="K831" s="91"/>
      <c r="L831" s="92"/>
      <c r="M831" s="92"/>
      <c r="N831" s="92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</row>
    <row r="832" ht="12.75" customHeight="1">
      <c r="A832" s="90"/>
      <c r="B832" s="91"/>
      <c r="C832" s="92"/>
      <c r="D832" s="90"/>
      <c r="E832" s="91"/>
      <c r="F832" s="92"/>
      <c r="G832" s="92"/>
      <c r="H832" s="91"/>
      <c r="I832" s="92"/>
      <c r="J832" s="92"/>
      <c r="K832" s="91"/>
      <c r="L832" s="92"/>
      <c r="M832" s="92"/>
      <c r="N832" s="92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</row>
    <row r="833" ht="12.75" customHeight="1">
      <c r="A833" s="90"/>
      <c r="B833" s="91"/>
      <c r="C833" s="92"/>
      <c r="D833" s="90"/>
      <c r="E833" s="91"/>
      <c r="F833" s="92"/>
      <c r="G833" s="92"/>
      <c r="H833" s="91"/>
      <c r="I833" s="92"/>
      <c r="J833" s="92"/>
      <c r="K833" s="91"/>
      <c r="L833" s="92"/>
      <c r="M833" s="92"/>
      <c r="N833" s="92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</row>
    <row r="834" ht="12.75" customHeight="1">
      <c r="A834" s="90"/>
      <c r="B834" s="91"/>
      <c r="C834" s="92"/>
      <c r="D834" s="90"/>
      <c r="E834" s="91"/>
      <c r="F834" s="92"/>
      <c r="G834" s="92"/>
      <c r="H834" s="91"/>
      <c r="I834" s="92"/>
      <c r="J834" s="92"/>
      <c r="K834" s="91"/>
      <c r="L834" s="92"/>
      <c r="M834" s="92"/>
      <c r="N834" s="92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</row>
    <row r="835" ht="12.75" customHeight="1">
      <c r="A835" s="90"/>
      <c r="B835" s="91"/>
      <c r="C835" s="92"/>
      <c r="D835" s="90"/>
      <c r="E835" s="91"/>
      <c r="F835" s="92"/>
      <c r="G835" s="92"/>
      <c r="H835" s="91"/>
      <c r="I835" s="92"/>
      <c r="J835" s="92"/>
      <c r="K835" s="91"/>
      <c r="L835" s="92"/>
      <c r="M835" s="92"/>
      <c r="N835" s="92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</row>
    <row r="836" ht="12.75" customHeight="1">
      <c r="A836" s="90"/>
      <c r="B836" s="91"/>
      <c r="C836" s="92"/>
      <c r="D836" s="90"/>
      <c r="E836" s="91"/>
      <c r="F836" s="92"/>
      <c r="G836" s="92"/>
      <c r="H836" s="91"/>
      <c r="I836" s="92"/>
      <c r="J836" s="92"/>
      <c r="K836" s="91"/>
      <c r="L836" s="92"/>
      <c r="M836" s="92"/>
      <c r="N836" s="92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</row>
    <row r="837" ht="12.75" customHeight="1">
      <c r="A837" s="90"/>
      <c r="B837" s="91"/>
      <c r="C837" s="92"/>
      <c r="D837" s="90"/>
      <c r="E837" s="91"/>
      <c r="F837" s="92"/>
      <c r="G837" s="92"/>
      <c r="H837" s="91"/>
      <c r="I837" s="92"/>
      <c r="J837" s="92"/>
      <c r="K837" s="91"/>
      <c r="L837" s="92"/>
      <c r="M837" s="92"/>
      <c r="N837" s="92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</row>
    <row r="838" ht="12.75" customHeight="1">
      <c r="A838" s="90"/>
      <c r="B838" s="91"/>
      <c r="C838" s="92"/>
      <c r="D838" s="90"/>
      <c r="E838" s="91"/>
      <c r="F838" s="92"/>
      <c r="G838" s="92"/>
      <c r="H838" s="91"/>
      <c r="I838" s="92"/>
      <c r="J838" s="92"/>
      <c r="K838" s="91"/>
      <c r="L838" s="92"/>
      <c r="M838" s="92"/>
      <c r="N838" s="92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</row>
    <row r="839" ht="12.75" customHeight="1">
      <c r="A839" s="90"/>
      <c r="B839" s="91"/>
      <c r="C839" s="92"/>
      <c r="D839" s="90"/>
      <c r="E839" s="91"/>
      <c r="F839" s="92"/>
      <c r="G839" s="92"/>
      <c r="H839" s="91"/>
      <c r="I839" s="92"/>
      <c r="J839" s="92"/>
      <c r="K839" s="91"/>
      <c r="L839" s="92"/>
      <c r="M839" s="92"/>
      <c r="N839" s="92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</row>
    <row r="840" ht="12.75" customHeight="1">
      <c r="A840" s="90"/>
      <c r="B840" s="91"/>
      <c r="C840" s="92"/>
      <c r="D840" s="90"/>
      <c r="E840" s="91"/>
      <c r="F840" s="92"/>
      <c r="G840" s="92"/>
      <c r="H840" s="91"/>
      <c r="I840" s="92"/>
      <c r="J840" s="92"/>
      <c r="K840" s="91"/>
      <c r="L840" s="92"/>
      <c r="M840" s="92"/>
      <c r="N840" s="92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</row>
    <row r="841" ht="12.75" customHeight="1">
      <c r="A841" s="90"/>
      <c r="B841" s="91"/>
      <c r="C841" s="92"/>
      <c r="D841" s="90"/>
      <c r="E841" s="91"/>
      <c r="F841" s="92"/>
      <c r="G841" s="92"/>
      <c r="H841" s="91"/>
      <c r="I841" s="92"/>
      <c r="J841" s="92"/>
      <c r="K841" s="91"/>
      <c r="L841" s="92"/>
      <c r="M841" s="92"/>
      <c r="N841" s="92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</row>
    <row r="842" ht="12.75" customHeight="1">
      <c r="A842" s="90"/>
      <c r="B842" s="91"/>
      <c r="C842" s="92"/>
      <c r="D842" s="90"/>
      <c r="E842" s="91"/>
      <c r="F842" s="92"/>
      <c r="G842" s="92"/>
      <c r="H842" s="91"/>
      <c r="I842" s="92"/>
      <c r="J842" s="92"/>
      <c r="K842" s="91"/>
      <c r="L842" s="92"/>
      <c r="M842" s="92"/>
      <c r="N842" s="92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</row>
    <row r="843" ht="12.75" customHeight="1">
      <c r="A843" s="90"/>
      <c r="B843" s="91"/>
      <c r="C843" s="92"/>
      <c r="D843" s="90"/>
      <c r="E843" s="91"/>
      <c r="F843" s="92"/>
      <c r="G843" s="92"/>
      <c r="H843" s="91"/>
      <c r="I843" s="92"/>
      <c r="J843" s="92"/>
      <c r="K843" s="91"/>
      <c r="L843" s="92"/>
      <c r="M843" s="92"/>
      <c r="N843" s="92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</row>
    <row r="844" ht="12.75" customHeight="1">
      <c r="A844" s="90"/>
      <c r="B844" s="91"/>
      <c r="C844" s="92"/>
      <c r="D844" s="90"/>
      <c r="E844" s="91"/>
      <c r="F844" s="92"/>
      <c r="G844" s="92"/>
      <c r="H844" s="91"/>
      <c r="I844" s="92"/>
      <c r="J844" s="92"/>
      <c r="K844" s="91"/>
      <c r="L844" s="92"/>
      <c r="M844" s="92"/>
      <c r="N844" s="92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</row>
    <row r="845" ht="12.75" customHeight="1">
      <c r="A845" s="90"/>
      <c r="B845" s="91"/>
      <c r="C845" s="92"/>
      <c r="D845" s="90"/>
      <c r="E845" s="91"/>
      <c r="F845" s="92"/>
      <c r="G845" s="92"/>
      <c r="H845" s="91"/>
      <c r="I845" s="92"/>
      <c r="J845" s="92"/>
      <c r="K845" s="91"/>
      <c r="L845" s="92"/>
      <c r="M845" s="92"/>
      <c r="N845" s="92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</row>
    <row r="846" ht="12.75" customHeight="1">
      <c r="A846" s="90"/>
      <c r="B846" s="91"/>
      <c r="C846" s="92"/>
      <c r="D846" s="90"/>
      <c r="E846" s="91"/>
      <c r="F846" s="92"/>
      <c r="G846" s="92"/>
      <c r="H846" s="91"/>
      <c r="I846" s="92"/>
      <c r="J846" s="92"/>
      <c r="K846" s="91"/>
      <c r="L846" s="92"/>
      <c r="M846" s="92"/>
      <c r="N846" s="92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</row>
    <row r="847" ht="12.75" customHeight="1">
      <c r="A847" s="90"/>
      <c r="B847" s="91"/>
      <c r="C847" s="92"/>
      <c r="D847" s="90"/>
      <c r="E847" s="91"/>
      <c r="F847" s="92"/>
      <c r="G847" s="92"/>
      <c r="H847" s="91"/>
      <c r="I847" s="92"/>
      <c r="J847" s="92"/>
      <c r="K847" s="91"/>
      <c r="L847" s="92"/>
      <c r="M847" s="92"/>
      <c r="N847" s="92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</row>
    <row r="848" ht="12.75" customHeight="1">
      <c r="A848" s="90"/>
      <c r="B848" s="91"/>
      <c r="C848" s="92"/>
      <c r="D848" s="90"/>
      <c r="E848" s="91"/>
      <c r="F848" s="92"/>
      <c r="G848" s="92"/>
      <c r="H848" s="91"/>
      <c r="I848" s="92"/>
      <c r="J848" s="92"/>
      <c r="K848" s="91"/>
      <c r="L848" s="92"/>
      <c r="M848" s="92"/>
      <c r="N848" s="92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</row>
    <row r="849" ht="12.75" customHeight="1">
      <c r="A849" s="90"/>
      <c r="B849" s="91"/>
      <c r="C849" s="92"/>
      <c r="D849" s="90"/>
      <c r="E849" s="91"/>
      <c r="F849" s="92"/>
      <c r="G849" s="92"/>
      <c r="H849" s="91"/>
      <c r="I849" s="92"/>
      <c r="J849" s="92"/>
      <c r="K849" s="91"/>
      <c r="L849" s="92"/>
      <c r="M849" s="92"/>
      <c r="N849" s="92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</row>
    <row r="850" ht="12.75" customHeight="1">
      <c r="A850" s="90"/>
      <c r="B850" s="91"/>
      <c r="C850" s="92"/>
      <c r="D850" s="90"/>
      <c r="E850" s="91"/>
      <c r="F850" s="92"/>
      <c r="G850" s="92"/>
      <c r="H850" s="91"/>
      <c r="I850" s="92"/>
      <c r="J850" s="92"/>
      <c r="K850" s="91"/>
      <c r="L850" s="92"/>
      <c r="M850" s="92"/>
      <c r="N850" s="92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</row>
    <row r="851" ht="12.75" customHeight="1">
      <c r="A851" s="90"/>
      <c r="B851" s="91"/>
      <c r="C851" s="92"/>
      <c r="D851" s="90"/>
      <c r="E851" s="91"/>
      <c r="F851" s="92"/>
      <c r="G851" s="92"/>
      <c r="H851" s="91"/>
      <c r="I851" s="92"/>
      <c r="J851" s="92"/>
      <c r="K851" s="91"/>
      <c r="L851" s="92"/>
      <c r="M851" s="92"/>
      <c r="N851" s="92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</row>
    <row r="852" ht="12.75" customHeight="1">
      <c r="A852" s="90"/>
      <c r="B852" s="91"/>
      <c r="C852" s="92"/>
      <c r="D852" s="90"/>
      <c r="E852" s="91"/>
      <c r="F852" s="92"/>
      <c r="G852" s="92"/>
      <c r="H852" s="91"/>
      <c r="I852" s="92"/>
      <c r="J852" s="92"/>
      <c r="K852" s="91"/>
      <c r="L852" s="92"/>
      <c r="M852" s="92"/>
      <c r="N852" s="92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</row>
    <row r="853" ht="12.75" customHeight="1">
      <c r="A853" s="90"/>
      <c r="B853" s="91"/>
      <c r="C853" s="92"/>
      <c r="D853" s="90"/>
      <c r="E853" s="91"/>
      <c r="F853" s="92"/>
      <c r="G853" s="92"/>
      <c r="H853" s="91"/>
      <c r="I853" s="92"/>
      <c r="J853" s="92"/>
      <c r="K853" s="91"/>
      <c r="L853" s="92"/>
      <c r="M853" s="92"/>
      <c r="N853" s="92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</row>
    <row r="854" ht="12.75" customHeight="1">
      <c r="A854" s="90"/>
      <c r="B854" s="91"/>
      <c r="C854" s="92"/>
      <c r="D854" s="90"/>
      <c r="E854" s="91"/>
      <c r="F854" s="92"/>
      <c r="G854" s="92"/>
      <c r="H854" s="91"/>
      <c r="I854" s="92"/>
      <c r="J854" s="92"/>
      <c r="K854" s="91"/>
      <c r="L854" s="92"/>
      <c r="M854" s="92"/>
      <c r="N854" s="92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</row>
    <row r="855" ht="12.75" customHeight="1">
      <c r="A855" s="90"/>
      <c r="B855" s="91"/>
      <c r="C855" s="92"/>
      <c r="D855" s="90"/>
      <c r="E855" s="91"/>
      <c r="F855" s="92"/>
      <c r="G855" s="92"/>
      <c r="H855" s="91"/>
      <c r="I855" s="92"/>
      <c r="J855" s="92"/>
      <c r="K855" s="91"/>
      <c r="L855" s="92"/>
      <c r="M855" s="92"/>
      <c r="N855" s="92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</row>
    <row r="856" ht="12.75" customHeight="1">
      <c r="A856" s="90"/>
      <c r="B856" s="91"/>
      <c r="C856" s="92"/>
      <c r="D856" s="90"/>
      <c r="E856" s="91"/>
      <c r="F856" s="92"/>
      <c r="G856" s="92"/>
      <c r="H856" s="91"/>
      <c r="I856" s="92"/>
      <c r="J856" s="92"/>
      <c r="K856" s="91"/>
      <c r="L856" s="92"/>
      <c r="M856" s="92"/>
      <c r="N856" s="92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</row>
    <row r="857" ht="12.75" customHeight="1">
      <c r="A857" s="90"/>
      <c r="B857" s="91"/>
      <c r="C857" s="92"/>
      <c r="D857" s="90"/>
      <c r="E857" s="91"/>
      <c r="F857" s="92"/>
      <c r="G857" s="92"/>
      <c r="H857" s="91"/>
      <c r="I857" s="92"/>
      <c r="J857" s="92"/>
      <c r="K857" s="91"/>
      <c r="L857" s="92"/>
      <c r="M857" s="92"/>
      <c r="N857" s="92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</row>
    <row r="858" ht="12.75" customHeight="1">
      <c r="A858" s="90"/>
      <c r="B858" s="91"/>
      <c r="C858" s="92"/>
      <c r="D858" s="90"/>
      <c r="E858" s="91"/>
      <c r="F858" s="92"/>
      <c r="G858" s="92"/>
      <c r="H858" s="91"/>
      <c r="I858" s="92"/>
      <c r="J858" s="92"/>
      <c r="K858" s="91"/>
      <c r="L858" s="92"/>
      <c r="M858" s="92"/>
      <c r="N858" s="92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</row>
    <row r="859" ht="12.75" customHeight="1">
      <c r="A859" s="90"/>
      <c r="B859" s="91"/>
      <c r="C859" s="92"/>
      <c r="D859" s="90"/>
      <c r="E859" s="91"/>
      <c r="F859" s="92"/>
      <c r="G859" s="92"/>
      <c r="H859" s="91"/>
      <c r="I859" s="92"/>
      <c r="J859" s="92"/>
      <c r="K859" s="91"/>
      <c r="L859" s="92"/>
      <c r="M859" s="92"/>
      <c r="N859" s="92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</row>
    <row r="860" ht="12.75" customHeight="1">
      <c r="A860" s="90"/>
      <c r="B860" s="91"/>
      <c r="C860" s="92"/>
      <c r="D860" s="90"/>
      <c r="E860" s="91"/>
      <c r="F860" s="92"/>
      <c r="G860" s="92"/>
      <c r="H860" s="91"/>
      <c r="I860" s="92"/>
      <c r="J860" s="92"/>
      <c r="K860" s="91"/>
      <c r="L860" s="92"/>
      <c r="M860" s="92"/>
      <c r="N860" s="92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</row>
    <row r="861" ht="12.75" customHeight="1">
      <c r="A861" s="90"/>
      <c r="B861" s="91"/>
      <c r="C861" s="92"/>
      <c r="D861" s="90"/>
      <c r="E861" s="91"/>
      <c r="F861" s="92"/>
      <c r="G861" s="92"/>
      <c r="H861" s="91"/>
      <c r="I861" s="92"/>
      <c r="J861" s="92"/>
      <c r="K861" s="91"/>
      <c r="L861" s="92"/>
      <c r="M861" s="92"/>
      <c r="N861" s="92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</row>
    <row r="862" ht="12.75" customHeight="1">
      <c r="A862" s="90"/>
      <c r="B862" s="91"/>
      <c r="C862" s="92"/>
      <c r="D862" s="90"/>
      <c r="E862" s="91"/>
      <c r="F862" s="92"/>
      <c r="G862" s="92"/>
      <c r="H862" s="91"/>
      <c r="I862" s="92"/>
      <c r="J862" s="92"/>
      <c r="K862" s="91"/>
      <c r="L862" s="92"/>
      <c r="M862" s="92"/>
      <c r="N862" s="92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</row>
    <row r="863" ht="12.75" customHeight="1">
      <c r="A863" s="90"/>
      <c r="B863" s="91"/>
      <c r="C863" s="92"/>
      <c r="D863" s="90"/>
      <c r="E863" s="91"/>
      <c r="F863" s="92"/>
      <c r="G863" s="92"/>
      <c r="H863" s="91"/>
      <c r="I863" s="92"/>
      <c r="J863" s="92"/>
      <c r="K863" s="91"/>
      <c r="L863" s="92"/>
      <c r="M863" s="92"/>
      <c r="N863" s="92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</row>
    <row r="864" ht="12.75" customHeight="1">
      <c r="A864" s="90"/>
      <c r="B864" s="91"/>
      <c r="C864" s="92"/>
      <c r="D864" s="90"/>
      <c r="E864" s="91"/>
      <c r="F864" s="92"/>
      <c r="G864" s="92"/>
      <c r="H864" s="91"/>
      <c r="I864" s="92"/>
      <c r="J864" s="92"/>
      <c r="K864" s="91"/>
      <c r="L864" s="92"/>
      <c r="M864" s="92"/>
      <c r="N864" s="92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</row>
    <row r="865" ht="12.75" customHeight="1">
      <c r="A865" s="90"/>
      <c r="B865" s="91"/>
      <c r="C865" s="92"/>
      <c r="D865" s="90"/>
      <c r="E865" s="91"/>
      <c r="F865" s="92"/>
      <c r="G865" s="92"/>
      <c r="H865" s="91"/>
      <c r="I865" s="92"/>
      <c r="J865" s="92"/>
      <c r="K865" s="91"/>
      <c r="L865" s="92"/>
      <c r="M865" s="92"/>
      <c r="N865" s="92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</row>
    <row r="866" ht="12.75" customHeight="1">
      <c r="A866" s="90"/>
      <c r="B866" s="91"/>
      <c r="C866" s="92"/>
      <c r="D866" s="90"/>
      <c r="E866" s="91"/>
      <c r="F866" s="92"/>
      <c r="G866" s="92"/>
      <c r="H866" s="91"/>
      <c r="I866" s="92"/>
      <c r="J866" s="92"/>
      <c r="K866" s="91"/>
      <c r="L866" s="92"/>
      <c r="M866" s="92"/>
      <c r="N866" s="92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</row>
    <row r="867" ht="12.75" customHeight="1">
      <c r="A867" s="90"/>
      <c r="B867" s="91"/>
      <c r="C867" s="92"/>
      <c r="D867" s="90"/>
      <c r="E867" s="91"/>
      <c r="F867" s="92"/>
      <c r="G867" s="92"/>
      <c r="H867" s="91"/>
      <c r="I867" s="92"/>
      <c r="J867" s="92"/>
      <c r="K867" s="91"/>
      <c r="L867" s="92"/>
      <c r="M867" s="92"/>
      <c r="N867" s="92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</row>
    <row r="868" ht="12.75" customHeight="1">
      <c r="A868" s="90"/>
      <c r="B868" s="91"/>
      <c r="C868" s="92"/>
      <c r="D868" s="90"/>
      <c r="E868" s="91"/>
      <c r="F868" s="92"/>
      <c r="G868" s="92"/>
      <c r="H868" s="91"/>
      <c r="I868" s="92"/>
      <c r="J868" s="92"/>
      <c r="K868" s="91"/>
      <c r="L868" s="92"/>
      <c r="M868" s="92"/>
      <c r="N868" s="92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</row>
    <row r="869" ht="12.75" customHeight="1">
      <c r="A869" s="90"/>
      <c r="B869" s="91"/>
      <c r="C869" s="92"/>
      <c r="D869" s="90"/>
      <c r="E869" s="91"/>
      <c r="F869" s="92"/>
      <c r="G869" s="92"/>
      <c r="H869" s="91"/>
      <c r="I869" s="92"/>
      <c r="J869" s="92"/>
      <c r="K869" s="91"/>
      <c r="L869" s="92"/>
      <c r="M869" s="92"/>
      <c r="N869" s="92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</row>
    <row r="870" ht="12.75" customHeight="1">
      <c r="A870" s="90"/>
      <c r="B870" s="91"/>
      <c r="C870" s="92"/>
      <c r="D870" s="90"/>
      <c r="E870" s="91"/>
      <c r="F870" s="92"/>
      <c r="G870" s="92"/>
      <c r="H870" s="91"/>
      <c r="I870" s="92"/>
      <c r="J870" s="92"/>
      <c r="K870" s="91"/>
      <c r="L870" s="92"/>
      <c r="M870" s="92"/>
      <c r="N870" s="92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</row>
    <row r="871" ht="12.75" customHeight="1">
      <c r="A871" s="90"/>
      <c r="B871" s="91"/>
      <c r="C871" s="92"/>
      <c r="D871" s="90"/>
      <c r="E871" s="91"/>
      <c r="F871" s="92"/>
      <c r="G871" s="92"/>
      <c r="H871" s="91"/>
      <c r="I871" s="92"/>
      <c r="J871" s="92"/>
      <c r="K871" s="91"/>
      <c r="L871" s="92"/>
      <c r="M871" s="92"/>
      <c r="N871" s="92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</row>
    <row r="872" ht="12.75" customHeight="1">
      <c r="A872" s="90"/>
      <c r="B872" s="91"/>
      <c r="C872" s="92"/>
      <c r="D872" s="90"/>
      <c r="E872" s="91"/>
      <c r="F872" s="92"/>
      <c r="G872" s="92"/>
      <c r="H872" s="91"/>
      <c r="I872" s="92"/>
      <c r="J872" s="92"/>
      <c r="K872" s="91"/>
      <c r="L872" s="92"/>
      <c r="M872" s="92"/>
      <c r="N872" s="92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</row>
    <row r="873" ht="12.75" customHeight="1">
      <c r="A873" s="90"/>
      <c r="B873" s="91"/>
      <c r="C873" s="92"/>
      <c r="D873" s="90"/>
      <c r="E873" s="91"/>
      <c r="F873" s="92"/>
      <c r="G873" s="92"/>
      <c r="H873" s="91"/>
      <c r="I873" s="92"/>
      <c r="J873" s="92"/>
      <c r="K873" s="91"/>
      <c r="L873" s="92"/>
      <c r="M873" s="92"/>
      <c r="N873" s="92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</row>
    <row r="874" ht="12.75" customHeight="1">
      <c r="A874" s="90"/>
      <c r="B874" s="91"/>
      <c r="C874" s="92"/>
      <c r="D874" s="90"/>
      <c r="E874" s="91"/>
      <c r="F874" s="92"/>
      <c r="G874" s="92"/>
      <c r="H874" s="91"/>
      <c r="I874" s="92"/>
      <c r="J874" s="92"/>
      <c r="K874" s="91"/>
      <c r="L874" s="92"/>
      <c r="M874" s="92"/>
      <c r="N874" s="92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</row>
    <row r="875" ht="12.75" customHeight="1">
      <c r="A875" s="90"/>
      <c r="B875" s="91"/>
      <c r="C875" s="92"/>
      <c r="D875" s="90"/>
      <c r="E875" s="91"/>
      <c r="F875" s="92"/>
      <c r="G875" s="92"/>
      <c r="H875" s="91"/>
      <c r="I875" s="92"/>
      <c r="J875" s="92"/>
      <c r="K875" s="91"/>
      <c r="L875" s="92"/>
      <c r="M875" s="92"/>
      <c r="N875" s="92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</row>
    <row r="876" ht="12.75" customHeight="1">
      <c r="A876" s="90"/>
      <c r="B876" s="91"/>
      <c r="C876" s="92"/>
      <c r="D876" s="90"/>
      <c r="E876" s="91"/>
      <c r="F876" s="92"/>
      <c r="G876" s="92"/>
      <c r="H876" s="91"/>
      <c r="I876" s="92"/>
      <c r="J876" s="92"/>
      <c r="K876" s="91"/>
      <c r="L876" s="92"/>
      <c r="M876" s="92"/>
      <c r="N876" s="92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</row>
    <row r="877" ht="12.75" customHeight="1">
      <c r="A877" s="90"/>
      <c r="B877" s="91"/>
      <c r="C877" s="92"/>
      <c r="D877" s="90"/>
      <c r="E877" s="91"/>
      <c r="F877" s="92"/>
      <c r="G877" s="92"/>
      <c r="H877" s="91"/>
      <c r="I877" s="92"/>
      <c r="J877" s="92"/>
      <c r="K877" s="91"/>
      <c r="L877" s="92"/>
      <c r="M877" s="92"/>
      <c r="N877" s="92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</row>
    <row r="878" ht="12.75" customHeight="1">
      <c r="A878" s="90"/>
      <c r="B878" s="91"/>
      <c r="C878" s="92"/>
      <c r="D878" s="90"/>
      <c r="E878" s="91"/>
      <c r="F878" s="92"/>
      <c r="G878" s="92"/>
      <c r="H878" s="91"/>
      <c r="I878" s="92"/>
      <c r="J878" s="92"/>
      <c r="K878" s="91"/>
      <c r="L878" s="92"/>
      <c r="M878" s="92"/>
      <c r="N878" s="92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</row>
    <row r="879" ht="12.75" customHeight="1">
      <c r="A879" s="90"/>
      <c r="B879" s="91"/>
      <c r="C879" s="92"/>
      <c r="D879" s="90"/>
      <c r="E879" s="91"/>
      <c r="F879" s="92"/>
      <c r="G879" s="92"/>
      <c r="H879" s="91"/>
      <c r="I879" s="92"/>
      <c r="J879" s="92"/>
      <c r="K879" s="91"/>
      <c r="L879" s="92"/>
      <c r="M879" s="92"/>
      <c r="N879" s="92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</row>
    <row r="880" ht="12.75" customHeight="1">
      <c r="A880" s="90"/>
      <c r="B880" s="91"/>
      <c r="C880" s="92"/>
      <c r="D880" s="90"/>
      <c r="E880" s="91"/>
      <c r="F880" s="92"/>
      <c r="G880" s="92"/>
      <c r="H880" s="91"/>
      <c r="I880" s="92"/>
      <c r="J880" s="92"/>
      <c r="K880" s="91"/>
      <c r="L880" s="92"/>
      <c r="M880" s="92"/>
      <c r="N880" s="92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</row>
    <row r="881" ht="12.75" customHeight="1">
      <c r="A881" s="90"/>
      <c r="B881" s="91"/>
      <c r="C881" s="92"/>
      <c r="D881" s="90"/>
      <c r="E881" s="91"/>
      <c r="F881" s="92"/>
      <c r="G881" s="92"/>
      <c r="H881" s="91"/>
      <c r="I881" s="92"/>
      <c r="J881" s="92"/>
      <c r="K881" s="91"/>
      <c r="L881" s="92"/>
      <c r="M881" s="92"/>
      <c r="N881" s="92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</row>
    <row r="882" ht="12.75" customHeight="1">
      <c r="A882" s="90"/>
      <c r="B882" s="91"/>
      <c r="C882" s="92"/>
      <c r="D882" s="90"/>
      <c r="E882" s="91"/>
      <c r="F882" s="92"/>
      <c r="G882" s="92"/>
      <c r="H882" s="91"/>
      <c r="I882" s="92"/>
      <c r="J882" s="92"/>
      <c r="K882" s="91"/>
      <c r="L882" s="92"/>
      <c r="M882" s="92"/>
      <c r="N882" s="92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</row>
    <row r="883" ht="12.75" customHeight="1">
      <c r="A883" s="90"/>
      <c r="B883" s="91"/>
      <c r="C883" s="92"/>
      <c r="D883" s="90"/>
      <c r="E883" s="91"/>
      <c r="F883" s="92"/>
      <c r="G883" s="92"/>
      <c r="H883" s="91"/>
      <c r="I883" s="92"/>
      <c r="J883" s="92"/>
      <c r="K883" s="91"/>
      <c r="L883" s="92"/>
      <c r="M883" s="92"/>
      <c r="N883" s="92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</row>
    <row r="884" ht="12.75" customHeight="1">
      <c r="A884" s="90"/>
      <c r="B884" s="91"/>
      <c r="C884" s="92"/>
      <c r="D884" s="90"/>
      <c r="E884" s="91"/>
      <c r="F884" s="92"/>
      <c r="G884" s="92"/>
      <c r="H884" s="91"/>
      <c r="I884" s="92"/>
      <c r="J884" s="92"/>
      <c r="K884" s="91"/>
      <c r="L884" s="92"/>
      <c r="M884" s="92"/>
      <c r="N884" s="92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</row>
    <row r="885" ht="12.75" customHeight="1">
      <c r="A885" s="90"/>
      <c r="B885" s="91"/>
      <c r="C885" s="92"/>
      <c r="D885" s="90"/>
      <c r="E885" s="91"/>
      <c r="F885" s="92"/>
      <c r="G885" s="92"/>
      <c r="H885" s="91"/>
      <c r="I885" s="92"/>
      <c r="J885" s="92"/>
      <c r="K885" s="91"/>
      <c r="L885" s="92"/>
      <c r="M885" s="92"/>
      <c r="N885" s="92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</row>
    <row r="886" ht="12.75" customHeight="1">
      <c r="A886" s="90"/>
      <c r="B886" s="91"/>
      <c r="C886" s="92"/>
      <c r="D886" s="90"/>
      <c r="E886" s="91"/>
      <c r="F886" s="92"/>
      <c r="G886" s="92"/>
      <c r="H886" s="91"/>
      <c r="I886" s="92"/>
      <c r="J886" s="92"/>
      <c r="K886" s="91"/>
      <c r="L886" s="92"/>
      <c r="M886" s="92"/>
      <c r="N886" s="92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</row>
    <row r="887" ht="12.75" customHeight="1">
      <c r="A887" s="90"/>
      <c r="B887" s="91"/>
      <c r="C887" s="92"/>
      <c r="D887" s="90"/>
      <c r="E887" s="91"/>
      <c r="F887" s="92"/>
      <c r="G887" s="92"/>
      <c r="H887" s="91"/>
      <c r="I887" s="92"/>
      <c r="J887" s="92"/>
      <c r="K887" s="91"/>
      <c r="L887" s="92"/>
      <c r="M887" s="92"/>
      <c r="N887" s="92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</row>
    <row r="888" ht="12.75" customHeight="1">
      <c r="A888" s="90"/>
      <c r="B888" s="91"/>
      <c r="C888" s="92"/>
      <c r="D888" s="90"/>
      <c r="E888" s="91"/>
      <c r="F888" s="92"/>
      <c r="G888" s="92"/>
      <c r="H888" s="91"/>
      <c r="I888" s="92"/>
      <c r="J888" s="92"/>
      <c r="K888" s="91"/>
      <c r="L888" s="92"/>
      <c r="M888" s="92"/>
      <c r="N888" s="92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</row>
    <row r="889" ht="12.75" customHeight="1">
      <c r="A889" s="90"/>
      <c r="B889" s="91"/>
      <c r="C889" s="92"/>
      <c r="D889" s="90"/>
      <c r="E889" s="91"/>
      <c r="F889" s="92"/>
      <c r="G889" s="92"/>
      <c r="H889" s="91"/>
      <c r="I889" s="92"/>
      <c r="J889" s="92"/>
      <c r="K889" s="91"/>
      <c r="L889" s="92"/>
      <c r="M889" s="92"/>
      <c r="N889" s="92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</row>
    <row r="890" ht="12.75" customHeight="1">
      <c r="A890" s="90"/>
      <c r="B890" s="91"/>
      <c r="C890" s="92"/>
      <c r="D890" s="90"/>
      <c r="E890" s="91"/>
      <c r="F890" s="92"/>
      <c r="G890" s="92"/>
      <c r="H890" s="91"/>
      <c r="I890" s="92"/>
      <c r="J890" s="92"/>
      <c r="K890" s="91"/>
      <c r="L890" s="92"/>
      <c r="M890" s="92"/>
      <c r="N890" s="92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</row>
    <row r="891" ht="12.75" customHeight="1">
      <c r="A891" s="90"/>
      <c r="B891" s="91"/>
      <c r="C891" s="92"/>
      <c r="D891" s="90"/>
      <c r="E891" s="91"/>
      <c r="F891" s="92"/>
      <c r="G891" s="92"/>
      <c r="H891" s="91"/>
      <c r="I891" s="92"/>
      <c r="J891" s="92"/>
      <c r="K891" s="91"/>
      <c r="L891" s="92"/>
      <c r="M891" s="92"/>
      <c r="N891" s="92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</row>
    <row r="892" ht="12.75" customHeight="1">
      <c r="A892" s="90"/>
      <c r="B892" s="91"/>
      <c r="C892" s="92"/>
      <c r="D892" s="90"/>
      <c r="E892" s="91"/>
      <c r="F892" s="92"/>
      <c r="G892" s="92"/>
      <c r="H892" s="91"/>
      <c r="I892" s="92"/>
      <c r="J892" s="92"/>
      <c r="K892" s="91"/>
      <c r="L892" s="92"/>
      <c r="M892" s="92"/>
      <c r="N892" s="92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</row>
    <row r="893" ht="12.75" customHeight="1">
      <c r="A893" s="90"/>
      <c r="B893" s="91"/>
      <c r="C893" s="92"/>
      <c r="D893" s="90"/>
      <c r="E893" s="91"/>
      <c r="F893" s="92"/>
      <c r="G893" s="92"/>
      <c r="H893" s="91"/>
      <c r="I893" s="92"/>
      <c r="J893" s="92"/>
      <c r="K893" s="91"/>
      <c r="L893" s="92"/>
      <c r="M893" s="92"/>
      <c r="N893" s="92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</row>
    <row r="894" ht="12.75" customHeight="1">
      <c r="A894" s="90"/>
      <c r="B894" s="91"/>
      <c r="C894" s="92"/>
      <c r="D894" s="90"/>
      <c r="E894" s="91"/>
      <c r="F894" s="92"/>
      <c r="G894" s="92"/>
      <c r="H894" s="91"/>
      <c r="I894" s="92"/>
      <c r="J894" s="92"/>
      <c r="K894" s="91"/>
      <c r="L894" s="92"/>
      <c r="M894" s="92"/>
      <c r="N894" s="92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</row>
    <row r="895" ht="12.75" customHeight="1">
      <c r="A895" s="90"/>
      <c r="B895" s="91"/>
      <c r="C895" s="92"/>
      <c r="D895" s="90"/>
      <c r="E895" s="91"/>
      <c r="F895" s="92"/>
      <c r="G895" s="92"/>
      <c r="H895" s="91"/>
      <c r="I895" s="92"/>
      <c r="J895" s="92"/>
      <c r="K895" s="91"/>
      <c r="L895" s="92"/>
      <c r="M895" s="92"/>
      <c r="N895" s="92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</row>
    <row r="896" ht="12.75" customHeight="1">
      <c r="A896" s="90"/>
      <c r="B896" s="91"/>
      <c r="C896" s="92"/>
      <c r="D896" s="90"/>
      <c r="E896" s="91"/>
      <c r="F896" s="92"/>
      <c r="G896" s="92"/>
      <c r="H896" s="91"/>
      <c r="I896" s="92"/>
      <c r="J896" s="92"/>
      <c r="K896" s="91"/>
      <c r="L896" s="92"/>
      <c r="M896" s="92"/>
      <c r="N896" s="92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</row>
    <row r="897" ht="12.75" customHeight="1">
      <c r="A897" s="90"/>
      <c r="B897" s="91"/>
      <c r="C897" s="92"/>
      <c r="D897" s="90"/>
      <c r="E897" s="91"/>
      <c r="F897" s="92"/>
      <c r="G897" s="92"/>
      <c r="H897" s="91"/>
      <c r="I897" s="92"/>
      <c r="J897" s="92"/>
      <c r="K897" s="91"/>
      <c r="L897" s="92"/>
      <c r="M897" s="92"/>
      <c r="N897" s="92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</row>
    <row r="898" ht="12.75" customHeight="1">
      <c r="A898" s="90"/>
      <c r="B898" s="91"/>
      <c r="C898" s="92"/>
      <c r="D898" s="90"/>
      <c r="E898" s="91"/>
      <c r="F898" s="92"/>
      <c r="G898" s="92"/>
      <c r="H898" s="91"/>
      <c r="I898" s="92"/>
      <c r="J898" s="92"/>
      <c r="K898" s="91"/>
      <c r="L898" s="92"/>
      <c r="M898" s="92"/>
      <c r="N898" s="92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</row>
    <row r="899" ht="12.75" customHeight="1">
      <c r="A899" s="90"/>
      <c r="B899" s="91"/>
      <c r="C899" s="92"/>
      <c r="D899" s="90"/>
      <c r="E899" s="91"/>
      <c r="F899" s="92"/>
      <c r="G899" s="92"/>
      <c r="H899" s="91"/>
      <c r="I899" s="92"/>
      <c r="J899" s="92"/>
      <c r="K899" s="91"/>
      <c r="L899" s="92"/>
      <c r="M899" s="92"/>
      <c r="N899" s="92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</row>
    <row r="900" ht="12.75" customHeight="1">
      <c r="A900" s="90"/>
      <c r="B900" s="91"/>
      <c r="C900" s="92"/>
      <c r="D900" s="90"/>
      <c r="E900" s="91"/>
      <c r="F900" s="92"/>
      <c r="G900" s="92"/>
      <c r="H900" s="91"/>
      <c r="I900" s="92"/>
      <c r="J900" s="92"/>
      <c r="K900" s="91"/>
      <c r="L900" s="92"/>
      <c r="M900" s="92"/>
      <c r="N900" s="92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</row>
    <row r="901" ht="12.75" customHeight="1">
      <c r="A901" s="90"/>
      <c r="B901" s="91"/>
      <c r="C901" s="92"/>
      <c r="D901" s="90"/>
      <c r="E901" s="91"/>
      <c r="F901" s="92"/>
      <c r="G901" s="92"/>
      <c r="H901" s="91"/>
      <c r="I901" s="92"/>
      <c r="J901" s="92"/>
      <c r="K901" s="91"/>
      <c r="L901" s="92"/>
      <c r="M901" s="92"/>
      <c r="N901" s="92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</row>
    <row r="902" ht="12.75" customHeight="1">
      <c r="A902" s="90"/>
      <c r="B902" s="91"/>
      <c r="C902" s="92"/>
      <c r="D902" s="90"/>
      <c r="E902" s="91"/>
      <c r="F902" s="92"/>
      <c r="G902" s="92"/>
      <c r="H902" s="91"/>
      <c r="I902" s="92"/>
      <c r="J902" s="92"/>
      <c r="K902" s="91"/>
      <c r="L902" s="92"/>
      <c r="M902" s="92"/>
      <c r="N902" s="92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</row>
    <row r="903" ht="12.75" customHeight="1">
      <c r="A903" s="90"/>
      <c r="B903" s="91"/>
      <c r="C903" s="92"/>
      <c r="D903" s="90"/>
      <c r="E903" s="91"/>
      <c r="F903" s="92"/>
      <c r="G903" s="92"/>
      <c r="H903" s="91"/>
      <c r="I903" s="92"/>
      <c r="J903" s="92"/>
      <c r="K903" s="91"/>
      <c r="L903" s="92"/>
      <c r="M903" s="92"/>
      <c r="N903" s="92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</row>
    <row r="904" ht="12.75" customHeight="1">
      <c r="A904" s="90"/>
      <c r="B904" s="91"/>
      <c r="C904" s="92"/>
      <c r="D904" s="90"/>
      <c r="E904" s="91"/>
      <c r="F904" s="92"/>
      <c r="G904" s="92"/>
      <c r="H904" s="91"/>
      <c r="I904" s="92"/>
      <c r="J904" s="92"/>
      <c r="K904" s="91"/>
      <c r="L904" s="92"/>
      <c r="M904" s="92"/>
      <c r="N904" s="92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</row>
    <row r="905" ht="12.75" customHeight="1">
      <c r="A905" s="90"/>
      <c r="B905" s="91"/>
      <c r="C905" s="92"/>
      <c r="D905" s="90"/>
      <c r="E905" s="91"/>
      <c r="F905" s="92"/>
      <c r="G905" s="92"/>
      <c r="H905" s="91"/>
      <c r="I905" s="92"/>
      <c r="J905" s="92"/>
      <c r="K905" s="91"/>
      <c r="L905" s="92"/>
      <c r="M905" s="92"/>
      <c r="N905" s="92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</row>
    <row r="906" ht="12.75" customHeight="1">
      <c r="A906" s="90"/>
      <c r="B906" s="91"/>
      <c r="C906" s="92"/>
      <c r="D906" s="90"/>
      <c r="E906" s="91"/>
      <c r="F906" s="92"/>
      <c r="G906" s="92"/>
      <c r="H906" s="91"/>
      <c r="I906" s="92"/>
      <c r="J906" s="92"/>
      <c r="K906" s="91"/>
      <c r="L906" s="92"/>
      <c r="M906" s="92"/>
      <c r="N906" s="92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</row>
    <row r="907" ht="12.75" customHeight="1">
      <c r="A907" s="90"/>
      <c r="B907" s="91"/>
      <c r="C907" s="92"/>
      <c r="D907" s="90"/>
      <c r="E907" s="91"/>
      <c r="F907" s="92"/>
      <c r="G907" s="92"/>
      <c r="H907" s="91"/>
      <c r="I907" s="92"/>
      <c r="J907" s="92"/>
      <c r="K907" s="91"/>
      <c r="L907" s="92"/>
      <c r="M907" s="92"/>
      <c r="N907" s="92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</row>
    <row r="908" ht="12.75" customHeight="1">
      <c r="A908" s="90"/>
      <c r="B908" s="91"/>
      <c r="C908" s="92"/>
      <c r="D908" s="90"/>
      <c r="E908" s="91"/>
      <c r="F908" s="92"/>
      <c r="G908" s="92"/>
      <c r="H908" s="91"/>
      <c r="I908" s="92"/>
      <c r="J908" s="92"/>
      <c r="K908" s="91"/>
      <c r="L908" s="92"/>
      <c r="M908" s="92"/>
      <c r="N908" s="92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</row>
    <row r="909" ht="12.75" customHeight="1">
      <c r="A909" s="90"/>
      <c r="B909" s="91"/>
      <c r="C909" s="92"/>
      <c r="D909" s="90"/>
      <c r="E909" s="91"/>
      <c r="F909" s="92"/>
      <c r="G909" s="92"/>
      <c r="H909" s="91"/>
      <c r="I909" s="92"/>
      <c r="J909" s="92"/>
      <c r="K909" s="91"/>
      <c r="L909" s="92"/>
      <c r="M909" s="92"/>
      <c r="N909" s="92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</row>
    <row r="910" ht="12.75" customHeight="1">
      <c r="A910" s="90"/>
      <c r="B910" s="91"/>
      <c r="C910" s="92"/>
      <c r="D910" s="90"/>
      <c r="E910" s="91"/>
      <c r="F910" s="92"/>
      <c r="G910" s="92"/>
      <c r="H910" s="91"/>
      <c r="I910" s="92"/>
      <c r="J910" s="92"/>
      <c r="K910" s="91"/>
      <c r="L910" s="92"/>
      <c r="M910" s="92"/>
      <c r="N910" s="92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</row>
    <row r="911" ht="12.75" customHeight="1">
      <c r="A911" s="90"/>
      <c r="B911" s="91"/>
      <c r="C911" s="92"/>
      <c r="D911" s="90"/>
      <c r="E911" s="91"/>
      <c r="F911" s="92"/>
      <c r="G911" s="92"/>
      <c r="H911" s="91"/>
      <c r="I911" s="92"/>
      <c r="J911" s="92"/>
      <c r="K911" s="91"/>
      <c r="L911" s="92"/>
      <c r="M911" s="92"/>
      <c r="N911" s="92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</row>
    <row r="912" ht="12.75" customHeight="1">
      <c r="A912" s="90"/>
      <c r="B912" s="91"/>
      <c r="C912" s="92"/>
      <c r="D912" s="90"/>
      <c r="E912" s="91"/>
      <c r="F912" s="92"/>
      <c r="G912" s="92"/>
      <c r="H912" s="91"/>
      <c r="I912" s="92"/>
      <c r="J912" s="92"/>
      <c r="K912" s="91"/>
      <c r="L912" s="92"/>
      <c r="M912" s="92"/>
      <c r="N912" s="92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</row>
    <row r="913" ht="12.75" customHeight="1">
      <c r="A913" s="90"/>
      <c r="B913" s="91"/>
      <c r="C913" s="92"/>
      <c r="D913" s="90"/>
      <c r="E913" s="91"/>
      <c r="F913" s="92"/>
      <c r="G913" s="92"/>
      <c r="H913" s="91"/>
      <c r="I913" s="92"/>
      <c r="J913" s="92"/>
      <c r="K913" s="91"/>
      <c r="L913" s="92"/>
      <c r="M913" s="92"/>
      <c r="N913" s="92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</row>
    <row r="914" ht="12.75" customHeight="1">
      <c r="A914" s="90"/>
      <c r="B914" s="91"/>
      <c r="C914" s="92"/>
      <c r="D914" s="90"/>
      <c r="E914" s="91"/>
      <c r="F914" s="92"/>
      <c r="G914" s="92"/>
      <c r="H914" s="91"/>
      <c r="I914" s="92"/>
      <c r="J914" s="92"/>
      <c r="K914" s="91"/>
      <c r="L914" s="92"/>
      <c r="M914" s="92"/>
      <c r="N914" s="92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</row>
    <row r="915" ht="12.75" customHeight="1">
      <c r="A915" s="90"/>
      <c r="B915" s="91"/>
      <c r="C915" s="92"/>
      <c r="D915" s="90"/>
      <c r="E915" s="91"/>
      <c r="F915" s="92"/>
      <c r="G915" s="92"/>
      <c r="H915" s="91"/>
      <c r="I915" s="92"/>
      <c r="J915" s="92"/>
      <c r="K915" s="91"/>
      <c r="L915" s="92"/>
      <c r="M915" s="92"/>
      <c r="N915" s="92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</row>
    <row r="916" ht="12.75" customHeight="1">
      <c r="A916" s="90"/>
      <c r="B916" s="91"/>
      <c r="C916" s="92"/>
      <c r="D916" s="90"/>
      <c r="E916" s="91"/>
      <c r="F916" s="92"/>
      <c r="G916" s="92"/>
      <c r="H916" s="91"/>
      <c r="I916" s="92"/>
      <c r="J916" s="92"/>
      <c r="K916" s="91"/>
      <c r="L916" s="92"/>
      <c r="M916" s="92"/>
      <c r="N916" s="92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</row>
    <row r="917" ht="12.75" customHeight="1">
      <c r="A917" s="90"/>
      <c r="B917" s="91"/>
      <c r="C917" s="92"/>
      <c r="D917" s="90"/>
      <c r="E917" s="91"/>
      <c r="F917" s="92"/>
      <c r="G917" s="92"/>
      <c r="H917" s="91"/>
      <c r="I917" s="92"/>
      <c r="J917" s="92"/>
      <c r="K917" s="91"/>
      <c r="L917" s="92"/>
      <c r="M917" s="92"/>
      <c r="N917" s="92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</row>
    <row r="918" ht="12.75" customHeight="1">
      <c r="A918" s="90"/>
      <c r="B918" s="91"/>
      <c r="C918" s="92"/>
      <c r="D918" s="90"/>
      <c r="E918" s="91"/>
      <c r="F918" s="92"/>
      <c r="G918" s="92"/>
      <c r="H918" s="91"/>
      <c r="I918" s="92"/>
      <c r="J918" s="92"/>
      <c r="K918" s="91"/>
      <c r="L918" s="92"/>
      <c r="M918" s="92"/>
      <c r="N918" s="92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</row>
    <row r="919" ht="12.75" customHeight="1">
      <c r="A919" s="90"/>
      <c r="B919" s="91"/>
      <c r="C919" s="92"/>
      <c r="D919" s="90"/>
      <c r="E919" s="91"/>
      <c r="F919" s="92"/>
      <c r="G919" s="92"/>
      <c r="H919" s="91"/>
      <c r="I919" s="92"/>
      <c r="J919" s="92"/>
      <c r="K919" s="91"/>
      <c r="L919" s="92"/>
      <c r="M919" s="92"/>
      <c r="N919" s="92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</row>
    <row r="920" ht="12.75" customHeight="1">
      <c r="A920" s="90"/>
      <c r="B920" s="91"/>
      <c r="C920" s="92"/>
      <c r="D920" s="90"/>
      <c r="E920" s="91"/>
      <c r="F920" s="92"/>
      <c r="G920" s="92"/>
      <c r="H920" s="91"/>
      <c r="I920" s="92"/>
      <c r="J920" s="92"/>
      <c r="K920" s="91"/>
      <c r="L920" s="92"/>
      <c r="M920" s="92"/>
      <c r="N920" s="92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</row>
    <row r="921" ht="12.75" customHeight="1">
      <c r="A921" s="90"/>
      <c r="B921" s="91"/>
      <c r="C921" s="92"/>
      <c r="D921" s="90"/>
      <c r="E921" s="91"/>
      <c r="F921" s="92"/>
      <c r="G921" s="92"/>
      <c r="H921" s="91"/>
      <c r="I921" s="92"/>
      <c r="J921" s="92"/>
      <c r="K921" s="91"/>
      <c r="L921" s="92"/>
      <c r="M921" s="92"/>
      <c r="N921" s="92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</row>
    <row r="922" ht="12.75" customHeight="1">
      <c r="A922" s="90"/>
      <c r="B922" s="91"/>
      <c r="C922" s="92"/>
      <c r="D922" s="90"/>
      <c r="E922" s="91"/>
      <c r="F922" s="92"/>
      <c r="G922" s="92"/>
      <c r="H922" s="91"/>
      <c r="I922" s="92"/>
      <c r="J922" s="92"/>
      <c r="K922" s="91"/>
      <c r="L922" s="92"/>
      <c r="M922" s="92"/>
      <c r="N922" s="92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</row>
    <row r="923" ht="12.75" customHeight="1">
      <c r="A923" s="90"/>
      <c r="B923" s="91"/>
      <c r="C923" s="92"/>
      <c r="D923" s="90"/>
      <c r="E923" s="91"/>
      <c r="F923" s="92"/>
      <c r="G923" s="92"/>
      <c r="H923" s="91"/>
      <c r="I923" s="92"/>
      <c r="J923" s="92"/>
      <c r="K923" s="91"/>
      <c r="L923" s="92"/>
      <c r="M923" s="92"/>
      <c r="N923" s="92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</row>
    <row r="924" ht="12.75" customHeight="1">
      <c r="A924" s="90"/>
      <c r="B924" s="91"/>
      <c r="C924" s="92"/>
      <c r="D924" s="90"/>
      <c r="E924" s="91"/>
      <c r="F924" s="92"/>
      <c r="G924" s="92"/>
      <c r="H924" s="91"/>
      <c r="I924" s="92"/>
      <c r="J924" s="92"/>
      <c r="K924" s="91"/>
      <c r="L924" s="92"/>
      <c r="M924" s="92"/>
      <c r="N924" s="92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</row>
    <row r="925" ht="12.75" customHeight="1">
      <c r="A925" s="90"/>
      <c r="B925" s="91"/>
      <c r="C925" s="92"/>
      <c r="D925" s="90"/>
      <c r="E925" s="91"/>
      <c r="F925" s="92"/>
      <c r="G925" s="92"/>
      <c r="H925" s="91"/>
      <c r="I925" s="92"/>
      <c r="J925" s="92"/>
      <c r="K925" s="91"/>
      <c r="L925" s="92"/>
      <c r="M925" s="92"/>
      <c r="N925" s="92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</row>
    <row r="926" ht="12.75" customHeight="1">
      <c r="A926" s="90"/>
      <c r="B926" s="91"/>
      <c r="C926" s="92"/>
      <c r="D926" s="90"/>
      <c r="E926" s="91"/>
      <c r="F926" s="92"/>
      <c r="G926" s="92"/>
      <c r="H926" s="91"/>
      <c r="I926" s="92"/>
      <c r="J926" s="92"/>
      <c r="K926" s="91"/>
      <c r="L926" s="92"/>
      <c r="M926" s="92"/>
      <c r="N926" s="92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</row>
    <row r="927" ht="12.75" customHeight="1">
      <c r="A927" s="90"/>
      <c r="B927" s="91"/>
      <c r="C927" s="92"/>
      <c r="D927" s="90"/>
      <c r="E927" s="91"/>
      <c r="F927" s="92"/>
      <c r="G927" s="92"/>
      <c r="H927" s="91"/>
      <c r="I927" s="92"/>
      <c r="J927" s="92"/>
      <c r="K927" s="91"/>
      <c r="L927" s="92"/>
      <c r="M927" s="92"/>
      <c r="N927" s="92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</row>
    <row r="928" ht="12.75" customHeight="1">
      <c r="A928" s="90"/>
      <c r="B928" s="91"/>
      <c r="C928" s="92"/>
      <c r="D928" s="90"/>
      <c r="E928" s="91"/>
      <c r="F928" s="92"/>
      <c r="G928" s="92"/>
      <c r="H928" s="91"/>
      <c r="I928" s="92"/>
      <c r="J928" s="92"/>
      <c r="K928" s="91"/>
      <c r="L928" s="92"/>
      <c r="M928" s="92"/>
      <c r="N928" s="92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</row>
    <row r="929" ht="12.75" customHeight="1">
      <c r="A929" s="90"/>
      <c r="B929" s="91"/>
      <c r="C929" s="92"/>
      <c r="D929" s="90"/>
      <c r="E929" s="91"/>
      <c r="F929" s="92"/>
      <c r="G929" s="92"/>
      <c r="H929" s="91"/>
      <c r="I929" s="92"/>
      <c r="J929" s="92"/>
      <c r="K929" s="91"/>
      <c r="L929" s="92"/>
      <c r="M929" s="92"/>
      <c r="N929" s="92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</row>
    <row r="930" ht="12.75" customHeight="1">
      <c r="A930" s="90"/>
      <c r="B930" s="91"/>
      <c r="C930" s="92"/>
      <c r="D930" s="90"/>
      <c r="E930" s="91"/>
      <c r="F930" s="92"/>
      <c r="G930" s="92"/>
      <c r="H930" s="91"/>
      <c r="I930" s="92"/>
      <c r="J930" s="92"/>
      <c r="K930" s="91"/>
      <c r="L930" s="92"/>
      <c r="M930" s="92"/>
      <c r="N930" s="92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</row>
    <row r="931" ht="12.75" customHeight="1">
      <c r="A931" s="90"/>
      <c r="B931" s="91"/>
      <c r="C931" s="92"/>
      <c r="D931" s="90"/>
      <c r="E931" s="91"/>
      <c r="F931" s="92"/>
      <c r="G931" s="92"/>
      <c r="H931" s="91"/>
      <c r="I931" s="92"/>
      <c r="J931" s="92"/>
      <c r="K931" s="91"/>
      <c r="L931" s="92"/>
      <c r="M931" s="92"/>
      <c r="N931" s="92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</row>
    <row r="932" ht="12.75" customHeight="1">
      <c r="A932" s="90"/>
      <c r="B932" s="91"/>
      <c r="C932" s="92"/>
      <c r="D932" s="90"/>
      <c r="E932" s="91"/>
      <c r="F932" s="92"/>
      <c r="G932" s="92"/>
      <c r="H932" s="91"/>
      <c r="I932" s="92"/>
      <c r="J932" s="92"/>
      <c r="K932" s="91"/>
      <c r="L932" s="92"/>
      <c r="M932" s="92"/>
      <c r="N932" s="92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</row>
    <row r="933" ht="12.75" customHeight="1">
      <c r="A933" s="90"/>
      <c r="B933" s="91"/>
      <c r="C933" s="92"/>
      <c r="D933" s="90"/>
      <c r="E933" s="91"/>
      <c r="F933" s="92"/>
      <c r="G933" s="92"/>
      <c r="H933" s="91"/>
      <c r="I933" s="92"/>
      <c r="J933" s="92"/>
      <c r="K933" s="91"/>
      <c r="L933" s="92"/>
      <c r="M933" s="92"/>
      <c r="N933" s="92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</row>
    <row r="934" ht="12.75" customHeight="1">
      <c r="A934" s="90"/>
      <c r="B934" s="91"/>
      <c r="C934" s="92"/>
      <c r="D934" s="90"/>
      <c r="E934" s="91"/>
      <c r="F934" s="92"/>
      <c r="G934" s="92"/>
      <c r="H934" s="91"/>
      <c r="I934" s="92"/>
      <c r="J934" s="92"/>
      <c r="K934" s="91"/>
      <c r="L934" s="92"/>
      <c r="M934" s="92"/>
      <c r="N934" s="92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</row>
    <row r="935" ht="12.75" customHeight="1">
      <c r="A935" s="90"/>
      <c r="B935" s="91"/>
      <c r="C935" s="92"/>
      <c r="D935" s="90"/>
      <c r="E935" s="91"/>
      <c r="F935" s="92"/>
      <c r="G935" s="92"/>
      <c r="H935" s="91"/>
      <c r="I935" s="92"/>
      <c r="J935" s="92"/>
      <c r="K935" s="91"/>
      <c r="L935" s="92"/>
      <c r="M935" s="92"/>
      <c r="N935" s="92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</row>
    <row r="936" ht="12.75" customHeight="1">
      <c r="A936" s="90"/>
      <c r="B936" s="91"/>
      <c r="C936" s="92"/>
      <c r="D936" s="90"/>
      <c r="E936" s="91"/>
      <c r="F936" s="92"/>
      <c r="G936" s="92"/>
      <c r="H936" s="91"/>
      <c r="I936" s="92"/>
      <c r="J936" s="92"/>
      <c r="K936" s="91"/>
      <c r="L936" s="92"/>
      <c r="M936" s="92"/>
      <c r="N936" s="92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</row>
    <row r="937" ht="12.75" customHeight="1">
      <c r="A937" s="90"/>
      <c r="B937" s="91"/>
      <c r="C937" s="92"/>
      <c r="D937" s="90"/>
      <c r="E937" s="91"/>
      <c r="F937" s="92"/>
      <c r="G937" s="92"/>
      <c r="H937" s="91"/>
      <c r="I937" s="92"/>
      <c r="J937" s="92"/>
      <c r="K937" s="91"/>
      <c r="L937" s="92"/>
      <c r="M937" s="92"/>
      <c r="N937" s="92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</row>
    <row r="938" ht="12.75" customHeight="1">
      <c r="A938" s="90"/>
      <c r="B938" s="91"/>
      <c r="C938" s="92"/>
      <c r="D938" s="90"/>
      <c r="E938" s="91"/>
      <c r="F938" s="92"/>
      <c r="G938" s="92"/>
      <c r="H938" s="91"/>
      <c r="I938" s="92"/>
      <c r="J938" s="92"/>
      <c r="K938" s="91"/>
      <c r="L938" s="92"/>
      <c r="M938" s="92"/>
      <c r="N938" s="92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</row>
    <row r="939" ht="12.75" customHeight="1">
      <c r="A939" s="90"/>
      <c r="B939" s="91"/>
      <c r="C939" s="92"/>
      <c r="D939" s="90"/>
      <c r="E939" s="91"/>
      <c r="F939" s="92"/>
      <c r="G939" s="92"/>
      <c r="H939" s="91"/>
      <c r="I939" s="92"/>
      <c r="J939" s="92"/>
      <c r="K939" s="91"/>
      <c r="L939" s="92"/>
      <c r="M939" s="92"/>
      <c r="N939" s="92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</row>
    <row r="940" ht="12.75" customHeight="1">
      <c r="A940" s="90"/>
      <c r="B940" s="91"/>
      <c r="C940" s="92"/>
      <c r="D940" s="90"/>
      <c r="E940" s="91"/>
      <c r="F940" s="92"/>
      <c r="G940" s="92"/>
      <c r="H940" s="91"/>
      <c r="I940" s="92"/>
      <c r="J940" s="92"/>
      <c r="K940" s="91"/>
      <c r="L940" s="92"/>
      <c r="M940" s="92"/>
      <c r="N940" s="92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</row>
    <row r="941" ht="12.75" customHeight="1">
      <c r="A941" s="90"/>
      <c r="B941" s="91"/>
      <c r="C941" s="92"/>
      <c r="D941" s="90"/>
      <c r="E941" s="91"/>
      <c r="F941" s="92"/>
      <c r="G941" s="92"/>
      <c r="H941" s="91"/>
      <c r="I941" s="92"/>
      <c r="J941" s="92"/>
      <c r="K941" s="91"/>
      <c r="L941" s="92"/>
      <c r="M941" s="92"/>
      <c r="N941" s="92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</row>
    <row r="942" ht="12.75" customHeight="1">
      <c r="A942" s="90"/>
      <c r="B942" s="91"/>
      <c r="C942" s="92"/>
      <c r="D942" s="90"/>
      <c r="E942" s="91"/>
      <c r="F942" s="92"/>
      <c r="G942" s="92"/>
      <c r="H942" s="91"/>
      <c r="I942" s="92"/>
      <c r="J942" s="92"/>
      <c r="K942" s="91"/>
      <c r="L942" s="92"/>
      <c r="M942" s="92"/>
      <c r="N942" s="92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</row>
    <row r="943" ht="12.75" customHeight="1">
      <c r="A943" s="90"/>
      <c r="B943" s="91"/>
      <c r="C943" s="92"/>
      <c r="D943" s="90"/>
      <c r="E943" s="91"/>
      <c r="F943" s="92"/>
      <c r="G943" s="92"/>
      <c r="H943" s="91"/>
      <c r="I943" s="92"/>
      <c r="J943" s="92"/>
      <c r="K943" s="91"/>
      <c r="L943" s="92"/>
      <c r="M943" s="92"/>
      <c r="N943" s="92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</row>
    <row r="944" ht="12.75" customHeight="1">
      <c r="A944" s="90"/>
      <c r="B944" s="91"/>
      <c r="C944" s="92"/>
      <c r="D944" s="90"/>
      <c r="E944" s="91"/>
      <c r="F944" s="92"/>
      <c r="G944" s="92"/>
      <c r="H944" s="91"/>
      <c r="I944" s="92"/>
      <c r="J944" s="92"/>
      <c r="K944" s="91"/>
      <c r="L944" s="92"/>
      <c r="M944" s="92"/>
      <c r="N944" s="92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</row>
    <row r="945" ht="12.75" customHeight="1">
      <c r="A945" s="90"/>
      <c r="B945" s="91"/>
      <c r="C945" s="92"/>
      <c r="D945" s="90"/>
      <c r="E945" s="91"/>
      <c r="F945" s="92"/>
      <c r="G945" s="92"/>
      <c r="H945" s="91"/>
      <c r="I945" s="92"/>
      <c r="J945" s="92"/>
      <c r="K945" s="91"/>
      <c r="L945" s="92"/>
      <c r="M945" s="92"/>
      <c r="N945" s="92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</row>
    <row r="946" ht="12.75" customHeight="1">
      <c r="A946" s="90"/>
      <c r="B946" s="91"/>
      <c r="C946" s="92"/>
      <c r="D946" s="90"/>
      <c r="E946" s="91"/>
      <c r="F946" s="92"/>
      <c r="G946" s="92"/>
      <c r="H946" s="91"/>
      <c r="I946" s="92"/>
      <c r="J946" s="92"/>
      <c r="K946" s="91"/>
      <c r="L946" s="92"/>
      <c r="M946" s="92"/>
      <c r="N946" s="92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</row>
    <row r="947" ht="12.75" customHeight="1">
      <c r="A947" s="90"/>
      <c r="B947" s="91"/>
      <c r="C947" s="92"/>
      <c r="D947" s="90"/>
      <c r="E947" s="91"/>
      <c r="F947" s="92"/>
      <c r="G947" s="92"/>
      <c r="H947" s="91"/>
      <c r="I947" s="92"/>
      <c r="J947" s="92"/>
      <c r="K947" s="91"/>
      <c r="L947" s="92"/>
      <c r="M947" s="92"/>
      <c r="N947" s="92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</row>
    <row r="948" ht="12.75" customHeight="1">
      <c r="A948" s="90"/>
      <c r="B948" s="91"/>
      <c r="C948" s="92"/>
      <c r="D948" s="90"/>
      <c r="E948" s="91"/>
      <c r="F948" s="92"/>
      <c r="G948" s="92"/>
      <c r="H948" s="91"/>
      <c r="I948" s="92"/>
      <c r="J948" s="92"/>
      <c r="K948" s="91"/>
      <c r="L948" s="92"/>
      <c r="M948" s="92"/>
      <c r="N948" s="92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</row>
    <row r="949" ht="12.75" customHeight="1">
      <c r="A949" s="90"/>
      <c r="B949" s="91"/>
      <c r="C949" s="92"/>
      <c r="D949" s="90"/>
      <c r="E949" s="91"/>
      <c r="F949" s="92"/>
      <c r="G949" s="92"/>
      <c r="H949" s="91"/>
      <c r="I949" s="92"/>
      <c r="J949" s="92"/>
      <c r="K949" s="91"/>
      <c r="L949" s="92"/>
      <c r="M949" s="92"/>
      <c r="N949" s="92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</row>
    <row r="950" ht="12.75" customHeight="1">
      <c r="A950" s="90"/>
      <c r="B950" s="91"/>
      <c r="C950" s="92"/>
      <c r="D950" s="90"/>
      <c r="E950" s="91"/>
      <c r="F950" s="92"/>
      <c r="G950" s="92"/>
      <c r="H950" s="91"/>
      <c r="I950" s="92"/>
      <c r="J950" s="92"/>
      <c r="K950" s="91"/>
      <c r="L950" s="92"/>
      <c r="M950" s="92"/>
      <c r="N950" s="92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</row>
    <row r="951" ht="12.75" customHeight="1">
      <c r="A951" s="90"/>
      <c r="B951" s="91"/>
      <c r="C951" s="92"/>
      <c r="D951" s="90"/>
      <c r="E951" s="91"/>
      <c r="F951" s="92"/>
      <c r="G951" s="92"/>
      <c r="H951" s="91"/>
      <c r="I951" s="92"/>
      <c r="J951" s="92"/>
      <c r="K951" s="91"/>
      <c r="L951" s="92"/>
      <c r="M951" s="92"/>
      <c r="N951" s="92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</row>
    <row r="952" ht="12.75" customHeight="1">
      <c r="A952" s="90"/>
      <c r="B952" s="91"/>
      <c r="C952" s="92"/>
      <c r="D952" s="90"/>
      <c r="E952" s="91"/>
      <c r="F952" s="92"/>
      <c r="G952" s="92"/>
      <c r="H952" s="91"/>
      <c r="I952" s="92"/>
      <c r="J952" s="92"/>
      <c r="K952" s="91"/>
      <c r="L952" s="92"/>
      <c r="M952" s="92"/>
      <c r="N952" s="92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</row>
    <row r="953" ht="12.75" customHeight="1">
      <c r="A953" s="90"/>
      <c r="B953" s="91"/>
      <c r="C953" s="92"/>
      <c r="D953" s="90"/>
      <c r="E953" s="91"/>
      <c r="F953" s="92"/>
      <c r="G953" s="92"/>
      <c r="H953" s="91"/>
      <c r="I953" s="92"/>
      <c r="J953" s="92"/>
      <c r="K953" s="91"/>
      <c r="L953" s="92"/>
      <c r="M953" s="92"/>
      <c r="N953" s="92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</row>
    <row r="954" ht="12.75" customHeight="1">
      <c r="A954" s="90"/>
      <c r="B954" s="91"/>
      <c r="C954" s="92"/>
      <c r="D954" s="90"/>
      <c r="E954" s="91"/>
      <c r="F954" s="92"/>
      <c r="G954" s="92"/>
      <c r="H954" s="91"/>
      <c r="I954" s="92"/>
      <c r="J954" s="92"/>
      <c r="K954" s="91"/>
      <c r="L954" s="92"/>
      <c r="M954" s="92"/>
      <c r="N954" s="92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</row>
    <row r="955" ht="12.75" customHeight="1">
      <c r="A955" s="90"/>
      <c r="B955" s="91"/>
      <c r="C955" s="92"/>
      <c r="D955" s="90"/>
      <c r="E955" s="91"/>
      <c r="F955" s="92"/>
      <c r="G955" s="92"/>
      <c r="H955" s="91"/>
      <c r="I955" s="92"/>
      <c r="J955" s="92"/>
      <c r="K955" s="91"/>
      <c r="L955" s="92"/>
      <c r="M955" s="92"/>
      <c r="N955" s="92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</row>
    <row r="956" ht="12.75" customHeight="1">
      <c r="A956" s="90"/>
      <c r="B956" s="91"/>
      <c r="C956" s="92"/>
      <c r="D956" s="90"/>
      <c r="E956" s="91"/>
      <c r="F956" s="92"/>
      <c r="G956" s="92"/>
      <c r="H956" s="91"/>
      <c r="I956" s="92"/>
      <c r="J956" s="92"/>
      <c r="K956" s="91"/>
      <c r="L956" s="92"/>
      <c r="M956" s="92"/>
      <c r="N956" s="92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</row>
    <row r="957" ht="12.75" customHeight="1">
      <c r="A957" s="90"/>
      <c r="B957" s="91"/>
      <c r="C957" s="92"/>
      <c r="D957" s="90"/>
      <c r="E957" s="91"/>
      <c r="F957" s="92"/>
      <c r="G957" s="92"/>
      <c r="H957" s="91"/>
      <c r="I957" s="92"/>
      <c r="J957" s="92"/>
      <c r="K957" s="91"/>
      <c r="L957" s="92"/>
      <c r="M957" s="92"/>
      <c r="N957" s="92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</row>
    <row r="958" ht="12.75" customHeight="1">
      <c r="A958" s="90"/>
      <c r="B958" s="91"/>
      <c r="C958" s="92"/>
      <c r="D958" s="90"/>
      <c r="E958" s="91"/>
      <c r="F958" s="92"/>
      <c r="G958" s="92"/>
      <c r="H958" s="91"/>
      <c r="I958" s="92"/>
      <c r="J958" s="92"/>
      <c r="K958" s="91"/>
      <c r="L958" s="92"/>
      <c r="M958" s="92"/>
      <c r="N958" s="92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</row>
    <row r="959" ht="12.75" customHeight="1">
      <c r="A959" s="90"/>
      <c r="B959" s="91"/>
      <c r="C959" s="92"/>
      <c r="D959" s="90"/>
      <c r="E959" s="91"/>
      <c r="F959" s="92"/>
      <c r="G959" s="92"/>
      <c r="H959" s="91"/>
      <c r="I959" s="92"/>
      <c r="J959" s="92"/>
      <c r="K959" s="91"/>
      <c r="L959" s="92"/>
      <c r="M959" s="92"/>
      <c r="N959" s="92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</row>
    <row r="960" ht="12.75" customHeight="1">
      <c r="A960" s="90"/>
      <c r="B960" s="91"/>
      <c r="C960" s="92"/>
      <c r="D960" s="90"/>
      <c r="E960" s="91"/>
      <c r="F960" s="92"/>
      <c r="G960" s="92"/>
      <c r="H960" s="91"/>
      <c r="I960" s="92"/>
      <c r="J960" s="92"/>
      <c r="K960" s="91"/>
      <c r="L960" s="92"/>
      <c r="M960" s="92"/>
      <c r="N960" s="92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</row>
    <row r="961" ht="12.75" customHeight="1">
      <c r="A961" s="90"/>
      <c r="B961" s="91"/>
      <c r="C961" s="92"/>
      <c r="D961" s="90"/>
      <c r="E961" s="91"/>
      <c r="F961" s="92"/>
      <c r="G961" s="92"/>
      <c r="H961" s="91"/>
      <c r="I961" s="92"/>
      <c r="J961" s="92"/>
      <c r="K961" s="91"/>
      <c r="L961" s="92"/>
      <c r="M961" s="92"/>
      <c r="N961" s="92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</row>
    <row r="962" ht="12.75" customHeight="1">
      <c r="A962" s="90"/>
      <c r="B962" s="91"/>
      <c r="C962" s="92"/>
      <c r="D962" s="90"/>
      <c r="E962" s="91"/>
      <c r="F962" s="92"/>
      <c r="G962" s="92"/>
      <c r="H962" s="91"/>
      <c r="I962" s="92"/>
      <c r="J962" s="92"/>
      <c r="K962" s="91"/>
      <c r="L962" s="92"/>
      <c r="M962" s="92"/>
      <c r="N962" s="92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</row>
    <row r="963" ht="12.75" customHeight="1">
      <c r="A963" s="90"/>
      <c r="B963" s="91"/>
      <c r="C963" s="92"/>
      <c r="D963" s="90"/>
      <c r="E963" s="91"/>
      <c r="F963" s="92"/>
      <c r="G963" s="92"/>
      <c r="H963" s="91"/>
      <c r="I963" s="92"/>
      <c r="J963" s="92"/>
      <c r="K963" s="91"/>
      <c r="L963" s="92"/>
      <c r="M963" s="92"/>
      <c r="N963" s="92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</row>
    <row r="964" ht="12.75" customHeight="1">
      <c r="A964" s="90"/>
      <c r="B964" s="91"/>
      <c r="C964" s="92"/>
      <c r="D964" s="90"/>
      <c r="E964" s="91"/>
      <c r="F964" s="92"/>
      <c r="G964" s="92"/>
      <c r="H964" s="91"/>
      <c r="I964" s="92"/>
      <c r="J964" s="92"/>
      <c r="K964" s="91"/>
      <c r="L964" s="92"/>
      <c r="M964" s="92"/>
      <c r="N964" s="92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</row>
    <row r="965" ht="12.75" customHeight="1">
      <c r="A965" s="90"/>
      <c r="B965" s="91"/>
      <c r="C965" s="92"/>
      <c r="D965" s="90"/>
      <c r="E965" s="91"/>
      <c r="F965" s="92"/>
      <c r="G965" s="92"/>
      <c r="H965" s="91"/>
      <c r="I965" s="92"/>
      <c r="J965" s="92"/>
      <c r="K965" s="91"/>
      <c r="L965" s="92"/>
      <c r="M965" s="92"/>
      <c r="N965" s="92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</row>
    <row r="966" ht="12.75" customHeight="1">
      <c r="A966" s="90"/>
      <c r="B966" s="91"/>
      <c r="C966" s="92"/>
      <c r="D966" s="90"/>
      <c r="E966" s="91"/>
      <c r="F966" s="92"/>
      <c r="G966" s="92"/>
      <c r="H966" s="91"/>
      <c r="I966" s="92"/>
      <c r="J966" s="92"/>
      <c r="K966" s="91"/>
      <c r="L966" s="92"/>
      <c r="M966" s="92"/>
      <c r="N966" s="92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</row>
    <row r="967" ht="12.75" customHeight="1">
      <c r="A967" s="90"/>
      <c r="B967" s="91"/>
      <c r="C967" s="92"/>
      <c r="D967" s="90"/>
      <c r="E967" s="91"/>
      <c r="F967" s="92"/>
      <c r="G967" s="92"/>
      <c r="H967" s="91"/>
      <c r="I967" s="92"/>
      <c r="J967" s="92"/>
      <c r="K967" s="91"/>
      <c r="L967" s="92"/>
      <c r="M967" s="92"/>
      <c r="N967" s="92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</row>
    <row r="968" ht="12.75" customHeight="1">
      <c r="A968" s="90"/>
      <c r="B968" s="91"/>
      <c r="C968" s="92"/>
      <c r="D968" s="90"/>
      <c r="E968" s="91"/>
      <c r="F968" s="92"/>
      <c r="G968" s="92"/>
      <c r="H968" s="91"/>
      <c r="I968" s="92"/>
      <c r="J968" s="92"/>
      <c r="K968" s="91"/>
      <c r="L968" s="92"/>
      <c r="M968" s="92"/>
      <c r="N968" s="92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</row>
    <row r="969" ht="12.75" customHeight="1">
      <c r="A969" s="90"/>
      <c r="B969" s="91"/>
      <c r="C969" s="92"/>
      <c r="D969" s="90"/>
      <c r="E969" s="91"/>
      <c r="F969" s="92"/>
      <c r="G969" s="92"/>
      <c r="H969" s="91"/>
      <c r="I969" s="92"/>
      <c r="J969" s="92"/>
      <c r="K969" s="91"/>
      <c r="L969" s="92"/>
      <c r="M969" s="92"/>
      <c r="N969" s="92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</row>
    <row r="970" ht="12.75" customHeight="1">
      <c r="A970" s="90"/>
      <c r="B970" s="91"/>
      <c r="C970" s="92"/>
      <c r="D970" s="90"/>
      <c r="E970" s="91"/>
      <c r="F970" s="92"/>
      <c r="G970" s="92"/>
      <c r="H970" s="91"/>
      <c r="I970" s="92"/>
      <c r="J970" s="92"/>
      <c r="K970" s="91"/>
      <c r="L970" s="92"/>
      <c r="M970" s="92"/>
      <c r="N970" s="92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</row>
    <row r="971" ht="12.75" customHeight="1">
      <c r="A971" s="90"/>
      <c r="B971" s="91"/>
      <c r="C971" s="92"/>
      <c r="D971" s="90"/>
      <c r="E971" s="91"/>
      <c r="F971" s="92"/>
      <c r="G971" s="92"/>
      <c r="H971" s="91"/>
      <c r="I971" s="92"/>
      <c r="J971" s="92"/>
      <c r="K971" s="91"/>
      <c r="L971" s="92"/>
      <c r="M971" s="92"/>
      <c r="N971" s="92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</row>
    <row r="972" ht="12.75" customHeight="1">
      <c r="A972" s="90"/>
      <c r="B972" s="91"/>
      <c r="C972" s="92"/>
      <c r="D972" s="90"/>
      <c r="E972" s="91"/>
      <c r="F972" s="92"/>
      <c r="G972" s="92"/>
      <c r="H972" s="91"/>
      <c r="I972" s="92"/>
      <c r="J972" s="92"/>
      <c r="K972" s="91"/>
      <c r="L972" s="92"/>
      <c r="M972" s="92"/>
      <c r="N972" s="92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</row>
    <row r="973" ht="12.75" customHeight="1">
      <c r="A973" s="90"/>
      <c r="B973" s="91"/>
      <c r="C973" s="92"/>
      <c r="D973" s="90"/>
      <c r="E973" s="91"/>
      <c r="F973" s="92"/>
      <c r="G973" s="92"/>
      <c r="H973" s="91"/>
      <c r="I973" s="92"/>
      <c r="J973" s="92"/>
      <c r="K973" s="91"/>
      <c r="L973" s="92"/>
      <c r="M973" s="92"/>
      <c r="N973" s="92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</row>
    <row r="974" ht="12.75" customHeight="1">
      <c r="A974" s="90"/>
      <c r="B974" s="91"/>
      <c r="C974" s="92"/>
      <c r="D974" s="90"/>
      <c r="E974" s="91"/>
      <c r="F974" s="92"/>
      <c r="G974" s="92"/>
      <c r="H974" s="91"/>
      <c r="I974" s="92"/>
      <c r="J974" s="92"/>
      <c r="K974" s="91"/>
      <c r="L974" s="92"/>
      <c r="M974" s="92"/>
      <c r="N974" s="92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</row>
    <row r="975" ht="12.75" customHeight="1">
      <c r="A975" s="90"/>
      <c r="B975" s="91"/>
      <c r="C975" s="92"/>
      <c r="D975" s="90"/>
      <c r="E975" s="91"/>
      <c r="F975" s="92"/>
      <c r="G975" s="92"/>
      <c r="H975" s="91"/>
      <c r="I975" s="92"/>
      <c r="J975" s="92"/>
      <c r="K975" s="91"/>
      <c r="L975" s="92"/>
      <c r="M975" s="92"/>
      <c r="N975" s="92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</row>
    <row r="976" ht="12.75" customHeight="1">
      <c r="A976" s="90"/>
      <c r="B976" s="91"/>
      <c r="C976" s="92"/>
      <c r="D976" s="90"/>
      <c r="E976" s="91"/>
      <c r="F976" s="92"/>
      <c r="G976" s="92"/>
      <c r="H976" s="91"/>
      <c r="I976" s="92"/>
      <c r="J976" s="92"/>
      <c r="K976" s="91"/>
      <c r="L976" s="92"/>
      <c r="M976" s="92"/>
      <c r="N976" s="92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</row>
    <row r="977" ht="12.75" customHeight="1">
      <c r="A977" s="90"/>
      <c r="B977" s="91"/>
      <c r="C977" s="92"/>
      <c r="D977" s="90"/>
      <c r="E977" s="91"/>
      <c r="F977" s="92"/>
      <c r="G977" s="92"/>
      <c r="H977" s="91"/>
      <c r="I977" s="92"/>
      <c r="J977" s="92"/>
      <c r="K977" s="91"/>
      <c r="L977" s="92"/>
      <c r="M977" s="92"/>
      <c r="N977" s="92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</row>
    <row r="978" ht="12.75" customHeight="1">
      <c r="A978" s="90"/>
      <c r="B978" s="91"/>
      <c r="C978" s="92"/>
      <c r="D978" s="90"/>
      <c r="E978" s="91"/>
      <c r="F978" s="92"/>
      <c r="G978" s="92"/>
      <c r="H978" s="91"/>
      <c r="I978" s="92"/>
      <c r="J978" s="92"/>
      <c r="K978" s="91"/>
      <c r="L978" s="92"/>
      <c r="M978" s="92"/>
      <c r="N978" s="92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</row>
    <row r="979" ht="12.75" customHeight="1">
      <c r="A979" s="90"/>
      <c r="B979" s="91"/>
      <c r="C979" s="92"/>
      <c r="D979" s="90"/>
      <c r="E979" s="91"/>
      <c r="F979" s="92"/>
      <c r="G979" s="92"/>
      <c r="H979" s="91"/>
      <c r="I979" s="92"/>
      <c r="J979" s="92"/>
      <c r="K979" s="91"/>
      <c r="L979" s="92"/>
      <c r="M979" s="92"/>
      <c r="N979" s="92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</row>
    <row r="980" ht="12.75" customHeight="1">
      <c r="A980" s="90"/>
      <c r="B980" s="91"/>
      <c r="C980" s="92"/>
      <c r="D980" s="90"/>
      <c r="E980" s="91"/>
      <c r="F980" s="92"/>
      <c r="G980" s="92"/>
      <c r="H980" s="91"/>
      <c r="I980" s="92"/>
      <c r="J980" s="92"/>
      <c r="K980" s="91"/>
      <c r="L980" s="92"/>
      <c r="M980" s="92"/>
      <c r="N980" s="92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</row>
    <row r="981" ht="12.75" customHeight="1">
      <c r="A981" s="90"/>
      <c r="B981" s="91"/>
      <c r="C981" s="92"/>
      <c r="D981" s="90"/>
      <c r="E981" s="91"/>
      <c r="F981" s="92"/>
      <c r="G981" s="92"/>
      <c r="H981" s="91"/>
      <c r="I981" s="92"/>
      <c r="J981" s="92"/>
      <c r="K981" s="91"/>
      <c r="L981" s="92"/>
      <c r="M981" s="92"/>
      <c r="N981" s="92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</row>
    <row r="982" ht="12.75" customHeight="1">
      <c r="A982" s="90"/>
      <c r="B982" s="91"/>
      <c r="C982" s="92"/>
      <c r="D982" s="90"/>
      <c r="E982" s="91"/>
      <c r="F982" s="92"/>
      <c r="G982" s="92"/>
      <c r="H982" s="91"/>
      <c r="I982" s="92"/>
      <c r="J982" s="92"/>
      <c r="K982" s="91"/>
      <c r="L982" s="92"/>
      <c r="M982" s="92"/>
      <c r="N982" s="92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</row>
    <row r="983" ht="12.75" customHeight="1">
      <c r="A983" s="90"/>
      <c r="B983" s="91"/>
      <c r="C983" s="92"/>
      <c r="D983" s="90"/>
      <c r="E983" s="91"/>
      <c r="F983" s="92"/>
      <c r="G983" s="92"/>
      <c r="H983" s="91"/>
      <c r="I983" s="92"/>
      <c r="J983" s="92"/>
      <c r="K983" s="91"/>
      <c r="L983" s="92"/>
      <c r="M983" s="92"/>
      <c r="N983" s="92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</row>
    <row r="984" ht="12.75" customHeight="1">
      <c r="A984" s="90"/>
      <c r="B984" s="91"/>
      <c r="C984" s="92"/>
      <c r="D984" s="90"/>
      <c r="E984" s="91"/>
      <c r="F984" s="92"/>
      <c r="G984" s="92"/>
      <c r="H984" s="91"/>
      <c r="I984" s="92"/>
      <c r="J984" s="92"/>
      <c r="K984" s="91"/>
      <c r="L984" s="92"/>
      <c r="M984" s="92"/>
      <c r="N984" s="92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</row>
    <row r="985" ht="12.75" customHeight="1">
      <c r="A985" s="90"/>
      <c r="B985" s="91"/>
      <c r="C985" s="92"/>
      <c r="D985" s="90"/>
      <c r="E985" s="91"/>
      <c r="F985" s="92"/>
      <c r="G985" s="92"/>
      <c r="H985" s="91"/>
      <c r="I985" s="92"/>
      <c r="J985" s="92"/>
      <c r="K985" s="91"/>
      <c r="L985" s="92"/>
      <c r="M985" s="92"/>
      <c r="N985" s="92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</row>
    <row r="986" ht="12.75" customHeight="1">
      <c r="A986" s="90"/>
      <c r="B986" s="91"/>
      <c r="C986" s="92"/>
      <c r="D986" s="90"/>
      <c r="E986" s="91"/>
      <c r="F986" s="92"/>
      <c r="G986" s="92"/>
      <c r="H986" s="91"/>
      <c r="I986" s="92"/>
      <c r="J986" s="92"/>
      <c r="K986" s="91"/>
      <c r="L986" s="92"/>
      <c r="M986" s="92"/>
      <c r="N986" s="92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</row>
    <row r="987" ht="12.75" customHeight="1">
      <c r="A987" s="90"/>
      <c r="B987" s="91"/>
      <c r="C987" s="92"/>
      <c r="D987" s="90"/>
      <c r="E987" s="91"/>
      <c r="F987" s="92"/>
      <c r="G987" s="92"/>
      <c r="H987" s="91"/>
      <c r="I987" s="92"/>
      <c r="J987" s="92"/>
      <c r="K987" s="91"/>
      <c r="L987" s="92"/>
      <c r="M987" s="92"/>
      <c r="N987" s="92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</row>
    <row r="988" ht="12.75" customHeight="1">
      <c r="A988" s="90"/>
      <c r="B988" s="91"/>
      <c r="C988" s="92"/>
      <c r="D988" s="90"/>
      <c r="E988" s="91"/>
      <c r="F988" s="92"/>
      <c r="G988" s="92"/>
      <c r="H988" s="91"/>
      <c r="I988" s="92"/>
      <c r="J988" s="92"/>
      <c r="K988" s="91"/>
      <c r="L988" s="92"/>
      <c r="M988" s="92"/>
      <c r="N988" s="92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</row>
    <row r="989" ht="12.75" customHeight="1">
      <c r="A989" s="90"/>
      <c r="B989" s="91"/>
      <c r="C989" s="92"/>
      <c r="D989" s="90"/>
      <c r="E989" s="91"/>
      <c r="F989" s="92"/>
      <c r="G989" s="92"/>
      <c r="H989" s="91"/>
      <c r="I989" s="92"/>
      <c r="J989" s="92"/>
      <c r="K989" s="91"/>
      <c r="L989" s="92"/>
      <c r="M989" s="92"/>
      <c r="N989" s="92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</row>
    <row r="990" ht="12.75" customHeight="1">
      <c r="A990" s="90"/>
      <c r="B990" s="91"/>
      <c r="C990" s="92"/>
      <c r="D990" s="90"/>
      <c r="E990" s="91"/>
      <c r="F990" s="92"/>
      <c r="G990" s="92"/>
      <c r="H990" s="91"/>
      <c r="I990" s="92"/>
      <c r="J990" s="92"/>
      <c r="K990" s="91"/>
      <c r="L990" s="92"/>
      <c r="M990" s="92"/>
      <c r="N990" s="92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</row>
    <row r="991" ht="12.75" customHeight="1">
      <c r="A991" s="90"/>
      <c r="B991" s="91"/>
      <c r="C991" s="92"/>
      <c r="D991" s="90"/>
      <c r="E991" s="91"/>
      <c r="F991" s="92"/>
      <c r="G991" s="92"/>
      <c r="H991" s="91"/>
      <c r="I991" s="92"/>
      <c r="J991" s="92"/>
      <c r="K991" s="91"/>
      <c r="L991" s="92"/>
      <c r="M991" s="92"/>
      <c r="N991" s="92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</row>
    <row r="992" ht="12.75" customHeight="1">
      <c r="A992" s="90"/>
      <c r="B992" s="91"/>
      <c r="C992" s="92"/>
      <c r="D992" s="90"/>
      <c r="E992" s="91"/>
      <c r="F992" s="92"/>
      <c r="G992" s="92"/>
      <c r="H992" s="91"/>
      <c r="I992" s="92"/>
      <c r="J992" s="92"/>
      <c r="K992" s="91"/>
      <c r="L992" s="92"/>
      <c r="M992" s="92"/>
      <c r="N992" s="92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</row>
    <row r="993" ht="12.75" customHeight="1">
      <c r="A993" s="90"/>
      <c r="B993" s="91"/>
      <c r="C993" s="92"/>
      <c r="D993" s="90"/>
      <c r="E993" s="91"/>
      <c r="F993" s="92"/>
      <c r="G993" s="92"/>
      <c r="H993" s="91"/>
      <c r="I993" s="92"/>
      <c r="J993" s="92"/>
      <c r="K993" s="91"/>
      <c r="L993" s="92"/>
      <c r="M993" s="92"/>
      <c r="N993" s="92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</row>
    <row r="994" ht="12.75" customHeight="1">
      <c r="A994" s="90"/>
      <c r="B994" s="91"/>
      <c r="C994" s="92"/>
      <c r="D994" s="90"/>
      <c r="E994" s="91"/>
      <c r="F994" s="92"/>
      <c r="G994" s="92"/>
      <c r="H994" s="91"/>
      <c r="I994" s="92"/>
      <c r="J994" s="92"/>
      <c r="K994" s="91"/>
      <c r="L994" s="92"/>
      <c r="M994" s="92"/>
      <c r="N994" s="92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</row>
    <row r="995" ht="12.75" customHeight="1">
      <c r="A995" s="90"/>
      <c r="B995" s="91"/>
      <c r="C995" s="92"/>
      <c r="D995" s="90"/>
      <c r="E995" s="91"/>
      <c r="F995" s="92"/>
      <c r="G995" s="92"/>
      <c r="H995" s="91"/>
      <c r="I995" s="92"/>
      <c r="J995" s="92"/>
      <c r="K995" s="91"/>
      <c r="L995" s="92"/>
      <c r="M995" s="92"/>
      <c r="N995" s="92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</row>
    <row r="996" ht="12.75" customHeight="1">
      <c r="A996" s="90"/>
      <c r="B996" s="91"/>
      <c r="C996" s="92"/>
      <c r="D996" s="90"/>
      <c r="E996" s="91"/>
      <c r="F996" s="92"/>
      <c r="G996" s="92"/>
      <c r="H996" s="91"/>
      <c r="I996" s="92"/>
      <c r="J996" s="92"/>
      <c r="K996" s="91"/>
      <c r="L996" s="92"/>
      <c r="M996" s="92"/>
      <c r="N996" s="92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</row>
    <row r="997" ht="12.75" customHeight="1">
      <c r="A997" s="90"/>
      <c r="B997" s="91"/>
      <c r="C997" s="92"/>
      <c r="D997" s="90"/>
      <c r="E997" s="91"/>
      <c r="F997" s="92"/>
      <c r="G997" s="92"/>
      <c r="H997" s="91"/>
      <c r="I997" s="92"/>
      <c r="J997" s="92"/>
      <c r="K997" s="91"/>
      <c r="L997" s="92"/>
      <c r="M997" s="92"/>
      <c r="N997" s="92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</row>
    <row r="998" ht="12.75" customHeight="1">
      <c r="A998" s="90"/>
      <c r="B998" s="91"/>
      <c r="C998" s="92"/>
      <c r="D998" s="90"/>
      <c r="E998" s="91"/>
      <c r="F998" s="92"/>
      <c r="G998" s="92"/>
      <c r="H998" s="91"/>
      <c r="I998" s="92"/>
      <c r="J998" s="92"/>
      <c r="K998" s="91"/>
      <c r="L998" s="92"/>
      <c r="M998" s="92"/>
      <c r="N998" s="92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</row>
    <row r="999" ht="12.75" customHeight="1">
      <c r="A999" s="90"/>
      <c r="B999" s="91"/>
      <c r="C999" s="92"/>
      <c r="D999" s="90"/>
      <c r="E999" s="91"/>
      <c r="F999" s="92"/>
      <c r="G999" s="92"/>
      <c r="H999" s="91"/>
      <c r="I999" s="92"/>
      <c r="J999" s="92"/>
      <c r="K999" s="91"/>
      <c r="L999" s="92"/>
      <c r="M999" s="92"/>
      <c r="N999" s="92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</row>
    <row r="1000" ht="12.75" customHeight="1">
      <c r="A1000" s="90"/>
      <c r="B1000" s="91"/>
      <c r="C1000" s="92"/>
      <c r="D1000" s="90"/>
      <c r="E1000" s="91"/>
      <c r="F1000" s="92"/>
      <c r="G1000" s="92"/>
      <c r="H1000" s="91"/>
      <c r="I1000" s="92"/>
      <c r="J1000" s="92"/>
      <c r="K1000" s="91"/>
      <c r="L1000" s="92"/>
      <c r="M1000" s="92"/>
      <c r="N1000" s="92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</row>
  </sheetData>
  <mergeCells count="4">
    <mergeCell ref="B2:C2"/>
    <mergeCell ref="E2:F2"/>
    <mergeCell ref="H2:I2"/>
    <mergeCell ref="K2:L2"/>
  </mergeCells>
  <conditionalFormatting sqref="E19:E21">
    <cfRule type="cellIs" dxfId="10" priority="1" stopIfTrue="1" operator="equal">
      <formula>0</formula>
    </cfRule>
  </conditionalFormatting>
  <conditionalFormatting sqref="K19">
    <cfRule type="cellIs" dxfId="10" priority="2" stopIfTrue="1" operator="equal">
      <formula>0</formula>
    </cfRule>
  </conditionalFormatting>
  <conditionalFormatting sqref="K20">
    <cfRule type="cellIs" dxfId="10" priority="3" stopIfTrue="1" operator="equal">
      <formula>0</formula>
    </cfRule>
  </conditionalFormatting>
  <conditionalFormatting sqref="K21">
    <cfRule type="cellIs" dxfId="10" priority="4" stopIfTrue="1" operator="equal">
      <formula>0</formula>
    </cfRule>
  </conditionalFormatting>
  <conditionalFormatting sqref="H19">
    <cfRule type="cellIs" dxfId="10" priority="5" stopIfTrue="1" operator="equal">
      <formula>0</formula>
    </cfRule>
  </conditionalFormatting>
  <conditionalFormatting sqref="H20">
    <cfRule type="cellIs" dxfId="10" priority="6" stopIfTrue="1" operator="equal">
      <formula>0</formula>
    </cfRule>
  </conditionalFormatting>
  <conditionalFormatting sqref="H21">
    <cfRule type="cellIs" dxfId="10" priority="7" stopIfTrue="1" operator="equal">
      <formula>0</formula>
    </cfRule>
  </conditionalFormatting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57"/>
    <col customWidth="1" min="2" max="2" width="10.57"/>
    <col customWidth="1" min="3" max="3" width="25.71"/>
    <col customWidth="1" min="4" max="4" width="12.86"/>
    <col customWidth="1" min="5" max="5" width="10.57"/>
    <col customWidth="1" min="6" max="7" width="10.71"/>
    <col customWidth="1" min="8" max="8" width="3.71"/>
    <col customWidth="1" min="9" max="26" width="11.43"/>
  </cols>
  <sheetData>
    <row r="1" ht="27.0" customHeight="1">
      <c r="A1" s="28"/>
      <c r="B1" s="28"/>
      <c r="C1" s="28"/>
      <c r="D1" s="39"/>
      <c r="E1" s="28"/>
      <c r="F1" s="28"/>
      <c r="G1" s="103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ht="12.75" customHeight="1">
      <c r="A2" s="104" t="s">
        <v>1144</v>
      </c>
      <c r="B2" s="105"/>
      <c r="C2" s="105"/>
      <c r="D2" s="105"/>
      <c r="E2" s="105"/>
      <c r="F2" s="105"/>
      <c r="G2" s="106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 ht="12.75" customHeight="1">
      <c r="A3" s="107"/>
      <c r="B3" s="107" t="s">
        <v>1145</v>
      </c>
      <c r="C3" s="105"/>
      <c r="D3" s="107"/>
      <c r="E3" s="105"/>
      <c r="F3" s="105"/>
      <c r="G3" s="106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</row>
    <row r="4" ht="12.75" customHeight="1">
      <c r="A4" s="108"/>
      <c r="B4" s="28"/>
      <c r="C4" s="28"/>
      <c r="D4" s="108"/>
      <c r="E4" s="28"/>
      <c r="F4" s="28"/>
      <c r="G4" s="103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ht="12.75" customHeight="1">
      <c r="A5" s="107" t="s">
        <v>1146</v>
      </c>
      <c r="B5" s="28"/>
      <c r="C5" s="28"/>
      <c r="D5" s="107"/>
      <c r="E5" s="28"/>
      <c r="F5" s="28"/>
      <c r="G5" s="103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ht="12.75" customHeight="1">
      <c r="A6" s="109" t="str">
        <f>CONCATENATE(TABLAS!$B$5," ",TABLAS!$C$5)</f>
        <v>R.U.C. : </v>
      </c>
      <c r="B6" s="28"/>
      <c r="C6" s="28"/>
      <c r="D6" s="107"/>
      <c r="E6" s="28"/>
      <c r="F6" s="28"/>
      <c r="G6" s="103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ht="12.75" customHeight="1">
      <c r="A7" s="109" t="str">
        <f>CONCATENATE(TABLAS!$B$4," ",TABLAS!$C$4)</f>
        <v>NOMBRE O RAZÓN SOCIAL: Columna1</v>
      </c>
      <c r="B7" s="28"/>
      <c r="C7" s="28"/>
      <c r="D7" s="107"/>
      <c r="E7" s="28"/>
      <c r="F7" s="28"/>
      <c r="G7" s="103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ht="12.75" customHeight="1">
      <c r="A8" s="107" t="s">
        <v>1147</v>
      </c>
      <c r="B8" s="28"/>
      <c r="C8" s="28"/>
      <c r="D8" s="107"/>
      <c r="E8" s="28"/>
      <c r="F8" s="28"/>
      <c r="G8" s="103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ht="12.75" customHeight="1">
      <c r="A9" s="110"/>
      <c r="B9" s="111"/>
      <c r="C9" s="111"/>
      <c r="D9" s="110"/>
      <c r="E9" s="110"/>
      <c r="F9" s="110"/>
      <c r="G9" s="112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ht="12.75" customHeight="1">
      <c r="A10" s="113" t="s">
        <v>1148</v>
      </c>
      <c r="B10" s="113" t="s">
        <v>1149</v>
      </c>
      <c r="C10" s="114"/>
      <c r="D10" s="113" t="s">
        <v>1150</v>
      </c>
      <c r="E10" s="114"/>
      <c r="F10" s="115" t="s">
        <v>1151</v>
      </c>
      <c r="G10" s="116" t="s">
        <v>1152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ht="12.75" customHeight="1">
      <c r="A11" s="117" t="s">
        <v>1153</v>
      </c>
      <c r="B11" s="117" t="s">
        <v>1154</v>
      </c>
      <c r="C11" s="117" t="s">
        <v>801</v>
      </c>
      <c r="D11" s="117" t="s">
        <v>1155</v>
      </c>
      <c r="E11" s="117" t="s">
        <v>1156</v>
      </c>
      <c r="F11" s="118"/>
      <c r="G11" s="11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ht="12.75" customHeight="1">
      <c r="A12" s="119" t="s">
        <v>1154</v>
      </c>
      <c r="B12" s="120" t="s">
        <v>1157</v>
      </c>
      <c r="C12" s="121"/>
      <c r="D12" s="119" t="s">
        <v>1158</v>
      </c>
      <c r="E12" s="121"/>
      <c r="F12" s="122"/>
      <c r="G12" s="122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</row>
    <row r="13" ht="12.75" customHeight="1">
      <c r="A13" s="123"/>
      <c r="B13" s="124"/>
      <c r="C13" s="123" t="str">
        <f>VLOOKUP(A13,EXIST,2,0)</f>
        <v>#N/A</v>
      </c>
      <c r="D13" s="124"/>
      <c r="E13" s="125"/>
      <c r="F13" s="126"/>
      <c r="G13" s="127">
        <f>+F13*E13</f>
        <v>0</v>
      </c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ht="12.75" customHeight="1">
      <c r="A14" s="123"/>
      <c r="B14" s="124"/>
      <c r="C14" s="123"/>
      <c r="D14" s="124"/>
      <c r="E14" s="125"/>
      <c r="F14" s="126"/>
      <c r="G14" s="127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ht="12.75" customHeight="1">
      <c r="A15" s="123"/>
      <c r="B15" s="124"/>
      <c r="C15" s="123"/>
      <c r="D15" s="124"/>
      <c r="E15" s="125"/>
      <c r="F15" s="126"/>
      <c r="G15" s="127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12.75" customHeight="1">
      <c r="A16" s="123"/>
      <c r="B16" s="124"/>
      <c r="C16" s="123"/>
      <c r="D16" s="124"/>
      <c r="E16" s="125"/>
      <c r="F16" s="126"/>
      <c r="G16" s="127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ht="12.75" customHeight="1">
      <c r="A17" s="123"/>
      <c r="B17" s="124"/>
      <c r="C17" s="123"/>
      <c r="D17" s="124"/>
      <c r="E17" s="125"/>
      <c r="F17" s="126"/>
      <c r="G17" s="127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12.75" customHeight="1">
      <c r="A18" s="123"/>
      <c r="B18" s="124"/>
      <c r="C18" s="123"/>
      <c r="D18" s="124"/>
      <c r="E18" s="125"/>
      <c r="F18" s="126"/>
      <c r="G18" s="127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12.75" customHeight="1">
      <c r="A19" s="123"/>
      <c r="B19" s="124"/>
      <c r="C19" s="123"/>
      <c r="D19" s="124"/>
      <c r="E19" s="125"/>
      <c r="F19" s="126"/>
      <c r="G19" s="127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ht="12.75" customHeight="1">
      <c r="A20" s="123"/>
      <c r="B20" s="124"/>
      <c r="C20" s="123"/>
      <c r="D20" s="124"/>
      <c r="E20" s="125"/>
      <c r="F20" s="126"/>
      <c r="G20" s="127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ht="12.75" customHeight="1">
      <c r="A21" s="28"/>
      <c r="B21" s="28"/>
      <c r="C21" s="28"/>
      <c r="D21" s="28"/>
      <c r="E21" s="103" t="s">
        <v>1159</v>
      </c>
      <c r="F21" s="128"/>
      <c r="G21" s="129">
        <f>SUM(G13:G20)</f>
        <v>0</v>
      </c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ht="12.75" customHeight="1">
      <c r="A22" s="28"/>
      <c r="B22" s="28"/>
      <c r="C22" s="28"/>
      <c r="D22" s="28"/>
      <c r="E22" s="28"/>
      <c r="F22" s="28"/>
      <c r="G22" s="103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ht="12.75" customHeight="1">
      <c r="A23" s="130"/>
      <c r="B23" s="28"/>
      <c r="C23" s="28"/>
      <c r="D23" s="28"/>
      <c r="E23" s="28"/>
      <c r="F23" s="28"/>
      <c r="G23" s="103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ht="12.75" customHeight="1">
      <c r="A24" s="28"/>
      <c r="B24" s="28"/>
      <c r="C24" s="28"/>
      <c r="D24" s="28"/>
      <c r="E24" s="28"/>
      <c r="F24" s="28"/>
      <c r="G24" s="103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12.75" customHeight="1">
      <c r="A25" s="28"/>
      <c r="B25" s="28"/>
      <c r="C25" s="28"/>
      <c r="D25" s="28"/>
      <c r="E25" s="28"/>
      <c r="F25" s="28"/>
      <c r="G25" s="103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12.75" customHeight="1">
      <c r="A26" s="28"/>
      <c r="B26" s="28"/>
      <c r="C26" s="28"/>
      <c r="D26" s="28"/>
      <c r="E26" s="28"/>
      <c r="F26" s="28"/>
      <c r="G26" s="103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12.75" customHeight="1">
      <c r="A27" s="28"/>
      <c r="B27" s="28"/>
      <c r="C27" s="28"/>
      <c r="D27" s="28"/>
      <c r="E27" s="28"/>
      <c r="F27" s="28"/>
      <c r="G27" s="103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12.75" customHeight="1">
      <c r="A28" s="28"/>
      <c r="B28" s="28"/>
      <c r="C28" s="28"/>
      <c r="D28" s="28"/>
      <c r="E28" s="28"/>
      <c r="F28" s="28"/>
      <c r="G28" s="103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12.75" customHeight="1">
      <c r="A29" s="28"/>
      <c r="B29" s="28"/>
      <c r="C29" s="28"/>
      <c r="D29" s="28"/>
      <c r="E29" s="28"/>
      <c r="F29" s="28"/>
      <c r="G29" s="103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12.75" customHeight="1">
      <c r="A30" s="28"/>
      <c r="B30" s="28"/>
      <c r="C30" s="28"/>
      <c r="D30" s="28"/>
      <c r="E30" s="28"/>
      <c r="F30" s="28"/>
      <c r="G30" s="103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ht="12.75" customHeight="1">
      <c r="A31" s="28"/>
      <c r="B31" s="28"/>
      <c r="C31" s="28"/>
      <c r="D31" s="28"/>
      <c r="E31" s="28"/>
      <c r="F31" s="28"/>
      <c r="G31" s="103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ht="12.75" customHeight="1">
      <c r="A32" s="28"/>
      <c r="B32" s="28"/>
      <c r="C32" s="28"/>
      <c r="D32" s="28"/>
      <c r="E32" s="28"/>
      <c r="F32" s="28"/>
      <c r="G32" s="103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ht="12.75" customHeight="1">
      <c r="A33" s="28"/>
      <c r="B33" s="28"/>
      <c r="C33" s="28"/>
      <c r="D33" s="28"/>
      <c r="E33" s="28"/>
      <c r="F33" s="28"/>
      <c r="G33" s="103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ht="12.75" customHeight="1">
      <c r="A34" s="28"/>
      <c r="B34" s="28"/>
      <c r="C34" s="28"/>
      <c r="D34" s="28"/>
      <c r="E34" s="28"/>
      <c r="F34" s="28"/>
      <c r="G34" s="103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ht="12.75" customHeight="1">
      <c r="A35" s="28"/>
      <c r="B35" s="28"/>
      <c r="C35" s="28"/>
      <c r="D35" s="28"/>
      <c r="E35" s="28"/>
      <c r="F35" s="28"/>
      <c r="G35" s="103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ht="12.75" customHeight="1">
      <c r="A36" s="28"/>
      <c r="B36" s="28"/>
      <c r="C36" s="28"/>
      <c r="D36" s="28"/>
      <c r="E36" s="28"/>
      <c r="F36" s="28"/>
      <c r="G36" s="103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ht="12.75" customHeight="1">
      <c r="A37" s="28"/>
      <c r="B37" s="28"/>
      <c r="C37" s="28"/>
      <c r="D37" s="28"/>
      <c r="E37" s="28"/>
      <c r="F37" s="28"/>
      <c r="G37" s="103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ht="12.75" customHeight="1">
      <c r="A38" s="28"/>
      <c r="B38" s="28"/>
      <c r="C38" s="28"/>
      <c r="D38" s="28"/>
      <c r="E38" s="28"/>
      <c r="F38" s="28"/>
      <c r="G38" s="103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ht="12.75" customHeight="1">
      <c r="A39" s="28"/>
      <c r="B39" s="28"/>
      <c r="C39" s="28"/>
      <c r="D39" s="28"/>
      <c r="E39" s="28"/>
      <c r="F39" s="28"/>
      <c r="G39" s="103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ht="12.75" customHeight="1">
      <c r="A40" s="28"/>
      <c r="B40" s="28"/>
      <c r="C40" s="28"/>
      <c r="D40" s="28"/>
      <c r="E40" s="28"/>
      <c r="F40" s="28"/>
      <c r="G40" s="103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ht="12.75" customHeight="1">
      <c r="A41" s="28"/>
      <c r="B41" s="28"/>
      <c r="C41" s="28"/>
      <c r="D41" s="28"/>
      <c r="E41" s="28"/>
      <c r="F41" s="28"/>
      <c r="G41" s="103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ht="12.75" customHeight="1">
      <c r="A42" s="28"/>
      <c r="B42" s="28"/>
      <c r="C42" s="28"/>
      <c r="D42" s="28"/>
      <c r="E42" s="28"/>
      <c r="F42" s="28"/>
      <c r="G42" s="103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ht="12.75" customHeight="1">
      <c r="A43" s="28"/>
      <c r="B43" s="28"/>
      <c r="C43" s="28"/>
      <c r="D43" s="28"/>
      <c r="E43" s="28"/>
      <c r="F43" s="28"/>
      <c r="G43" s="103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ht="12.75" customHeight="1">
      <c r="A44" s="28"/>
      <c r="B44" s="28"/>
      <c r="C44" s="28"/>
      <c r="D44" s="28"/>
      <c r="E44" s="28"/>
      <c r="F44" s="28"/>
      <c r="G44" s="103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ht="12.75" customHeight="1">
      <c r="A45" s="28"/>
      <c r="B45" s="28"/>
      <c r="C45" s="28"/>
      <c r="D45" s="28"/>
      <c r="E45" s="28"/>
      <c r="F45" s="28"/>
      <c r="G45" s="103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ht="12.75" customHeight="1">
      <c r="A46" s="28"/>
      <c r="B46" s="28"/>
      <c r="C46" s="28"/>
      <c r="D46" s="28"/>
      <c r="E46" s="28"/>
      <c r="F46" s="28"/>
      <c r="G46" s="103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ht="12.75" customHeight="1">
      <c r="A47" s="28"/>
      <c r="B47" s="28"/>
      <c r="C47" s="28"/>
      <c r="D47" s="28"/>
      <c r="E47" s="28"/>
      <c r="F47" s="28"/>
      <c r="G47" s="103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ht="12.75" customHeight="1">
      <c r="A48" s="28"/>
      <c r="B48" s="28"/>
      <c r="C48" s="28"/>
      <c r="D48" s="28"/>
      <c r="E48" s="28"/>
      <c r="F48" s="28"/>
      <c r="G48" s="103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ht="12.75" customHeight="1">
      <c r="A49" s="28"/>
      <c r="B49" s="28"/>
      <c r="C49" s="28"/>
      <c r="D49" s="28"/>
      <c r="E49" s="28"/>
      <c r="F49" s="28"/>
      <c r="G49" s="103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ht="12.75" customHeight="1">
      <c r="A50" s="28"/>
      <c r="B50" s="28"/>
      <c r="C50" s="28"/>
      <c r="D50" s="28"/>
      <c r="E50" s="28"/>
      <c r="F50" s="28"/>
      <c r="G50" s="103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ht="12.75" customHeight="1">
      <c r="A51" s="28"/>
      <c r="B51" s="28"/>
      <c r="C51" s="28"/>
      <c r="D51" s="28"/>
      <c r="E51" s="28"/>
      <c r="F51" s="28"/>
      <c r="G51" s="103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ht="12.75" customHeight="1">
      <c r="A52" s="28"/>
      <c r="B52" s="28"/>
      <c r="C52" s="28"/>
      <c r="D52" s="28"/>
      <c r="E52" s="28"/>
      <c r="F52" s="28"/>
      <c r="G52" s="103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ht="12.75" customHeight="1">
      <c r="A53" s="28"/>
      <c r="B53" s="28"/>
      <c r="C53" s="28"/>
      <c r="D53" s="28"/>
      <c r="E53" s="28"/>
      <c r="F53" s="28"/>
      <c r="G53" s="103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ht="12.75" customHeight="1">
      <c r="A54" s="28"/>
      <c r="B54" s="28"/>
      <c r="C54" s="28"/>
      <c r="D54" s="28"/>
      <c r="E54" s="28"/>
      <c r="F54" s="28"/>
      <c r="G54" s="103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ht="12.75" customHeight="1">
      <c r="A55" s="28"/>
      <c r="B55" s="28"/>
      <c r="C55" s="28"/>
      <c r="D55" s="28"/>
      <c r="E55" s="28"/>
      <c r="F55" s="28"/>
      <c r="G55" s="103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ht="12.75" customHeight="1">
      <c r="A56" s="28"/>
      <c r="B56" s="28"/>
      <c r="C56" s="28"/>
      <c r="D56" s="28"/>
      <c r="E56" s="28"/>
      <c r="F56" s="28"/>
      <c r="G56" s="103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ht="12.75" customHeight="1">
      <c r="A57" s="28"/>
      <c r="B57" s="28"/>
      <c r="C57" s="28"/>
      <c r="D57" s="28"/>
      <c r="E57" s="28"/>
      <c r="F57" s="28"/>
      <c r="G57" s="103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ht="12.75" customHeight="1">
      <c r="A58" s="28"/>
      <c r="B58" s="28"/>
      <c r="C58" s="28"/>
      <c r="D58" s="28"/>
      <c r="E58" s="28"/>
      <c r="F58" s="28"/>
      <c r="G58" s="103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ht="12.75" customHeight="1">
      <c r="A59" s="28"/>
      <c r="B59" s="28"/>
      <c r="C59" s="28"/>
      <c r="D59" s="28"/>
      <c r="E59" s="28"/>
      <c r="F59" s="28"/>
      <c r="G59" s="103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ht="12.75" customHeight="1">
      <c r="A60" s="28"/>
      <c r="B60" s="28"/>
      <c r="C60" s="28"/>
      <c r="D60" s="28"/>
      <c r="E60" s="28"/>
      <c r="F60" s="28"/>
      <c r="G60" s="103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ht="12.75" customHeight="1">
      <c r="A61" s="28"/>
      <c r="B61" s="28"/>
      <c r="C61" s="28"/>
      <c r="D61" s="28"/>
      <c r="E61" s="28"/>
      <c r="F61" s="28"/>
      <c r="G61" s="103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ht="12.75" customHeight="1">
      <c r="A62" s="28"/>
      <c r="B62" s="28"/>
      <c r="C62" s="28"/>
      <c r="D62" s="28"/>
      <c r="E62" s="28"/>
      <c r="F62" s="28"/>
      <c r="G62" s="103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ht="12.75" customHeight="1">
      <c r="A63" s="28"/>
      <c r="B63" s="28"/>
      <c r="C63" s="28"/>
      <c r="D63" s="28"/>
      <c r="E63" s="28"/>
      <c r="F63" s="28"/>
      <c r="G63" s="103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ht="12.75" customHeight="1">
      <c r="A64" s="28"/>
      <c r="B64" s="28"/>
      <c r="C64" s="28"/>
      <c r="D64" s="28"/>
      <c r="E64" s="28"/>
      <c r="F64" s="28"/>
      <c r="G64" s="103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ht="12.75" customHeight="1">
      <c r="A65" s="28"/>
      <c r="B65" s="28"/>
      <c r="C65" s="28"/>
      <c r="D65" s="28"/>
      <c r="E65" s="28"/>
      <c r="F65" s="28"/>
      <c r="G65" s="103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ht="12.75" customHeight="1">
      <c r="A66" s="28"/>
      <c r="B66" s="28"/>
      <c r="C66" s="28"/>
      <c r="D66" s="28"/>
      <c r="E66" s="28"/>
      <c r="F66" s="28"/>
      <c r="G66" s="103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ht="12.75" customHeight="1">
      <c r="A67" s="28"/>
      <c r="B67" s="28"/>
      <c r="C67" s="28"/>
      <c r="D67" s="28"/>
      <c r="E67" s="28"/>
      <c r="F67" s="28"/>
      <c r="G67" s="103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ht="12.75" customHeight="1">
      <c r="A68" s="28"/>
      <c r="B68" s="28"/>
      <c r="C68" s="28"/>
      <c r="D68" s="28"/>
      <c r="E68" s="28"/>
      <c r="F68" s="28"/>
      <c r="G68" s="103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ht="12.75" customHeight="1">
      <c r="A69" s="28"/>
      <c r="B69" s="28"/>
      <c r="C69" s="28"/>
      <c r="D69" s="28"/>
      <c r="E69" s="28"/>
      <c r="F69" s="28"/>
      <c r="G69" s="103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ht="12.75" customHeight="1">
      <c r="A70" s="28"/>
      <c r="B70" s="28"/>
      <c r="C70" s="28"/>
      <c r="D70" s="28"/>
      <c r="E70" s="28"/>
      <c r="F70" s="28"/>
      <c r="G70" s="103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ht="12.75" customHeight="1">
      <c r="A71" s="28"/>
      <c r="B71" s="28"/>
      <c r="C71" s="28"/>
      <c r="D71" s="28"/>
      <c r="E71" s="28"/>
      <c r="F71" s="28"/>
      <c r="G71" s="103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ht="12.75" customHeight="1">
      <c r="A72" s="28"/>
      <c r="B72" s="28"/>
      <c r="C72" s="28"/>
      <c r="D72" s="28"/>
      <c r="E72" s="28"/>
      <c r="F72" s="28"/>
      <c r="G72" s="103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ht="12.75" customHeight="1">
      <c r="A73" s="28"/>
      <c r="B73" s="28"/>
      <c r="C73" s="28"/>
      <c r="D73" s="28"/>
      <c r="E73" s="28"/>
      <c r="F73" s="28"/>
      <c r="G73" s="103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ht="12.75" customHeight="1">
      <c r="A74" s="28"/>
      <c r="B74" s="28"/>
      <c r="C74" s="28"/>
      <c r="D74" s="28"/>
      <c r="E74" s="28"/>
      <c r="F74" s="28"/>
      <c r="G74" s="103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ht="12.75" customHeight="1">
      <c r="A75" s="28"/>
      <c r="B75" s="28"/>
      <c r="C75" s="28"/>
      <c r="D75" s="28"/>
      <c r="E75" s="28"/>
      <c r="F75" s="28"/>
      <c r="G75" s="103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ht="12.75" customHeight="1">
      <c r="A76" s="28"/>
      <c r="B76" s="28"/>
      <c r="C76" s="28"/>
      <c r="D76" s="28"/>
      <c r="E76" s="28"/>
      <c r="F76" s="28"/>
      <c r="G76" s="103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ht="12.75" customHeight="1">
      <c r="A77" s="28"/>
      <c r="B77" s="28"/>
      <c r="C77" s="28"/>
      <c r="D77" s="28"/>
      <c r="E77" s="28"/>
      <c r="F77" s="28"/>
      <c r="G77" s="103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ht="12.75" customHeight="1">
      <c r="A78" s="28"/>
      <c r="B78" s="28"/>
      <c r="C78" s="28"/>
      <c r="D78" s="28"/>
      <c r="E78" s="28"/>
      <c r="F78" s="28"/>
      <c r="G78" s="103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ht="12.75" customHeight="1">
      <c r="A79" s="28"/>
      <c r="B79" s="28"/>
      <c r="C79" s="28"/>
      <c r="D79" s="28"/>
      <c r="E79" s="28"/>
      <c r="F79" s="28"/>
      <c r="G79" s="103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ht="12.75" customHeight="1">
      <c r="A80" s="28"/>
      <c r="B80" s="28"/>
      <c r="C80" s="28"/>
      <c r="D80" s="28"/>
      <c r="E80" s="28"/>
      <c r="F80" s="28"/>
      <c r="G80" s="103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ht="12.75" customHeight="1">
      <c r="A81" s="28"/>
      <c r="B81" s="28"/>
      <c r="C81" s="28"/>
      <c r="D81" s="28"/>
      <c r="E81" s="28"/>
      <c r="F81" s="28"/>
      <c r="G81" s="103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ht="12.75" customHeight="1">
      <c r="A82" s="28"/>
      <c r="B82" s="28"/>
      <c r="C82" s="28"/>
      <c r="D82" s="28"/>
      <c r="E82" s="28"/>
      <c r="F82" s="28"/>
      <c r="G82" s="103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ht="12.75" customHeight="1">
      <c r="A83" s="28"/>
      <c r="B83" s="28"/>
      <c r="C83" s="28"/>
      <c r="D83" s="28"/>
      <c r="E83" s="28"/>
      <c r="F83" s="28"/>
      <c r="G83" s="103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ht="12.75" customHeight="1">
      <c r="A84" s="28"/>
      <c r="B84" s="28"/>
      <c r="C84" s="28"/>
      <c r="D84" s="28"/>
      <c r="E84" s="28"/>
      <c r="F84" s="28"/>
      <c r="G84" s="103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ht="12.75" customHeight="1">
      <c r="A85" s="28"/>
      <c r="B85" s="28"/>
      <c r="C85" s="28"/>
      <c r="D85" s="28"/>
      <c r="E85" s="28"/>
      <c r="F85" s="28"/>
      <c r="G85" s="103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ht="12.75" customHeight="1">
      <c r="A86" s="28"/>
      <c r="B86" s="28"/>
      <c r="C86" s="28"/>
      <c r="D86" s="28"/>
      <c r="E86" s="28"/>
      <c r="F86" s="28"/>
      <c r="G86" s="103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ht="12.75" customHeight="1">
      <c r="A87" s="28"/>
      <c r="B87" s="28"/>
      <c r="C87" s="28"/>
      <c r="D87" s="28"/>
      <c r="E87" s="28"/>
      <c r="F87" s="28"/>
      <c r="G87" s="103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ht="12.75" customHeight="1">
      <c r="A88" s="28"/>
      <c r="B88" s="28"/>
      <c r="C88" s="28"/>
      <c r="D88" s="28"/>
      <c r="E88" s="28"/>
      <c r="F88" s="28"/>
      <c r="G88" s="103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ht="12.75" customHeight="1">
      <c r="A89" s="28"/>
      <c r="B89" s="28"/>
      <c r="C89" s="28"/>
      <c r="D89" s="28"/>
      <c r="E89" s="28"/>
      <c r="F89" s="28"/>
      <c r="G89" s="103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ht="12.75" customHeight="1">
      <c r="A90" s="28"/>
      <c r="B90" s="28"/>
      <c r="C90" s="28"/>
      <c r="D90" s="28"/>
      <c r="E90" s="28"/>
      <c r="F90" s="28"/>
      <c r="G90" s="103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ht="12.75" customHeight="1">
      <c r="A91" s="28"/>
      <c r="B91" s="28"/>
      <c r="C91" s="28"/>
      <c r="D91" s="28"/>
      <c r="E91" s="28"/>
      <c r="F91" s="28"/>
      <c r="G91" s="103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ht="12.75" customHeight="1">
      <c r="A92" s="28"/>
      <c r="B92" s="28"/>
      <c r="C92" s="28"/>
      <c r="D92" s="28"/>
      <c r="E92" s="28"/>
      <c r="F92" s="28"/>
      <c r="G92" s="103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ht="12.75" customHeight="1">
      <c r="A93" s="28"/>
      <c r="B93" s="28"/>
      <c r="C93" s="28"/>
      <c r="D93" s="28"/>
      <c r="E93" s="28"/>
      <c r="F93" s="28"/>
      <c r="G93" s="103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ht="12.75" customHeight="1">
      <c r="A94" s="28"/>
      <c r="B94" s="28"/>
      <c r="C94" s="28"/>
      <c r="D94" s="28"/>
      <c r="E94" s="28"/>
      <c r="F94" s="28"/>
      <c r="G94" s="103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ht="12.75" customHeight="1">
      <c r="A95" s="28"/>
      <c r="B95" s="28"/>
      <c r="C95" s="28"/>
      <c r="D95" s="28"/>
      <c r="E95" s="28"/>
      <c r="F95" s="28"/>
      <c r="G95" s="103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ht="12.75" customHeight="1">
      <c r="A96" s="28"/>
      <c r="B96" s="28"/>
      <c r="C96" s="28"/>
      <c r="D96" s="28"/>
      <c r="E96" s="28"/>
      <c r="F96" s="28"/>
      <c r="G96" s="103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ht="12.75" customHeight="1">
      <c r="A97" s="28"/>
      <c r="B97" s="28"/>
      <c r="C97" s="28"/>
      <c r="D97" s="28"/>
      <c r="E97" s="28"/>
      <c r="F97" s="28"/>
      <c r="G97" s="103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ht="12.75" customHeight="1">
      <c r="A98" s="28"/>
      <c r="B98" s="28"/>
      <c r="C98" s="28"/>
      <c r="D98" s="28"/>
      <c r="E98" s="28"/>
      <c r="F98" s="28"/>
      <c r="G98" s="103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ht="12.75" customHeight="1">
      <c r="A99" s="28"/>
      <c r="B99" s="28"/>
      <c r="C99" s="28"/>
      <c r="D99" s="28"/>
      <c r="E99" s="28"/>
      <c r="F99" s="28"/>
      <c r="G99" s="103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ht="12.75" customHeight="1">
      <c r="A100" s="28"/>
      <c r="B100" s="28"/>
      <c r="C100" s="28"/>
      <c r="D100" s="28"/>
      <c r="E100" s="28"/>
      <c r="F100" s="28"/>
      <c r="G100" s="103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ht="12.75" customHeight="1">
      <c r="A101" s="28"/>
      <c r="B101" s="28"/>
      <c r="C101" s="28"/>
      <c r="D101" s="28"/>
      <c r="E101" s="28"/>
      <c r="F101" s="28"/>
      <c r="G101" s="103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ht="12.75" customHeight="1">
      <c r="A102" s="28"/>
      <c r="B102" s="28"/>
      <c r="C102" s="28"/>
      <c r="D102" s="28"/>
      <c r="E102" s="28"/>
      <c r="F102" s="28"/>
      <c r="G102" s="103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ht="12.75" customHeight="1">
      <c r="A103" s="28"/>
      <c r="B103" s="28"/>
      <c r="C103" s="28"/>
      <c r="D103" s="28"/>
      <c r="E103" s="28"/>
      <c r="F103" s="28"/>
      <c r="G103" s="103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ht="12.75" customHeight="1">
      <c r="A104" s="28"/>
      <c r="B104" s="28"/>
      <c r="C104" s="28"/>
      <c r="D104" s="28"/>
      <c r="E104" s="28"/>
      <c r="F104" s="28"/>
      <c r="G104" s="103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ht="12.75" customHeight="1">
      <c r="A105" s="28"/>
      <c r="B105" s="28"/>
      <c r="C105" s="28"/>
      <c r="D105" s="28"/>
      <c r="E105" s="28"/>
      <c r="F105" s="28"/>
      <c r="G105" s="103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ht="12.75" customHeight="1">
      <c r="A106" s="28"/>
      <c r="B106" s="28"/>
      <c r="C106" s="28"/>
      <c r="D106" s="28"/>
      <c r="E106" s="28"/>
      <c r="F106" s="28"/>
      <c r="G106" s="103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ht="12.75" customHeight="1">
      <c r="A107" s="28"/>
      <c r="B107" s="28"/>
      <c r="C107" s="28"/>
      <c r="D107" s="28"/>
      <c r="E107" s="28"/>
      <c r="F107" s="28"/>
      <c r="G107" s="103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ht="12.75" customHeight="1">
      <c r="A108" s="28"/>
      <c r="B108" s="28"/>
      <c r="C108" s="28"/>
      <c r="D108" s="28"/>
      <c r="E108" s="28"/>
      <c r="F108" s="28"/>
      <c r="G108" s="103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ht="12.75" customHeight="1">
      <c r="A109" s="28"/>
      <c r="B109" s="28"/>
      <c r="C109" s="28"/>
      <c r="D109" s="28"/>
      <c r="E109" s="28"/>
      <c r="F109" s="28"/>
      <c r="G109" s="103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ht="12.75" customHeight="1">
      <c r="A110" s="28"/>
      <c r="B110" s="28"/>
      <c r="C110" s="28"/>
      <c r="D110" s="28"/>
      <c r="E110" s="28"/>
      <c r="F110" s="28"/>
      <c r="G110" s="103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ht="12.75" customHeight="1">
      <c r="A111" s="28"/>
      <c r="B111" s="28"/>
      <c r="C111" s="28"/>
      <c r="D111" s="28"/>
      <c r="E111" s="28"/>
      <c r="F111" s="28"/>
      <c r="G111" s="103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ht="12.75" customHeight="1">
      <c r="A112" s="28"/>
      <c r="B112" s="28"/>
      <c r="C112" s="28"/>
      <c r="D112" s="28"/>
      <c r="E112" s="28"/>
      <c r="F112" s="28"/>
      <c r="G112" s="103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ht="12.75" customHeight="1">
      <c r="A113" s="28"/>
      <c r="B113" s="28"/>
      <c r="C113" s="28"/>
      <c r="D113" s="28"/>
      <c r="E113" s="28"/>
      <c r="F113" s="28"/>
      <c r="G113" s="103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ht="12.75" customHeight="1">
      <c r="A114" s="28"/>
      <c r="B114" s="28"/>
      <c r="C114" s="28"/>
      <c r="D114" s="28"/>
      <c r="E114" s="28"/>
      <c r="F114" s="28"/>
      <c r="G114" s="103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ht="12.75" customHeight="1">
      <c r="A115" s="28"/>
      <c r="B115" s="28"/>
      <c r="C115" s="28"/>
      <c r="D115" s="28"/>
      <c r="E115" s="28"/>
      <c r="F115" s="28"/>
      <c r="G115" s="103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ht="12.75" customHeight="1">
      <c r="A116" s="28"/>
      <c r="B116" s="28"/>
      <c r="C116" s="28"/>
      <c r="D116" s="28"/>
      <c r="E116" s="28"/>
      <c r="F116" s="28"/>
      <c r="G116" s="103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ht="12.75" customHeight="1">
      <c r="A117" s="28"/>
      <c r="B117" s="28"/>
      <c r="C117" s="28"/>
      <c r="D117" s="28"/>
      <c r="E117" s="28"/>
      <c r="F117" s="28"/>
      <c r="G117" s="103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ht="12.75" customHeight="1">
      <c r="A118" s="28"/>
      <c r="B118" s="28"/>
      <c r="C118" s="28"/>
      <c r="D118" s="28"/>
      <c r="E118" s="28"/>
      <c r="F118" s="28"/>
      <c r="G118" s="103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ht="12.75" customHeight="1">
      <c r="A119" s="28"/>
      <c r="B119" s="28"/>
      <c r="C119" s="28"/>
      <c r="D119" s="28"/>
      <c r="E119" s="28"/>
      <c r="F119" s="28"/>
      <c r="G119" s="103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ht="12.75" customHeight="1">
      <c r="A120" s="28"/>
      <c r="B120" s="28"/>
      <c r="C120" s="28"/>
      <c r="D120" s="28"/>
      <c r="E120" s="28"/>
      <c r="F120" s="28"/>
      <c r="G120" s="103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ht="12.75" customHeight="1">
      <c r="A121" s="28"/>
      <c r="B121" s="28"/>
      <c r="C121" s="28"/>
      <c r="D121" s="28"/>
      <c r="E121" s="28"/>
      <c r="F121" s="28"/>
      <c r="G121" s="103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ht="12.75" customHeight="1">
      <c r="A122" s="28"/>
      <c r="B122" s="28"/>
      <c r="C122" s="28"/>
      <c r="D122" s="28"/>
      <c r="E122" s="28"/>
      <c r="F122" s="28"/>
      <c r="G122" s="103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ht="12.75" customHeight="1">
      <c r="A123" s="28"/>
      <c r="B123" s="28"/>
      <c r="C123" s="28"/>
      <c r="D123" s="28"/>
      <c r="E123" s="28"/>
      <c r="F123" s="28"/>
      <c r="G123" s="103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ht="12.75" customHeight="1">
      <c r="A124" s="28"/>
      <c r="B124" s="28"/>
      <c r="C124" s="28"/>
      <c r="D124" s="28"/>
      <c r="E124" s="28"/>
      <c r="F124" s="28"/>
      <c r="G124" s="103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ht="12.75" customHeight="1">
      <c r="A125" s="28"/>
      <c r="B125" s="28"/>
      <c r="C125" s="28"/>
      <c r="D125" s="28"/>
      <c r="E125" s="28"/>
      <c r="F125" s="28"/>
      <c r="G125" s="103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ht="12.75" customHeight="1">
      <c r="A126" s="28"/>
      <c r="B126" s="28"/>
      <c r="C126" s="28"/>
      <c r="D126" s="28"/>
      <c r="E126" s="28"/>
      <c r="F126" s="28"/>
      <c r="G126" s="103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ht="12.75" customHeight="1">
      <c r="A127" s="28"/>
      <c r="B127" s="28"/>
      <c r="C127" s="28"/>
      <c r="D127" s="28"/>
      <c r="E127" s="28"/>
      <c r="F127" s="28"/>
      <c r="G127" s="103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ht="12.75" customHeight="1">
      <c r="A128" s="28"/>
      <c r="B128" s="28"/>
      <c r="C128" s="28"/>
      <c r="D128" s="28"/>
      <c r="E128" s="28"/>
      <c r="F128" s="28"/>
      <c r="G128" s="103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ht="12.75" customHeight="1">
      <c r="A129" s="28"/>
      <c r="B129" s="28"/>
      <c r="C129" s="28"/>
      <c r="D129" s="28"/>
      <c r="E129" s="28"/>
      <c r="F129" s="28"/>
      <c r="G129" s="103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ht="12.75" customHeight="1">
      <c r="A130" s="28"/>
      <c r="B130" s="28"/>
      <c r="C130" s="28"/>
      <c r="D130" s="28"/>
      <c r="E130" s="28"/>
      <c r="F130" s="28"/>
      <c r="G130" s="103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ht="12.75" customHeight="1">
      <c r="A131" s="28"/>
      <c r="B131" s="28"/>
      <c r="C131" s="28"/>
      <c r="D131" s="28"/>
      <c r="E131" s="28"/>
      <c r="F131" s="28"/>
      <c r="G131" s="103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ht="12.75" customHeight="1">
      <c r="A132" s="28"/>
      <c r="B132" s="28"/>
      <c r="C132" s="28"/>
      <c r="D132" s="28"/>
      <c r="E132" s="28"/>
      <c r="F132" s="28"/>
      <c r="G132" s="103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ht="12.75" customHeight="1">
      <c r="A133" s="28"/>
      <c r="B133" s="28"/>
      <c r="C133" s="28"/>
      <c r="D133" s="28"/>
      <c r="E133" s="28"/>
      <c r="F133" s="28"/>
      <c r="G133" s="103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ht="12.75" customHeight="1">
      <c r="A134" s="28"/>
      <c r="B134" s="28"/>
      <c r="C134" s="28"/>
      <c r="D134" s="28"/>
      <c r="E134" s="28"/>
      <c r="F134" s="28"/>
      <c r="G134" s="103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ht="12.75" customHeight="1">
      <c r="A135" s="28"/>
      <c r="B135" s="28"/>
      <c r="C135" s="28"/>
      <c r="D135" s="28"/>
      <c r="E135" s="28"/>
      <c r="F135" s="28"/>
      <c r="G135" s="103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ht="12.75" customHeight="1">
      <c r="A136" s="28"/>
      <c r="B136" s="28"/>
      <c r="C136" s="28"/>
      <c r="D136" s="28"/>
      <c r="E136" s="28"/>
      <c r="F136" s="28"/>
      <c r="G136" s="103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ht="12.75" customHeight="1">
      <c r="A137" s="28"/>
      <c r="B137" s="28"/>
      <c r="C137" s="28"/>
      <c r="D137" s="28"/>
      <c r="E137" s="28"/>
      <c r="F137" s="28"/>
      <c r="G137" s="103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ht="12.75" customHeight="1">
      <c r="A138" s="28"/>
      <c r="B138" s="28"/>
      <c r="C138" s="28"/>
      <c r="D138" s="28"/>
      <c r="E138" s="28"/>
      <c r="F138" s="28"/>
      <c r="G138" s="103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ht="12.75" customHeight="1">
      <c r="A139" s="28"/>
      <c r="B139" s="28"/>
      <c r="C139" s="28"/>
      <c r="D139" s="28"/>
      <c r="E139" s="28"/>
      <c r="F139" s="28"/>
      <c r="G139" s="103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ht="12.75" customHeight="1">
      <c r="A140" s="28"/>
      <c r="B140" s="28"/>
      <c r="C140" s="28"/>
      <c r="D140" s="28"/>
      <c r="E140" s="28"/>
      <c r="F140" s="28"/>
      <c r="G140" s="103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ht="12.75" customHeight="1">
      <c r="A141" s="28"/>
      <c r="B141" s="28"/>
      <c r="C141" s="28"/>
      <c r="D141" s="28"/>
      <c r="E141" s="28"/>
      <c r="F141" s="28"/>
      <c r="G141" s="103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ht="12.75" customHeight="1">
      <c r="A142" s="28"/>
      <c r="B142" s="28"/>
      <c r="C142" s="28"/>
      <c r="D142" s="28"/>
      <c r="E142" s="28"/>
      <c r="F142" s="28"/>
      <c r="G142" s="103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ht="12.75" customHeight="1">
      <c r="A143" s="28"/>
      <c r="B143" s="28"/>
      <c r="C143" s="28"/>
      <c r="D143" s="28"/>
      <c r="E143" s="28"/>
      <c r="F143" s="28"/>
      <c r="G143" s="103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ht="12.75" customHeight="1">
      <c r="A144" s="28"/>
      <c r="B144" s="28"/>
      <c r="C144" s="28"/>
      <c r="D144" s="28"/>
      <c r="E144" s="28"/>
      <c r="F144" s="28"/>
      <c r="G144" s="103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ht="12.75" customHeight="1">
      <c r="A145" s="28"/>
      <c r="B145" s="28"/>
      <c r="C145" s="28"/>
      <c r="D145" s="28"/>
      <c r="E145" s="28"/>
      <c r="F145" s="28"/>
      <c r="G145" s="103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ht="12.75" customHeight="1">
      <c r="A146" s="28"/>
      <c r="B146" s="28"/>
      <c r="C146" s="28"/>
      <c r="D146" s="28"/>
      <c r="E146" s="28"/>
      <c r="F146" s="28"/>
      <c r="G146" s="103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ht="12.75" customHeight="1">
      <c r="A147" s="28"/>
      <c r="B147" s="28"/>
      <c r="C147" s="28"/>
      <c r="D147" s="28"/>
      <c r="E147" s="28"/>
      <c r="F147" s="28"/>
      <c r="G147" s="103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ht="12.75" customHeight="1">
      <c r="A148" s="28"/>
      <c r="B148" s="28"/>
      <c r="C148" s="28"/>
      <c r="D148" s="28"/>
      <c r="E148" s="28"/>
      <c r="F148" s="28"/>
      <c r="G148" s="103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ht="12.75" customHeight="1">
      <c r="A149" s="28"/>
      <c r="B149" s="28"/>
      <c r="C149" s="28"/>
      <c r="D149" s="28"/>
      <c r="E149" s="28"/>
      <c r="F149" s="28"/>
      <c r="G149" s="103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ht="12.75" customHeight="1">
      <c r="A150" s="28"/>
      <c r="B150" s="28"/>
      <c r="C150" s="28"/>
      <c r="D150" s="28"/>
      <c r="E150" s="28"/>
      <c r="F150" s="28"/>
      <c r="G150" s="103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ht="12.75" customHeight="1">
      <c r="A151" s="28"/>
      <c r="B151" s="28"/>
      <c r="C151" s="28"/>
      <c r="D151" s="28"/>
      <c r="E151" s="28"/>
      <c r="F151" s="28"/>
      <c r="G151" s="103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ht="12.75" customHeight="1">
      <c r="A152" s="28"/>
      <c r="B152" s="28"/>
      <c r="C152" s="28"/>
      <c r="D152" s="28"/>
      <c r="E152" s="28"/>
      <c r="F152" s="28"/>
      <c r="G152" s="103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ht="12.75" customHeight="1">
      <c r="A153" s="28"/>
      <c r="B153" s="28"/>
      <c r="C153" s="28"/>
      <c r="D153" s="28"/>
      <c r="E153" s="28"/>
      <c r="F153" s="28"/>
      <c r="G153" s="103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ht="12.75" customHeight="1">
      <c r="A154" s="28"/>
      <c r="B154" s="28"/>
      <c r="C154" s="28"/>
      <c r="D154" s="28"/>
      <c r="E154" s="28"/>
      <c r="F154" s="28"/>
      <c r="G154" s="103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ht="12.75" customHeight="1">
      <c r="A155" s="28"/>
      <c r="B155" s="28"/>
      <c r="C155" s="28"/>
      <c r="D155" s="28"/>
      <c r="E155" s="28"/>
      <c r="F155" s="28"/>
      <c r="G155" s="103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ht="12.75" customHeight="1">
      <c r="A156" s="28"/>
      <c r="B156" s="28"/>
      <c r="C156" s="28"/>
      <c r="D156" s="28"/>
      <c r="E156" s="28"/>
      <c r="F156" s="28"/>
      <c r="G156" s="103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ht="12.75" customHeight="1">
      <c r="A157" s="28"/>
      <c r="B157" s="28"/>
      <c r="C157" s="28"/>
      <c r="D157" s="28"/>
      <c r="E157" s="28"/>
      <c r="F157" s="28"/>
      <c r="G157" s="103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ht="12.75" customHeight="1">
      <c r="A158" s="28"/>
      <c r="B158" s="28"/>
      <c r="C158" s="28"/>
      <c r="D158" s="28"/>
      <c r="E158" s="28"/>
      <c r="F158" s="28"/>
      <c r="G158" s="103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ht="12.75" customHeight="1">
      <c r="A159" s="28"/>
      <c r="B159" s="28"/>
      <c r="C159" s="28"/>
      <c r="D159" s="28"/>
      <c r="E159" s="28"/>
      <c r="F159" s="28"/>
      <c r="G159" s="103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ht="12.75" customHeight="1">
      <c r="A160" s="28"/>
      <c r="B160" s="28"/>
      <c r="C160" s="28"/>
      <c r="D160" s="28"/>
      <c r="E160" s="28"/>
      <c r="F160" s="28"/>
      <c r="G160" s="103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ht="12.75" customHeight="1">
      <c r="A161" s="28"/>
      <c r="B161" s="28"/>
      <c r="C161" s="28"/>
      <c r="D161" s="28"/>
      <c r="E161" s="28"/>
      <c r="F161" s="28"/>
      <c r="G161" s="103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ht="12.75" customHeight="1">
      <c r="A162" s="28"/>
      <c r="B162" s="28"/>
      <c r="C162" s="28"/>
      <c r="D162" s="28"/>
      <c r="E162" s="28"/>
      <c r="F162" s="28"/>
      <c r="G162" s="103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ht="12.75" customHeight="1">
      <c r="A163" s="28"/>
      <c r="B163" s="28"/>
      <c r="C163" s="28"/>
      <c r="D163" s="28"/>
      <c r="E163" s="28"/>
      <c r="F163" s="28"/>
      <c r="G163" s="103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ht="12.75" customHeight="1">
      <c r="A164" s="28"/>
      <c r="B164" s="28"/>
      <c r="C164" s="28"/>
      <c r="D164" s="28"/>
      <c r="E164" s="28"/>
      <c r="F164" s="28"/>
      <c r="G164" s="103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ht="12.75" customHeight="1">
      <c r="A165" s="28"/>
      <c r="B165" s="28"/>
      <c r="C165" s="28"/>
      <c r="D165" s="28"/>
      <c r="E165" s="28"/>
      <c r="F165" s="28"/>
      <c r="G165" s="103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ht="12.75" customHeight="1">
      <c r="A166" s="28"/>
      <c r="B166" s="28"/>
      <c r="C166" s="28"/>
      <c r="D166" s="28"/>
      <c r="E166" s="28"/>
      <c r="F166" s="28"/>
      <c r="G166" s="103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ht="12.75" customHeight="1">
      <c r="A167" s="28"/>
      <c r="B167" s="28"/>
      <c r="C167" s="28"/>
      <c r="D167" s="28"/>
      <c r="E167" s="28"/>
      <c r="F167" s="28"/>
      <c r="G167" s="103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ht="12.75" customHeight="1">
      <c r="A168" s="28"/>
      <c r="B168" s="28"/>
      <c r="C168" s="28"/>
      <c r="D168" s="28"/>
      <c r="E168" s="28"/>
      <c r="F168" s="28"/>
      <c r="G168" s="103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ht="12.75" customHeight="1">
      <c r="A169" s="28"/>
      <c r="B169" s="28"/>
      <c r="C169" s="28"/>
      <c r="D169" s="28"/>
      <c r="E169" s="28"/>
      <c r="F169" s="28"/>
      <c r="G169" s="103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ht="12.75" customHeight="1">
      <c r="A170" s="28"/>
      <c r="B170" s="28"/>
      <c r="C170" s="28"/>
      <c r="D170" s="28"/>
      <c r="E170" s="28"/>
      <c r="F170" s="28"/>
      <c r="G170" s="103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ht="12.75" customHeight="1">
      <c r="A171" s="28"/>
      <c r="B171" s="28"/>
      <c r="C171" s="28"/>
      <c r="D171" s="28"/>
      <c r="E171" s="28"/>
      <c r="F171" s="28"/>
      <c r="G171" s="103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ht="12.75" customHeight="1">
      <c r="A172" s="28"/>
      <c r="B172" s="28"/>
      <c r="C172" s="28"/>
      <c r="D172" s="28"/>
      <c r="E172" s="28"/>
      <c r="F172" s="28"/>
      <c r="G172" s="103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ht="12.75" customHeight="1">
      <c r="A173" s="28"/>
      <c r="B173" s="28"/>
      <c r="C173" s="28"/>
      <c r="D173" s="28"/>
      <c r="E173" s="28"/>
      <c r="F173" s="28"/>
      <c r="G173" s="103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ht="12.75" customHeight="1">
      <c r="A174" s="28"/>
      <c r="B174" s="28"/>
      <c r="C174" s="28"/>
      <c r="D174" s="28"/>
      <c r="E174" s="28"/>
      <c r="F174" s="28"/>
      <c r="G174" s="103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ht="12.75" customHeight="1">
      <c r="A175" s="28"/>
      <c r="B175" s="28"/>
      <c r="C175" s="28"/>
      <c r="D175" s="28"/>
      <c r="E175" s="28"/>
      <c r="F175" s="28"/>
      <c r="G175" s="103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ht="12.75" customHeight="1">
      <c r="A176" s="28"/>
      <c r="B176" s="28"/>
      <c r="C176" s="28"/>
      <c r="D176" s="28"/>
      <c r="E176" s="28"/>
      <c r="F176" s="28"/>
      <c r="G176" s="103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ht="12.75" customHeight="1">
      <c r="A177" s="28"/>
      <c r="B177" s="28"/>
      <c r="C177" s="28"/>
      <c r="D177" s="28"/>
      <c r="E177" s="28"/>
      <c r="F177" s="28"/>
      <c r="G177" s="103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ht="12.75" customHeight="1">
      <c r="A178" s="28"/>
      <c r="B178" s="28"/>
      <c r="C178" s="28"/>
      <c r="D178" s="28"/>
      <c r="E178" s="28"/>
      <c r="F178" s="28"/>
      <c r="G178" s="103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ht="12.75" customHeight="1">
      <c r="A179" s="28"/>
      <c r="B179" s="28"/>
      <c r="C179" s="28"/>
      <c r="D179" s="28"/>
      <c r="E179" s="28"/>
      <c r="F179" s="28"/>
      <c r="G179" s="103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ht="12.75" customHeight="1">
      <c r="A180" s="28"/>
      <c r="B180" s="28"/>
      <c r="C180" s="28"/>
      <c r="D180" s="28"/>
      <c r="E180" s="28"/>
      <c r="F180" s="28"/>
      <c r="G180" s="103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ht="12.75" customHeight="1">
      <c r="A181" s="28"/>
      <c r="B181" s="28"/>
      <c r="C181" s="28"/>
      <c r="D181" s="28"/>
      <c r="E181" s="28"/>
      <c r="F181" s="28"/>
      <c r="G181" s="103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ht="12.75" customHeight="1">
      <c r="A182" s="28"/>
      <c r="B182" s="28"/>
      <c r="C182" s="28"/>
      <c r="D182" s="28"/>
      <c r="E182" s="28"/>
      <c r="F182" s="28"/>
      <c r="G182" s="103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ht="12.75" customHeight="1">
      <c r="A183" s="28"/>
      <c r="B183" s="28"/>
      <c r="C183" s="28"/>
      <c r="D183" s="28"/>
      <c r="E183" s="28"/>
      <c r="F183" s="28"/>
      <c r="G183" s="103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ht="12.75" customHeight="1">
      <c r="A184" s="28"/>
      <c r="B184" s="28"/>
      <c r="C184" s="28"/>
      <c r="D184" s="28"/>
      <c r="E184" s="28"/>
      <c r="F184" s="28"/>
      <c r="G184" s="103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ht="12.75" customHeight="1">
      <c r="A185" s="28"/>
      <c r="B185" s="28"/>
      <c r="C185" s="28"/>
      <c r="D185" s="28"/>
      <c r="E185" s="28"/>
      <c r="F185" s="28"/>
      <c r="G185" s="103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ht="12.75" customHeight="1">
      <c r="A186" s="28"/>
      <c r="B186" s="28"/>
      <c r="C186" s="28"/>
      <c r="D186" s="28"/>
      <c r="E186" s="28"/>
      <c r="F186" s="28"/>
      <c r="G186" s="103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ht="12.75" customHeight="1">
      <c r="A187" s="28"/>
      <c r="B187" s="28"/>
      <c r="C187" s="28"/>
      <c r="D187" s="28"/>
      <c r="E187" s="28"/>
      <c r="F187" s="28"/>
      <c r="G187" s="103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ht="12.75" customHeight="1">
      <c r="A188" s="28"/>
      <c r="B188" s="28"/>
      <c r="C188" s="28"/>
      <c r="D188" s="28"/>
      <c r="E188" s="28"/>
      <c r="F188" s="28"/>
      <c r="G188" s="103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ht="12.75" customHeight="1">
      <c r="A189" s="28"/>
      <c r="B189" s="28"/>
      <c r="C189" s="28"/>
      <c r="D189" s="28"/>
      <c r="E189" s="28"/>
      <c r="F189" s="28"/>
      <c r="G189" s="103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ht="12.75" customHeight="1">
      <c r="A190" s="28"/>
      <c r="B190" s="28"/>
      <c r="C190" s="28"/>
      <c r="D190" s="28"/>
      <c r="E190" s="28"/>
      <c r="F190" s="28"/>
      <c r="G190" s="103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ht="12.75" customHeight="1">
      <c r="A191" s="28"/>
      <c r="B191" s="28"/>
      <c r="C191" s="28"/>
      <c r="D191" s="28"/>
      <c r="E191" s="28"/>
      <c r="F191" s="28"/>
      <c r="G191" s="103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ht="12.75" customHeight="1">
      <c r="A192" s="28"/>
      <c r="B192" s="28"/>
      <c r="C192" s="28"/>
      <c r="D192" s="28"/>
      <c r="E192" s="28"/>
      <c r="F192" s="28"/>
      <c r="G192" s="103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ht="12.75" customHeight="1">
      <c r="A193" s="28"/>
      <c r="B193" s="28"/>
      <c r="C193" s="28"/>
      <c r="D193" s="28"/>
      <c r="E193" s="28"/>
      <c r="F193" s="28"/>
      <c r="G193" s="103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ht="12.75" customHeight="1">
      <c r="A194" s="28"/>
      <c r="B194" s="28"/>
      <c r="C194" s="28"/>
      <c r="D194" s="28"/>
      <c r="E194" s="28"/>
      <c r="F194" s="28"/>
      <c r="G194" s="103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ht="12.75" customHeight="1">
      <c r="A195" s="28"/>
      <c r="B195" s="28"/>
      <c r="C195" s="28"/>
      <c r="D195" s="28"/>
      <c r="E195" s="28"/>
      <c r="F195" s="28"/>
      <c r="G195" s="103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ht="12.75" customHeight="1">
      <c r="A196" s="28"/>
      <c r="B196" s="28"/>
      <c r="C196" s="28"/>
      <c r="D196" s="28"/>
      <c r="E196" s="28"/>
      <c r="F196" s="28"/>
      <c r="G196" s="103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ht="12.75" customHeight="1">
      <c r="A197" s="28"/>
      <c r="B197" s="28"/>
      <c r="C197" s="28"/>
      <c r="D197" s="28"/>
      <c r="E197" s="28"/>
      <c r="F197" s="28"/>
      <c r="G197" s="103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ht="12.75" customHeight="1">
      <c r="A198" s="28"/>
      <c r="B198" s="28"/>
      <c r="C198" s="28"/>
      <c r="D198" s="28"/>
      <c r="E198" s="28"/>
      <c r="F198" s="28"/>
      <c r="G198" s="103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ht="12.75" customHeight="1">
      <c r="A199" s="28"/>
      <c r="B199" s="28"/>
      <c r="C199" s="28"/>
      <c r="D199" s="28"/>
      <c r="E199" s="28"/>
      <c r="F199" s="28"/>
      <c r="G199" s="103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ht="12.75" customHeight="1">
      <c r="A200" s="28"/>
      <c r="B200" s="28"/>
      <c r="C200" s="28"/>
      <c r="D200" s="28"/>
      <c r="E200" s="28"/>
      <c r="F200" s="28"/>
      <c r="G200" s="103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ht="12.75" customHeight="1">
      <c r="A201" s="28"/>
      <c r="B201" s="28"/>
      <c r="C201" s="28"/>
      <c r="D201" s="28"/>
      <c r="E201" s="28"/>
      <c r="F201" s="28"/>
      <c r="G201" s="103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ht="12.75" customHeight="1">
      <c r="A202" s="28"/>
      <c r="B202" s="28"/>
      <c r="C202" s="28"/>
      <c r="D202" s="28"/>
      <c r="E202" s="28"/>
      <c r="F202" s="28"/>
      <c r="G202" s="103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ht="12.75" customHeight="1">
      <c r="A203" s="28"/>
      <c r="B203" s="28"/>
      <c r="C203" s="28"/>
      <c r="D203" s="28"/>
      <c r="E203" s="28"/>
      <c r="F203" s="28"/>
      <c r="G203" s="103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ht="12.75" customHeight="1">
      <c r="A204" s="28"/>
      <c r="B204" s="28"/>
      <c r="C204" s="28"/>
      <c r="D204" s="28"/>
      <c r="E204" s="28"/>
      <c r="F204" s="28"/>
      <c r="G204" s="103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ht="12.75" customHeight="1">
      <c r="A205" s="28"/>
      <c r="B205" s="28"/>
      <c r="C205" s="28"/>
      <c r="D205" s="28"/>
      <c r="E205" s="28"/>
      <c r="F205" s="28"/>
      <c r="G205" s="103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ht="12.75" customHeight="1">
      <c r="A206" s="28"/>
      <c r="B206" s="28"/>
      <c r="C206" s="28"/>
      <c r="D206" s="28"/>
      <c r="E206" s="28"/>
      <c r="F206" s="28"/>
      <c r="G206" s="103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ht="12.75" customHeight="1">
      <c r="A207" s="28"/>
      <c r="B207" s="28"/>
      <c r="C207" s="28"/>
      <c r="D207" s="28"/>
      <c r="E207" s="28"/>
      <c r="F207" s="28"/>
      <c r="G207" s="103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ht="12.75" customHeight="1">
      <c r="A208" s="28"/>
      <c r="B208" s="28"/>
      <c r="C208" s="28"/>
      <c r="D208" s="28"/>
      <c r="E208" s="28"/>
      <c r="F208" s="28"/>
      <c r="G208" s="103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ht="12.75" customHeight="1">
      <c r="A209" s="28"/>
      <c r="B209" s="28"/>
      <c r="C209" s="28"/>
      <c r="D209" s="28"/>
      <c r="E209" s="28"/>
      <c r="F209" s="28"/>
      <c r="G209" s="103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ht="12.75" customHeight="1">
      <c r="A210" s="28"/>
      <c r="B210" s="28"/>
      <c r="C210" s="28"/>
      <c r="D210" s="28"/>
      <c r="E210" s="28"/>
      <c r="F210" s="28"/>
      <c r="G210" s="103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ht="12.75" customHeight="1">
      <c r="A211" s="28"/>
      <c r="B211" s="28"/>
      <c r="C211" s="28"/>
      <c r="D211" s="28"/>
      <c r="E211" s="28"/>
      <c r="F211" s="28"/>
      <c r="G211" s="103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ht="12.75" customHeight="1">
      <c r="A212" s="28"/>
      <c r="B212" s="28"/>
      <c r="C212" s="28"/>
      <c r="D212" s="28"/>
      <c r="E212" s="28"/>
      <c r="F212" s="28"/>
      <c r="G212" s="103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ht="12.75" customHeight="1">
      <c r="A213" s="28"/>
      <c r="B213" s="28"/>
      <c r="C213" s="28"/>
      <c r="D213" s="28"/>
      <c r="E213" s="28"/>
      <c r="F213" s="28"/>
      <c r="G213" s="103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ht="12.75" customHeight="1">
      <c r="A214" s="28"/>
      <c r="B214" s="28"/>
      <c r="C214" s="28"/>
      <c r="D214" s="28"/>
      <c r="E214" s="28"/>
      <c r="F214" s="28"/>
      <c r="G214" s="103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ht="12.75" customHeight="1">
      <c r="A215" s="28"/>
      <c r="B215" s="28"/>
      <c r="C215" s="28"/>
      <c r="D215" s="28"/>
      <c r="E215" s="28"/>
      <c r="F215" s="28"/>
      <c r="G215" s="103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ht="12.75" customHeight="1">
      <c r="A216" s="28"/>
      <c r="B216" s="28"/>
      <c r="C216" s="28"/>
      <c r="D216" s="28"/>
      <c r="E216" s="28"/>
      <c r="F216" s="28"/>
      <c r="G216" s="103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ht="12.75" customHeight="1">
      <c r="A217" s="28"/>
      <c r="B217" s="28"/>
      <c r="C217" s="28"/>
      <c r="D217" s="28"/>
      <c r="E217" s="28"/>
      <c r="F217" s="28"/>
      <c r="G217" s="103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ht="12.75" customHeight="1">
      <c r="A218" s="28"/>
      <c r="B218" s="28"/>
      <c r="C218" s="28"/>
      <c r="D218" s="28"/>
      <c r="E218" s="28"/>
      <c r="F218" s="28"/>
      <c r="G218" s="103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ht="12.75" customHeight="1">
      <c r="A219" s="28"/>
      <c r="B219" s="28"/>
      <c r="C219" s="28"/>
      <c r="D219" s="28"/>
      <c r="E219" s="28"/>
      <c r="F219" s="28"/>
      <c r="G219" s="103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ht="12.75" customHeight="1">
      <c r="A220" s="28"/>
      <c r="B220" s="28"/>
      <c r="C220" s="28"/>
      <c r="D220" s="28"/>
      <c r="E220" s="28"/>
      <c r="F220" s="28"/>
      <c r="G220" s="103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ht="12.75" customHeight="1">
      <c r="A221" s="28"/>
      <c r="B221" s="28"/>
      <c r="C221" s="28"/>
      <c r="D221" s="28"/>
      <c r="E221" s="28"/>
      <c r="F221" s="28"/>
      <c r="G221" s="103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ht="12.75" customHeight="1">
      <c r="A222" s="28"/>
      <c r="B222" s="28"/>
      <c r="C222" s="28"/>
      <c r="D222" s="28"/>
      <c r="E222" s="28"/>
      <c r="F222" s="28"/>
      <c r="G222" s="103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ht="12.75" customHeight="1">
      <c r="A223" s="28"/>
      <c r="B223" s="28"/>
      <c r="C223" s="28"/>
      <c r="D223" s="28"/>
      <c r="E223" s="28"/>
      <c r="F223" s="28"/>
      <c r="G223" s="103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ht="12.75" customHeight="1">
      <c r="A224" s="28"/>
      <c r="B224" s="28"/>
      <c r="C224" s="28"/>
      <c r="D224" s="28"/>
      <c r="E224" s="28"/>
      <c r="F224" s="28"/>
      <c r="G224" s="103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ht="12.75" customHeight="1">
      <c r="A225" s="28"/>
      <c r="B225" s="28"/>
      <c r="C225" s="28"/>
      <c r="D225" s="28"/>
      <c r="E225" s="28"/>
      <c r="F225" s="28"/>
      <c r="G225" s="103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ht="12.75" customHeight="1">
      <c r="A226" s="28"/>
      <c r="B226" s="28"/>
      <c r="C226" s="28"/>
      <c r="D226" s="28"/>
      <c r="E226" s="28"/>
      <c r="F226" s="28"/>
      <c r="G226" s="103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ht="12.75" customHeight="1">
      <c r="A227" s="28"/>
      <c r="B227" s="28"/>
      <c r="C227" s="28"/>
      <c r="D227" s="28"/>
      <c r="E227" s="28"/>
      <c r="F227" s="28"/>
      <c r="G227" s="103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ht="12.75" customHeight="1">
      <c r="A228" s="28"/>
      <c r="B228" s="28"/>
      <c r="C228" s="28"/>
      <c r="D228" s="28"/>
      <c r="E228" s="28"/>
      <c r="F228" s="28"/>
      <c r="G228" s="103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ht="12.75" customHeight="1">
      <c r="A229" s="28"/>
      <c r="B229" s="28"/>
      <c r="C229" s="28"/>
      <c r="D229" s="28"/>
      <c r="E229" s="28"/>
      <c r="F229" s="28"/>
      <c r="G229" s="103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ht="12.75" customHeight="1">
      <c r="A230" s="28"/>
      <c r="B230" s="28"/>
      <c r="C230" s="28"/>
      <c r="D230" s="28"/>
      <c r="E230" s="28"/>
      <c r="F230" s="28"/>
      <c r="G230" s="103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ht="12.75" customHeight="1">
      <c r="A231" s="28"/>
      <c r="B231" s="28"/>
      <c r="C231" s="28"/>
      <c r="D231" s="28"/>
      <c r="E231" s="28"/>
      <c r="F231" s="28"/>
      <c r="G231" s="103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ht="12.75" customHeight="1">
      <c r="A232" s="28"/>
      <c r="B232" s="28"/>
      <c r="C232" s="28"/>
      <c r="D232" s="28"/>
      <c r="E232" s="28"/>
      <c r="F232" s="28"/>
      <c r="G232" s="103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ht="12.75" customHeight="1">
      <c r="A233" s="28"/>
      <c r="B233" s="28"/>
      <c r="C233" s="28"/>
      <c r="D233" s="28"/>
      <c r="E233" s="28"/>
      <c r="F233" s="28"/>
      <c r="G233" s="103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ht="12.75" customHeight="1">
      <c r="A234" s="28"/>
      <c r="B234" s="28"/>
      <c r="C234" s="28"/>
      <c r="D234" s="28"/>
      <c r="E234" s="28"/>
      <c r="F234" s="28"/>
      <c r="G234" s="103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ht="12.75" customHeight="1">
      <c r="A235" s="28"/>
      <c r="B235" s="28"/>
      <c r="C235" s="28"/>
      <c r="D235" s="28"/>
      <c r="E235" s="28"/>
      <c r="F235" s="28"/>
      <c r="G235" s="103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ht="12.75" customHeight="1">
      <c r="A236" s="28"/>
      <c r="B236" s="28"/>
      <c r="C236" s="28"/>
      <c r="D236" s="28"/>
      <c r="E236" s="28"/>
      <c r="F236" s="28"/>
      <c r="G236" s="103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ht="12.75" customHeight="1">
      <c r="A237" s="28"/>
      <c r="B237" s="28"/>
      <c r="C237" s="28"/>
      <c r="D237" s="28"/>
      <c r="E237" s="28"/>
      <c r="F237" s="28"/>
      <c r="G237" s="103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ht="12.75" customHeight="1">
      <c r="A238" s="28"/>
      <c r="B238" s="28"/>
      <c r="C238" s="28"/>
      <c r="D238" s="28"/>
      <c r="E238" s="28"/>
      <c r="F238" s="28"/>
      <c r="G238" s="103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ht="12.75" customHeight="1">
      <c r="A239" s="28"/>
      <c r="B239" s="28"/>
      <c r="C239" s="28"/>
      <c r="D239" s="28"/>
      <c r="E239" s="28"/>
      <c r="F239" s="28"/>
      <c r="G239" s="103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ht="12.75" customHeight="1">
      <c r="A240" s="28"/>
      <c r="B240" s="28"/>
      <c r="C240" s="28"/>
      <c r="D240" s="28"/>
      <c r="E240" s="28"/>
      <c r="F240" s="28"/>
      <c r="G240" s="103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ht="12.75" customHeight="1">
      <c r="A241" s="28"/>
      <c r="B241" s="28"/>
      <c r="C241" s="28"/>
      <c r="D241" s="28"/>
      <c r="E241" s="28"/>
      <c r="F241" s="28"/>
      <c r="G241" s="103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ht="12.75" customHeight="1">
      <c r="A242" s="28"/>
      <c r="B242" s="28"/>
      <c r="C242" s="28"/>
      <c r="D242" s="28"/>
      <c r="E242" s="28"/>
      <c r="F242" s="28"/>
      <c r="G242" s="103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ht="12.75" customHeight="1">
      <c r="A243" s="28"/>
      <c r="B243" s="28"/>
      <c r="C243" s="28"/>
      <c r="D243" s="28"/>
      <c r="E243" s="28"/>
      <c r="F243" s="28"/>
      <c r="G243" s="103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ht="12.75" customHeight="1">
      <c r="A244" s="28"/>
      <c r="B244" s="28"/>
      <c r="C244" s="28"/>
      <c r="D244" s="28"/>
      <c r="E244" s="28"/>
      <c r="F244" s="28"/>
      <c r="G244" s="103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ht="12.75" customHeight="1">
      <c r="A245" s="28"/>
      <c r="B245" s="28"/>
      <c r="C245" s="28"/>
      <c r="D245" s="28"/>
      <c r="E245" s="28"/>
      <c r="F245" s="28"/>
      <c r="G245" s="103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ht="12.75" customHeight="1">
      <c r="A246" s="28"/>
      <c r="B246" s="28"/>
      <c r="C246" s="28"/>
      <c r="D246" s="28"/>
      <c r="E246" s="28"/>
      <c r="F246" s="28"/>
      <c r="G246" s="103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ht="12.75" customHeight="1">
      <c r="A247" s="28"/>
      <c r="B247" s="28"/>
      <c r="C247" s="28"/>
      <c r="D247" s="28"/>
      <c r="E247" s="28"/>
      <c r="F247" s="28"/>
      <c r="G247" s="103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ht="12.75" customHeight="1">
      <c r="A248" s="28"/>
      <c r="B248" s="28"/>
      <c r="C248" s="28"/>
      <c r="D248" s="28"/>
      <c r="E248" s="28"/>
      <c r="F248" s="28"/>
      <c r="G248" s="103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ht="12.75" customHeight="1">
      <c r="A249" s="28"/>
      <c r="B249" s="28"/>
      <c r="C249" s="28"/>
      <c r="D249" s="28"/>
      <c r="E249" s="28"/>
      <c r="F249" s="28"/>
      <c r="G249" s="103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ht="12.75" customHeight="1">
      <c r="A250" s="28"/>
      <c r="B250" s="28"/>
      <c r="C250" s="28"/>
      <c r="D250" s="28"/>
      <c r="E250" s="28"/>
      <c r="F250" s="28"/>
      <c r="G250" s="103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ht="12.75" customHeight="1">
      <c r="A251" s="28"/>
      <c r="B251" s="28"/>
      <c r="C251" s="28"/>
      <c r="D251" s="28"/>
      <c r="E251" s="28"/>
      <c r="F251" s="28"/>
      <c r="G251" s="103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ht="12.75" customHeight="1">
      <c r="A252" s="28"/>
      <c r="B252" s="28"/>
      <c r="C252" s="28"/>
      <c r="D252" s="28"/>
      <c r="E252" s="28"/>
      <c r="F252" s="28"/>
      <c r="G252" s="103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ht="12.75" customHeight="1">
      <c r="A253" s="28"/>
      <c r="B253" s="28"/>
      <c r="C253" s="28"/>
      <c r="D253" s="28"/>
      <c r="E253" s="28"/>
      <c r="F253" s="28"/>
      <c r="G253" s="103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ht="12.75" customHeight="1">
      <c r="A254" s="28"/>
      <c r="B254" s="28"/>
      <c r="C254" s="28"/>
      <c r="D254" s="28"/>
      <c r="E254" s="28"/>
      <c r="F254" s="28"/>
      <c r="G254" s="103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ht="12.75" customHeight="1">
      <c r="A255" s="28"/>
      <c r="B255" s="28"/>
      <c r="C255" s="28"/>
      <c r="D255" s="28"/>
      <c r="E255" s="28"/>
      <c r="F255" s="28"/>
      <c r="G255" s="103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ht="12.75" customHeight="1">
      <c r="A256" s="28"/>
      <c r="B256" s="28"/>
      <c r="C256" s="28"/>
      <c r="D256" s="28"/>
      <c r="E256" s="28"/>
      <c r="F256" s="28"/>
      <c r="G256" s="103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ht="12.75" customHeight="1">
      <c r="A257" s="28"/>
      <c r="B257" s="28"/>
      <c r="C257" s="28"/>
      <c r="D257" s="28"/>
      <c r="E257" s="28"/>
      <c r="F257" s="28"/>
      <c r="G257" s="103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ht="12.75" customHeight="1">
      <c r="A258" s="28"/>
      <c r="B258" s="28"/>
      <c r="C258" s="28"/>
      <c r="D258" s="28"/>
      <c r="E258" s="28"/>
      <c r="F258" s="28"/>
      <c r="G258" s="103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ht="12.75" customHeight="1">
      <c r="A259" s="28"/>
      <c r="B259" s="28"/>
      <c r="C259" s="28"/>
      <c r="D259" s="28"/>
      <c r="E259" s="28"/>
      <c r="F259" s="28"/>
      <c r="G259" s="103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ht="12.75" customHeight="1">
      <c r="A260" s="28"/>
      <c r="B260" s="28"/>
      <c r="C260" s="28"/>
      <c r="D260" s="28"/>
      <c r="E260" s="28"/>
      <c r="F260" s="28"/>
      <c r="G260" s="103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ht="12.75" customHeight="1">
      <c r="A261" s="28"/>
      <c r="B261" s="28"/>
      <c r="C261" s="28"/>
      <c r="D261" s="28"/>
      <c r="E261" s="28"/>
      <c r="F261" s="28"/>
      <c r="G261" s="103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ht="12.75" customHeight="1">
      <c r="A262" s="28"/>
      <c r="B262" s="28"/>
      <c r="C262" s="28"/>
      <c r="D262" s="28"/>
      <c r="E262" s="28"/>
      <c r="F262" s="28"/>
      <c r="G262" s="103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ht="12.75" customHeight="1">
      <c r="A263" s="28"/>
      <c r="B263" s="28"/>
      <c r="C263" s="28"/>
      <c r="D263" s="28"/>
      <c r="E263" s="28"/>
      <c r="F263" s="28"/>
      <c r="G263" s="103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ht="12.75" customHeight="1">
      <c r="A264" s="28"/>
      <c r="B264" s="28"/>
      <c r="C264" s="28"/>
      <c r="D264" s="28"/>
      <c r="E264" s="28"/>
      <c r="F264" s="28"/>
      <c r="G264" s="103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ht="12.75" customHeight="1">
      <c r="A265" s="28"/>
      <c r="B265" s="28"/>
      <c r="C265" s="28"/>
      <c r="D265" s="28"/>
      <c r="E265" s="28"/>
      <c r="F265" s="28"/>
      <c r="G265" s="103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ht="12.75" customHeight="1">
      <c r="A266" s="28"/>
      <c r="B266" s="28"/>
      <c r="C266" s="28"/>
      <c r="D266" s="28"/>
      <c r="E266" s="28"/>
      <c r="F266" s="28"/>
      <c r="G266" s="103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ht="12.75" customHeight="1">
      <c r="A267" s="28"/>
      <c r="B267" s="28"/>
      <c r="C267" s="28"/>
      <c r="D267" s="28"/>
      <c r="E267" s="28"/>
      <c r="F267" s="28"/>
      <c r="G267" s="103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ht="12.75" customHeight="1">
      <c r="A268" s="28"/>
      <c r="B268" s="28"/>
      <c r="C268" s="28"/>
      <c r="D268" s="28"/>
      <c r="E268" s="28"/>
      <c r="F268" s="28"/>
      <c r="G268" s="103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ht="12.75" customHeight="1">
      <c r="A269" s="28"/>
      <c r="B269" s="28"/>
      <c r="C269" s="28"/>
      <c r="D269" s="28"/>
      <c r="E269" s="28"/>
      <c r="F269" s="28"/>
      <c r="G269" s="103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ht="12.75" customHeight="1">
      <c r="A270" s="28"/>
      <c r="B270" s="28"/>
      <c r="C270" s="28"/>
      <c r="D270" s="28"/>
      <c r="E270" s="28"/>
      <c r="F270" s="28"/>
      <c r="G270" s="103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ht="12.75" customHeight="1">
      <c r="A271" s="28"/>
      <c r="B271" s="28"/>
      <c r="C271" s="28"/>
      <c r="D271" s="28"/>
      <c r="E271" s="28"/>
      <c r="F271" s="28"/>
      <c r="G271" s="103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ht="12.75" customHeight="1">
      <c r="A272" s="28"/>
      <c r="B272" s="28"/>
      <c r="C272" s="28"/>
      <c r="D272" s="28"/>
      <c r="E272" s="28"/>
      <c r="F272" s="28"/>
      <c r="G272" s="103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ht="12.75" customHeight="1">
      <c r="A273" s="28"/>
      <c r="B273" s="28"/>
      <c r="C273" s="28"/>
      <c r="D273" s="28"/>
      <c r="E273" s="28"/>
      <c r="F273" s="28"/>
      <c r="G273" s="103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ht="12.75" customHeight="1">
      <c r="A274" s="28"/>
      <c r="B274" s="28"/>
      <c r="C274" s="28"/>
      <c r="D274" s="28"/>
      <c r="E274" s="28"/>
      <c r="F274" s="28"/>
      <c r="G274" s="103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ht="12.75" customHeight="1">
      <c r="A275" s="28"/>
      <c r="B275" s="28"/>
      <c r="C275" s="28"/>
      <c r="D275" s="28"/>
      <c r="E275" s="28"/>
      <c r="F275" s="28"/>
      <c r="G275" s="103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ht="12.75" customHeight="1">
      <c r="A276" s="28"/>
      <c r="B276" s="28"/>
      <c r="C276" s="28"/>
      <c r="D276" s="28"/>
      <c r="E276" s="28"/>
      <c r="F276" s="28"/>
      <c r="G276" s="103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ht="12.75" customHeight="1">
      <c r="A277" s="28"/>
      <c r="B277" s="28"/>
      <c r="C277" s="28"/>
      <c r="D277" s="28"/>
      <c r="E277" s="28"/>
      <c r="F277" s="28"/>
      <c r="G277" s="103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ht="12.75" customHeight="1">
      <c r="A278" s="28"/>
      <c r="B278" s="28"/>
      <c r="C278" s="28"/>
      <c r="D278" s="28"/>
      <c r="E278" s="28"/>
      <c r="F278" s="28"/>
      <c r="G278" s="103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ht="12.75" customHeight="1">
      <c r="A279" s="28"/>
      <c r="B279" s="28"/>
      <c r="C279" s="28"/>
      <c r="D279" s="28"/>
      <c r="E279" s="28"/>
      <c r="F279" s="28"/>
      <c r="G279" s="103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ht="12.75" customHeight="1">
      <c r="A280" s="28"/>
      <c r="B280" s="28"/>
      <c r="C280" s="28"/>
      <c r="D280" s="28"/>
      <c r="E280" s="28"/>
      <c r="F280" s="28"/>
      <c r="G280" s="103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ht="12.75" customHeight="1">
      <c r="A281" s="28"/>
      <c r="B281" s="28"/>
      <c r="C281" s="28"/>
      <c r="D281" s="28"/>
      <c r="E281" s="28"/>
      <c r="F281" s="28"/>
      <c r="G281" s="103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ht="12.75" customHeight="1">
      <c r="A282" s="28"/>
      <c r="B282" s="28"/>
      <c r="C282" s="28"/>
      <c r="D282" s="28"/>
      <c r="E282" s="28"/>
      <c r="F282" s="28"/>
      <c r="G282" s="103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ht="12.75" customHeight="1">
      <c r="A283" s="28"/>
      <c r="B283" s="28"/>
      <c r="C283" s="28"/>
      <c r="D283" s="28"/>
      <c r="E283" s="28"/>
      <c r="F283" s="28"/>
      <c r="G283" s="103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ht="12.75" customHeight="1">
      <c r="A284" s="28"/>
      <c r="B284" s="28"/>
      <c r="C284" s="28"/>
      <c r="D284" s="28"/>
      <c r="E284" s="28"/>
      <c r="F284" s="28"/>
      <c r="G284" s="103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ht="12.75" customHeight="1">
      <c r="A285" s="28"/>
      <c r="B285" s="28"/>
      <c r="C285" s="28"/>
      <c r="D285" s="28"/>
      <c r="E285" s="28"/>
      <c r="F285" s="28"/>
      <c r="G285" s="103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ht="12.75" customHeight="1">
      <c r="A286" s="28"/>
      <c r="B286" s="28"/>
      <c r="C286" s="28"/>
      <c r="D286" s="28"/>
      <c r="E286" s="28"/>
      <c r="F286" s="28"/>
      <c r="G286" s="103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ht="12.75" customHeight="1">
      <c r="A287" s="28"/>
      <c r="B287" s="28"/>
      <c r="C287" s="28"/>
      <c r="D287" s="28"/>
      <c r="E287" s="28"/>
      <c r="F287" s="28"/>
      <c r="G287" s="103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ht="12.75" customHeight="1">
      <c r="A288" s="28"/>
      <c r="B288" s="28"/>
      <c r="C288" s="28"/>
      <c r="D288" s="28"/>
      <c r="E288" s="28"/>
      <c r="F288" s="28"/>
      <c r="G288" s="103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ht="12.75" customHeight="1">
      <c r="A289" s="28"/>
      <c r="B289" s="28"/>
      <c r="C289" s="28"/>
      <c r="D289" s="28"/>
      <c r="E289" s="28"/>
      <c r="F289" s="28"/>
      <c r="G289" s="103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ht="12.75" customHeight="1">
      <c r="A290" s="28"/>
      <c r="B290" s="28"/>
      <c r="C290" s="28"/>
      <c r="D290" s="28"/>
      <c r="E290" s="28"/>
      <c r="F290" s="28"/>
      <c r="G290" s="103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ht="12.75" customHeight="1">
      <c r="A291" s="28"/>
      <c r="B291" s="28"/>
      <c r="C291" s="28"/>
      <c r="D291" s="28"/>
      <c r="E291" s="28"/>
      <c r="F291" s="28"/>
      <c r="G291" s="103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ht="12.75" customHeight="1">
      <c r="A292" s="28"/>
      <c r="B292" s="28"/>
      <c r="C292" s="28"/>
      <c r="D292" s="28"/>
      <c r="E292" s="28"/>
      <c r="F292" s="28"/>
      <c r="G292" s="103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ht="12.75" customHeight="1">
      <c r="A293" s="28"/>
      <c r="B293" s="28"/>
      <c r="C293" s="28"/>
      <c r="D293" s="28"/>
      <c r="E293" s="28"/>
      <c r="F293" s="28"/>
      <c r="G293" s="103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ht="12.75" customHeight="1">
      <c r="A294" s="28"/>
      <c r="B294" s="28"/>
      <c r="C294" s="28"/>
      <c r="D294" s="28"/>
      <c r="E294" s="28"/>
      <c r="F294" s="28"/>
      <c r="G294" s="103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ht="12.75" customHeight="1">
      <c r="A295" s="28"/>
      <c r="B295" s="28"/>
      <c r="C295" s="28"/>
      <c r="D295" s="28"/>
      <c r="E295" s="28"/>
      <c r="F295" s="28"/>
      <c r="G295" s="103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ht="12.75" customHeight="1">
      <c r="A296" s="28"/>
      <c r="B296" s="28"/>
      <c r="C296" s="28"/>
      <c r="D296" s="28"/>
      <c r="E296" s="28"/>
      <c r="F296" s="28"/>
      <c r="G296" s="103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ht="12.75" customHeight="1">
      <c r="A297" s="28"/>
      <c r="B297" s="28"/>
      <c r="C297" s="28"/>
      <c r="D297" s="28"/>
      <c r="E297" s="28"/>
      <c r="F297" s="28"/>
      <c r="G297" s="103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ht="12.75" customHeight="1">
      <c r="A298" s="28"/>
      <c r="B298" s="28"/>
      <c r="C298" s="28"/>
      <c r="D298" s="28"/>
      <c r="E298" s="28"/>
      <c r="F298" s="28"/>
      <c r="G298" s="103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ht="12.75" customHeight="1">
      <c r="A299" s="28"/>
      <c r="B299" s="28"/>
      <c r="C299" s="28"/>
      <c r="D299" s="28"/>
      <c r="E299" s="28"/>
      <c r="F299" s="28"/>
      <c r="G299" s="103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ht="12.75" customHeight="1">
      <c r="A300" s="28"/>
      <c r="B300" s="28"/>
      <c r="C300" s="28"/>
      <c r="D300" s="28"/>
      <c r="E300" s="28"/>
      <c r="F300" s="28"/>
      <c r="G300" s="103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ht="12.75" customHeight="1">
      <c r="A301" s="28"/>
      <c r="B301" s="28"/>
      <c r="C301" s="28"/>
      <c r="D301" s="28"/>
      <c r="E301" s="28"/>
      <c r="F301" s="28"/>
      <c r="G301" s="103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ht="12.75" customHeight="1">
      <c r="A302" s="28"/>
      <c r="B302" s="28"/>
      <c r="C302" s="28"/>
      <c r="D302" s="28"/>
      <c r="E302" s="28"/>
      <c r="F302" s="28"/>
      <c r="G302" s="103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ht="12.75" customHeight="1">
      <c r="A303" s="28"/>
      <c r="B303" s="28"/>
      <c r="C303" s="28"/>
      <c r="D303" s="28"/>
      <c r="E303" s="28"/>
      <c r="F303" s="28"/>
      <c r="G303" s="103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ht="12.75" customHeight="1">
      <c r="A304" s="28"/>
      <c r="B304" s="28"/>
      <c r="C304" s="28"/>
      <c r="D304" s="28"/>
      <c r="E304" s="28"/>
      <c r="F304" s="28"/>
      <c r="G304" s="103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ht="12.75" customHeight="1">
      <c r="A305" s="28"/>
      <c r="B305" s="28"/>
      <c r="C305" s="28"/>
      <c r="D305" s="28"/>
      <c r="E305" s="28"/>
      <c r="F305" s="28"/>
      <c r="G305" s="103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ht="12.75" customHeight="1">
      <c r="A306" s="28"/>
      <c r="B306" s="28"/>
      <c r="C306" s="28"/>
      <c r="D306" s="28"/>
      <c r="E306" s="28"/>
      <c r="F306" s="28"/>
      <c r="G306" s="103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ht="12.75" customHeight="1">
      <c r="A307" s="28"/>
      <c r="B307" s="28"/>
      <c r="C307" s="28"/>
      <c r="D307" s="28"/>
      <c r="E307" s="28"/>
      <c r="F307" s="28"/>
      <c r="G307" s="103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ht="12.75" customHeight="1">
      <c r="A308" s="28"/>
      <c r="B308" s="28"/>
      <c r="C308" s="28"/>
      <c r="D308" s="28"/>
      <c r="E308" s="28"/>
      <c r="F308" s="28"/>
      <c r="G308" s="103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ht="12.75" customHeight="1">
      <c r="A309" s="28"/>
      <c r="B309" s="28"/>
      <c r="C309" s="28"/>
      <c r="D309" s="28"/>
      <c r="E309" s="28"/>
      <c r="F309" s="28"/>
      <c r="G309" s="103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ht="12.75" customHeight="1">
      <c r="A310" s="28"/>
      <c r="B310" s="28"/>
      <c r="C310" s="28"/>
      <c r="D310" s="28"/>
      <c r="E310" s="28"/>
      <c r="F310" s="28"/>
      <c r="G310" s="103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ht="12.75" customHeight="1">
      <c r="A311" s="28"/>
      <c r="B311" s="28"/>
      <c r="C311" s="28"/>
      <c r="D311" s="28"/>
      <c r="E311" s="28"/>
      <c r="F311" s="28"/>
      <c r="G311" s="103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ht="12.75" customHeight="1">
      <c r="A312" s="28"/>
      <c r="B312" s="28"/>
      <c r="C312" s="28"/>
      <c r="D312" s="28"/>
      <c r="E312" s="28"/>
      <c r="F312" s="28"/>
      <c r="G312" s="103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ht="12.75" customHeight="1">
      <c r="A313" s="28"/>
      <c r="B313" s="28"/>
      <c r="C313" s="28"/>
      <c r="D313" s="28"/>
      <c r="E313" s="28"/>
      <c r="F313" s="28"/>
      <c r="G313" s="103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ht="12.75" customHeight="1">
      <c r="A314" s="28"/>
      <c r="B314" s="28"/>
      <c r="C314" s="28"/>
      <c r="D314" s="28"/>
      <c r="E314" s="28"/>
      <c r="F314" s="28"/>
      <c r="G314" s="103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ht="12.75" customHeight="1">
      <c r="A315" s="28"/>
      <c r="B315" s="28"/>
      <c r="C315" s="28"/>
      <c r="D315" s="28"/>
      <c r="E315" s="28"/>
      <c r="F315" s="28"/>
      <c r="G315" s="103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ht="12.75" customHeight="1">
      <c r="A316" s="28"/>
      <c r="B316" s="28"/>
      <c r="C316" s="28"/>
      <c r="D316" s="28"/>
      <c r="E316" s="28"/>
      <c r="F316" s="28"/>
      <c r="G316" s="103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ht="12.75" customHeight="1">
      <c r="A317" s="28"/>
      <c r="B317" s="28"/>
      <c r="C317" s="28"/>
      <c r="D317" s="28"/>
      <c r="E317" s="28"/>
      <c r="F317" s="28"/>
      <c r="G317" s="103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ht="12.75" customHeight="1">
      <c r="A318" s="28"/>
      <c r="B318" s="28"/>
      <c r="C318" s="28"/>
      <c r="D318" s="28"/>
      <c r="E318" s="28"/>
      <c r="F318" s="28"/>
      <c r="G318" s="103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ht="12.75" customHeight="1">
      <c r="A319" s="28"/>
      <c r="B319" s="28"/>
      <c r="C319" s="28"/>
      <c r="D319" s="28"/>
      <c r="E319" s="28"/>
      <c r="F319" s="28"/>
      <c r="G319" s="103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ht="12.75" customHeight="1">
      <c r="A320" s="28"/>
      <c r="B320" s="28"/>
      <c r="C320" s="28"/>
      <c r="D320" s="28"/>
      <c r="E320" s="28"/>
      <c r="F320" s="28"/>
      <c r="G320" s="103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ht="12.75" customHeight="1">
      <c r="A321" s="28"/>
      <c r="B321" s="28"/>
      <c r="C321" s="28"/>
      <c r="D321" s="28"/>
      <c r="E321" s="28"/>
      <c r="F321" s="28"/>
      <c r="G321" s="103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ht="12.75" customHeight="1">
      <c r="A322" s="28"/>
      <c r="B322" s="28"/>
      <c r="C322" s="28"/>
      <c r="D322" s="28"/>
      <c r="E322" s="28"/>
      <c r="F322" s="28"/>
      <c r="G322" s="103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ht="12.75" customHeight="1">
      <c r="A323" s="28"/>
      <c r="B323" s="28"/>
      <c r="C323" s="28"/>
      <c r="D323" s="28"/>
      <c r="E323" s="28"/>
      <c r="F323" s="28"/>
      <c r="G323" s="103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ht="12.75" customHeight="1">
      <c r="A324" s="28"/>
      <c r="B324" s="28"/>
      <c r="C324" s="28"/>
      <c r="D324" s="28"/>
      <c r="E324" s="28"/>
      <c r="F324" s="28"/>
      <c r="G324" s="103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ht="12.75" customHeight="1">
      <c r="A325" s="28"/>
      <c r="B325" s="28"/>
      <c r="C325" s="28"/>
      <c r="D325" s="28"/>
      <c r="E325" s="28"/>
      <c r="F325" s="28"/>
      <c r="G325" s="103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ht="12.75" customHeight="1">
      <c r="A326" s="28"/>
      <c r="B326" s="28"/>
      <c r="C326" s="28"/>
      <c r="D326" s="28"/>
      <c r="E326" s="28"/>
      <c r="F326" s="28"/>
      <c r="G326" s="103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ht="12.75" customHeight="1">
      <c r="A327" s="28"/>
      <c r="B327" s="28"/>
      <c r="C327" s="28"/>
      <c r="D327" s="28"/>
      <c r="E327" s="28"/>
      <c r="F327" s="28"/>
      <c r="G327" s="103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ht="12.75" customHeight="1">
      <c r="A328" s="28"/>
      <c r="B328" s="28"/>
      <c r="C328" s="28"/>
      <c r="D328" s="28"/>
      <c r="E328" s="28"/>
      <c r="F328" s="28"/>
      <c r="G328" s="103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ht="12.75" customHeight="1">
      <c r="A329" s="28"/>
      <c r="B329" s="28"/>
      <c r="C329" s="28"/>
      <c r="D329" s="28"/>
      <c r="E329" s="28"/>
      <c r="F329" s="28"/>
      <c r="G329" s="103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ht="12.75" customHeight="1">
      <c r="A330" s="28"/>
      <c r="B330" s="28"/>
      <c r="C330" s="28"/>
      <c r="D330" s="28"/>
      <c r="E330" s="28"/>
      <c r="F330" s="28"/>
      <c r="G330" s="103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ht="12.75" customHeight="1">
      <c r="A331" s="28"/>
      <c r="B331" s="28"/>
      <c r="C331" s="28"/>
      <c r="D331" s="28"/>
      <c r="E331" s="28"/>
      <c r="F331" s="28"/>
      <c r="G331" s="103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ht="12.75" customHeight="1">
      <c r="A332" s="28"/>
      <c r="B332" s="28"/>
      <c r="C332" s="28"/>
      <c r="D332" s="28"/>
      <c r="E332" s="28"/>
      <c r="F332" s="28"/>
      <c r="G332" s="103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ht="12.75" customHeight="1">
      <c r="A333" s="28"/>
      <c r="B333" s="28"/>
      <c r="C333" s="28"/>
      <c r="D333" s="28"/>
      <c r="E333" s="28"/>
      <c r="F333" s="28"/>
      <c r="G333" s="103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ht="12.75" customHeight="1">
      <c r="A334" s="28"/>
      <c r="B334" s="28"/>
      <c r="C334" s="28"/>
      <c r="D334" s="28"/>
      <c r="E334" s="28"/>
      <c r="F334" s="28"/>
      <c r="G334" s="103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ht="12.75" customHeight="1">
      <c r="A335" s="28"/>
      <c r="B335" s="28"/>
      <c r="C335" s="28"/>
      <c r="D335" s="28"/>
      <c r="E335" s="28"/>
      <c r="F335" s="28"/>
      <c r="G335" s="103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ht="12.75" customHeight="1">
      <c r="A336" s="28"/>
      <c r="B336" s="28"/>
      <c r="C336" s="28"/>
      <c r="D336" s="28"/>
      <c r="E336" s="28"/>
      <c r="F336" s="28"/>
      <c r="G336" s="103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ht="12.75" customHeight="1">
      <c r="A337" s="28"/>
      <c r="B337" s="28"/>
      <c r="C337" s="28"/>
      <c r="D337" s="28"/>
      <c r="E337" s="28"/>
      <c r="F337" s="28"/>
      <c r="G337" s="103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ht="12.75" customHeight="1">
      <c r="A338" s="28"/>
      <c r="B338" s="28"/>
      <c r="C338" s="28"/>
      <c r="D338" s="28"/>
      <c r="E338" s="28"/>
      <c r="F338" s="28"/>
      <c r="G338" s="103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ht="12.75" customHeight="1">
      <c r="A339" s="28"/>
      <c r="B339" s="28"/>
      <c r="C339" s="28"/>
      <c r="D339" s="28"/>
      <c r="E339" s="28"/>
      <c r="F339" s="28"/>
      <c r="G339" s="103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ht="12.75" customHeight="1">
      <c r="A340" s="28"/>
      <c r="B340" s="28"/>
      <c r="C340" s="28"/>
      <c r="D340" s="28"/>
      <c r="E340" s="28"/>
      <c r="F340" s="28"/>
      <c r="G340" s="103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ht="12.75" customHeight="1">
      <c r="A341" s="28"/>
      <c r="B341" s="28"/>
      <c r="C341" s="28"/>
      <c r="D341" s="28"/>
      <c r="E341" s="28"/>
      <c r="F341" s="28"/>
      <c r="G341" s="103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ht="12.75" customHeight="1">
      <c r="A342" s="28"/>
      <c r="B342" s="28"/>
      <c r="C342" s="28"/>
      <c r="D342" s="28"/>
      <c r="E342" s="28"/>
      <c r="F342" s="28"/>
      <c r="G342" s="103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ht="12.75" customHeight="1">
      <c r="A343" s="28"/>
      <c r="B343" s="28"/>
      <c r="C343" s="28"/>
      <c r="D343" s="28"/>
      <c r="E343" s="28"/>
      <c r="F343" s="28"/>
      <c r="G343" s="103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ht="12.75" customHeight="1">
      <c r="A344" s="28"/>
      <c r="B344" s="28"/>
      <c r="C344" s="28"/>
      <c r="D344" s="28"/>
      <c r="E344" s="28"/>
      <c r="F344" s="28"/>
      <c r="G344" s="103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ht="12.75" customHeight="1">
      <c r="A345" s="28"/>
      <c r="B345" s="28"/>
      <c r="C345" s="28"/>
      <c r="D345" s="28"/>
      <c r="E345" s="28"/>
      <c r="F345" s="28"/>
      <c r="G345" s="103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ht="12.75" customHeight="1">
      <c r="A346" s="28"/>
      <c r="B346" s="28"/>
      <c r="C346" s="28"/>
      <c r="D346" s="28"/>
      <c r="E346" s="28"/>
      <c r="F346" s="28"/>
      <c r="G346" s="103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ht="12.75" customHeight="1">
      <c r="A347" s="28"/>
      <c r="B347" s="28"/>
      <c r="C347" s="28"/>
      <c r="D347" s="28"/>
      <c r="E347" s="28"/>
      <c r="F347" s="28"/>
      <c r="G347" s="103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ht="12.75" customHeight="1">
      <c r="A348" s="28"/>
      <c r="B348" s="28"/>
      <c r="C348" s="28"/>
      <c r="D348" s="28"/>
      <c r="E348" s="28"/>
      <c r="F348" s="28"/>
      <c r="G348" s="103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ht="12.75" customHeight="1">
      <c r="A349" s="28"/>
      <c r="B349" s="28"/>
      <c r="C349" s="28"/>
      <c r="D349" s="28"/>
      <c r="E349" s="28"/>
      <c r="F349" s="28"/>
      <c r="G349" s="103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ht="12.75" customHeight="1">
      <c r="A350" s="28"/>
      <c r="B350" s="28"/>
      <c r="C350" s="28"/>
      <c r="D350" s="28"/>
      <c r="E350" s="28"/>
      <c r="F350" s="28"/>
      <c r="G350" s="103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ht="12.75" customHeight="1">
      <c r="A351" s="28"/>
      <c r="B351" s="28"/>
      <c r="C351" s="28"/>
      <c r="D351" s="28"/>
      <c r="E351" s="28"/>
      <c r="F351" s="28"/>
      <c r="G351" s="103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ht="12.75" customHeight="1">
      <c r="A352" s="28"/>
      <c r="B352" s="28"/>
      <c r="C352" s="28"/>
      <c r="D352" s="28"/>
      <c r="E352" s="28"/>
      <c r="F352" s="28"/>
      <c r="G352" s="103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ht="12.75" customHeight="1">
      <c r="A353" s="28"/>
      <c r="B353" s="28"/>
      <c r="C353" s="28"/>
      <c r="D353" s="28"/>
      <c r="E353" s="28"/>
      <c r="F353" s="28"/>
      <c r="G353" s="103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ht="12.75" customHeight="1">
      <c r="A354" s="28"/>
      <c r="B354" s="28"/>
      <c r="C354" s="28"/>
      <c r="D354" s="28"/>
      <c r="E354" s="28"/>
      <c r="F354" s="28"/>
      <c r="G354" s="103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ht="12.75" customHeight="1">
      <c r="A355" s="28"/>
      <c r="B355" s="28"/>
      <c r="C355" s="28"/>
      <c r="D355" s="28"/>
      <c r="E355" s="28"/>
      <c r="F355" s="28"/>
      <c r="G355" s="103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ht="12.75" customHeight="1">
      <c r="A356" s="28"/>
      <c r="B356" s="28"/>
      <c r="C356" s="28"/>
      <c r="D356" s="28"/>
      <c r="E356" s="28"/>
      <c r="F356" s="28"/>
      <c r="G356" s="103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ht="12.75" customHeight="1">
      <c r="A357" s="28"/>
      <c r="B357" s="28"/>
      <c r="C357" s="28"/>
      <c r="D357" s="28"/>
      <c r="E357" s="28"/>
      <c r="F357" s="28"/>
      <c r="G357" s="103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ht="12.75" customHeight="1">
      <c r="A358" s="28"/>
      <c r="B358" s="28"/>
      <c r="C358" s="28"/>
      <c r="D358" s="28"/>
      <c r="E358" s="28"/>
      <c r="F358" s="28"/>
      <c r="G358" s="103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ht="12.75" customHeight="1">
      <c r="A359" s="28"/>
      <c r="B359" s="28"/>
      <c r="C359" s="28"/>
      <c r="D359" s="28"/>
      <c r="E359" s="28"/>
      <c r="F359" s="28"/>
      <c r="G359" s="103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ht="12.75" customHeight="1">
      <c r="A360" s="28"/>
      <c r="B360" s="28"/>
      <c r="C360" s="28"/>
      <c r="D360" s="28"/>
      <c r="E360" s="28"/>
      <c r="F360" s="28"/>
      <c r="G360" s="103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ht="12.75" customHeight="1">
      <c r="A361" s="28"/>
      <c r="B361" s="28"/>
      <c r="C361" s="28"/>
      <c r="D361" s="28"/>
      <c r="E361" s="28"/>
      <c r="F361" s="28"/>
      <c r="G361" s="103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ht="12.75" customHeight="1">
      <c r="A362" s="28"/>
      <c r="B362" s="28"/>
      <c r="C362" s="28"/>
      <c r="D362" s="28"/>
      <c r="E362" s="28"/>
      <c r="F362" s="28"/>
      <c r="G362" s="103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ht="12.75" customHeight="1">
      <c r="A363" s="28"/>
      <c r="B363" s="28"/>
      <c r="C363" s="28"/>
      <c r="D363" s="28"/>
      <c r="E363" s="28"/>
      <c r="F363" s="28"/>
      <c r="G363" s="103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ht="12.75" customHeight="1">
      <c r="A364" s="28"/>
      <c r="B364" s="28"/>
      <c r="C364" s="28"/>
      <c r="D364" s="28"/>
      <c r="E364" s="28"/>
      <c r="F364" s="28"/>
      <c r="G364" s="103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ht="12.75" customHeight="1">
      <c r="A365" s="28"/>
      <c r="B365" s="28"/>
      <c r="C365" s="28"/>
      <c r="D365" s="28"/>
      <c r="E365" s="28"/>
      <c r="F365" s="28"/>
      <c r="G365" s="103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ht="12.75" customHeight="1">
      <c r="A366" s="28"/>
      <c r="B366" s="28"/>
      <c r="C366" s="28"/>
      <c r="D366" s="28"/>
      <c r="E366" s="28"/>
      <c r="F366" s="28"/>
      <c r="G366" s="103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ht="12.75" customHeight="1">
      <c r="A367" s="28"/>
      <c r="B367" s="28"/>
      <c r="C367" s="28"/>
      <c r="D367" s="28"/>
      <c r="E367" s="28"/>
      <c r="F367" s="28"/>
      <c r="G367" s="103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ht="12.75" customHeight="1">
      <c r="A368" s="28"/>
      <c r="B368" s="28"/>
      <c r="C368" s="28"/>
      <c r="D368" s="28"/>
      <c r="E368" s="28"/>
      <c r="F368" s="28"/>
      <c r="G368" s="103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ht="12.75" customHeight="1">
      <c r="A369" s="28"/>
      <c r="B369" s="28"/>
      <c r="C369" s="28"/>
      <c r="D369" s="28"/>
      <c r="E369" s="28"/>
      <c r="F369" s="28"/>
      <c r="G369" s="103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ht="12.75" customHeight="1">
      <c r="A370" s="28"/>
      <c r="B370" s="28"/>
      <c r="C370" s="28"/>
      <c r="D370" s="28"/>
      <c r="E370" s="28"/>
      <c r="F370" s="28"/>
      <c r="G370" s="103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ht="12.75" customHeight="1">
      <c r="A371" s="28"/>
      <c r="B371" s="28"/>
      <c r="C371" s="28"/>
      <c r="D371" s="28"/>
      <c r="E371" s="28"/>
      <c r="F371" s="28"/>
      <c r="G371" s="103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ht="12.75" customHeight="1">
      <c r="A372" s="28"/>
      <c r="B372" s="28"/>
      <c r="C372" s="28"/>
      <c r="D372" s="28"/>
      <c r="E372" s="28"/>
      <c r="F372" s="28"/>
      <c r="G372" s="103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ht="12.75" customHeight="1">
      <c r="A373" s="28"/>
      <c r="B373" s="28"/>
      <c r="C373" s="28"/>
      <c r="D373" s="28"/>
      <c r="E373" s="28"/>
      <c r="F373" s="28"/>
      <c r="G373" s="103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ht="12.75" customHeight="1">
      <c r="A374" s="28"/>
      <c r="B374" s="28"/>
      <c r="C374" s="28"/>
      <c r="D374" s="28"/>
      <c r="E374" s="28"/>
      <c r="F374" s="28"/>
      <c r="G374" s="103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ht="12.75" customHeight="1">
      <c r="A375" s="28"/>
      <c r="B375" s="28"/>
      <c r="C375" s="28"/>
      <c r="D375" s="28"/>
      <c r="E375" s="28"/>
      <c r="F375" s="28"/>
      <c r="G375" s="103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ht="12.75" customHeight="1">
      <c r="A376" s="28"/>
      <c r="B376" s="28"/>
      <c r="C376" s="28"/>
      <c r="D376" s="28"/>
      <c r="E376" s="28"/>
      <c r="F376" s="28"/>
      <c r="G376" s="103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ht="12.75" customHeight="1">
      <c r="A377" s="28"/>
      <c r="B377" s="28"/>
      <c r="C377" s="28"/>
      <c r="D377" s="28"/>
      <c r="E377" s="28"/>
      <c r="F377" s="28"/>
      <c r="G377" s="103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ht="12.75" customHeight="1">
      <c r="A378" s="28"/>
      <c r="B378" s="28"/>
      <c r="C378" s="28"/>
      <c r="D378" s="28"/>
      <c r="E378" s="28"/>
      <c r="F378" s="28"/>
      <c r="G378" s="103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ht="12.75" customHeight="1">
      <c r="A379" s="28"/>
      <c r="B379" s="28"/>
      <c r="C379" s="28"/>
      <c r="D379" s="28"/>
      <c r="E379" s="28"/>
      <c r="F379" s="28"/>
      <c r="G379" s="103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ht="12.75" customHeight="1">
      <c r="A380" s="28"/>
      <c r="B380" s="28"/>
      <c r="C380" s="28"/>
      <c r="D380" s="28"/>
      <c r="E380" s="28"/>
      <c r="F380" s="28"/>
      <c r="G380" s="103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ht="12.75" customHeight="1">
      <c r="A381" s="28"/>
      <c r="B381" s="28"/>
      <c r="C381" s="28"/>
      <c r="D381" s="28"/>
      <c r="E381" s="28"/>
      <c r="F381" s="28"/>
      <c r="G381" s="103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ht="12.75" customHeight="1">
      <c r="A382" s="28"/>
      <c r="B382" s="28"/>
      <c r="C382" s="28"/>
      <c r="D382" s="28"/>
      <c r="E382" s="28"/>
      <c r="F382" s="28"/>
      <c r="G382" s="103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ht="12.75" customHeight="1">
      <c r="A383" s="28"/>
      <c r="B383" s="28"/>
      <c r="C383" s="28"/>
      <c r="D383" s="28"/>
      <c r="E383" s="28"/>
      <c r="F383" s="28"/>
      <c r="G383" s="103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ht="12.75" customHeight="1">
      <c r="A384" s="28"/>
      <c r="B384" s="28"/>
      <c r="C384" s="28"/>
      <c r="D384" s="28"/>
      <c r="E384" s="28"/>
      <c r="F384" s="28"/>
      <c r="G384" s="103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ht="12.75" customHeight="1">
      <c r="A385" s="28"/>
      <c r="B385" s="28"/>
      <c r="C385" s="28"/>
      <c r="D385" s="28"/>
      <c r="E385" s="28"/>
      <c r="F385" s="28"/>
      <c r="G385" s="103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ht="12.75" customHeight="1">
      <c r="A386" s="28"/>
      <c r="B386" s="28"/>
      <c r="C386" s="28"/>
      <c r="D386" s="28"/>
      <c r="E386" s="28"/>
      <c r="F386" s="28"/>
      <c r="G386" s="103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ht="12.75" customHeight="1">
      <c r="A387" s="28"/>
      <c r="B387" s="28"/>
      <c r="C387" s="28"/>
      <c r="D387" s="28"/>
      <c r="E387" s="28"/>
      <c r="F387" s="28"/>
      <c r="G387" s="103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ht="12.75" customHeight="1">
      <c r="A388" s="28"/>
      <c r="B388" s="28"/>
      <c r="C388" s="28"/>
      <c r="D388" s="28"/>
      <c r="E388" s="28"/>
      <c r="F388" s="28"/>
      <c r="G388" s="103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ht="12.75" customHeight="1">
      <c r="A389" s="28"/>
      <c r="B389" s="28"/>
      <c r="C389" s="28"/>
      <c r="D389" s="28"/>
      <c r="E389" s="28"/>
      <c r="F389" s="28"/>
      <c r="G389" s="103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ht="12.75" customHeight="1">
      <c r="A390" s="28"/>
      <c r="B390" s="28"/>
      <c r="C390" s="28"/>
      <c r="D390" s="28"/>
      <c r="E390" s="28"/>
      <c r="F390" s="28"/>
      <c r="G390" s="103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ht="12.75" customHeight="1">
      <c r="A391" s="28"/>
      <c r="B391" s="28"/>
      <c r="C391" s="28"/>
      <c r="D391" s="28"/>
      <c r="E391" s="28"/>
      <c r="F391" s="28"/>
      <c r="G391" s="103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ht="12.75" customHeight="1">
      <c r="A392" s="28"/>
      <c r="B392" s="28"/>
      <c r="C392" s="28"/>
      <c r="D392" s="28"/>
      <c r="E392" s="28"/>
      <c r="F392" s="28"/>
      <c r="G392" s="103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ht="12.75" customHeight="1">
      <c r="A393" s="28"/>
      <c r="B393" s="28"/>
      <c r="C393" s="28"/>
      <c r="D393" s="28"/>
      <c r="E393" s="28"/>
      <c r="F393" s="28"/>
      <c r="G393" s="103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ht="12.75" customHeight="1">
      <c r="A394" s="28"/>
      <c r="B394" s="28"/>
      <c r="C394" s="28"/>
      <c r="D394" s="28"/>
      <c r="E394" s="28"/>
      <c r="F394" s="28"/>
      <c r="G394" s="103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ht="12.75" customHeight="1">
      <c r="A395" s="28"/>
      <c r="B395" s="28"/>
      <c r="C395" s="28"/>
      <c r="D395" s="28"/>
      <c r="E395" s="28"/>
      <c r="F395" s="28"/>
      <c r="G395" s="103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ht="12.75" customHeight="1">
      <c r="A396" s="28"/>
      <c r="B396" s="28"/>
      <c r="C396" s="28"/>
      <c r="D396" s="28"/>
      <c r="E396" s="28"/>
      <c r="F396" s="28"/>
      <c r="G396" s="103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ht="12.75" customHeight="1">
      <c r="A397" s="28"/>
      <c r="B397" s="28"/>
      <c r="C397" s="28"/>
      <c r="D397" s="28"/>
      <c r="E397" s="28"/>
      <c r="F397" s="28"/>
      <c r="G397" s="103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ht="12.75" customHeight="1">
      <c r="A398" s="28"/>
      <c r="B398" s="28"/>
      <c r="C398" s="28"/>
      <c r="D398" s="28"/>
      <c r="E398" s="28"/>
      <c r="F398" s="28"/>
      <c r="G398" s="103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ht="12.75" customHeight="1">
      <c r="A399" s="28"/>
      <c r="B399" s="28"/>
      <c r="C399" s="28"/>
      <c r="D399" s="28"/>
      <c r="E399" s="28"/>
      <c r="F399" s="28"/>
      <c r="G399" s="103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ht="12.75" customHeight="1">
      <c r="A400" s="28"/>
      <c r="B400" s="28"/>
      <c r="C400" s="28"/>
      <c r="D400" s="28"/>
      <c r="E400" s="28"/>
      <c r="F400" s="28"/>
      <c r="G400" s="103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ht="12.75" customHeight="1">
      <c r="A401" s="28"/>
      <c r="B401" s="28"/>
      <c r="C401" s="28"/>
      <c r="D401" s="28"/>
      <c r="E401" s="28"/>
      <c r="F401" s="28"/>
      <c r="G401" s="103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ht="12.75" customHeight="1">
      <c r="A402" s="28"/>
      <c r="B402" s="28"/>
      <c r="C402" s="28"/>
      <c r="D402" s="28"/>
      <c r="E402" s="28"/>
      <c r="F402" s="28"/>
      <c r="G402" s="103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ht="12.75" customHeight="1">
      <c r="A403" s="28"/>
      <c r="B403" s="28"/>
      <c r="C403" s="28"/>
      <c r="D403" s="28"/>
      <c r="E403" s="28"/>
      <c r="F403" s="28"/>
      <c r="G403" s="103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ht="12.75" customHeight="1">
      <c r="A404" s="28"/>
      <c r="B404" s="28"/>
      <c r="C404" s="28"/>
      <c r="D404" s="28"/>
      <c r="E404" s="28"/>
      <c r="F404" s="28"/>
      <c r="G404" s="103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ht="12.75" customHeight="1">
      <c r="A405" s="28"/>
      <c r="B405" s="28"/>
      <c r="C405" s="28"/>
      <c r="D405" s="28"/>
      <c r="E405" s="28"/>
      <c r="F405" s="28"/>
      <c r="G405" s="103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ht="12.75" customHeight="1">
      <c r="A406" s="28"/>
      <c r="B406" s="28"/>
      <c r="C406" s="28"/>
      <c r="D406" s="28"/>
      <c r="E406" s="28"/>
      <c r="F406" s="28"/>
      <c r="G406" s="103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ht="12.75" customHeight="1">
      <c r="A407" s="28"/>
      <c r="B407" s="28"/>
      <c r="C407" s="28"/>
      <c r="D407" s="28"/>
      <c r="E407" s="28"/>
      <c r="F407" s="28"/>
      <c r="G407" s="103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ht="12.75" customHeight="1">
      <c r="A408" s="28"/>
      <c r="B408" s="28"/>
      <c r="C408" s="28"/>
      <c r="D408" s="28"/>
      <c r="E408" s="28"/>
      <c r="F408" s="28"/>
      <c r="G408" s="103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ht="12.75" customHeight="1">
      <c r="A409" s="28"/>
      <c r="B409" s="28"/>
      <c r="C409" s="28"/>
      <c r="D409" s="28"/>
      <c r="E409" s="28"/>
      <c r="F409" s="28"/>
      <c r="G409" s="103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ht="12.75" customHeight="1">
      <c r="A410" s="28"/>
      <c r="B410" s="28"/>
      <c r="C410" s="28"/>
      <c r="D410" s="28"/>
      <c r="E410" s="28"/>
      <c r="F410" s="28"/>
      <c r="G410" s="103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ht="12.75" customHeight="1">
      <c r="A411" s="28"/>
      <c r="B411" s="28"/>
      <c r="C411" s="28"/>
      <c r="D411" s="28"/>
      <c r="E411" s="28"/>
      <c r="F411" s="28"/>
      <c r="G411" s="103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ht="12.75" customHeight="1">
      <c r="A412" s="28"/>
      <c r="B412" s="28"/>
      <c r="C412" s="28"/>
      <c r="D412" s="28"/>
      <c r="E412" s="28"/>
      <c r="F412" s="28"/>
      <c r="G412" s="103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ht="12.75" customHeight="1">
      <c r="A413" s="28"/>
      <c r="B413" s="28"/>
      <c r="C413" s="28"/>
      <c r="D413" s="28"/>
      <c r="E413" s="28"/>
      <c r="F413" s="28"/>
      <c r="G413" s="103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ht="12.75" customHeight="1">
      <c r="A414" s="28"/>
      <c r="B414" s="28"/>
      <c r="C414" s="28"/>
      <c r="D414" s="28"/>
      <c r="E414" s="28"/>
      <c r="F414" s="28"/>
      <c r="G414" s="103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ht="12.75" customHeight="1">
      <c r="A415" s="28"/>
      <c r="B415" s="28"/>
      <c r="C415" s="28"/>
      <c r="D415" s="28"/>
      <c r="E415" s="28"/>
      <c r="F415" s="28"/>
      <c r="G415" s="103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ht="12.75" customHeight="1">
      <c r="A416" s="28"/>
      <c r="B416" s="28"/>
      <c r="C416" s="28"/>
      <c r="D416" s="28"/>
      <c r="E416" s="28"/>
      <c r="F416" s="28"/>
      <c r="G416" s="103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ht="12.75" customHeight="1">
      <c r="A417" s="28"/>
      <c r="B417" s="28"/>
      <c r="C417" s="28"/>
      <c r="D417" s="28"/>
      <c r="E417" s="28"/>
      <c r="F417" s="28"/>
      <c r="G417" s="103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ht="12.75" customHeight="1">
      <c r="A418" s="28"/>
      <c r="B418" s="28"/>
      <c r="C418" s="28"/>
      <c r="D418" s="28"/>
      <c r="E418" s="28"/>
      <c r="F418" s="28"/>
      <c r="G418" s="103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ht="12.75" customHeight="1">
      <c r="A419" s="28"/>
      <c r="B419" s="28"/>
      <c r="C419" s="28"/>
      <c r="D419" s="28"/>
      <c r="E419" s="28"/>
      <c r="F419" s="28"/>
      <c r="G419" s="103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ht="12.75" customHeight="1">
      <c r="A420" s="28"/>
      <c r="B420" s="28"/>
      <c r="C420" s="28"/>
      <c r="D420" s="28"/>
      <c r="E420" s="28"/>
      <c r="F420" s="28"/>
      <c r="G420" s="103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ht="12.75" customHeight="1">
      <c r="A421" s="28"/>
      <c r="B421" s="28"/>
      <c r="C421" s="28"/>
      <c r="D421" s="28"/>
      <c r="E421" s="28"/>
      <c r="F421" s="28"/>
      <c r="G421" s="103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ht="12.75" customHeight="1">
      <c r="A422" s="28"/>
      <c r="B422" s="28"/>
      <c r="C422" s="28"/>
      <c r="D422" s="28"/>
      <c r="E422" s="28"/>
      <c r="F422" s="28"/>
      <c r="G422" s="103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ht="12.75" customHeight="1">
      <c r="A423" s="28"/>
      <c r="B423" s="28"/>
      <c r="C423" s="28"/>
      <c r="D423" s="28"/>
      <c r="E423" s="28"/>
      <c r="F423" s="28"/>
      <c r="G423" s="103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ht="12.75" customHeight="1">
      <c r="A424" s="28"/>
      <c r="B424" s="28"/>
      <c r="C424" s="28"/>
      <c r="D424" s="28"/>
      <c r="E424" s="28"/>
      <c r="F424" s="28"/>
      <c r="G424" s="103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ht="12.75" customHeight="1">
      <c r="A425" s="28"/>
      <c r="B425" s="28"/>
      <c r="C425" s="28"/>
      <c r="D425" s="28"/>
      <c r="E425" s="28"/>
      <c r="F425" s="28"/>
      <c r="G425" s="103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ht="12.75" customHeight="1">
      <c r="A426" s="28"/>
      <c r="B426" s="28"/>
      <c r="C426" s="28"/>
      <c r="D426" s="28"/>
      <c r="E426" s="28"/>
      <c r="F426" s="28"/>
      <c r="G426" s="103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ht="12.75" customHeight="1">
      <c r="A427" s="28"/>
      <c r="B427" s="28"/>
      <c r="C427" s="28"/>
      <c r="D427" s="28"/>
      <c r="E427" s="28"/>
      <c r="F427" s="28"/>
      <c r="G427" s="103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ht="12.75" customHeight="1">
      <c r="A428" s="28"/>
      <c r="B428" s="28"/>
      <c r="C428" s="28"/>
      <c r="D428" s="28"/>
      <c r="E428" s="28"/>
      <c r="F428" s="28"/>
      <c r="G428" s="103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ht="12.75" customHeight="1">
      <c r="A429" s="28"/>
      <c r="B429" s="28"/>
      <c r="C429" s="28"/>
      <c r="D429" s="28"/>
      <c r="E429" s="28"/>
      <c r="F429" s="28"/>
      <c r="G429" s="103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ht="12.75" customHeight="1">
      <c r="A430" s="28"/>
      <c r="B430" s="28"/>
      <c r="C430" s="28"/>
      <c r="D430" s="28"/>
      <c r="E430" s="28"/>
      <c r="F430" s="28"/>
      <c r="G430" s="103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ht="12.75" customHeight="1">
      <c r="A431" s="28"/>
      <c r="B431" s="28"/>
      <c r="C431" s="28"/>
      <c r="D431" s="28"/>
      <c r="E431" s="28"/>
      <c r="F431" s="28"/>
      <c r="G431" s="103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ht="12.75" customHeight="1">
      <c r="A432" s="28"/>
      <c r="B432" s="28"/>
      <c r="C432" s="28"/>
      <c r="D432" s="28"/>
      <c r="E432" s="28"/>
      <c r="F432" s="28"/>
      <c r="G432" s="103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ht="12.75" customHeight="1">
      <c r="A433" s="28"/>
      <c r="B433" s="28"/>
      <c r="C433" s="28"/>
      <c r="D433" s="28"/>
      <c r="E433" s="28"/>
      <c r="F433" s="28"/>
      <c r="G433" s="103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ht="12.75" customHeight="1">
      <c r="A434" s="28"/>
      <c r="B434" s="28"/>
      <c r="C434" s="28"/>
      <c r="D434" s="28"/>
      <c r="E434" s="28"/>
      <c r="F434" s="28"/>
      <c r="G434" s="103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ht="12.75" customHeight="1">
      <c r="A435" s="28"/>
      <c r="B435" s="28"/>
      <c r="C435" s="28"/>
      <c r="D435" s="28"/>
      <c r="E435" s="28"/>
      <c r="F435" s="28"/>
      <c r="G435" s="103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ht="12.75" customHeight="1">
      <c r="A436" s="28"/>
      <c r="B436" s="28"/>
      <c r="C436" s="28"/>
      <c r="D436" s="28"/>
      <c r="E436" s="28"/>
      <c r="F436" s="28"/>
      <c r="G436" s="103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ht="12.75" customHeight="1">
      <c r="A437" s="28"/>
      <c r="B437" s="28"/>
      <c r="C437" s="28"/>
      <c r="D437" s="28"/>
      <c r="E437" s="28"/>
      <c r="F437" s="28"/>
      <c r="G437" s="103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ht="12.75" customHeight="1">
      <c r="A438" s="28"/>
      <c r="B438" s="28"/>
      <c r="C438" s="28"/>
      <c r="D438" s="28"/>
      <c r="E438" s="28"/>
      <c r="F438" s="28"/>
      <c r="G438" s="103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ht="12.75" customHeight="1">
      <c r="A439" s="28"/>
      <c r="B439" s="28"/>
      <c r="C439" s="28"/>
      <c r="D439" s="28"/>
      <c r="E439" s="28"/>
      <c r="F439" s="28"/>
      <c r="G439" s="103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ht="12.75" customHeight="1">
      <c r="A440" s="28"/>
      <c r="B440" s="28"/>
      <c r="C440" s="28"/>
      <c r="D440" s="28"/>
      <c r="E440" s="28"/>
      <c r="F440" s="28"/>
      <c r="G440" s="103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ht="12.75" customHeight="1">
      <c r="A441" s="28"/>
      <c r="B441" s="28"/>
      <c r="C441" s="28"/>
      <c r="D441" s="28"/>
      <c r="E441" s="28"/>
      <c r="F441" s="28"/>
      <c r="G441" s="103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ht="12.75" customHeight="1">
      <c r="A442" s="28"/>
      <c r="B442" s="28"/>
      <c r="C442" s="28"/>
      <c r="D442" s="28"/>
      <c r="E442" s="28"/>
      <c r="F442" s="28"/>
      <c r="G442" s="103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ht="12.75" customHeight="1">
      <c r="A443" s="28"/>
      <c r="B443" s="28"/>
      <c r="C443" s="28"/>
      <c r="D443" s="28"/>
      <c r="E443" s="28"/>
      <c r="F443" s="28"/>
      <c r="G443" s="103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ht="12.75" customHeight="1">
      <c r="A444" s="28"/>
      <c r="B444" s="28"/>
      <c r="C444" s="28"/>
      <c r="D444" s="28"/>
      <c r="E444" s="28"/>
      <c r="F444" s="28"/>
      <c r="G444" s="103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ht="12.75" customHeight="1">
      <c r="A445" s="28"/>
      <c r="B445" s="28"/>
      <c r="C445" s="28"/>
      <c r="D445" s="28"/>
      <c r="E445" s="28"/>
      <c r="F445" s="28"/>
      <c r="G445" s="103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ht="12.75" customHeight="1">
      <c r="A446" s="28"/>
      <c r="B446" s="28"/>
      <c r="C446" s="28"/>
      <c r="D446" s="28"/>
      <c r="E446" s="28"/>
      <c r="F446" s="28"/>
      <c r="G446" s="103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ht="12.75" customHeight="1">
      <c r="A447" s="28"/>
      <c r="B447" s="28"/>
      <c r="C447" s="28"/>
      <c r="D447" s="28"/>
      <c r="E447" s="28"/>
      <c r="F447" s="28"/>
      <c r="G447" s="103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ht="12.75" customHeight="1">
      <c r="A448" s="28"/>
      <c r="B448" s="28"/>
      <c r="C448" s="28"/>
      <c r="D448" s="28"/>
      <c r="E448" s="28"/>
      <c r="F448" s="28"/>
      <c r="G448" s="103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ht="12.75" customHeight="1">
      <c r="A449" s="28"/>
      <c r="B449" s="28"/>
      <c r="C449" s="28"/>
      <c r="D449" s="28"/>
      <c r="E449" s="28"/>
      <c r="F449" s="28"/>
      <c r="G449" s="103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ht="12.75" customHeight="1">
      <c r="A450" s="28"/>
      <c r="B450" s="28"/>
      <c r="C450" s="28"/>
      <c r="D450" s="28"/>
      <c r="E450" s="28"/>
      <c r="F450" s="28"/>
      <c r="G450" s="103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ht="12.75" customHeight="1">
      <c r="A451" s="28"/>
      <c r="B451" s="28"/>
      <c r="C451" s="28"/>
      <c r="D451" s="28"/>
      <c r="E451" s="28"/>
      <c r="F451" s="28"/>
      <c r="G451" s="103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ht="12.75" customHeight="1">
      <c r="A452" s="28"/>
      <c r="B452" s="28"/>
      <c r="C452" s="28"/>
      <c r="D452" s="28"/>
      <c r="E452" s="28"/>
      <c r="F452" s="28"/>
      <c r="G452" s="103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ht="12.75" customHeight="1">
      <c r="A453" s="28"/>
      <c r="B453" s="28"/>
      <c r="C453" s="28"/>
      <c r="D453" s="28"/>
      <c r="E453" s="28"/>
      <c r="F453" s="28"/>
      <c r="G453" s="103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ht="12.75" customHeight="1">
      <c r="A454" s="28"/>
      <c r="B454" s="28"/>
      <c r="C454" s="28"/>
      <c r="D454" s="28"/>
      <c r="E454" s="28"/>
      <c r="F454" s="28"/>
      <c r="G454" s="103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ht="12.75" customHeight="1">
      <c r="A455" s="28"/>
      <c r="B455" s="28"/>
      <c r="C455" s="28"/>
      <c r="D455" s="28"/>
      <c r="E455" s="28"/>
      <c r="F455" s="28"/>
      <c r="G455" s="103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ht="12.75" customHeight="1">
      <c r="A456" s="28"/>
      <c r="B456" s="28"/>
      <c r="C456" s="28"/>
      <c r="D456" s="28"/>
      <c r="E456" s="28"/>
      <c r="F456" s="28"/>
      <c r="G456" s="103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ht="12.75" customHeight="1">
      <c r="A457" s="28"/>
      <c r="B457" s="28"/>
      <c r="C457" s="28"/>
      <c r="D457" s="28"/>
      <c r="E457" s="28"/>
      <c r="F457" s="28"/>
      <c r="G457" s="103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ht="12.75" customHeight="1">
      <c r="A458" s="28"/>
      <c r="B458" s="28"/>
      <c r="C458" s="28"/>
      <c r="D458" s="28"/>
      <c r="E458" s="28"/>
      <c r="F458" s="28"/>
      <c r="G458" s="103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ht="12.75" customHeight="1">
      <c r="A459" s="28"/>
      <c r="B459" s="28"/>
      <c r="C459" s="28"/>
      <c r="D459" s="28"/>
      <c r="E459" s="28"/>
      <c r="F459" s="28"/>
      <c r="G459" s="103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ht="12.75" customHeight="1">
      <c r="A460" s="28"/>
      <c r="B460" s="28"/>
      <c r="C460" s="28"/>
      <c r="D460" s="28"/>
      <c r="E460" s="28"/>
      <c r="F460" s="28"/>
      <c r="G460" s="103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ht="12.75" customHeight="1">
      <c r="A461" s="28"/>
      <c r="B461" s="28"/>
      <c r="C461" s="28"/>
      <c r="D461" s="28"/>
      <c r="E461" s="28"/>
      <c r="F461" s="28"/>
      <c r="G461" s="103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ht="12.75" customHeight="1">
      <c r="A462" s="28"/>
      <c r="B462" s="28"/>
      <c r="C462" s="28"/>
      <c r="D462" s="28"/>
      <c r="E462" s="28"/>
      <c r="F462" s="28"/>
      <c r="G462" s="103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ht="12.75" customHeight="1">
      <c r="A463" s="28"/>
      <c r="B463" s="28"/>
      <c r="C463" s="28"/>
      <c r="D463" s="28"/>
      <c r="E463" s="28"/>
      <c r="F463" s="28"/>
      <c r="G463" s="103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ht="12.75" customHeight="1">
      <c r="A464" s="28"/>
      <c r="B464" s="28"/>
      <c r="C464" s="28"/>
      <c r="D464" s="28"/>
      <c r="E464" s="28"/>
      <c r="F464" s="28"/>
      <c r="G464" s="103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ht="12.75" customHeight="1">
      <c r="A465" s="28"/>
      <c r="B465" s="28"/>
      <c r="C465" s="28"/>
      <c r="D465" s="28"/>
      <c r="E465" s="28"/>
      <c r="F465" s="28"/>
      <c r="G465" s="103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ht="12.75" customHeight="1">
      <c r="A466" s="28"/>
      <c r="B466" s="28"/>
      <c r="C466" s="28"/>
      <c r="D466" s="28"/>
      <c r="E466" s="28"/>
      <c r="F466" s="28"/>
      <c r="G466" s="103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ht="12.75" customHeight="1">
      <c r="A467" s="28"/>
      <c r="B467" s="28"/>
      <c r="C467" s="28"/>
      <c r="D467" s="28"/>
      <c r="E467" s="28"/>
      <c r="F467" s="28"/>
      <c r="G467" s="103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ht="12.75" customHeight="1">
      <c r="A468" s="28"/>
      <c r="B468" s="28"/>
      <c r="C468" s="28"/>
      <c r="D468" s="28"/>
      <c r="E468" s="28"/>
      <c r="F468" s="28"/>
      <c r="G468" s="103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ht="12.75" customHeight="1">
      <c r="A469" s="28"/>
      <c r="B469" s="28"/>
      <c r="C469" s="28"/>
      <c r="D469" s="28"/>
      <c r="E469" s="28"/>
      <c r="F469" s="28"/>
      <c r="G469" s="103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ht="12.75" customHeight="1">
      <c r="A470" s="28"/>
      <c r="B470" s="28"/>
      <c r="C470" s="28"/>
      <c r="D470" s="28"/>
      <c r="E470" s="28"/>
      <c r="F470" s="28"/>
      <c r="G470" s="103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ht="12.75" customHeight="1">
      <c r="A471" s="28"/>
      <c r="B471" s="28"/>
      <c r="C471" s="28"/>
      <c r="D471" s="28"/>
      <c r="E471" s="28"/>
      <c r="F471" s="28"/>
      <c r="G471" s="103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ht="12.75" customHeight="1">
      <c r="A472" s="28"/>
      <c r="B472" s="28"/>
      <c r="C472" s="28"/>
      <c r="D472" s="28"/>
      <c r="E472" s="28"/>
      <c r="F472" s="28"/>
      <c r="G472" s="103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ht="12.75" customHeight="1">
      <c r="A473" s="28"/>
      <c r="B473" s="28"/>
      <c r="C473" s="28"/>
      <c r="D473" s="28"/>
      <c r="E473" s="28"/>
      <c r="F473" s="28"/>
      <c r="G473" s="103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ht="12.75" customHeight="1">
      <c r="A474" s="28"/>
      <c r="B474" s="28"/>
      <c r="C474" s="28"/>
      <c r="D474" s="28"/>
      <c r="E474" s="28"/>
      <c r="F474" s="28"/>
      <c r="G474" s="103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ht="12.75" customHeight="1">
      <c r="A475" s="28"/>
      <c r="B475" s="28"/>
      <c r="C475" s="28"/>
      <c r="D475" s="28"/>
      <c r="E475" s="28"/>
      <c r="F475" s="28"/>
      <c r="G475" s="103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ht="12.75" customHeight="1">
      <c r="A476" s="28"/>
      <c r="B476" s="28"/>
      <c r="C476" s="28"/>
      <c r="D476" s="28"/>
      <c r="E476" s="28"/>
      <c r="F476" s="28"/>
      <c r="G476" s="103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ht="12.75" customHeight="1">
      <c r="A477" s="28"/>
      <c r="B477" s="28"/>
      <c r="C477" s="28"/>
      <c r="D477" s="28"/>
      <c r="E477" s="28"/>
      <c r="F477" s="28"/>
      <c r="G477" s="103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ht="12.75" customHeight="1">
      <c r="A478" s="28"/>
      <c r="B478" s="28"/>
      <c r="C478" s="28"/>
      <c r="D478" s="28"/>
      <c r="E478" s="28"/>
      <c r="F478" s="28"/>
      <c r="G478" s="103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ht="12.75" customHeight="1">
      <c r="A479" s="28"/>
      <c r="B479" s="28"/>
      <c r="C479" s="28"/>
      <c r="D479" s="28"/>
      <c r="E479" s="28"/>
      <c r="F479" s="28"/>
      <c r="G479" s="103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ht="12.75" customHeight="1">
      <c r="A480" s="28"/>
      <c r="B480" s="28"/>
      <c r="C480" s="28"/>
      <c r="D480" s="28"/>
      <c r="E480" s="28"/>
      <c r="F480" s="28"/>
      <c r="G480" s="103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ht="12.75" customHeight="1">
      <c r="A481" s="28"/>
      <c r="B481" s="28"/>
      <c r="C481" s="28"/>
      <c r="D481" s="28"/>
      <c r="E481" s="28"/>
      <c r="F481" s="28"/>
      <c r="G481" s="103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ht="12.75" customHeight="1">
      <c r="A482" s="28"/>
      <c r="B482" s="28"/>
      <c r="C482" s="28"/>
      <c r="D482" s="28"/>
      <c r="E482" s="28"/>
      <c r="F482" s="28"/>
      <c r="G482" s="103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ht="12.75" customHeight="1">
      <c r="A483" s="28"/>
      <c r="B483" s="28"/>
      <c r="C483" s="28"/>
      <c r="D483" s="28"/>
      <c r="E483" s="28"/>
      <c r="F483" s="28"/>
      <c r="G483" s="103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ht="12.75" customHeight="1">
      <c r="A484" s="28"/>
      <c r="B484" s="28"/>
      <c r="C484" s="28"/>
      <c r="D484" s="28"/>
      <c r="E484" s="28"/>
      <c r="F484" s="28"/>
      <c r="G484" s="103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ht="12.75" customHeight="1">
      <c r="A485" s="28"/>
      <c r="B485" s="28"/>
      <c r="C485" s="28"/>
      <c r="D485" s="28"/>
      <c r="E485" s="28"/>
      <c r="F485" s="28"/>
      <c r="G485" s="103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ht="12.75" customHeight="1">
      <c r="A486" s="28"/>
      <c r="B486" s="28"/>
      <c r="C486" s="28"/>
      <c r="D486" s="28"/>
      <c r="E486" s="28"/>
      <c r="F486" s="28"/>
      <c r="G486" s="103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ht="12.75" customHeight="1">
      <c r="A487" s="28"/>
      <c r="B487" s="28"/>
      <c r="C487" s="28"/>
      <c r="D487" s="28"/>
      <c r="E487" s="28"/>
      <c r="F487" s="28"/>
      <c r="G487" s="103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ht="12.75" customHeight="1">
      <c r="A488" s="28"/>
      <c r="B488" s="28"/>
      <c r="C488" s="28"/>
      <c r="D488" s="28"/>
      <c r="E488" s="28"/>
      <c r="F488" s="28"/>
      <c r="G488" s="103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ht="12.75" customHeight="1">
      <c r="A489" s="28"/>
      <c r="B489" s="28"/>
      <c r="C489" s="28"/>
      <c r="D489" s="28"/>
      <c r="E489" s="28"/>
      <c r="F489" s="28"/>
      <c r="G489" s="103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ht="12.75" customHeight="1">
      <c r="A490" s="28"/>
      <c r="B490" s="28"/>
      <c r="C490" s="28"/>
      <c r="D490" s="28"/>
      <c r="E490" s="28"/>
      <c r="F490" s="28"/>
      <c r="G490" s="103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ht="12.75" customHeight="1">
      <c r="A491" s="28"/>
      <c r="B491" s="28"/>
      <c r="C491" s="28"/>
      <c r="D491" s="28"/>
      <c r="E491" s="28"/>
      <c r="F491" s="28"/>
      <c r="G491" s="103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ht="12.75" customHeight="1">
      <c r="A492" s="28"/>
      <c r="B492" s="28"/>
      <c r="C492" s="28"/>
      <c r="D492" s="28"/>
      <c r="E492" s="28"/>
      <c r="F492" s="28"/>
      <c r="G492" s="103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ht="12.75" customHeight="1">
      <c r="A493" s="28"/>
      <c r="B493" s="28"/>
      <c r="C493" s="28"/>
      <c r="D493" s="28"/>
      <c r="E493" s="28"/>
      <c r="F493" s="28"/>
      <c r="G493" s="103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ht="12.75" customHeight="1">
      <c r="A494" s="28"/>
      <c r="B494" s="28"/>
      <c r="C494" s="28"/>
      <c r="D494" s="28"/>
      <c r="E494" s="28"/>
      <c r="F494" s="28"/>
      <c r="G494" s="103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ht="12.75" customHeight="1">
      <c r="A495" s="28"/>
      <c r="B495" s="28"/>
      <c r="C495" s="28"/>
      <c r="D495" s="28"/>
      <c r="E495" s="28"/>
      <c r="F495" s="28"/>
      <c r="G495" s="103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ht="12.75" customHeight="1">
      <c r="A496" s="28"/>
      <c r="B496" s="28"/>
      <c r="C496" s="28"/>
      <c r="D496" s="28"/>
      <c r="E496" s="28"/>
      <c r="F496" s="28"/>
      <c r="G496" s="103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ht="12.75" customHeight="1">
      <c r="A497" s="28"/>
      <c r="B497" s="28"/>
      <c r="C497" s="28"/>
      <c r="D497" s="28"/>
      <c r="E497" s="28"/>
      <c r="F497" s="28"/>
      <c r="G497" s="103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ht="12.75" customHeight="1">
      <c r="A498" s="28"/>
      <c r="B498" s="28"/>
      <c r="C498" s="28"/>
      <c r="D498" s="28"/>
      <c r="E498" s="28"/>
      <c r="F498" s="28"/>
      <c r="G498" s="103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ht="12.75" customHeight="1">
      <c r="A499" s="28"/>
      <c r="B499" s="28"/>
      <c r="C499" s="28"/>
      <c r="D499" s="28"/>
      <c r="E499" s="28"/>
      <c r="F499" s="28"/>
      <c r="G499" s="103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ht="12.75" customHeight="1">
      <c r="A500" s="28"/>
      <c r="B500" s="28"/>
      <c r="C500" s="28"/>
      <c r="D500" s="28"/>
      <c r="E500" s="28"/>
      <c r="F500" s="28"/>
      <c r="G500" s="103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ht="12.75" customHeight="1">
      <c r="A501" s="28"/>
      <c r="B501" s="28"/>
      <c r="C501" s="28"/>
      <c r="D501" s="28"/>
      <c r="E501" s="28"/>
      <c r="F501" s="28"/>
      <c r="G501" s="103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ht="12.75" customHeight="1">
      <c r="A502" s="28"/>
      <c r="B502" s="28"/>
      <c r="C502" s="28"/>
      <c r="D502" s="28"/>
      <c r="E502" s="28"/>
      <c r="F502" s="28"/>
      <c r="G502" s="103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ht="12.75" customHeight="1">
      <c r="A503" s="28"/>
      <c r="B503" s="28"/>
      <c r="C503" s="28"/>
      <c r="D503" s="28"/>
      <c r="E503" s="28"/>
      <c r="F503" s="28"/>
      <c r="G503" s="103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ht="12.75" customHeight="1">
      <c r="A504" s="28"/>
      <c r="B504" s="28"/>
      <c r="C504" s="28"/>
      <c r="D504" s="28"/>
      <c r="E504" s="28"/>
      <c r="F504" s="28"/>
      <c r="G504" s="103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ht="12.75" customHeight="1">
      <c r="A505" s="28"/>
      <c r="B505" s="28"/>
      <c r="C505" s="28"/>
      <c r="D505" s="28"/>
      <c r="E505" s="28"/>
      <c r="F505" s="28"/>
      <c r="G505" s="103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ht="12.75" customHeight="1">
      <c r="A506" s="28"/>
      <c r="B506" s="28"/>
      <c r="C506" s="28"/>
      <c r="D506" s="28"/>
      <c r="E506" s="28"/>
      <c r="F506" s="28"/>
      <c r="G506" s="103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ht="12.75" customHeight="1">
      <c r="A507" s="28"/>
      <c r="B507" s="28"/>
      <c r="C507" s="28"/>
      <c r="D507" s="28"/>
      <c r="E507" s="28"/>
      <c r="F507" s="28"/>
      <c r="G507" s="103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ht="12.75" customHeight="1">
      <c r="A508" s="28"/>
      <c r="B508" s="28"/>
      <c r="C508" s="28"/>
      <c r="D508" s="28"/>
      <c r="E508" s="28"/>
      <c r="F508" s="28"/>
      <c r="G508" s="103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ht="12.75" customHeight="1">
      <c r="A509" s="28"/>
      <c r="B509" s="28"/>
      <c r="C509" s="28"/>
      <c r="D509" s="28"/>
      <c r="E509" s="28"/>
      <c r="F509" s="28"/>
      <c r="G509" s="103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ht="12.75" customHeight="1">
      <c r="A510" s="28"/>
      <c r="B510" s="28"/>
      <c r="C510" s="28"/>
      <c r="D510" s="28"/>
      <c r="E510" s="28"/>
      <c r="F510" s="28"/>
      <c r="G510" s="103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ht="12.75" customHeight="1">
      <c r="A511" s="28"/>
      <c r="B511" s="28"/>
      <c r="C511" s="28"/>
      <c r="D511" s="28"/>
      <c r="E511" s="28"/>
      <c r="F511" s="28"/>
      <c r="G511" s="103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ht="12.75" customHeight="1">
      <c r="A512" s="28"/>
      <c r="B512" s="28"/>
      <c r="C512" s="28"/>
      <c r="D512" s="28"/>
      <c r="E512" s="28"/>
      <c r="F512" s="28"/>
      <c r="G512" s="103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ht="12.75" customHeight="1">
      <c r="A513" s="28"/>
      <c r="B513" s="28"/>
      <c r="C513" s="28"/>
      <c r="D513" s="28"/>
      <c r="E513" s="28"/>
      <c r="F513" s="28"/>
      <c r="G513" s="103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ht="12.75" customHeight="1">
      <c r="A514" s="28"/>
      <c r="B514" s="28"/>
      <c r="C514" s="28"/>
      <c r="D514" s="28"/>
      <c r="E514" s="28"/>
      <c r="F514" s="28"/>
      <c r="G514" s="103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ht="12.75" customHeight="1">
      <c r="A515" s="28"/>
      <c r="B515" s="28"/>
      <c r="C515" s="28"/>
      <c r="D515" s="28"/>
      <c r="E515" s="28"/>
      <c r="F515" s="28"/>
      <c r="G515" s="103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ht="12.75" customHeight="1">
      <c r="A516" s="28"/>
      <c r="B516" s="28"/>
      <c r="C516" s="28"/>
      <c r="D516" s="28"/>
      <c r="E516" s="28"/>
      <c r="F516" s="28"/>
      <c r="G516" s="103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ht="12.75" customHeight="1">
      <c r="A517" s="28"/>
      <c r="B517" s="28"/>
      <c r="C517" s="28"/>
      <c r="D517" s="28"/>
      <c r="E517" s="28"/>
      <c r="F517" s="28"/>
      <c r="G517" s="103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ht="12.75" customHeight="1">
      <c r="A518" s="28"/>
      <c r="B518" s="28"/>
      <c r="C518" s="28"/>
      <c r="D518" s="28"/>
      <c r="E518" s="28"/>
      <c r="F518" s="28"/>
      <c r="G518" s="103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ht="12.75" customHeight="1">
      <c r="A519" s="28"/>
      <c r="B519" s="28"/>
      <c r="C519" s="28"/>
      <c r="D519" s="28"/>
      <c r="E519" s="28"/>
      <c r="F519" s="28"/>
      <c r="G519" s="103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ht="12.75" customHeight="1">
      <c r="A520" s="28"/>
      <c r="B520" s="28"/>
      <c r="C520" s="28"/>
      <c r="D520" s="28"/>
      <c r="E520" s="28"/>
      <c r="F520" s="28"/>
      <c r="G520" s="103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ht="12.75" customHeight="1">
      <c r="A521" s="28"/>
      <c r="B521" s="28"/>
      <c r="C521" s="28"/>
      <c r="D521" s="28"/>
      <c r="E521" s="28"/>
      <c r="F521" s="28"/>
      <c r="G521" s="103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ht="12.75" customHeight="1">
      <c r="A522" s="28"/>
      <c r="B522" s="28"/>
      <c r="C522" s="28"/>
      <c r="D522" s="28"/>
      <c r="E522" s="28"/>
      <c r="F522" s="28"/>
      <c r="G522" s="103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ht="12.75" customHeight="1">
      <c r="A523" s="28"/>
      <c r="B523" s="28"/>
      <c r="C523" s="28"/>
      <c r="D523" s="28"/>
      <c r="E523" s="28"/>
      <c r="F523" s="28"/>
      <c r="G523" s="103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ht="12.75" customHeight="1">
      <c r="A524" s="28"/>
      <c r="B524" s="28"/>
      <c r="C524" s="28"/>
      <c r="D524" s="28"/>
      <c r="E524" s="28"/>
      <c r="F524" s="28"/>
      <c r="G524" s="103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ht="12.75" customHeight="1">
      <c r="A525" s="28"/>
      <c r="B525" s="28"/>
      <c r="C525" s="28"/>
      <c r="D525" s="28"/>
      <c r="E525" s="28"/>
      <c r="F525" s="28"/>
      <c r="G525" s="103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ht="12.75" customHeight="1">
      <c r="A526" s="28"/>
      <c r="B526" s="28"/>
      <c r="C526" s="28"/>
      <c r="D526" s="28"/>
      <c r="E526" s="28"/>
      <c r="F526" s="28"/>
      <c r="G526" s="103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ht="12.75" customHeight="1">
      <c r="A527" s="28"/>
      <c r="B527" s="28"/>
      <c r="C527" s="28"/>
      <c r="D527" s="28"/>
      <c r="E527" s="28"/>
      <c r="F527" s="28"/>
      <c r="G527" s="103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ht="12.75" customHeight="1">
      <c r="A528" s="28"/>
      <c r="B528" s="28"/>
      <c r="C528" s="28"/>
      <c r="D528" s="28"/>
      <c r="E528" s="28"/>
      <c r="F528" s="28"/>
      <c r="G528" s="103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ht="12.75" customHeight="1">
      <c r="A529" s="28"/>
      <c r="B529" s="28"/>
      <c r="C529" s="28"/>
      <c r="D529" s="28"/>
      <c r="E529" s="28"/>
      <c r="F529" s="28"/>
      <c r="G529" s="103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ht="12.75" customHeight="1">
      <c r="A530" s="28"/>
      <c r="B530" s="28"/>
      <c r="C530" s="28"/>
      <c r="D530" s="28"/>
      <c r="E530" s="28"/>
      <c r="F530" s="28"/>
      <c r="G530" s="103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ht="12.75" customHeight="1">
      <c r="A531" s="28"/>
      <c r="B531" s="28"/>
      <c r="C531" s="28"/>
      <c r="D531" s="28"/>
      <c r="E531" s="28"/>
      <c r="F531" s="28"/>
      <c r="G531" s="103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ht="12.75" customHeight="1">
      <c r="A532" s="28"/>
      <c r="B532" s="28"/>
      <c r="C532" s="28"/>
      <c r="D532" s="28"/>
      <c r="E532" s="28"/>
      <c r="F532" s="28"/>
      <c r="G532" s="103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ht="12.75" customHeight="1">
      <c r="A533" s="28"/>
      <c r="B533" s="28"/>
      <c r="C533" s="28"/>
      <c r="D533" s="28"/>
      <c r="E533" s="28"/>
      <c r="F533" s="28"/>
      <c r="G533" s="103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ht="12.75" customHeight="1">
      <c r="A534" s="28"/>
      <c r="B534" s="28"/>
      <c r="C534" s="28"/>
      <c r="D534" s="28"/>
      <c r="E534" s="28"/>
      <c r="F534" s="28"/>
      <c r="G534" s="103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ht="12.75" customHeight="1">
      <c r="A535" s="28"/>
      <c r="B535" s="28"/>
      <c r="C535" s="28"/>
      <c r="D535" s="28"/>
      <c r="E535" s="28"/>
      <c r="F535" s="28"/>
      <c r="G535" s="103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ht="12.75" customHeight="1">
      <c r="A536" s="28"/>
      <c r="B536" s="28"/>
      <c r="C536" s="28"/>
      <c r="D536" s="28"/>
      <c r="E536" s="28"/>
      <c r="F536" s="28"/>
      <c r="G536" s="103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ht="12.75" customHeight="1">
      <c r="A537" s="28"/>
      <c r="B537" s="28"/>
      <c r="C537" s="28"/>
      <c r="D537" s="28"/>
      <c r="E537" s="28"/>
      <c r="F537" s="28"/>
      <c r="G537" s="103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ht="12.75" customHeight="1">
      <c r="A538" s="28"/>
      <c r="B538" s="28"/>
      <c r="C538" s="28"/>
      <c r="D538" s="28"/>
      <c r="E538" s="28"/>
      <c r="F538" s="28"/>
      <c r="G538" s="103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ht="12.75" customHeight="1">
      <c r="A539" s="28"/>
      <c r="B539" s="28"/>
      <c r="C539" s="28"/>
      <c r="D539" s="28"/>
      <c r="E539" s="28"/>
      <c r="F539" s="28"/>
      <c r="G539" s="103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ht="12.75" customHeight="1">
      <c r="A540" s="28"/>
      <c r="B540" s="28"/>
      <c r="C540" s="28"/>
      <c r="D540" s="28"/>
      <c r="E540" s="28"/>
      <c r="F540" s="28"/>
      <c r="G540" s="103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ht="12.75" customHeight="1">
      <c r="A541" s="28"/>
      <c r="B541" s="28"/>
      <c r="C541" s="28"/>
      <c r="D541" s="28"/>
      <c r="E541" s="28"/>
      <c r="F541" s="28"/>
      <c r="G541" s="103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ht="12.75" customHeight="1">
      <c r="A542" s="28"/>
      <c r="B542" s="28"/>
      <c r="C542" s="28"/>
      <c r="D542" s="28"/>
      <c r="E542" s="28"/>
      <c r="F542" s="28"/>
      <c r="G542" s="103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ht="12.75" customHeight="1">
      <c r="A543" s="28"/>
      <c r="B543" s="28"/>
      <c r="C543" s="28"/>
      <c r="D543" s="28"/>
      <c r="E543" s="28"/>
      <c r="F543" s="28"/>
      <c r="G543" s="103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ht="12.75" customHeight="1">
      <c r="A544" s="28"/>
      <c r="B544" s="28"/>
      <c r="C544" s="28"/>
      <c r="D544" s="28"/>
      <c r="E544" s="28"/>
      <c r="F544" s="28"/>
      <c r="G544" s="103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ht="12.75" customHeight="1">
      <c r="A545" s="28"/>
      <c r="B545" s="28"/>
      <c r="C545" s="28"/>
      <c r="D545" s="28"/>
      <c r="E545" s="28"/>
      <c r="F545" s="28"/>
      <c r="G545" s="103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ht="12.75" customHeight="1">
      <c r="A546" s="28"/>
      <c r="B546" s="28"/>
      <c r="C546" s="28"/>
      <c r="D546" s="28"/>
      <c r="E546" s="28"/>
      <c r="F546" s="28"/>
      <c r="G546" s="103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ht="12.75" customHeight="1">
      <c r="A547" s="28"/>
      <c r="B547" s="28"/>
      <c r="C547" s="28"/>
      <c r="D547" s="28"/>
      <c r="E547" s="28"/>
      <c r="F547" s="28"/>
      <c r="G547" s="103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ht="12.75" customHeight="1">
      <c r="A548" s="28"/>
      <c r="B548" s="28"/>
      <c r="C548" s="28"/>
      <c r="D548" s="28"/>
      <c r="E548" s="28"/>
      <c r="F548" s="28"/>
      <c r="G548" s="103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ht="12.75" customHeight="1">
      <c r="A549" s="28"/>
      <c r="B549" s="28"/>
      <c r="C549" s="28"/>
      <c r="D549" s="28"/>
      <c r="E549" s="28"/>
      <c r="F549" s="28"/>
      <c r="G549" s="103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ht="12.75" customHeight="1">
      <c r="A550" s="28"/>
      <c r="B550" s="28"/>
      <c r="C550" s="28"/>
      <c r="D550" s="28"/>
      <c r="E550" s="28"/>
      <c r="F550" s="28"/>
      <c r="G550" s="103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ht="12.75" customHeight="1">
      <c r="A551" s="28"/>
      <c r="B551" s="28"/>
      <c r="C551" s="28"/>
      <c r="D551" s="28"/>
      <c r="E551" s="28"/>
      <c r="F551" s="28"/>
      <c r="G551" s="103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ht="12.75" customHeight="1">
      <c r="A552" s="28"/>
      <c r="B552" s="28"/>
      <c r="C552" s="28"/>
      <c r="D552" s="28"/>
      <c r="E552" s="28"/>
      <c r="F552" s="28"/>
      <c r="G552" s="103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ht="12.75" customHeight="1">
      <c r="A553" s="28"/>
      <c r="B553" s="28"/>
      <c r="C553" s="28"/>
      <c r="D553" s="28"/>
      <c r="E553" s="28"/>
      <c r="F553" s="28"/>
      <c r="G553" s="103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ht="12.75" customHeight="1">
      <c r="A554" s="28"/>
      <c r="B554" s="28"/>
      <c r="C554" s="28"/>
      <c r="D554" s="28"/>
      <c r="E554" s="28"/>
      <c r="F554" s="28"/>
      <c r="G554" s="103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ht="12.75" customHeight="1">
      <c r="A555" s="28"/>
      <c r="B555" s="28"/>
      <c r="C555" s="28"/>
      <c r="D555" s="28"/>
      <c r="E555" s="28"/>
      <c r="F555" s="28"/>
      <c r="G555" s="103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ht="12.75" customHeight="1">
      <c r="A556" s="28"/>
      <c r="B556" s="28"/>
      <c r="C556" s="28"/>
      <c r="D556" s="28"/>
      <c r="E556" s="28"/>
      <c r="F556" s="28"/>
      <c r="G556" s="103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ht="12.75" customHeight="1">
      <c r="A557" s="28"/>
      <c r="B557" s="28"/>
      <c r="C557" s="28"/>
      <c r="D557" s="28"/>
      <c r="E557" s="28"/>
      <c r="F557" s="28"/>
      <c r="G557" s="103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ht="12.75" customHeight="1">
      <c r="A558" s="28"/>
      <c r="B558" s="28"/>
      <c r="C558" s="28"/>
      <c r="D558" s="28"/>
      <c r="E558" s="28"/>
      <c r="F558" s="28"/>
      <c r="G558" s="103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ht="12.75" customHeight="1">
      <c r="A559" s="28"/>
      <c r="B559" s="28"/>
      <c r="C559" s="28"/>
      <c r="D559" s="28"/>
      <c r="E559" s="28"/>
      <c r="F559" s="28"/>
      <c r="G559" s="103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ht="12.75" customHeight="1">
      <c r="A560" s="28"/>
      <c r="B560" s="28"/>
      <c r="C560" s="28"/>
      <c r="D560" s="28"/>
      <c r="E560" s="28"/>
      <c r="F560" s="28"/>
      <c r="G560" s="103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ht="12.75" customHeight="1">
      <c r="A561" s="28"/>
      <c r="B561" s="28"/>
      <c r="C561" s="28"/>
      <c r="D561" s="28"/>
      <c r="E561" s="28"/>
      <c r="F561" s="28"/>
      <c r="G561" s="103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ht="12.75" customHeight="1">
      <c r="A562" s="28"/>
      <c r="B562" s="28"/>
      <c r="C562" s="28"/>
      <c r="D562" s="28"/>
      <c r="E562" s="28"/>
      <c r="F562" s="28"/>
      <c r="G562" s="103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ht="12.75" customHeight="1">
      <c r="A563" s="28"/>
      <c r="B563" s="28"/>
      <c r="C563" s="28"/>
      <c r="D563" s="28"/>
      <c r="E563" s="28"/>
      <c r="F563" s="28"/>
      <c r="G563" s="103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ht="12.75" customHeight="1">
      <c r="A564" s="28"/>
      <c r="B564" s="28"/>
      <c r="C564" s="28"/>
      <c r="D564" s="28"/>
      <c r="E564" s="28"/>
      <c r="F564" s="28"/>
      <c r="G564" s="103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ht="12.75" customHeight="1">
      <c r="A565" s="28"/>
      <c r="B565" s="28"/>
      <c r="C565" s="28"/>
      <c r="D565" s="28"/>
      <c r="E565" s="28"/>
      <c r="F565" s="28"/>
      <c r="G565" s="103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ht="12.75" customHeight="1">
      <c r="A566" s="28"/>
      <c r="B566" s="28"/>
      <c r="C566" s="28"/>
      <c r="D566" s="28"/>
      <c r="E566" s="28"/>
      <c r="F566" s="28"/>
      <c r="G566" s="103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ht="12.75" customHeight="1">
      <c r="A567" s="28"/>
      <c r="B567" s="28"/>
      <c r="C567" s="28"/>
      <c r="D567" s="28"/>
      <c r="E567" s="28"/>
      <c r="F567" s="28"/>
      <c r="G567" s="103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ht="12.75" customHeight="1">
      <c r="A568" s="28"/>
      <c r="B568" s="28"/>
      <c r="C568" s="28"/>
      <c r="D568" s="28"/>
      <c r="E568" s="28"/>
      <c r="F568" s="28"/>
      <c r="G568" s="103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ht="12.75" customHeight="1">
      <c r="A569" s="28"/>
      <c r="B569" s="28"/>
      <c r="C569" s="28"/>
      <c r="D569" s="28"/>
      <c r="E569" s="28"/>
      <c r="F569" s="28"/>
      <c r="G569" s="103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ht="12.75" customHeight="1">
      <c r="A570" s="28"/>
      <c r="B570" s="28"/>
      <c r="C570" s="28"/>
      <c r="D570" s="28"/>
      <c r="E570" s="28"/>
      <c r="F570" s="28"/>
      <c r="G570" s="103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ht="12.75" customHeight="1">
      <c r="A571" s="28"/>
      <c r="B571" s="28"/>
      <c r="C571" s="28"/>
      <c r="D571" s="28"/>
      <c r="E571" s="28"/>
      <c r="F571" s="28"/>
      <c r="G571" s="103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ht="12.75" customHeight="1">
      <c r="A572" s="28"/>
      <c r="B572" s="28"/>
      <c r="C572" s="28"/>
      <c r="D572" s="28"/>
      <c r="E572" s="28"/>
      <c r="F572" s="28"/>
      <c r="G572" s="103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ht="12.75" customHeight="1">
      <c r="A573" s="28"/>
      <c r="B573" s="28"/>
      <c r="C573" s="28"/>
      <c r="D573" s="28"/>
      <c r="E573" s="28"/>
      <c r="F573" s="28"/>
      <c r="G573" s="103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ht="12.75" customHeight="1">
      <c r="A574" s="28"/>
      <c r="B574" s="28"/>
      <c r="C574" s="28"/>
      <c r="D574" s="28"/>
      <c r="E574" s="28"/>
      <c r="F574" s="28"/>
      <c r="G574" s="103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ht="12.75" customHeight="1">
      <c r="A575" s="28"/>
      <c r="B575" s="28"/>
      <c r="C575" s="28"/>
      <c r="D575" s="28"/>
      <c r="E575" s="28"/>
      <c r="F575" s="28"/>
      <c r="G575" s="103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ht="12.75" customHeight="1">
      <c r="A576" s="28"/>
      <c r="B576" s="28"/>
      <c r="C576" s="28"/>
      <c r="D576" s="28"/>
      <c r="E576" s="28"/>
      <c r="F576" s="28"/>
      <c r="G576" s="103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ht="12.75" customHeight="1">
      <c r="A577" s="28"/>
      <c r="B577" s="28"/>
      <c r="C577" s="28"/>
      <c r="D577" s="28"/>
      <c r="E577" s="28"/>
      <c r="F577" s="28"/>
      <c r="G577" s="103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ht="12.75" customHeight="1">
      <c r="A578" s="28"/>
      <c r="B578" s="28"/>
      <c r="C578" s="28"/>
      <c r="D578" s="28"/>
      <c r="E578" s="28"/>
      <c r="F578" s="28"/>
      <c r="G578" s="103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ht="12.75" customHeight="1">
      <c r="A579" s="28"/>
      <c r="B579" s="28"/>
      <c r="C579" s="28"/>
      <c r="D579" s="28"/>
      <c r="E579" s="28"/>
      <c r="F579" s="28"/>
      <c r="G579" s="103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ht="12.75" customHeight="1">
      <c r="A580" s="28"/>
      <c r="B580" s="28"/>
      <c r="C580" s="28"/>
      <c r="D580" s="28"/>
      <c r="E580" s="28"/>
      <c r="F580" s="28"/>
      <c r="G580" s="103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ht="12.75" customHeight="1">
      <c r="A581" s="28"/>
      <c r="B581" s="28"/>
      <c r="C581" s="28"/>
      <c r="D581" s="28"/>
      <c r="E581" s="28"/>
      <c r="F581" s="28"/>
      <c r="G581" s="103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ht="12.75" customHeight="1">
      <c r="A582" s="28"/>
      <c r="B582" s="28"/>
      <c r="C582" s="28"/>
      <c r="D582" s="28"/>
      <c r="E582" s="28"/>
      <c r="F582" s="28"/>
      <c r="G582" s="103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ht="12.75" customHeight="1">
      <c r="A583" s="28"/>
      <c r="B583" s="28"/>
      <c r="C583" s="28"/>
      <c r="D583" s="28"/>
      <c r="E583" s="28"/>
      <c r="F583" s="28"/>
      <c r="G583" s="103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ht="12.75" customHeight="1">
      <c r="A584" s="28"/>
      <c r="B584" s="28"/>
      <c r="C584" s="28"/>
      <c r="D584" s="28"/>
      <c r="E584" s="28"/>
      <c r="F584" s="28"/>
      <c r="G584" s="103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ht="12.75" customHeight="1">
      <c r="A585" s="28"/>
      <c r="B585" s="28"/>
      <c r="C585" s="28"/>
      <c r="D585" s="28"/>
      <c r="E585" s="28"/>
      <c r="F585" s="28"/>
      <c r="G585" s="103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ht="12.75" customHeight="1">
      <c r="A586" s="28"/>
      <c r="B586" s="28"/>
      <c r="C586" s="28"/>
      <c r="D586" s="28"/>
      <c r="E586" s="28"/>
      <c r="F586" s="28"/>
      <c r="G586" s="103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ht="12.75" customHeight="1">
      <c r="A587" s="28"/>
      <c r="B587" s="28"/>
      <c r="C587" s="28"/>
      <c r="D587" s="28"/>
      <c r="E587" s="28"/>
      <c r="F587" s="28"/>
      <c r="G587" s="103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ht="12.75" customHeight="1">
      <c r="A588" s="28"/>
      <c r="B588" s="28"/>
      <c r="C588" s="28"/>
      <c r="D588" s="28"/>
      <c r="E588" s="28"/>
      <c r="F588" s="28"/>
      <c r="G588" s="103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ht="12.75" customHeight="1">
      <c r="A589" s="28"/>
      <c r="B589" s="28"/>
      <c r="C589" s="28"/>
      <c r="D589" s="28"/>
      <c r="E589" s="28"/>
      <c r="F589" s="28"/>
      <c r="G589" s="103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ht="12.75" customHeight="1">
      <c r="A590" s="28"/>
      <c r="B590" s="28"/>
      <c r="C590" s="28"/>
      <c r="D590" s="28"/>
      <c r="E590" s="28"/>
      <c r="F590" s="28"/>
      <c r="G590" s="103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ht="12.75" customHeight="1">
      <c r="A591" s="28"/>
      <c r="B591" s="28"/>
      <c r="C591" s="28"/>
      <c r="D591" s="28"/>
      <c r="E591" s="28"/>
      <c r="F591" s="28"/>
      <c r="G591" s="103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ht="12.75" customHeight="1">
      <c r="A592" s="28"/>
      <c r="B592" s="28"/>
      <c r="C592" s="28"/>
      <c r="D592" s="28"/>
      <c r="E592" s="28"/>
      <c r="F592" s="28"/>
      <c r="G592" s="103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ht="12.75" customHeight="1">
      <c r="A593" s="28"/>
      <c r="B593" s="28"/>
      <c r="C593" s="28"/>
      <c r="D593" s="28"/>
      <c r="E593" s="28"/>
      <c r="F593" s="28"/>
      <c r="G593" s="103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ht="12.75" customHeight="1">
      <c r="A594" s="28"/>
      <c r="B594" s="28"/>
      <c r="C594" s="28"/>
      <c r="D594" s="28"/>
      <c r="E594" s="28"/>
      <c r="F594" s="28"/>
      <c r="G594" s="103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ht="12.75" customHeight="1">
      <c r="A595" s="28"/>
      <c r="B595" s="28"/>
      <c r="C595" s="28"/>
      <c r="D595" s="28"/>
      <c r="E595" s="28"/>
      <c r="F595" s="28"/>
      <c r="G595" s="103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ht="12.75" customHeight="1">
      <c r="A596" s="28"/>
      <c r="B596" s="28"/>
      <c r="C596" s="28"/>
      <c r="D596" s="28"/>
      <c r="E596" s="28"/>
      <c r="F596" s="28"/>
      <c r="G596" s="103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ht="12.75" customHeight="1">
      <c r="A597" s="28"/>
      <c r="B597" s="28"/>
      <c r="C597" s="28"/>
      <c r="D597" s="28"/>
      <c r="E597" s="28"/>
      <c r="F597" s="28"/>
      <c r="G597" s="103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ht="12.75" customHeight="1">
      <c r="A598" s="28"/>
      <c r="B598" s="28"/>
      <c r="C598" s="28"/>
      <c r="D598" s="28"/>
      <c r="E598" s="28"/>
      <c r="F598" s="28"/>
      <c r="G598" s="103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ht="12.75" customHeight="1">
      <c r="A599" s="28"/>
      <c r="B599" s="28"/>
      <c r="C599" s="28"/>
      <c r="D599" s="28"/>
      <c r="E599" s="28"/>
      <c r="F599" s="28"/>
      <c r="G599" s="103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ht="12.75" customHeight="1">
      <c r="A600" s="28"/>
      <c r="B600" s="28"/>
      <c r="C600" s="28"/>
      <c r="D600" s="28"/>
      <c r="E600" s="28"/>
      <c r="F600" s="28"/>
      <c r="G600" s="103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ht="12.75" customHeight="1">
      <c r="A601" s="28"/>
      <c r="B601" s="28"/>
      <c r="C601" s="28"/>
      <c r="D601" s="28"/>
      <c r="E601" s="28"/>
      <c r="F601" s="28"/>
      <c r="G601" s="103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ht="12.75" customHeight="1">
      <c r="A602" s="28"/>
      <c r="B602" s="28"/>
      <c r="C602" s="28"/>
      <c r="D602" s="28"/>
      <c r="E602" s="28"/>
      <c r="F602" s="28"/>
      <c r="G602" s="103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ht="12.75" customHeight="1">
      <c r="A603" s="28"/>
      <c r="B603" s="28"/>
      <c r="C603" s="28"/>
      <c r="D603" s="28"/>
      <c r="E603" s="28"/>
      <c r="F603" s="28"/>
      <c r="G603" s="103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ht="12.75" customHeight="1">
      <c r="A604" s="28"/>
      <c r="B604" s="28"/>
      <c r="C604" s="28"/>
      <c r="D604" s="28"/>
      <c r="E604" s="28"/>
      <c r="F604" s="28"/>
      <c r="G604" s="103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ht="12.75" customHeight="1">
      <c r="A605" s="28"/>
      <c r="B605" s="28"/>
      <c r="C605" s="28"/>
      <c r="D605" s="28"/>
      <c r="E605" s="28"/>
      <c r="F605" s="28"/>
      <c r="G605" s="103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ht="12.75" customHeight="1">
      <c r="A606" s="28"/>
      <c r="B606" s="28"/>
      <c r="C606" s="28"/>
      <c r="D606" s="28"/>
      <c r="E606" s="28"/>
      <c r="F606" s="28"/>
      <c r="G606" s="103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ht="12.75" customHeight="1">
      <c r="A607" s="28"/>
      <c r="B607" s="28"/>
      <c r="C607" s="28"/>
      <c r="D607" s="28"/>
      <c r="E607" s="28"/>
      <c r="F607" s="28"/>
      <c r="G607" s="103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ht="12.75" customHeight="1">
      <c r="A608" s="28"/>
      <c r="B608" s="28"/>
      <c r="C608" s="28"/>
      <c r="D608" s="28"/>
      <c r="E608" s="28"/>
      <c r="F608" s="28"/>
      <c r="G608" s="103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ht="12.75" customHeight="1">
      <c r="A609" s="28"/>
      <c r="B609" s="28"/>
      <c r="C609" s="28"/>
      <c r="D609" s="28"/>
      <c r="E609" s="28"/>
      <c r="F609" s="28"/>
      <c r="G609" s="103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ht="12.75" customHeight="1">
      <c r="A610" s="28"/>
      <c r="B610" s="28"/>
      <c r="C610" s="28"/>
      <c r="D610" s="28"/>
      <c r="E610" s="28"/>
      <c r="F610" s="28"/>
      <c r="G610" s="103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ht="12.75" customHeight="1">
      <c r="A611" s="28"/>
      <c r="B611" s="28"/>
      <c r="C611" s="28"/>
      <c r="D611" s="28"/>
      <c r="E611" s="28"/>
      <c r="F611" s="28"/>
      <c r="G611" s="103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ht="12.75" customHeight="1">
      <c r="A612" s="28"/>
      <c r="B612" s="28"/>
      <c r="C612" s="28"/>
      <c r="D612" s="28"/>
      <c r="E612" s="28"/>
      <c r="F612" s="28"/>
      <c r="G612" s="103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ht="12.75" customHeight="1">
      <c r="A613" s="28"/>
      <c r="B613" s="28"/>
      <c r="C613" s="28"/>
      <c r="D613" s="28"/>
      <c r="E613" s="28"/>
      <c r="F613" s="28"/>
      <c r="G613" s="103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ht="12.75" customHeight="1">
      <c r="A614" s="28"/>
      <c r="B614" s="28"/>
      <c r="C614" s="28"/>
      <c r="D614" s="28"/>
      <c r="E614" s="28"/>
      <c r="F614" s="28"/>
      <c r="G614" s="103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ht="12.75" customHeight="1">
      <c r="A615" s="28"/>
      <c r="B615" s="28"/>
      <c r="C615" s="28"/>
      <c r="D615" s="28"/>
      <c r="E615" s="28"/>
      <c r="F615" s="28"/>
      <c r="G615" s="103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ht="12.75" customHeight="1">
      <c r="A616" s="28"/>
      <c r="B616" s="28"/>
      <c r="C616" s="28"/>
      <c r="D616" s="28"/>
      <c r="E616" s="28"/>
      <c r="F616" s="28"/>
      <c r="G616" s="103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ht="12.75" customHeight="1">
      <c r="A617" s="28"/>
      <c r="B617" s="28"/>
      <c r="C617" s="28"/>
      <c r="D617" s="28"/>
      <c r="E617" s="28"/>
      <c r="F617" s="28"/>
      <c r="G617" s="103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ht="12.75" customHeight="1">
      <c r="A618" s="28"/>
      <c r="B618" s="28"/>
      <c r="C618" s="28"/>
      <c r="D618" s="28"/>
      <c r="E618" s="28"/>
      <c r="F618" s="28"/>
      <c r="G618" s="103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ht="12.75" customHeight="1">
      <c r="A619" s="28"/>
      <c r="B619" s="28"/>
      <c r="C619" s="28"/>
      <c r="D619" s="28"/>
      <c r="E619" s="28"/>
      <c r="F619" s="28"/>
      <c r="G619" s="103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ht="12.75" customHeight="1">
      <c r="A620" s="28"/>
      <c r="B620" s="28"/>
      <c r="C620" s="28"/>
      <c r="D620" s="28"/>
      <c r="E620" s="28"/>
      <c r="F620" s="28"/>
      <c r="G620" s="103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ht="12.75" customHeight="1">
      <c r="A621" s="28"/>
      <c r="B621" s="28"/>
      <c r="C621" s="28"/>
      <c r="D621" s="28"/>
      <c r="E621" s="28"/>
      <c r="F621" s="28"/>
      <c r="G621" s="103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ht="12.75" customHeight="1">
      <c r="A622" s="28"/>
      <c r="B622" s="28"/>
      <c r="C622" s="28"/>
      <c r="D622" s="28"/>
      <c r="E622" s="28"/>
      <c r="F622" s="28"/>
      <c r="G622" s="103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ht="12.75" customHeight="1">
      <c r="A623" s="28"/>
      <c r="B623" s="28"/>
      <c r="C623" s="28"/>
      <c r="D623" s="28"/>
      <c r="E623" s="28"/>
      <c r="F623" s="28"/>
      <c r="G623" s="103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ht="12.75" customHeight="1">
      <c r="A624" s="28"/>
      <c r="B624" s="28"/>
      <c r="C624" s="28"/>
      <c r="D624" s="28"/>
      <c r="E624" s="28"/>
      <c r="F624" s="28"/>
      <c r="G624" s="103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ht="12.75" customHeight="1">
      <c r="A625" s="28"/>
      <c r="B625" s="28"/>
      <c r="C625" s="28"/>
      <c r="D625" s="28"/>
      <c r="E625" s="28"/>
      <c r="F625" s="28"/>
      <c r="G625" s="103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ht="12.75" customHeight="1">
      <c r="A626" s="28"/>
      <c r="B626" s="28"/>
      <c r="C626" s="28"/>
      <c r="D626" s="28"/>
      <c r="E626" s="28"/>
      <c r="F626" s="28"/>
      <c r="G626" s="103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ht="12.75" customHeight="1">
      <c r="A627" s="28"/>
      <c r="B627" s="28"/>
      <c r="C627" s="28"/>
      <c r="D627" s="28"/>
      <c r="E627" s="28"/>
      <c r="F627" s="28"/>
      <c r="G627" s="103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ht="12.75" customHeight="1">
      <c r="A628" s="28"/>
      <c r="B628" s="28"/>
      <c r="C628" s="28"/>
      <c r="D628" s="28"/>
      <c r="E628" s="28"/>
      <c r="F628" s="28"/>
      <c r="G628" s="103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ht="12.75" customHeight="1">
      <c r="A629" s="28"/>
      <c r="B629" s="28"/>
      <c r="C629" s="28"/>
      <c r="D629" s="28"/>
      <c r="E629" s="28"/>
      <c r="F629" s="28"/>
      <c r="G629" s="103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ht="12.75" customHeight="1">
      <c r="A630" s="28"/>
      <c r="B630" s="28"/>
      <c r="C630" s="28"/>
      <c r="D630" s="28"/>
      <c r="E630" s="28"/>
      <c r="F630" s="28"/>
      <c r="G630" s="103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ht="12.75" customHeight="1">
      <c r="A631" s="28"/>
      <c r="B631" s="28"/>
      <c r="C631" s="28"/>
      <c r="D631" s="28"/>
      <c r="E631" s="28"/>
      <c r="F631" s="28"/>
      <c r="G631" s="103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ht="12.75" customHeight="1">
      <c r="A632" s="28"/>
      <c r="B632" s="28"/>
      <c r="C632" s="28"/>
      <c r="D632" s="28"/>
      <c r="E632" s="28"/>
      <c r="F632" s="28"/>
      <c r="G632" s="103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ht="12.75" customHeight="1">
      <c r="A633" s="28"/>
      <c r="B633" s="28"/>
      <c r="C633" s="28"/>
      <c r="D633" s="28"/>
      <c r="E633" s="28"/>
      <c r="F633" s="28"/>
      <c r="G633" s="103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ht="12.75" customHeight="1">
      <c r="A634" s="28"/>
      <c r="B634" s="28"/>
      <c r="C634" s="28"/>
      <c r="D634" s="28"/>
      <c r="E634" s="28"/>
      <c r="F634" s="28"/>
      <c r="G634" s="103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ht="12.75" customHeight="1">
      <c r="A635" s="28"/>
      <c r="B635" s="28"/>
      <c r="C635" s="28"/>
      <c r="D635" s="28"/>
      <c r="E635" s="28"/>
      <c r="F635" s="28"/>
      <c r="G635" s="103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ht="12.75" customHeight="1">
      <c r="A636" s="28"/>
      <c r="B636" s="28"/>
      <c r="C636" s="28"/>
      <c r="D636" s="28"/>
      <c r="E636" s="28"/>
      <c r="F636" s="28"/>
      <c r="G636" s="103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ht="12.75" customHeight="1">
      <c r="A637" s="28"/>
      <c r="B637" s="28"/>
      <c r="C637" s="28"/>
      <c r="D637" s="28"/>
      <c r="E637" s="28"/>
      <c r="F637" s="28"/>
      <c r="G637" s="103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ht="12.75" customHeight="1">
      <c r="A638" s="28"/>
      <c r="B638" s="28"/>
      <c r="C638" s="28"/>
      <c r="D638" s="28"/>
      <c r="E638" s="28"/>
      <c r="F638" s="28"/>
      <c r="G638" s="103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ht="12.75" customHeight="1">
      <c r="A639" s="28"/>
      <c r="B639" s="28"/>
      <c r="C639" s="28"/>
      <c r="D639" s="28"/>
      <c r="E639" s="28"/>
      <c r="F639" s="28"/>
      <c r="G639" s="103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ht="12.75" customHeight="1">
      <c r="A640" s="28"/>
      <c r="B640" s="28"/>
      <c r="C640" s="28"/>
      <c r="D640" s="28"/>
      <c r="E640" s="28"/>
      <c r="F640" s="28"/>
      <c r="G640" s="103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ht="12.75" customHeight="1">
      <c r="A641" s="28"/>
      <c r="B641" s="28"/>
      <c r="C641" s="28"/>
      <c r="D641" s="28"/>
      <c r="E641" s="28"/>
      <c r="F641" s="28"/>
      <c r="G641" s="103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ht="12.75" customHeight="1">
      <c r="A642" s="28"/>
      <c r="B642" s="28"/>
      <c r="C642" s="28"/>
      <c r="D642" s="28"/>
      <c r="E642" s="28"/>
      <c r="F642" s="28"/>
      <c r="G642" s="103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ht="12.75" customHeight="1">
      <c r="A643" s="28"/>
      <c r="B643" s="28"/>
      <c r="C643" s="28"/>
      <c r="D643" s="28"/>
      <c r="E643" s="28"/>
      <c r="F643" s="28"/>
      <c r="G643" s="103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ht="12.75" customHeight="1">
      <c r="A644" s="28"/>
      <c r="B644" s="28"/>
      <c r="C644" s="28"/>
      <c r="D644" s="28"/>
      <c r="E644" s="28"/>
      <c r="F644" s="28"/>
      <c r="G644" s="103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ht="12.75" customHeight="1">
      <c r="A645" s="28"/>
      <c r="B645" s="28"/>
      <c r="C645" s="28"/>
      <c r="D645" s="28"/>
      <c r="E645" s="28"/>
      <c r="F645" s="28"/>
      <c r="G645" s="103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ht="12.75" customHeight="1">
      <c r="A646" s="28"/>
      <c r="B646" s="28"/>
      <c r="C646" s="28"/>
      <c r="D646" s="28"/>
      <c r="E646" s="28"/>
      <c r="F646" s="28"/>
      <c r="G646" s="103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ht="12.75" customHeight="1">
      <c r="A647" s="28"/>
      <c r="B647" s="28"/>
      <c r="C647" s="28"/>
      <c r="D647" s="28"/>
      <c r="E647" s="28"/>
      <c r="F647" s="28"/>
      <c r="G647" s="103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ht="12.75" customHeight="1">
      <c r="A648" s="28"/>
      <c r="B648" s="28"/>
      <c r="C648" s="28"/>
      <c r="D648" s="28"/>
      <c r="E648" s="28"/>
      <c r="F648" s="28"/>
      <c r="G648" s="103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ht="12.75" customHeight="1">
      <c r="A649" s="28"/>
      <c r="B649" s="28"/>
      <c r="C649" s="28"/>
      <c r="D649" s="28"/>
      <c r="E649" s="28"/>
      <c r="F649" s="28"/>
      <c r="G649" s="103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ht="12.75" customHeight="1">
      <c r="A650" s="28"/>
      <c r="B650" s="28"/>
      <c r="C650" s="28"/>
      <c r="D650" s="28"/>
      <c r="E650" s="28"/>
      <c r="F650" s="28"/>
      <c r="G650" s="103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ht="12.75" customHeight="1">
      <c r="A651" s="28"/>
      <c r="B651" s="28"/>
      <c r="C651" s="28"/>
      <c r="D651" s="28"/>
      <c r="E651" s="28"/>
      <c r="F651" s="28"/>
      <c r="G651" s="103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ht="12.75" customHeight="1">
      <c r="A652" s="28"/>
      <c r="B652" s="28"/>
      <c r="C652" s="28"/>
      <c r="D652" s="28"/>
      <c r="E652" s="28"/>
      <c r="F652" s="28"/>
      <c r="G652" s="103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ht="12.75" customHeight="1">
      <c r="A653" s="28"/>
      <c r="B653" s="28"/>
      <c r="C653" s="28"/>
      <c r="D653" s="28"/>
      <c r="E653" s="28"/>
      <c r="F653" s="28"/>
      <c r="G653" s="103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ht="12.75" customHeight="1">
      <c r="A654" s="28"/>
      <c r="B654" s="28"/>
      <c r="C654" s="28"/>
      <c r="D654" s="28"/>
      <c r="E654" s="28"/>
      <c r="F654" s="28"/>
      <c r="G654" s="103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ht="12.75" customHeight="1">
      <c r="A655" s="28"/>
      <c r="B655" s="28"/>
      <c r="C655" s="28"/>
      <c r="D655" s="28"/>
      <c r="E655" s="28"/>
      <c r="F655" s="28"/>
      <c r="G655" s="103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ht="12.75" customHeight="1">
      <c r="A656" s="28"/>
      <c r="B656" s="28"/>
      <c r="C656" s="28"/>
      <c r="D656" s="28"/>
      <c r="E656" s="28"/>
      <c r="F656" s="28"/>
      <c r="G656" s="103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ht="12.75" customHeight="1">
      <c r="A657" s="28"/>
      <c r="B657" s="28"/>
      <c r="C657" s="28"/>
      <c r="D657" s="28"/>
      <c r="E657" s="28"/>
      <c r="F657" s="28"/>
      <c r="G657" s="103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ht="12.75" customHeight="1">
      <c r="A658" s="28"/>
      <c r="B658" s="28"/>
      <c r="C658" s="28"/>
      <c r="D658" s="28"/>
      <c r="E658" s="28"/>
      <c r="F658" s="28"/>
      <c r="G658" s="103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ht="12.75" customHeight="1">
      <c r="A659" s="28"/>
      <c r="B659" s="28"/>
      <c r="C659" s="28"/>
      <c r="D659" s="28"/>
      <c r="E659" s="28"/>
      <c r="F659" s="28"/>
      <c r="G659" s="103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ht="12.75" customHeight="1">
      <c r="A660" s="28"/>
      <c r="B660" s="28"/>
      <c r="C660" s="28"/>
      <c r="D660" s="28"/>
      <c r="E660" s="28"/>
      <c r="F660" s="28"/>
      <c r="G660" s="103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ht="12.75" customHeight="1">
      <c r="A661" s="28"/>
      <c r="B661" s="28"/>
      <c r="C661" s="28"/>
      <c r="D661" s="28"/>
      <c r="E661" s="28"/>
      <c r="F661" s="28"/>
      <c r="G661" s="103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ht="12.75" customHeight="1">
      <c r="A662" s="28"/>
      <c r="B662" s="28"/>
      <c r="C662" s="28"/>
      <c r="D662" s="28"/>
      <c r="E662" s="28"/>
      <c r="F662" s="28"/>
      <c r="G662" s="103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ht="12.75" customHeight="1">
      <c r="A663" s="28"/>
      <c r="B663" s="28"/>
      <c r="C663" s="28"/>
      <c r="D663" s="28"/>
      <c r="E663" s="28"/>
      <c r="F663" s="28"/>
      <c r="G663" s="103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ht="12.75" customHeight="1">
      <c r="A664" s="28"/>
      <c r="B664" s="28"/>
      <c r="C664" s="28"/>
      <c r="D664" s="28"/>
      <c r="E664" s="28"/>
      <c r="F664" s="28"/>
      <c r="G664" s="103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ht="12.75" customHeight="1">
      <c r="A665" s="28"/>
      <c r="B665" s="28"/>
      <c r="C665" s="28"/>
      <c r="D665" s="28"/>
      <c r="E665" s="28"/>
      <c r="F665" s="28"/>
      <c r="G665" s="103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ht="12.75" customHeight="1">
      <c r="A666" s="28"/>
      <c r="B666" s="28"/>
      <c r="C666" s="28"/>
      <c r="D666" s="28"/>
      <c r="E666" s="28"/>
      <c r="F666" s="28"/>
      <c r="G666" s="103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ht="12.75" customHeight="1">
      <c r="A667" s="28"/>
      <c r="B667" s="28"/>
      <c r="C667" s="28"/>
      <c r="D667" s="28"/>
      <c r="E667" s="28"/>
      <c r="F667" s="28"/>
      <c r="G667" s="103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ht="12.75" customHeight="1">
      <c r="A668" s="28"/>
      <c r="B668" s="28"/>
      <c r="C668" s="28"/>
      <c r="D668" s="28"/>
      <c r="E668" s="28"/>
      <c r="F668" s="28"/>
      <c r="G668" s="103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ht="12.75" customHeight="1">
      <c r="A669" s="28"/>
      <c r="B669" s="28"/>
      <c r="C669" s="28"/>
      <c r="D669" s="28"/>
      <c r="E669" s="28"/>
      <c r="F669" s="28"/>
      <c r="G669" s="103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ht="12.75" customHeight="1">
      <c r="A670" s="28"/>
      <c r="B670" s="28"/>
      <c r="C670" s="28"/>
      <c r="D670" s="28"/>
      <c r="E670" s="28"/>
      <c r="F670" s="28"/>
      <c r="G670" s="103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ht="12.75" customHeight="1">
      <c r="A671" s="28"/>
      <c r="B671" s="28"/>
      <c r="C671" s="28"/>
      <c r="D671" s="28"/>
      <c r="E671" s="28"/>
      <c r="F671" s="28"/>
      <c r="G671" s="103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ht="12.75" customHeight="1">
      <c r="A672" s="28"/>
      <c r="B672" s="28"/>
      <c r="C672" s="28"/>
      <c r="D672" s="28"/>
      <c r="E672" s="28"/>
      <c r="F672" s="28"/>
      <c r="G672" s="103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ht="12.75" customHeight="1">
      <c r="A673" s="28"/>
      <c r="B673" s="28"/>
      <c r="C673" s="28"/>
      <c r="D673" s="28"/>
      <c r="E673" s="28"/>
      <c r="F673" s="28"/>
      <c r="G673" s="103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ht="12.75" customHeight="1">
      <c r="A674" s="28"/>
      <c r="B674" s="28"/>
      <c r="C674" s="28"/>
      <c r="D674" s="28"/>
      <c r="E674" s="28"/>
      <c r="F674" s="28"/>
      <c r="G674" s="103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ht="12.75" customHeight="1">
      <c r="A675" s="28"/>
      <c r="B675" s="28"/>
      <c r="C675" s="28"/>
      <c r="D675" s="28"/>
      <c r="E675" s="28"/>
      <c r="F675" s="28"/>
      <c r="G675" s="103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ht="12.75" customHeight="1">
      <c r="A676" s="28"/>
      <c r="B676" s="28"/>
      <c r="C676" s="28"/>
      <c r="D676" s="28"/>
      <c r="E676" s="28"/>
      <c r="F676" s="28"/>
      <c r="G676" s="103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ht="12.75" customHeight="1">
      <c r="A677" s="28"/>
      <c r="B677" s="28"/>
      <c r="C677" s="28"/>
      <c r="D677" s="28"/>
      <c r="E677" s="28"/>
      <c r="F677" s="28"/>
      <c r="G677" s="103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ht="12.75" customHeight="1">
      <c r="A678" s="28"/>
      <c r="B678" s="28"/>
      <c r="C678" s="28"/>
      <c r="D678" s="28"/>
      <c r="E678" s="28"/>
      <c r="F678" s="28"/>
      <c r="G678" s="103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ht="12.75" customHeight="1">
      <c r="A679" s="28"/>
      <c r="B679" s="28"/>
      <c r="C679" s="28"/>
      <c r="D679" s="28"/>
      <c r="E679" s="28"/>
      <c r="F679" s="28"/>
      <c r="G679" s="103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ht="12.75" customHeight="1">
      <c r="A680" s="28"/>
      <c r="B680" s="28"/>
      <c r="C680" s="28"/>
      <c r="D680" s="28"/>
      <c r="E680" s="28"/>
      <c r="F680" s="28"/>
      <c r="G680" s="103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ht="12.75" customHeight="1">
      <c r="A681" s="28"/>
      <c r="B681" s="28"/>
      <c r="C681" s="28"/>
      <c r="D681" s="28"/>
      <c r="E681" s="28"/>
      <c r="F681" s="28"/>
      <c r="G681" s="103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ht="12.75" customHeight="1">
      <c r="A682" s="28"/>
      <c r="B682" s="28"/>
      <c r="C682" s="28"/>
      <c r="D682" s="28"/>
      <c r="E682" s="28"/>
      <c r="F682" s="28"/>
      <c r="G682" s="103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ht="12.75" customHeight="1">
      <c r="A683" s="28"/>
      <c r="B683" s="28"/>
      <c r="C683" s="28"/>
      <c r="D683" s="28"/>
      <c r="E683" s="28"/>
      <c r="F683" s="28"/>
      <c r="G683" s="103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ht="12.75" customHeight="1">
      <c r="A684" s="28"/>
      <c r="B684" s="28"/>
      <c r="C684" s="28"/>
      <c r="D684" s="28"/>
      <c r="E684" s="28"/>
      <c r="F684" s="28"/>
      <c r="G684" s="103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ht="12.75" customHeight="1">
      <c r="A685" s="28"/>
      <c r="B685" s="28"/>
      <c r="C685" s="28"/>
      <c r="D685" s="28"/>
      <c r="E685" s="28"/>
      <c r="F685" s="28"/>
      <c r="G685" s="103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ht="12.75" customHeight="1">
      <c r="A686" s="28"/>
      <c r="B686" s="28"/>
      <c r="C686" s="28"/>
      <c r="D686" s="28"/>
      <c r="E686" s="28"/>
      <c r="F686" s="28"/>
      <c r="G686" s="103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ht="12.75" customHeight="1">
      <c r="A687" s="28"/>
      <c r="B687" s="28"/>
      <c r="C687" s="28"/>
      <c r="D687" s="28"/>
      <c r="E687" s="28"/>
      <c r="F687" s="28"/>
      <c r="G687" s="103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ht="12.75" customHeight="1">
      <c r="A688" s="28"/>
      <c r="B688" s="28"/>
      <c r="C688" s="28"/>
      <c r="D688" s="28"/>
      <c r="E688" s="28"/>
      <c r="F688" s="28"/>
      <c r="G688" s="103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ht="12.75" customHeight="1">
      <c r="A689" s="28"/>
      <c r="B689" s="28"/>
      <c r="C689" s="28"/>
      <c r="D689" s="28"/>
      <c r="E689" s="28"/>
      <c r="F689" s="28"/>
      <c r="G689" s="103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ht="12.75" customHeight="1">
      <c r="A690" s="28"/>
      <c r="B690" s="28"/>
      <c r="C690" s="28"/>
      <c r="D690" s="28"/>
      <c r="E690" s="28"/>
      <c r="F690" s="28"/>
      <c r="G690" s="103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ht="12.75" customHeight="1">
      <c r="A691" s="28"/>
      <c r="B691" s="28"/>
      <c r="C691" s="28"/>
      <c r="D691" s="28"/>
      <c r="E691" s="28"/>
      <c r="F691" s="28"/>
      <c r="G691" s="103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ht="12.75" customHeight="1">
      <c r="A692" s="28"/>
      <c r="B692" s="28"/>
      <c r="C692" s="28"/>
      <c r="D692" s="28"/>
      <c r="E692" s="28"/>
      <c r="F692" s="28"/>
      <c r="G692" s="103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ht="12.75" customHeight="1">
      <c r="A693" s="28"/>
      <c r="B693" s="28"/>
      <c r="C693" s="28"/>
      <c r="D693" s="28"/>
      <c r="E693" s="28"/>
      <c r="F693" s="28"/>
      <c r="G693" s="103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ht="12.75" customHeight="1">
      <c r="A694" s="28"/>
      <c r="B694" s="28"/>
      <c r="C694" s="28"/>
      <c r="D694" s="28"/>
      <c r="E694" s="28"/>
      <c r="F694" s="28"/>
      <c r="G694" s="103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ht="12.75" customHeight="1">
      <c r="A695" s="28"/>
      <c r="B695" s="28"/>
      <c r="C695" s="28"/>
      <c r="D695" s="28"/>
      <c r="E695" s="28"/>
      <c r="F695" s="28"/>
      <c r="G695" s="103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ht="12.75" customHeight="1">
      <c r="A696" s="28"/>
      <c r="B696" s="28"/>
      <c r="C696" s="28"/>
      <c r="D696" s="28"/>
      <c r="E696" s="28"/>
      <c r="F696" s="28"/>
      <c r="G696" s="103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ht="12.75" customHeight="1">
      <c r="A697" s="28"/>
      <c r="B697" s="28"/>
      <c r="C697" s="28"/>
      <c r="D697" s="28"/>
      <c r="E697" s="28"/>
      <c r="F697" s="28"/>
      <c r="G697" s="103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ht="12.75" customHeight="1">
      <c r="A698" s="28"/>
      <c r="B698" s="28"/>
      <c r="C698" s="28"/>
      <c r="D698" s="28"/>
      <c r="E698" s="28"/>
      <c r="F698" s="28"/>
      <c r="G698" s="103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ht="12.75" customHeight="1">
      <c r="A699" s="28"/>
      <c r="B699" s="28"/>
      <c r="C699" s="28"/>
      <c r="D699" s="28"/>
      <c r="E699" s="28"/>
      <c r="F699" s="28"/>
      <c r="G699" s="103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ht="12.75" customHeight="1">
      <c r="A700" s="28"/>
      <c r="B700" s="28"/>
      <c r="C700" s="28"/>
      <c r="D700" s="28"/>
      <c r="E700" s="28"/>
      <c r="F700" s="28"/>
      <c r="G700" s="103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ht="12.75" customHeight="1">
      <c r="A701" s="28"/>
      <c r="B701" s="28"/>
      <c r="C701" s="28"/>
      <c r="D701" s="28"/>
      <c r="E701" s="28"/>
      <c r="F701" s="28"/>
      <c r="G701" s="103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ht="12.75" customHeight="1">
      <c r="A702" s="28"/>
      <c r="B702" s="28"/>
      <c r="C702" s="28"/>
      <c r="D702" s="28"/>
      <c r="E702" s="28"/>
      <c r="F702" s="28"/>
      <c r="G702" s="103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ht="12.75" customHeight="1">
      <c r="A703" s="28"/>
      <c r="B703" s="28"/>
      <c r="C703" s="28"/>
      <c r="D703" s="28"/>
      <c r="E703" s="28"/>
      <c r="F703" s="28"/>
      <c r="G703" s="103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ht="12.75" customHeight="1">
      <c r="A704" s="28"/>
      <c r="B704" s="28"/>
      <c r="C704" s="28"/>
      <c r="D704" s="28"/>
      <c r="E704" s="28"/>
      <c r="F704" s="28"/>
      <c r="G704" s="103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ht="12.75" customHeight="1">
      <c r="A705" s="28"/>
      <c r="B705" s="28"/>
      <c r="C705" s="28"/>
      <c r="D705" s="28"/>
      <c r="E705" s="28"/>
      <c r="F705" s="28"/>
      <c r="G705" s="103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ht="12.75" customHeight="1">
      <c r="A706" s="28"/>
      <c r="B706" s="28"/>
      <c r="C706" s="28"/>
      <c r="D706" s="28"/>
      <c r="E706" s="28"/>
      <c r="F706" s="28"/>
      <c r="G706" s="103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ht="12.75" customHeight="1">
      <c r="A707" s="28"/>
      <c r="B707" s="28"/>
      <c r="C707" s="28"/>
      <c r="D707" s="28"/>
      <c r="E707" s="28"/>
      <c r="F707" s="28"/>
      <c r="G707" s="103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ht="12.75" customHeight="1">
      <c r="A708" s="28"/>
      <c r="B708" s="28"/>
      <c r="C708" s="28"/>
      <c r="D708" s="28"/>
      <c r="E708" s="28"/>
      <c r="F708" s="28"/>
      <c r="G708" s="103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ht="12.75" customHeight="1">
      <c r="A709" s="28"/>
      <c r="B709" s="28"/>
      <c r="C709" s="28"/>
      <c r="D709" s="28"/>
      <c r="E709" s="28"/>
      <c r="F709" s="28"/>
      <c r="G709" s="103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ht="12.75" customHeight="1">
      <c r="A710" s="28"/>
      <c r="B710" s="28"/>
      <c r="C710" s="28"/>
      <c r="D710" s="28"/>
      <c r="E710" s="28"/>
      <c r="F710" s="28"/>
      <c r="G710" s="103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ht="12.75" customHeight="1">
      <c r="A711" s="28"/>
      <c r="B711" s="28"/>
      <c r="C711" s="28"/>
      <c r="D711" s="28"/>
      <c r="E711" s="28"/>
      <c r="F711" s="28"/>
      <c r="G711" s="103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ht="12.75" customHeight="1">
      <c r="A712" s="28"/>
      <c r="B712" s="28"/>
      <c r="C712" s="28"/>
      <c r="D712" s="28"/>
      <c r="E712" s="28"/>
      <c r="F712" s="28"/>
      <c r="G712" s="103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ht="12.75" customHeight="1">
      <c r="A713" s="28"/>
      <c r="B713" s="28"/>
      <c r="C713" s="28"/>
      <c r="D713" s="28"/>
      <c r="E713" s="28"/>
      <c r="F713" s="28"/>
      <c r="G713" s="103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ht="12.75" customHeight="1">
      <c r="A714" s="28"/>
      <c r="B714" s="28"/>
      <c r="C714" s="28"/>
      <c r="D714" s="28"/>
      <c r="E714" s="28"/>
      <c r="F714" s="28"/>
      <c r="G714" s="103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ht="12.75" customHeight="1">
      <c r="A715" s="28"/>
      <c r="B715" s="28"/>
      <c r="C715" s="28"/>
      <c r="D715" s="28"/>
      <c r="E715" s="28"/>
      <c r="F715" s="28"/>
      <c r="G715" s="103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ht="12.75" customHeight="1">
      <c r="A716" s="28"/>
      <c r="B716" s="28"/>
      <c r="C716" s="28"/>
      <c r="D716" s="28"/>
      <c r="E716" s="28"/>
      <c r="F716" s="28"/>
      <c r="G716" s="103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ht="12.75" customHeight="1">
      <c r="A717" s="28"/>
      <c r="B717" s="28"/>
      <c r="C717" s="28"/>
      <c r="D717" s="28"/>
      <c r="E717" s="28"/>
      <c r="F717" s="28"/>
      <c r="G717" s="103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ht="12.75" customHeight="1">
      <c r="A718" s="28"/>
      <c r="B718" s="28"/>
      <c r="C718" s="28"/>
      <c r="D718" s="28"/>
      <c r="E718" s="28"/>
      <c r="F718" s="28"/>
      <c r="G718" s="103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ht="12.75" customHeight="1">
      <c r="A719" s="28"/>
      <c r="B719" s="28"/>
      <c r="C719" s="28"/>
      <c r="D719" s="28"/>
      <c r="E719" s="28"/>
      <c r="F719" s="28"/>
      <c r="G719" s="103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ht="12.75" customHeight="1">
      <c r="A720" s="28"/>
      <c r="B720" s="28"/>
      <c r="C720" s="28"/>
      <c r="D720" s="28"/>
      <c r="E720" s="28"/>
      <c r="F720" s="28"/>
      <c r="G720" s="103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ht="12.75" customHeight="1">
      <c r="A721" s="28"/>
      <c r="B721" s="28"/>
      <c r="C721" s="28"/>
      <c r="D721" s="28"/>
      <c r="E721" s="28"/>
      <c r="F721" s="28"/>
      <c r="G721" s="103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ht="12.75" customHeight="1">
      <c r="A722" s="28"/>
      <c r="B722" s="28"/>
      <c r="C722" s="28"/>
      <c r="D722" s="28"/>
      <c r="E722" s="28"/>
      <c r="F722" s="28"/>
      <c r="G722" s="103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ht="12.75" customHeight="1">
      <c r="A723" s="28"/>
      <c r="B723" s="28"/>
      <c r="C723" s="28"/>
      <c r="D723" s="28"/>
      <c r="E723" s="28"/>
      <c r="F723" s="28"/>
      <c r="G723" s="103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ht="12.75" customHeight="1">
      <c r="A724" s="28"/>
      <c r="B724" s="28"/>
      <c r="C724" s="28"/>
      <c r="D724" s="28"/>
      <c r="E724" s="28"/>
      <c r="F724" s="28"/>
      <c r="G724" s="103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ht="12.75" customHeight="1">
      <c r="A725" s="28"/>
      <c r="B725" s="28"/>
      <c r="C725" s="28"/>
      <c r="D725" s="28"/>
      <c r="E725" s="28"/>
      <c r="F725" s="28"/>
      <c r="G725" s="103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ht="12.75" customHeight="1">
      <c r="A726" s="28"/>
      <c r="B726" s="28"/>
      <c r="C726" s="28"/>
      <c r="D726" s="28"/>
      <c r="E726" s="28"/>
      <c r="F726" s="28"/>
      <c r="G726" s="103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ht="12.75" customHeight="1">
      <c r="A727" s="28"/>
      <c r="B727" s="28"/>
      <c r="C727" s="28"/>
      <c r="D727" s="28"/>
      <c r="E727" s="28"/>
      <c r="F727" s="28"/>
      <c r="G727" s="103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ht="12.75" customHeight="1">
      <c r="A728" s="28"/>
      <c r="B728" s="28"/>
      <c r="C728" s="28"/>
      <c r="D728" s="28"/>
      <c r="E728" s="28"/>
      <c r="F728" s="28"/>
      <c r="G728" s="103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ht="12.75" customHeight="1">
      <c r="A729" s="28"/>
      <c r="B729" s="28"/>
      <c r="C729" s="28"/>
      <c r="D729" s="28"/>
      <c r="E729" s="28"/>
      <c r="F729" s="28"/>
      <c r="G729" s="103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ht="12.75" customHeight="1">
      <c r="A730" s="28"/>
      <c r="B730" s="28"/>
      <c r="C730" s="28"/>
      <c r="D730" s="28"/>
      <c r="E730" s="28"/>
      <c r="F730" s="28"/>
      <c r="G730" s="103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ht="12.75" customHeight="1">
      <c r="A731" s="28"/>
      <c r="B731" s="28"/>
      <c r="C731" s="28"/>
      <c r="D731" s="28"/>
      <c r="E731" s="28"/>
      <c r="F731" s="28"/>
      <c r="G731" s="103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ht="12.75" customHeight="1">
      <c r="A732" s="28"/>
      <c r="B732" s="28"/>
      <c r="C732" s="28"/>
      <c r="D732" s="28"/>
      <c r="E732" s="28"/>
      <c r="F732" s="28"/>
      <c r="G732" s="103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ht="12.75" customHeight="1">
      <c r="A733" s="28"/>
      <c r="B733" s="28"/>
      <c r="C733" s="28"/>
      <c r="D733" s="28"/>
      <c r="E733" s="28"/>
      <c r="F733" s="28"/>
      <c r="G733" s="103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ht="12.75" customHeight="1">
      <c r="A734" s="28"/>
      <c r="B734" s="28"/>
      <c r="C734" s="28"/>
      <c r="D734" s="28"/>
      <c r="E734" s="28"/>
      <c r="F734" s="28"/>
      <c r="G734" s="103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ht="12.75" customHeight="1">
      <c r="A735" s="28"/>
      <c r="B735" s="28"/>
      <c r="C735" s="28"/>
      <c r="D735" s="28"/>
      <c r="E735" s="28"/>
      <c r="F735" s="28"/>
      <c r="G735" s="103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ht="12.75" customHeight="1">
      <c r="A736" s="28"/>
      <c r="B736" s="28"/>
      <c r="C736" s="28"/>
      <c r="D736" s="28"/>
      <c r="E736" s="28"/>
      <c r="F736" s="28"/>
      <c r="G736" s="103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ht="12.75" customHeight="1">
      <c r="A737" s="28"/>
      <c r="B737" s="28"/>
      <c r="C737" s="28"/>
      <c r="D737" s="28"/>
      <c r="E737" s="28"/>
      <c r="F737" s="28"/>
      <c r="G737" s="103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ht="12.75" customHeight="1">
      <c r="A738" s="28"/>
      <c r="B738" s="28"/>
      <c r="C738" s="28"/>
      <c r="D738" s="28"/>
      <c r="E738" s="28"/>
      <c r="F738" s="28"/>
      <c r="G738" s="103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ht="12.75" customHeight="1">
      <c r="A739" s="28"/>
      <c r="B739" s="28"/>
      <c r="C739" s="28"/>
      <c r="D739" s="28"/>
      <c r="E739" s="28"/>
      <c r="F739" s="28"/>
      <c r="G739" s="103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ht="12.75" customHeight="1">
      <c r="A740" s="28"/>
      <c r="B740" s="28"/>
      <c r="C740" s="28"/>
      <c r="D740" s="28"/>
      <c r="E740" s="28"/>
      <c r="F740" s="28"/>
      <c r="G740" s="103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ht="12.75" customHeight="1">
      <c r="A741" s="28"/>
      <c r="B741" s="28"/>
      <c r="C741" s="28"/>
      <c r="D741" s="28"/>
      <c r="E741" s="28"/>
      <c r="F741" s="28"/>
      <c r="G741" s="103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ht="12.75" customHeight="1">
      <c r="A742" s="28"/>
      <c r="B742" s="28"/>
      <c r="C742" s="28"/>
      <c r="D742" s="28"/>
      <c r="E742" s="28"/>
      <c r="F742" s="28"/>
      <c r="G742" s="103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ht="12.75" customHeight="1">
      <c r="A743" s="28"/>
      <c r="B743" s="28"/>
      <c r="C743" s="28"/>
      <c r="D743" s="28"/>
      <c r="E743" s="28"/>
      <c r="F743" s="28"/>
      <c r="G743" s="103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ht="12.75" customHeight="1">
      <c r="A744" s="28"/>
      <c r="B744" s="28"/>
      <c r="C744" s="28"/>
      <c r="D744" s="28"/>
      <c r="E744" s="28"/>
      <c r="F744" s="28"/>
      <c r="G744" s="103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ht="12.75" customHeight="1">
      <c r="A745" s="28"/>
      <c r="B745" s="28"/>
      <c r="C745" s="28"/>
      <c r="D745" s="28"/>
      <c r="E745" s="28"/>
      <c r="F745" s="28"/>
      <c r="G745" s="103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ht="12.75" customHeight="1">
      <c r="A746" s="28"/>
      <c r="B746" s="28"/>
      <c r="C746" s="28"/>
      <c r="D746" s="28"/>
      <c r="E746" s="28"/>
      <c r="F746" s="28"/>
      <c r="G746" s="103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ht="12.75" customHeight="1">
      <c r="A747" s="28"/>
      <c r="B747" s="28"/>
      <c r="C747" s="28"/>
      <c r="D747" s="28"/>
      <c r="E747" s="28"/>
      <c r="F747" s="28"/>
      <c r="G747" s="103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ht="12.75" customHeight="1">
      <c r="A748" s="28"/>
      <c r="B748" s="28"/>
      <c r="C748" s="28"/>
      <c r="D748" s="28"/>
      <c r="E748" s="28"/>
      <c r="F748" s="28"/>
      <c r="G748" s="103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ht="12.75" customHeight="1">
      <c r="A749" s="28"/>
      <c r="B749" s="28"/>
      <c r="C749" s="28"/>
      <c r="D749" s="28"/>
      <c r="E749" s="28"/>
      <c r="F749" s="28"/>
      <c r="G749" s="103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ht="12.75" customHeight="1">
      <c r="A750" s="28"/>
      <c r="B750" s="28"/>
      <c r="C750" s="28"/>
      <c r="D750" s="28"/>
      <c r="E750" s="28"/>
      <c r="F750" s="28"/>
      <c r="G750" s="103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ht="12.75" customHeight="1">
      <c r="A751" s="28"/>
      <c r="B751" s="28"/>
      <c r="C751" s="28"/>
      <c r="D751" s="28"/>
      <c r="E751" s="28"/>
      <c r="F751" s="28"/>
      <c r="G751" s="103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ht="12.75" customHeight="1">
      <c r="A752" s="28"/>
      <c r="B752" s="28"/>
      <c r="C752" s="28"/>
      <c r="D752" s="28"/>
      <c r="E752" s="28"/>
      <c r="F752" s="28"/>
      <c r="G752" s="103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ht="12.75" customHeight="1">
      <c r="A753" s="28"/>
      <c r="B753" s="28"/>
      <c r="C753" s="28"/>
      <c r="D753" s="28"/>
      <c r="E753" s="28"/>
      <c r="F753" s="28"/>
      <c r="G753" s="103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ht="12.75" customHeight="1">
      <c r="A754" s="28"/>
      <c r="B754" s="28"/>
      <c r="C754" s="28"/>
      <c r="D754" s="28"/>
      <c r="E754" s="28"/>
      <c r="F754" s="28"/>
      <c r="G754" s="103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ht="12.75" customHeight="1">
      <c r="A755" s="28"/>
      <c r="B755" s="28"/>
      <c r="C755" s="28"/>
      <c r="D755" s="28"/>
      <c r="E755" s="28"/>
      <c r="F755" s="28"/>
      <c r="G755" s="103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ht="12.75" customHeight="1">
      <c r="A756" s="28"/>
      <c r="B756" s="28"/>
      <c r="C756" s="28"/>
      <c r="D756" s="28"/>
      <c r="E756" s="28"/>
      <c r="F756" s="28"/>
      <c r="G756" s="103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ht="12.75" customHeight="1">
      <c r="A757" s="28"/>
      <c r="B757" s="28"/>
      <c r="C757" s="28"/>
      <c r="D757" s="28"/>
      <c r="E757" s="28"/>
      <c r="F757" s="28"/>
      <c r="G757" s="103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ht="12.75" customHeight="1">
      <c r="A758" s="28"/>
      <c r="B758" s="28"/>
      <c r="C758" s="28"/>
      <c r="D758" s="28"/>
      <c r="E758" s="28"/>
      <c r="F758" s="28"/>
      <c r="G758" s="103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ht="12.75" customHeight="1">
      <c r="A759" s="28"/>
      <c r="B759" s="28"/>
      <c r="C759" s="28"/>
      <c r="D759" s="28"/>
      <c r="E759" s="28"/>
      <c r="F759" s="28"/>
      <c r="G759" s="103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ht="12.75" customHeight="1">
      <c r="A760" s="28"/>
      <c r="B760" s="28"/>
      <c r="C760" s="28"/>
      <c r="D760" s="28"/>
      <c r="E760" s="28"/>
      <c r="F760" s="28"/>
      <c r="G760" s="103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ht="12.75" customHeight="1">
      <c r="A761" s="28"/>
      <c r="B761" s="28"/>
      <c r="C761" s="28"/>
      <c r="D761" s="28"/>
      <c r="E761" s="28"/>
      <c r="F761" s="28"/>
      <c r="G761" s="103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ht="12.75" customHeight="1">
      <c r="A762" s="28"/>
      <c r="B762" s="28"/>
      <c r="C762" s="28"/>
      <c r="D762" s="28"/>
      <c r="E762" s="28"/>
      <c r="F762" s="28"/>
      <c r="G762" s="103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ht="12.75" customHeight="1">
      <c r="A763" s="28"/>
      <c r="B763" s="28"/>
      <c r="C763" s="28"/>
      <c r="D763" s="28"/>
      <c r="E763" s="28"/>
      <c r="F763" s="28"/>
      <c r="G763" s="103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ht="12.75" customHeight="1">
      <c r="A764" s="28"/>
      <c r="B764" s="28"/>
      <c r="C764" s="28"/>
      <c r="D764" s="28"/>
      <c r="E764" s="28"/>
      <c r="F764" s="28"/>
      <c r="G764" s="103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ht="12.75" customHeight="1">
      <c r="A765" s="28"/>
      <c r="B765" s="28"/>
      <c r="C765" s="28"/>
      <c r="D765" s="28"/>
      <c r="E765" s="28"/>
      <c r="F765" s="28"/>
      <c r="G765" s="103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ht="12.75" customHeight="1">
      <c r="A766" s="28"/>
      <c r="B766" s="28"/>
      <c r="C766" s="28"/>
      <c r="D766" s="28"/>
      <c r="E766" s="28"/>
      <c r="F766" s="28"/>
      <c r="G766" s="103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ht="12.75" customHeight="1">
      <c r="A767" s="28"/>
      <c r="B767" s="28"/>
      <c r="C767" s="28"/>
      <c r="D767" s="28"/>
      <c r="E767" s="28"/>
      <c r="F767" s="28"/>
      <c r="G767" s="103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ht="12.75" customHeight="1">
      <c r="A768" s="28"/>
      <c r="B768" s="28"/>
      <c r="C768" s="28"/>
      <c r="D768" s="28"/>
      <c r="E768" s="28"/>
      <c r="F768" s="28"/>
      <c r="G768" s="103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ht="12.75" customHeight="1">
      <c r="A769" s="28"/>
      <c r="B769" s="28"/>
      <c r="C769" s="28"/>
      <c r="D769" s="28"/>
      <c r="E769" s="28"/>
      <c r="F769" s="28"/>
      <c r="G769" s="103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ht="12.75" customHeight="1">
      <c r="A770" s="28"/>
      <c r="B770" s="28"/>
      <c r="C770" s="28"/>
      <c r="D770" s="28"/>
      <c r="E770" s="28"/>
      <c r="F770" s="28"/>
      <c r="G770" s="103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ht="12.75" customHeight="1">
      <c r="A771" s="28"/>
      <c r="B771" s="28"/>
      <c r="C771" s="28"/>
      <c r="D771" s="28"/>
      <c r="E771" s="28"/>
      <c r="F771" s="28"/>
      <c r="G771" s="103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ht="12.75" customHeight="1">
      <c r="A772" s="28"/>
      <c r="B772" s="28"/>
      <c r="C772" s="28"/>
      <c r="D772" s="28"/>
      <c r="E772" s="28"/>
      <c r="F772" s="28"/>
      <c r="G772" s="103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ht="12.75" customHeight="1">
      <c r="A773" s="28"/>
      <c r="B773" s="28"/>
      <c r="C773" s="28"/>
      <c r="D773" s="28"/>
      <c r="E773" s="28"/>
      <c r="F773" s="28"/>
      <c r="G773" s="103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ht="12.75" customHeight="1">
      <c r="A774" s="28"/>
      <c r="B774" s="28"/>
      <c r="C774" s="28"/>
      <c r="D774" s="28"/>
      <c r="E774" s="28"/>
      <c r="F774" s="28"/>
      <c r="G774" s="103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ht="12.75" customHeight="1">
      <c r="A775" s="28"/>
      <c r="B775" s="28"/>
      <c r="C775" s="28"/>
      <c r="D775" s="28"/>
      <c r="E775" s="28"/>
      <c r="F775" s="28"/>
      <c r="G775" s="103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ht="12.75" customHeight="1">
      <c r="A776" s="28"/>
      <c r="B776" s="28"/>
      <c r="C776" s="28"/>
      <c r="D776" s="28"/>
      <c r="E776" s="28"/>
      <c r="F776" s="28"/>
      <c r="G776" s="103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ht="12.75" customHeight="1">
      <c r="A777" s="28"/>
      <c r="B777" s="28"/>
      <c r="C777" s="28"/>
      <c r="D777" s="28"/>
      <c r="E777" s="28"/>
      <c r="F777" s="28"/>
      <c r="G777" s="103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ht="12.75" customHeight="1">
      <c r="A778" s="28"/>
      <c r="B778" s="28"/>
      <c r="C778" s="28"/>
      <c r="D778" s="28"/>
      <c r="E778" s="28"/>
      <c r="F778" s="28"/>
      <c r="G778" s="103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ht="12.75" customHeight="1">
      <c r="A779" s="28"/>
      <c r="B779" s="28"/>
      <c r="C779" s="28"/>
      <c r="D779" s="28"/>
      <c r="E779" s="28"/>
      <c r="F779" s="28"/>
      <c r="G779" s="103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ht="12.75" customHeight="1">
      <c r="A780" s="28"/>
      <c r="B780" s="28"/>
      <c r="C780" s="28"/>
      <c r="D780" s="28"/>
      <c r="E780" s="28"/>
      <c r="F780" s="28"/>
      <c r="G780" s="103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ht="12.75" customHeight="1">
      <c r="A781" s="28"/>
      <c r="B781" s="28"/>
      <c r="C781" s="28"/>
      <c r="D781" s="28"/>
      <c r="E781" s="28"/>
      <c r="F781" s="28"/>
      <c r="G781" s="103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ht="12.75" customHeight="1">
      <c r="A782" s="28"/>
      <c r="B782" s="28"/>
      <c r="C782" s="28"/>
      <c r="D782" s="28"/>
      <c r="E782" s="28"/>
      <c r="F782" s="28"/>
      <c r="G782" s="103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ht="12.75" customHeight="1">
      <c r="A783" s="28"/>
      <c r="B783" s="28"/>
      <c r="C783" s="28"/>
      <c r="D783" s="28"/>
      <c r="E783" s="28"/>
      <c r="F783" s="28"/>
      <c r="G783" s="103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ht="12.75" customHeight="1">
      <c r="A784" s="28"/>
      <c r="B784" s="28"/>
      <c r="C784" s="28"/>
      <c r="D784" s="28"/>
      <c r="E784" s="28"/>
      <c r="F784" s="28"/>
      <c r="G784" s="103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ht="12.75" customHeight="1">
      <c r="A785" s="28"/>
      <c r="B785" s="28"/>
      <c r="C785" s="28"/>
      <c r="D785" s="28"/>
      <c r="E785" s="28"/>
      <c r="F785" s="28"/>
      <c r="G785" s="103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ht="12.75" customHeight="1">
      <c r="A786" s="28"/>
      <c r="B786" s="28"/>
      <c r="C786" s="28"/>
      <c r="D786" s="28"/>
      <c r="E786" s="28"/>
      <c r="F786" s="28"/>
      <c r="G786" s="103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ht="12.75" customHeight="1">
      <c r="A787" s="28"/>
      <c r="B787" s="28"/>
      <c r="C787" s="28"/>
      <c r="D787" s="28"/>
      <c r="E787" s="28"/>
      <c r="F787" s="28"/>
      <c r="G787" s="103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ht="12.75" customHeight="1">
      <c r="A788" s="28"/>
      <c r="B788" s="28"/>
      <c r="C788" s="28"/>
      <c r="D788" s="28"/>
      <c r="E788" s="28"/>
      <c r="F788" s="28"/>
      <c r="G788" s="103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ht="12.75" customHeight="1">
      <c r="A789" s="28"/>
      <c r="B789" s="28"/>
      <c r="C789" s="28"/>
      <c r="D789" s="28"/>
      <c r="E789" s="28"/>
      <c r="F789" s="28"/>
      <c r="G789" s="103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ht="12.75" customHeight="1">
      <c r="A790" s="28"/>
      <c r="B790" s="28"/>
      <c r="C790" s="28"/>
      <c r="D790" s="28"/>
      <c r="E790" s="28"/>
      <c r="F790" s="28"/>
      <c r="G790" s="103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ht="12.75" customHeight="1">
      <c r="A791" s="28"/>
      <c r="B791" s="28"/>
      <c r="C791" s="28"/>
      <c r="D791" s="28"/>
      <c r="E791" s="28"/>
      <c r="F791" s="28"/>
      <c r="G791" s="103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ht="12.75" customHeight="1">
      <c r="A792" s="28"/>
      <c r="B792" s="28"/>
      <c r="C792" s="28"/>
      <c r="D792" s="28"/>
      <c r="E792" s="28"/>
      <c r="F792" s="28"/>
      <c r="G792" s="103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ht="12.75" customHeight="1">
      <c r="A793" s="28"/>
      <c r="B793" s="28"/>
      <c r="C793" s="28"/>
      <c r="D793" s="28"/>
      <c r="E793" s="28"/>
      <c r="F793" s="28"/>
      <c r="G793" s="103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ht="12.75" customHeight="1">
      <c r="A794" s="28"/>
      <c r="B794" s="28"/>
      <c r="C794" s="28"/>
      <c r="D794" s="28"/>
      <c r="E794" s="28"/>
      <c r="F794" s="28"/>
      <c r="G794" s="103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ht="12.75" customHeight="1">
      <c r="A795" s="28"/>
      <c r="B795" s="28"/>
      <c r="C795" s="28"/>
      <c r="D795" s="28"/>
      <c r="E795" s="28"/>
      <c r="F795" s="28"/>
      <c r="G795" s="103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ht="12.75" customHeight="1">
      <c r="A796" s="28"/>
      <c r="B796" s="28"/>
      <c r="C796" s="28"/>
      <c r="D796" s="28"/>
      <c r="E796" s="28"/>
      <c r="F796" s="28"/>
      <c r="G796" s="103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ht="12.75" customHeight="1">
      <c r="A797" s="28"/>
      <c r="B797" s="28"/>
      <c r="C797" s="28"/>
      <c r="D797" s="28"/>
      <c r="E797" s="28"/>
      <c r="F797" s="28"/>
      <c r="G797" s="103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ht="12.75" customHeight="1">
      <c r="A798" s="28"/>
      <c r="B798" s="28"/>
      <c r="C798" s="28"/>
      <c r="D798" s="28"/>
      <c r="E798" s="28"/>
      <c r="F798" s="28"/>
      <c r="G798" s="103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ht="12.75" customHeight="1">
      <c r="A799" s="28"/>
      <c r="B799" s="28"/>
      <c r="C799" s="28"/>
      <c r="D799" s="28"/>
      <c r="E799" s="28"/>
      <c r="F799" s="28"/>
      <c r="G799" s="103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ht="12.75" customHeight="1">
      <c r="A800" s="28"/>
      <c r="B800" s="28"/>
      <c r="C800" s="28"/>
      <c r="D800" s="28"/>
      <c r="E800" s="28"/>
      <c r="F800" s="28"/>
      <c r="G800" s="103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ht="12.75" customHeight="1">
      <c r="A801" s="28"/>
      <c r="B801" s="28"/>
      <c r="C801" s="28"/>
      <c r="D801" s="28"/>
      <c r="E801" s="28"/>
      <c r="F801" s="28"/>
      <c r="G801" s="103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ht="12.75" customHeight="1">
      <c r="A802" s="28"/>
      <c r="B802" s="28"/>
      <c r="C802" s="28"/>
      <c r="D802" s="28"/>
      <c r="E802" s="28"/>
      <c r="F802" s="28"/>
      <c r="G802" s="103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ht="12.75" customHeight="1">
      <c r="A803" s="28"/>
      <c r="B803" s="28"/>
      <c r="C803" s="28"/>
      <c r="D803" s="28"/>
      <c r="E803" s="28"/>
      <c r="F803" s="28"/>
      <c r="G803" s="103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ht="12.75" customHeight="1">
      <c r="A804" s="28"/>
      <c r="B804" s="28"/>
      <c r="C804" s="28"/>
      <c r="D804" s="28"/>
      <c r="E804" s="28"/>
      <c r="F804" s="28"/>
      <c r="G804" s="103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ht="12.75" customHeight="1">
      <c r="A805" s="28"/>
      <c r="B805" s="28"/>
      <c r="C805" s="28"/>
      <c r="D805" s="28"/>
      <c r="E805" s="28"/>
      <c r="F805" s="28"/>
      <c r="G805" s="103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ht="12.75" customHeight="1">
      <c r="A806" s="28"/>
      <c r="B806" s="28"/>
      <c r="C806" s="28"/>
      <c r="D806" s="28"/>
      <c r="E806" s="28"/>
      <c r="F806" s="28"/>
      <c r="G806" s="103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ht="12.75" customHeight="1">
      <c r="A807" s="28"/>
      <c r="B807" s="28"/>
      <c r="C807" s="28"/>
      <c r="D807" s="28"/>
      <c r="E807" s="28"/>
      <c r="F807" s="28"/>
      <c r="G807" s="103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ht="12.75" customHeight="1">
      <c r="A808" s="28"/>
      <c r="B808" s="28"/>
      <c r="C808" s="28"/>
      <c r="D808" s="28"/>
      <c r="E808" s="28"/>
      <c r="F808" s="28"/>
      <c r="G808" s="103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ht="12.75" customHeight="1">
      <c r="A809" s="28"/>
      <c r="B809" s="28"/>
      <c r="C809" s="28"/>
      <c r="D809" s="28"/>
      <c r="E809" s="28"/>
      <c r="F809" s="28"/>
      <c r="G809" s="103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ht="12.75" customHeight="1">
      <c r="A810" s="28"/>
      <c r="B810" s="28"/>
      <c r="C810" s="28"/>
      <c r="D810" s="28"/>
      <c r="E810" s="28"/>
      <c r="F810" s="28"/>
      <c r="G810" s="103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ht="12.75" customHeight="1">
      <c r="A811" s="28"/>
      <c r="B811" s="28"/>
      <c r="C811" s="28"/>
      <c r="D811" s="28"/>
      <c r="E811" s="28"/>
      <c r="F811" s="28"/>
      <c r="G811" s="103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ht="12.75" customHeight="1">
      <c r="A812" s="28"/>
      <c r="B812" s="28"/>
      <c r="C812" s="28"/>
      <c r="D812" s="28"/>
      <c r="E812" s="28"/>
      <c r="F812" s="28"/>
      <c r="G812" s="103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ht="12.75" customHeight="1">
      <c r="A813" s="28"/>
      <c r="B813" s="28"/>
      <c r="C813" s="28"/>
      <c r="D813" s="28"/>
      <c r="E813" s="28"/>
      <c r="F813" s="28"/>
      <c r="G813" s="103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ht="12.75" customHeight="1">
      <c r="A814" s="28"/>
      <c r="B814" s="28"/>
      <c r="C814" s="28"/>
      <c r="D814" s="28"/>
      <c r="E814" s="28"/>
      <c r="F814" s="28"/>
      <c r="G814" s="103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ht="12.75" customHeight="1">
      <c r="A815" s="28"/>
      <c r="B815" s="28"/>
      <c r="C815" s="28"/>
      <c r="D815" s="28"/>
      <c r="E815" s="28"/>
      <c r="F815" s="28"/>
      <c r="G815" s="103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ht="12.75" customHeight="1">
      <c r="A816" s="28"/>
      <c r="B816" s="28"/>
      <c r="C816" s="28"/>
      <c r="D816" s="28"/>
      <c r="E816" s="28"/>
      <c r="F816" s="28"/>
      <c r="G816" s="103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ht="12.75" customHeight="1">
      <c r="A817" s="28"/>
      <c r="B817" s="28"/>
      <c r="C817" s="28"/>
      <c r="D817" s="28"/>
      <c r="E817" s="28"/>
      <c r="F817" s="28"/>
      <c r="G817" s="103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ht="12.75" customHeight="1">
      <c r="A818" s="28"/>
      <c r="B818" s="28"/>
      <c r="C818" s="28"/>
      <c r="D818" s="28"/>
      <c r="E818" s="28"/>
      <c r="F818" s="28"/>
      <c r="G818" s="103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ht="12.75" customHeight="1">
      <c r="A819" s="28"/>
      <c r="B819" s="28"/>
      <c r="C819" s="28"/>
      <c r="D819" s="28"/>
      <c r="E819" s="28"/>
      <c r="F819" s="28"/>
      <c r="G819" s="103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ht="12.75" customHeight="1">
      <c r="A820" s="28"/>
      <c r="B820" s="28"/>
      <c r="C820" s="28"/>
      <c r="D820" s="28"/>
      <c r="E820" s="28"/>
      <c r="F820" s="28"/>
      <c r="G820" s="103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ht="12.75" customHeight="1">
      <c r="A821" s="28"/>
      <c r="B821" s="28"/>
      <c r="C821" s="28"/>
      <c r="D821" s="28"/>
      <c r="E821" s="28"/>
      <c r="F821" s="28"/>
      <c r="G821" s="103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ht="12.75" customHeight="1">
      <c r="A822" s="28"/>
      <c r="B822" s="28"/>
      <c r="C822" s="28"/>
      <c r="D822" s="28"/>
      <c r="E822" s="28"/>
      <c r="F822" s="28"/>
      <c r="G822" s="103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ht="12.75" customHeight="1">
      <c r="A823" s="28"/>
      <c r="B823" s="28"/>
      <c r="C823" s="28"/>
      <c r="D823" s="28"/>
      <c r="E823" s="28"/>
      <c r="F823" s="28"/>
      <c r="G823" s="103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ht="12.75" customHeight="1">
      <c r="A824" s="28"/>
      <c r="B824" s="28"/>
      <c r="C824" s="28"/>
      <c r="D824" s="28"/>
      <c r="E824" s="28"/>
      <c r="F824" s="28"/>
      <c r="G824" s="103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ht="12.75" customHeight="1">
      <c r="A825" s="28"/>
      <c r="B825" s="28"/>
      <c r="C825" s="28"/>
      <c r="D825" s="28"/>
      <c r="E825" s="28"/>
      <c r="F825" s="28"/>
      <c r="G825" s="103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ht="12.75" customHeight="1">
      <c r="A826" s="28"/>
      <c r="B826" s="28"/>
      <c r="C826" s="28"/>
      <c r="D826" s="28"/>
      <c r="E826" s="28"/>
      <c r="F826" s="28"/>
      <c r="G826" s="103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ht="12.75" customHeight="1">
      <c r="A827" s="28"/>
      <c r="B827" s="28"/>
      <c r="C827" s="28"/>
      <c r="D827" s="28"/>
      <c r="E827" s="28"/>
      <c r="F827" s="28"/>
      <c r="G827" s="103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ht="12.75" customHeight="1">
      <c r="A828" s="28"/>
      <c r="B828" s="28"/>
      <c r="C828" s="28"/>
      <c r="D828" s="28"/>
      <c r="E828" s="28"/>
      <c r="F828" s="28"/>
      <c r="G828" s="103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ht="12.75" customHeight="1">
      <c r="A829" s="28"/>
      <c r="B829" s="28"/>
      <c r="C829" s="28"/>
      <c r="D829" s="28"/>
      <c r="E829" s="28"/>
      <c r="F829" s="28"/>
      <c r="G829" s="103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ht="12.75" customHeight="1">
      <c r="A830" s="28"/>
      <c r="B830" s="28"/>
      <c r="C830" s="28"/>
      <c r="D830" s="28"/>
      <c r="E830" s="28"/>
      <c r="F830" s="28"/>
      <c r="G830" s="103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ht="12.75" customHeight="1">
      <c r="A831" s="28"/>
      <c r="B831" s="28"/>
      <c r="C831" s="28"/>
      <c r="D831" s="28"/>
      <c r="E831" s="28"/>
      <c r="F831" s="28"/>
      <c r="G831" s="103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ht="12.75" customHeight="1">
      <c r="A832" s="28"/>
      <c r="B832" s="28"/>
      <c r="C832" s="28"/>
      <c r="D832" s="28"/>
      <c r="E832" s="28"/>
      <c r="F832" s="28"/>
      <c r="G832" s="103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ht="12.75" customHeight="1">
      <c r="A833" s="28"/>
      <c r="B833" s="28"/>
      <c r="C833" s="28"/>
      <c r="D833" s="28"/>
      <c r="E833" s="28"/>
      <c r="F833" s="28"/>
      <c r="G833" s="103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ht="12.75" customHeight="1">
      <c r="A834" s="28"/>
      <c r="B834" s="28"/>
      <c r="C834" s="28"/>
      <c r="D834" s="28"/>
      <c r="E834" s="28"/>
      <c r="F834" s="28"/>
      <c r="G834" s="103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ht="12.75" customHeight="1">
      <c r="A835" s="28"/>
      <c r="B835" s="28"/>
      <c r="C835" s="28"/>
      <c r="D835" s="28"/>
      <c r="E835" s="28"/>
      <c r="F835" s="28"/>
      <c r="G835" s="103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ht="12.75" customHeight="1">
      <c r="A836" s="28"/>
      <c r="B836" s="28"/>
      <c r="C836" s="28"/>
      <c r="D836" s="28"/>
      <c r="E836" s="28"/>
      <c r="F836" s="28"/>
      <c r="G836" s="103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ht="12.75" customHeight="1">
      <c r="A837" s="28"/>
      <c r="B837" s="28"/>
      <c r="C837" s="28"/>
      <c r="D837" s="28"/>
      <c r="E837" s="28"/>
      <c r="F837" s="28"/>
      <c r="G837" s="103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ht="12.75" customHeight="1">
      <c r="A838" s="28"/>
      <c r="B838" s="28"/>
      <c r="C838" s="28"/>
      <c r="D838" s="28"/>
      <c r="E838" s="28"/>
      <c r="F838" s="28"/>
      <c r="G838" s="103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ht="12.75" customHeight="1">
      <c r="A839" s="28"/>
      <c r="B839" s="28"/>
      <c r="C839" s="28"/>
      <c r="D839" s="28"/>
      <c r="E839" s="28"/>
      <c r="F839" s="28"/>
      <c r="G839" s="103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ht="12.75" customHeight="1">
      <c r="A840" s="28"/>
      <c r="B840" s="28"/>
      <c r="C840" s="28"/>
      <c r="D840" s="28"/>
      <c r="E840" s="28"/>
      <c r="F840" s="28"/>
      <c r="G840" s="103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ht="12.75" customHeight="1">
      <c r="A841" s="28"/>
      <c r="B841" s="28"/>
      <c r="C841" s="28"/>
      <c r="D841" s="28"/>
      <c r="E841" s="28"/>
      <c r="F841" s="28"/>
      <c r="G841" s="103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ht="12.75" customHeight="1">
      <c r="A842" s="28"/>
      <c r="B842" s="28"/>
      <c r="C842" s="28"/>
      <c r="D842" s="28"/>
      <c r="E842" s="28"/>
      <c r="F842" s="28"/>
      <c r="G842" s="103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ht="12.75" customHeight="1">
      <c r="A843" s="28"/>
      <c r="B843" s="28"/>
      <c r="C843" s="28"/>
      <c r="D843" s="28"/>
      <c r="E843" s="28"/>
      <c r="F843" s="28"/>
      <c r="G843" s="103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ht="12.75" customHeight="1">
      <c r="A844" s="28"/>
      <c r="B844" s="28"/>
      <c r="C844" s="28"/>
      <c r="D844" s="28"/>
      <c r="E844" s="28"/>
      <c r="F844" s="28"/>
      <c r="G844" s="103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ht="12.75" customHeight="1">
      <c r="A845" s="28"/>
      <c r="B845" s="28"/>
      <c r="C845" s="28"/>
      <c r="D845" s="28"/>
      <c r="E845" s="28"/>
      <c r="F845" s="28"/>
      <c r="G845" s="103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ht="12.75" customHeight="1">
      <c r="A846" s="28"/>
      <c r="B846" s="28"/>
      <c r="C846" s="28"/>
      <c r="D846" s="28"/>
      <c r="E846" s="28"/>
      <c r="F846" s="28"/>
      <c r="G846" s="103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ht="12.75" customHeight="1">
      <c r="A847" s="28"/>
      <c r="B847" s="28"/>
      <c r="C847" s="28"/>
      <c r="D847" s="28"/>
      <c r="E847" s="28"/>
      <c r="F847" s="28"/>
      <c r="G847" s="103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ht="12.75" customHeight="1">
      <c r="A848" s="28"/>
      <c r="B848" s="28"/>
      <c r="C848" s="28"/>
      <c r="D848" s="28"/>
      <c r="E848" s="28"/>
      <c r="F848" s="28"/>
      <c r="G848" s="103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ht="12.75" customHeight="1">
      <c r="A849" s="28"/>
      <c r="B849" s="28"/>
      <c r="C849" s="28"/>
      <c r="D849" s="28"/>
      <c r="E849" s="28"/>
      <c r="F849" s="28"/>
      <c r="G849" s="103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ht="12.75" customHeight="1">
      <c r="A850" s="28"/>
      <c r="B850" s="28"/>
      <c r="C850" s="28"/>
      <c r="D850" s="28"/>
      <c r="E850" s="28"/>
      <c r="F850" s="28"/>
      <c r="G850" s="103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ht="12.75" customHeight="1">
      <c r="A851" s="28"/>
      <c r="B851" s="28"/>
      <c r="C851" s="28"/>
      <c r="D851" s="28"/>
      <c r="E851" s="28"/>
      <c r="F851" s="28"/>
      <c r="G851" s="103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ht="12.75" customHeight="1">
      <c r="A852" s="28"/>
      <c r="B852" s="28"/>
      <c r="C852" s="28"/>
      <c r="D852" s="28"/>
      <c r="E852" s="28"/>
      <c r="F852" s="28"/>
      <c r="G852" s="103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ht="12.75" customHeight="1">
      <c r="A853" s="28"/>
      <c r="B853" s="28"/>
      <c r="C853" s="28"/>
      <c r="D853" s="28"/>
      <c r="E853" s="28"/>
      <c r="F853" s="28"/>
      <c r="G853" s="103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ht="12.75" customHeight="1">
      <c r="A854" s="28"/>
      <c r="B854" s="28"/>
      <c r="C854" s="28"/>
      <c r="D854" s="28"/>
      <c r="E854" s="28"/>
      <c r="F854" s="28"/>
      <c r="G854" s="103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ht="12.75" customHeight="1">
      <c r="A855" s="28"/>
      <c r="B855" s="28"/>
      <c r="C855" s="28"/>
      <c r="D855" s="28"/>
      <c r="E855" s="28"/>
      <c r="F855" s="28"/>
      <c r="G855" s="103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ht="12.75" customHeight="1">
      <c r="A856" s="28"/>
      <c r="B856" s="28"/>
      <c r="C856" s="28"/>
      <c r="D856" s="28"/>
      <c r="E856" s="28"/>
      <c r="F856" s="28"/>
      <c r="G856" s="103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ht="12.75" customHeight="1">
      <c r="A857" s="28"/>
      <c r="B857" s="28"/>
      <c r="C857" s="28"/>
      <c r="D857" s="28"/>
      <c r="E857" s="28"/>
      <c r="F857" s="28"/>
      <c r="G857" s="103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ht="12.75" customHeight="1">
      <c r="A858" s="28"/>
      <c r="B858" s="28"/>
      <c r="C858" s="28"/>
      <c r="D858" s="28"/>
      <c r="E858" s="28"/>
      <c r="F858" s="28"/>
      <c r="G858" s="103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ht="12.75" customHeight="1">
      <c r="A859" s="28"/>
      <c r="B859" s="28"/>
      <c r="C859" s="28"/>
      <c r="D859" s="28"/>
      <c r="E859" s="28"/>
      <c r="F859" s="28"/>
      <c r="G859" s="103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ht="12.75" customHeight="1">
      <c r="A860" s="28"/>
      <c r="B860" s="28"/>
      <c r="C860" s="28"/>
      <c r="D860" s="28"/>
      <c r="E860" s="28"/>
      <c r="F860" s="28"/>
      <c r="G860" s="103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ht="12.75" customHeight="1">
      <c r="A861" s="28"/>
      <c r="B861" s="28"/>
      <c r="C861" s="28"/>
      <c r="D861" s="28"/>
      <c r="E861" s="28"/>
      <c r="F861" s="28"/>
      <c r="G861" s="103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ht="12.75" customHeight="1">
      <c r="A862" s="28"/>
      <c r="B862" s="28"/>
      <c r="C862" s="28"/>
      <c r="D862" s="28"/>
      <c r="E862" s="28"/>
      <c r="F862" s="28"/>
      <c r="G862" s="103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ht="12.75" customHeight="1">
      <c r="A863" s="28"/>
      <c r="B863" s="28"/>
      <c r="C863" s="28"/>
      <c r="D863" s="28"/>
      <c r="E863" s="28"/>
      <c r="F863" s="28"/>
      <c r="G863" s="103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ht="12.75" customHeight="1">
      <c r="A864" s="28"/>
      <c r="B864" s="28"/>
      <c r="C864" s="28"/>
      <c r="D864" s="28"/>
      <c r="E864" s="28"/>
      <c r="F864" s="28"/>
      <c r="G864" s="103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ht="12.75" customHeight="1">
      <c r="A865" s="28"/>
      <c r="B865" s="28"/>
      <c r="C865" s="28"/>
      <c r="D865" s="28"/>
      <c r="E865" s="28"/>
      <c r="F865" s="28"/>
      <c r="G865" s="103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ht="12.75" customHeight="1">
      <c r="A866" s="28"/>
      <c r="B866" s="28"/>
      <c r="C866" s="28"/>
      <c r="D866" s="28"/>
      <c r="E866" s="28"/>
      <c r="F866" s="28"/>
      <c r="G866" s="103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ht="12.75" customHeight="1">
      <c r="A867" s="28"/>
      <c r="B867" s="28"/>
      <c r="C867" s="28"/>
      <c r="D867" s="28"/>
      <c r="E867" s="28"/>
      <c r="F867" s="28"/>
      <c r="G867" s="103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ht="12.75" customHeight="1">
      <c r="A868" s="28"/>
      <c r="B868" s="28"/>
      <c r="C868" s="28"/>
      <c r="D868" s="28"/>
      <c r="E868" s="28"/>
      <c r="F868" s="28"/>
      <c r="G868" s="103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ht="12.75" customHeight="1">
      <c r="A869" s="28"/>
      <c r="B869" s="28"/>
      <c r="C869" s="28"/>
      <c r="D869" s="28"/>
      <c r="E869" s="28"/>
      <c r="F869" s="28"/>
      <c r="G869" s="103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ht="12.75" customHeight="1">
      <c r="A870" s="28"/>
      <c r="B870" s="28"/>
      <c r="C870" s="28"/>
      <c r="D870" s="28"/>
      <c r="E870" s="28"/>
      <c r="F870" s="28"/>
      <c r="G870" s="103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ht="12.75" customHeight="1">
      <c r="A871" s="28"/>
      <c r="B871" s="28"/>
      <c r="C871" s="28"/>
      <c r="D871" s="28"/>
      <c r="E871" s="28"/>
      <c r="F871" s="28"/>
      <c r="G871" s="103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ht="12.75" customHeight="1">
      <c r="A872" s="28"/>
      <c r="B872" s="28"/>
      <c r="C872" s="28"/>
      <c r="D872" s="28"/>
      <c r="E872" s="28"/>
      <c r="F872" s="28"/>
      <c r="G872" s="103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ht="12.75" customHeight="1">
      <c r="A873" s="28"/>
      <c r="B873" s="28"/>
      <c r="C873" s="28"/>
      <c r="D873" s="28"/>
      <c r="E873" s="28"/>
      <c r="F873" s="28"/>
      <c r="G873" s="103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ht="12.75" customHeight="1">
      <c r="A874" s="28"/>
      <c r="B874" s="28"/>
      <c r="C874" s="28"/>
      <c r="D874" s="28"/>
      <c r="E874" s="28"/>
      <c r="F874" s="28"/>
      <c r="G874" s="103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ht="12.75" customHeight="1">
      <c r="A875" s="28"/>
      <c r="B875" s="28"/>
      <c r="C875" s="28"/>
      <c r="D875" s="28"/>
      <c r="E875" s="28"/>
      <c r="F875" s="28"/>
      <c r="G875" s="103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ht="12.75" customHeight="1">
      <c r="A876" s="28"/>
      <c r="B876" s="28"/>
      <c r="C876" s="28"/>
      <c r="D876" s="28"/>
      <c r="E876" s="28"/>
      <c r="F876" s="28"/>
      <c r="G876" s="103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ht="12.75" customHeight="1">
      <c r="A877" s="28"/>
      <c r="B877" s="28"/>
      <c r="C877" s="28"/>
      <c r="D877" s="28"/>
      <c r="E877" s="28"/>
      <c r="F877" s="28"/>
      <c r="G877" s="103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ht="12.75" customHeight="1">
      <c r="A878" s="28"/>
      <c r="B878" s="28"/>
      <c r="C878" s="28"/>
      <c r="D878" s="28"/>
      <c r="E878" s="28"/>
      <c r="F878" s="28"/>
      <c r="G878" s="103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ht="12.75" customHeight="1">
      <c r="A879" s="28"/>
      <c r="B879" s="28"/>
      <c r="C879" s="28"/>
      <c r="D879" s="28"/>
      <c r="E879" s="28"/>
      <c r="F879" s="28"/>
      <c r="G879" s="103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ht="12.75" customHeight="1">
      <c r="A880" s="28"/>
      <c r="B880" s="28"/>
      <c r="C880" s="28"/>
      <c r="D880" s="28"/>
      <c r="E880" s="28"/>
      <c r="F880" s="28"/>
      <c r="G880" s="103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ht="12.75" customHeight="1">
      <c r="A881" s="28"/>
      <c r="B881" s="28"/>
      <c r="C881" s="28"/>
      <c r="D881" s="28"/>
      <c r="E881" s="28"/>
      <c r="F881" s="28"/>
      <c r="G881" s="103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ht="12.75" customHeight="1">
      <c r="A882" s="28"/>
      <c r="B882" s="28"/>
      <c r="C882" s="28"/>
      <c r="D882" s="28"/>
      <c r="E882" s="28"/>
      <c r="F882" s="28"/>
      <c r="G882" s="103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ht="12.75" customHeight="1">
      <c r="A883" s="28"/>
      <c r="B883" s="28"/>
      <c r="C883" s="28"/>
      <c r="D883" s="28"/>
      <c r="E883" s="28"/>
      <c r="F883" s="28"/>
      <c r="G883" s="103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ht="12.75" customHeight="1">
      <c r="A884" s="28"/>
      <c r="B884" s="28"/>
      <c r="C884" s="28"/>
      <c r="D884" s="28"/>
      <c r="E884" s="28"/>
      <c r="F884" s="28"/>
      <c r="G884" s="103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ht="12.75" customHeight="1">
      <c r="A885" s="28"/>
      <c r="B885" s="28"/>
      <c r="C885" s="28"/>
      <c r="D885" s="28"/>
      <c r="E885" s="28"/>
      <c r="F885" s="28"/>
      <c r="G885" s="103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ht="12.75" customHeight="1">
      <c r="A886" s="28"/>
      <c r="B886" s="28"/>
      <c r="C886" s="28"/>
      <c r="D886" s="28"/>
      <c r="E886" s="28"/>
      <c r="F886" s="28"/>
      <c r="G886" s="103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ht="12.75" customHeight="1">
      <c r="A887" s="28"/>
      <c r="B887" s="28"/>
      <c r="C887" s="28"/>
      <c r="D887" s="28"/>
      <c r="E887" s="28"/>
      <c r="F887" s="28"/>
      <c r="G887" s="103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ht="12.75" customHeight="1">
      <c r="A888" s="28"/>
      <c r="B888" s="28"/>
      <c r="C888" s="28"/>
      <c r="D888" s="28"/>
      <c r="E888" s="28"/>
      <c r="F888" s="28"/>
      <c r="G888" s="103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ht="12.75" customHeight="1">
      <c r="A889" s="28"/>
      <c r="B889" s="28"/>
      <c r="C889" s="28"/>
      <c r="D889" s="28"/>
      <c r="E889" s="28"/>
      <c r="F889" s="28"/>
      <c r="G889" s="103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ht="12.75" customHeight="1">
      <c r="A890" s="28"/>
      <c r="B890" s="28"/>
      <c r="C890" s="28"/>
      <c r="D890" s="28"/>
      <c r="E890" s="28"/>
      <c r="F890" s="28"/>
      <c r="G890" s="103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ht="12.75" customHeight="1">
      <c r="A891" s="28"/>
      <c r="B891" s="28"/>
      <c r="C891" s="28"/>
      <c r="D891" s="28"/>
      <c r="E891" s="28"/>
      <c r="F891" s="28"/>
      <c r="G891" s="103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ht="12.75" customHeight="1">
      <c r="A892" s="28"/>
      <c r="B892" s="28"/>
      <c r="C892" s="28"/>
      <c r="D892" s="28"/>
      <c r="E892" s="28"/>
      <c r="F892" s="28"/>
      <c r="G892" s="103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ht="12.75" customHeight="1">
      <c r="A893" s="28"/>
      <c r="B893" s="28"/>
      <c r="C893" s="28"/>
      <c r="D893" s="28"/>
      <c r="E893" s="28"/>
      <c r="F893" s="28"/>
      <c r="G893" s="103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ht="12.75" customHeight="1">
      <c r="A894" s="28"/>
      <c r="B894" s="28"/>
      <c r="C894" s="28"/>
      <c r="D894" s="28"/>
      <c r="E894" s="28"/>
      <c r="F894" s="28"/>
      <c r="G894" s="103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ht="12.75" customHeight="1">
      <c r="A895" s="28"/>
      <c r="B895" s="28"/>
      <c r="C895" s="28"/>
      <c r="D895" s="28"/>
      <c r="E895" s="28"/>
      <c r="F895" s="28"/>
      <c r="G895" s="103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ht="12.75" customHeight="1">
      <c r="A896" s="28"/>
      <c r="B896" s="28"/>
      <c r="C896" s="28"/>
      <c r="D896" s="28"/>
      <c r="E896" s="28"/>
      <c r="F896" s="28"/>
      <c r="G896" s="103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ht="12.75" customHeight="1">
      <c r="A897" s="28"/>
      <c r="B897" s="28"/>
      <c r="C897" s="28"/>
      <c r="D897" s="28"/>
      <c r="E897" s="28"/>
      <c r="F897" s="28"/>
      <c r="G897" s="103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ht="12.75" customHeight="1">
      <c r="A898" s="28"/>
      <c r="B898" s="28"/>
      <c r="C898" s="28"/>
      <c r="D898" s="28"/>
      <c r="E898" s="28"/>
      <c r="F898" s="28"/>
      <c r="G898" s="103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ht="12.75" customHeight="1">
      <c r="A899" s="28"/>
      <c r="B899" s="28"/>
      <c r="C899" s="28"/>
      <c r="D899" s="28"/>
      <c r="E899" s="28"/>
      <c r="F899" s="28"/>
      <c r="G899" s="103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ht="12.75" customHeight="1">
      <c r="A900" s="28"/>
      <c r="B900" s="28"/>
      <c r="C900" s="28"/>
      <c r="D900" s="28"/>
      <c r="E900" s="28"/>
      <c r="F900" s="28"/>
      <c r="G900" s="103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ht="12.75" customHeight="1">
      <c r="A901" s="28"/>
      <c r="B901" s="28"/>
      <c r="C901" s="28"/>
      <c r="D901" s="28"/>
      <c r="E901" s="28"/>
      <c r="F901" s="28"/>
      <c r="G901" s="103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ht="12.75" customHeight="1">
      <c r="A902" s="28"/>
      <c r="B902" s="28"/>
      <c r="C902" s="28"/>
      <c r="D902" s="28"/>
      <c r="E902" s="28"/>
      <c r="F902" s="28"/>
      <c r="G902" s="103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ht="12.75" customHeight="1">
      <c r="A903" s="28"/>
      <c r="B903" s="28"/>
      <c r="C903" s="28"/>
      <c r="D903" s="28"/>
      <c r="E903" s="28"/>
      <c r="F903" s="28"/>
      <c r="G903" s="103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ht="12.75" customHeight="1">
      <c r="A904" s="28"/>
      <c r="B904" s="28"/>
      <c r="C904" s="28"/>
      <c r="D904" s="28"/>
      <c r="E904" s="28"/>
      <c r="F904" s="28"/>
      <c r="G904" s="103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ht="12.75" customHeight="1">
      <c r="A905" s="28"/>
      <c r="B905" s="28"/>
      <c r="C905" s="28"/>
      <c r="D905" s="28"/>
      <c r="E905" s="28"/>
      <c r="F905" s="28"/>
      <c r="G905" s="103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ht="12.75" customHeight="1">
      <c r="A906" s="28"/>
      <c r="B906" s="28"/>
      <c r="C906" s="28"/>
      <c r="D906" s="28"/>
      <c r="E906" s="28"/>
      <c r="F906" s="28"/>
      <c r="G906" s="103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ht="12.75" customHeight="1">
      <c r="A907" s="28"/>
      <c r="B907" s="28"/>
      <c r="C907" s="28"/>
      <c r="D907" s="28"/>
      <c r="E907" s="28"/>
      <c r="F907" s="28"/>
      <c r="G907" s="103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ht="12.75" customHeight="1">
      <c r="A908" s="28"/>
      <c r="B908" s="28"/>
      <c r="C908" s="28"/>
      <c r="D908" s="28"/>
      <c r="E908" s="28"/>
      <c r="F908" s="28"/>
      <c r="G908" s="103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ht="12.75" customHeight="1">
      <c r="A909" s="28"/>
      <c r="B909" s="28"/>
      <c r="C909" s="28"/>
      <c r="D909" s="28"/>
      <c r="E909" s="28"/>
      <c r="F909" s="28"/>
      <c r="G909" s="103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ht="12.75" customHeight="1">
      <c r="A910" s="28"/>
      <c r="B910" s="28"/>
      <c r="C910" s="28"/>
      <c r="D910" s="28"/>
      <c r="E910" s="28"/>
      <c r="F910" s="28"/>
      <c r="G910" s="103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ht="12.75" customHeight="1">
      <c r="A911" s="28"/>
      <c r="B911" s="28"/>
      <c r="C911" s="28"/>
      <c r="D911" s="28"/>
      <c r="E911" s="28"/>
      <c r="F911" s="28"/>
      <c r="G911" s="103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ht="12.75" customHeight="1">
      <c r="A912" s="28"/>
      <c r="B912" s="28"/>
      <c r="C912" s="28"/>
      <c r="D912" s="28"/>
      <c r="E912" s="28"/>
      <c r="F912" s="28"/>
      <c r="G912" s="103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ht="12.75" customHeight="1">
      <c r="A913" s="28"/>
      <c r="B913" s="28"/>
      <c r="C913" s="28"/>
      <c r="D913" s="28"/>
      <c r="E913" s="28"/>
      <c r="F913" s="28"/>
      <c r="G913" s="103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ht="12.75" customHeight="1">
      <c r="A914" s="28"/>
      <c r="B914" s="28"/>
      <c r="C914" s="28"/>
      <c r="D914" s="28"/>
      <c r="E914" s="28"/>
      <c r="F914" s="28"/>
      <c r="G914" s="103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ht="12.75" customHeight="1">
      <c r="A915" s="28"/>
      <c r="B915" s="28"/>
      <c r="C915" s="28"/>
      <c r="D915" s="28"/>
      <c r="E915" s="28"/>
      <c r="F915" s="28"/>
      <c r="G915" s="103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ht="12.75" customHeight="1">
      <c r="A916" s="28"/>
      <c r="B916" s="28"/>
      <c r="C916" s="28"/>
      <c r="D916" s="28"/>
      <c r="E916" s="28"/>
      <c r="F916" s="28"/>
      <c r="G916" s="103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ht="12.75" customHeight="1">
      <c r="A917" s="28"/>
      <c r="B917" s="28"/>
      <c r="C917" s="28"/>
      <c r="D917" s="28"/>
      <c r="E917" s="28"/>
      <c r="F917" s="28"/>
      <c r="G917" s="103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ht="12.75" customHeight="1">
      <c r="A918" s="28"/>
      <c r="B918" s="28"/>
      <c r="C918" s="28"/>
      <c r="D918" s="28"/>
      <c r="E918" s="28"/>
      <c r="F918" s="28"/>
      <c r="G918" s="103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ht="12.75" customHeight="1">
      <c r="A919" s="28"/>
      <c r="B919" s="28"/>
      <c r="C919" s="28"/>
      <c r="D919" s="28"/>
      <c r="E919" s="28"/>
      <c r="F919" s="28"/>
      <c r="G919" s="103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ht="12.75" customHeight="1">
      <c r="A920" s="28"/>
      <c r="B920" s="28"/>
      <c r="C920" s="28"/>
      <c r="D920" s="28"/>
      <c r="E920" s="28"/>
      <c r="F920" s="28"/>
      <c r="G920" s="103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ht="12.75" customHeight="1">
      <c r="A921" s="28"/>
      <c r="B921" s="28"/>
      <c r="C921" s="28"/>
      <c r="D921" s="28"/>
      <c r="E921" s="28"/>
      <c r="F921" s="28"/>
      <c r="G921" s="103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ht="12.75" customHeight="1">
      <c r="A922" s="28"/>
      <c r="B922" s="28"/>
      <c r="C922" s="28"/>
      <c r="D922" s="28"/>
      <c r="E922" s="28"/>
      <c r="F922" s="28"/>
      <c r="G922" s="103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ht="12.75" customHeight="1">
      <c r="A923" s="28"/>
      <c r="B923" s="28"/>
      <c r="C923" s="28"/>
      <c r="D923" s="28"/>
      <c r="E923" s="28"/>
      <c r="F923" s="28"/>
      <c r="G923" s="103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ht="12.75" customHeight="1">
      <c r="A924" s="28"/>
      <c r="B924" s="28"/>
      <c r="C924" s="28"/>
      <c r="D924" s="28"/>
      <c r="E924" s="28"/>
      <c r="F924" s="28"/>
      <c r="G924" s="103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ht="12.75" customHeight="1">
      <c r="A925" s="28"/>
      <c r="B925" s="28"/>
      <c r="C925" s="28"/>
      <c r="D925" s="28"/>
      <c r="E925" s="28"/>
      <c r="F925" s="28"/>
      <c r="G925" s="103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ht="12.75" customHeight="1">
      <c r="A926" s="28"/>
      <c r="B926" s="28"/>
      <c r="C926" s="28"/>
      <c r="D926" s="28"/>
      <c r="E926" s="28"/>
      <c r="F926" s="28"/>
      <c r="G926" s="103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ht="12.75" customHeight="1">
      <c r="A927" s="28"/>
      <c r="B927" s="28"/>
      <c r="C927" s="28"/>
      <c r="D927" s="28"/>
      <c r="E927" s="28"/>
      <c r="F927" s="28"/>
      <c r="G927" s="103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ht="12.75" customHeight="1">
      <c r="A928" s="28"/>
      <c r="B928" s="28"/>
      <c r="C928" s="28"/>
      <c r="D928" s="28"/>
      <c r="E928" s="28"/>
      <c r="F928" s="28"/>
      <c r="G928" s="103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ht="12.75" customHeight="1">
      <c r="A929" s="28"/>
      <c r="B929" s="28"/>
      <c r="C929" s="28"/>
      <c r="D929" s="28"/>
      <c r="E929" s="28"/>
      <c r="F929" s="28"/>
      <c r="G929" s="103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ht="12.75" customHeight="1">
      <c r="A930" s="28"/>
      <c r="B930" s="28"/>
      <c r="C930" s="28"/>
      <c r="D930" s="28"/>
      <c r="E930" s="28"/>
      <c r="F930" s="28"/>
      <c r="G930" s="103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ht="12.75" customHeight="1">
      <c r="A931" s="28"/>
      <c r="B931" s="28"/>
      <c r="C931" s="28"/>
      <c r="D931" s="28"/>
      <c r="E931" s="28"/>
      <c r="F931" s="28"/>
      <c r="G931" s="103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ht="12.75" customHeight="1">
      <c r="A932" s="28"/>
      <c r="B932" s="28"/>
      <c r="C932" s="28"/>
      <c r="D932" s="28"/>
      <c r="E932" s="28"/>
      <c r="F932" s="28"/>
      <c r="G932" s="103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ht="12.75" customHeight="1">
      <c r="A933" s="28"/>
      <c r="B933" s="28"/>
      <c r="C933" s="28"/>
      <c r="D933" s="28"/>
      <c r="E933" s="28"/>
      <c r="F933" s="28"/>
      <c r="G933" s="103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ht="12.75" customHeight="1">
      <c r="A934" s="28"/>
      <c r="B934" s="28"/>
      <c r="C934" s="28"/>
      <c r="D934" s="28"/>
      <c r="E934" s="28"/>
      <c r="F934" s="28"/>
      <c r="G934" s="103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ht="12.75" customHeight="1">
      <c r="A935" s="28"/>
      <c r="B935" s="28"/>
      <c r="C935" s="28"/>
      <c r="D935" s="28"/>
      <c r="E935" s="28"/>
      <c r="F935" s="28"/>
      <c r="G935" s="103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ht="12.75" customHeight="1">
      <c r="A936" s="28"/>
      <c r="B936" s="28"/>
      <c r="C936" s="28"/>
      <c r="D936" s="28"/>
      <c r="E936" s="28"/>
      <c r="F936" s="28"/>
      <c r="G936" s="103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ht="12.75" customHeight="1">
      <c r="A937" s="28"/>
      <c r="B937" s="28"/>
      <c r="C937" s="28"/>
      <c r="D937" s="28"/>
      <c r="E937" s="28"/>
      <c r="F937" s="28"/>
      <c r="G937" s="103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ht="12.75" customHeight="1">
      <c r="A938" s="28"/>
      <c r="B938" s="28"/>
      <c r="C938" s="28"/>
      <c r="D938" s="28"/>
      <c r="E938" s="28"/>
      <c r="F938" s="28"/>
      <c r="G938" s="103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ht="12.75" customHeight="1">
      <c r="A939" s="28"/>
      <c r="B939" s="28"/>
      <c r="C939" s="28"/>
      <c r="D939" s="28"/>
      <c r="E939" s="28"/>
      <c r="F939" s="28"/>
      <c r="G939" s="103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ht="12.75" customHeight="1">
      <c r="A940" s="28"/>
      <c r="B940" s="28"/>
      <c r="C940" s="28"/>
      <c r="D940" s="28"/>
      <c r="E940" s="28"/>
      <c r="F940" s="28"/>
      <c r="G940" s="103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ht="12.75" customHeight="1">
      <c r="A941" s="28"/>
      <c r="B941" s="28"/>
      <c r="C941" s="28"/>
      <c r="D941" s="28"/>
      <c r="E941" s="28"/>
      <c r="F941" s="28"/>
      <c r="G941" s="103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ht="12.75" customHeight="1">
      <c r="A942" s="28"/>
      <c r="B942" s="28"/>
      <c r="C942" s="28"/>
      <c r="D942" s="28"/>
      <c r="E942" s="28"/>
      <c r="F942" s="28"/>
      <c r="G942" s="103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ht="12.75" customHeight="1">
      <c r="A943" s="28"/>
      <c r="B943" s="28"/>
      <c r="C943" s="28"/>
      <c r="D943" s="28"/>
      <c r="E943" s="28"/>
      <c r="F943" s="28"/>
      <c r="G943" s="103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ht="12.75" customHeight="1">
      <c r="A944" s="28"/>
      <c r="B944" s="28"/>
      <c r="C944" s="28"/>
      <c r="D944" s="28"/>
      <c r="E944" s="28"/>
      <c r="F944" s="28"/>
      <c r="G944" s="103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ht="12.75" customHeight="1">
      <c r="A945" s="28"/>
      <c r="B945" s="28"/>
      <c r="C945" s="28"/>
      <c r="D945" s="28"/>
      <c r="E945" s="28"/>
      <c r="F945" s="28"/>
      <c r="G945" s="103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ht="12.75" customHeight="1">
      <c r="A946" s="28"/>
      <c r="B946" s="28"/>
      <c r="C946" s="28"/>
      <c r="D946" s="28"/>
      <c r="E946" s="28"/>
      <c r="F946" s="28"/>
      <c r="G946" s="103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ht="12.75" customHeight="1">
      <c r="A947" s="28"/>
      <c r="B947" s="28"/>
      <c r="C947" s="28"/>
      <c r="D947" s="28"/>
      <c r="E947" s="28"/>
      <c r="F947" s="28"/>
      <c r="G947" s="103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ht="12.75" customHeight="1">
      <c r="A948" s="28"/>
      <c r="B948" s="28"/>
      <c r="C948" s="28"/>
      <c r="D948" s="28"/>
      <c r="E948" s="28"/>
      <c r="F948" s="28"/>
      <c r="G948" s="103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ht="12.75" customHeight="1">
      <c r="A949" s="28"/>
      <c r="B949" s="28"/>
      <c r="C949" s="28"/>
      <c r="D949" s="28"/>
      <c r="E949" s="28"/>
      <c r="F949" s="28"/>
      <c r="G949" s="103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ht="12.75" customHeight="1">
      <c r="A950" s="28"/>
      <c r="B950" s="28"/>
      <c r="C950" s="28"/>
      <c r="D950" s="28"/>
      <c r="E950" s="28"/>
      <c r="F950" s="28"/>
      <c r="G950" s="103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ht="12.75" customHeight="1">
      <c r="A951" s="28"/>
      <c r="B951" s="28"/>
      <c r="C951" s="28"/>
      <c r="D951" s="28"/>
      <c r="E951" s="28"/>
      <c r="F951" s="28"/>
      <c r="G951" s="103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ht="12.75" customHeight="1">
      <c r="A952" s="28"/>
      <c r="B952" s="28"/>
      <c r="C952" s="28"/>
      <c r="D952" s="28"/>
      <c r="E952" s="28"/>
      <c r="F952" s="28"/>
      <c r="G952" s="103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ht="12.75" customHeight="1">
      <c r="A953" s="28"/>
      <c r="B953" s="28"/>
      <c r="C953" s="28"/>
      <c r="D953" s="28"/>
      <c r="E953" s="28"/>
      <c r="F953" s="28"/>
      <c r="G953" s="103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ht="12.75" customHeight="1">
      <c r="A954" s="28"/>
      <c r="B954" s="28"/>
      <c r="C954" s="28"/>
      <c r="D954" s="28"/>
      <c r="E954" s="28"/>
      <c r="F954" s="28"/>
      <c r="G954" s="103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ht="12.75" customHeight="1">
      <c r="A955" s="28"/>
      <c r="B955" s="28"/>
      <c r="C955" s="28"/>
      <c r="D955" s="28"/>
      <c r="E955" s="28"/>
      <c r="F955" s="28"/>
      <c r="G955" s="103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ht="12.75" customHeight="1">
      <c r="A956" s="28"/>
      <c r="B956" s="28"/>
      <c r="C956" s="28"/>
      <c r="D956" s="28"/>
      <c r="E956" s="28"/>
      <c r="F956" s="28"/>
      <c r="G956" s="103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ht="12.75" customHeight="1">
      <c r="A957" s="28"/>
      <c r="B957" s="28"/>
      <c r="C957" s="28"/>
      <c r="D957" s="28"/>
      <c r="E957" s="28"/>
      <c r="F957" s="28"/>
      <c r="G957" s="103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ht="12.75" customHeight="1">
      <c r="A958" s="28"/>
      <c r="B958" s="28"/>
      <c r="C958" s="28"/>
      <c r="D958" s="28"/>
      <c r="E958" s="28"/>
      <c r="F958" s="28"/>
      <c r="G958" s="103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ht="12.75" customHeight="1">
      <c r="A959" s="28"/>
      <c r="B959" s="28"/>
      <c r="C959" s="28"/>
      <c r="D959" s="28"/>
      <c r="E959" s="28"/>
      <c r="F959" s="28"/>
      <c r="G959" s="103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ht="12.75" customHeight="1">
      <c r="A960" s="28"/>
      <c r="B960" s="28"/>
      <c r="C960" s="28"/>
      <c r="D960" s="28"/>
      <c r="E960" s="28"/>
      <c r="F960" s="28"/>
      <c r="G960" s="103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ht="12.75" customHeight="1">
      <c r="A961" s="28"/>
      <c r="B961" s="28"/>
      <c r="C961" s="28"/>
      <c r="D961" s="28"/>
      <c r="E961" s="28"/>
      <c r="F961" s="28"/>
      <c r="G961" s="103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ht="12.75" customHeight="1">
      <c r="A962" s="28"/>
      <c r="B962" s="28"/>
      <c r="C962" s="28"/>
      <c r="D962" s="28"/>
      <c r="E962" s="28"/>
      <c r="F962" s="28"/>
      <c r="G962" s="103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ht="12.75" customHeight="1">
      <c r="A963" s="28"/>
      <c r="B963" s="28"/>
      <c r="C963" s="28"/>
      <c r="D963" s="28"/>
      <c r="E963" s="28"/>
      <c r="F963" s="28"/>
      <c r="G963" s="103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ht="12.75" customHeight="1">
      <c r="A964" s="28"/>
      <c r="B964" s="28"/>
      <c r="C964" s="28"/>
      <c r="D964" s="28"/>
      <c r="E964" s="28"/>
      <c r="F964" s="28"/>
      <c r="G964" s="103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ht="12.75" customHeight="1">
      <c r="A965" s="28"/>
      <c r="B965" s="28"/>
      <c r="C965" s="28"/>
      <c r="D965" s="28"/>
      <c r="E965" s="28"/>
      <c r="F965" s="28"/>
      <c r="G965" s="103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ht="12.75" customHeight="1">
      <c r="A966" s="28"/>
      <c r="B966" s="28"/>
      <c r="C966" s="28"/>
      <c r="D966" s="28"/>
      <c r="E966" s="28"/>
      <c r="F966" s="28"/>
      <c r="G966" s="103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ht="12.75" customHeight="1">
      <c r="A967" s="28"/>
      <c r="B967" s="28"/>
      <c r="C967" s="28"/>
      <c r="D967" s="28"/>
      <c r="E967" s="28"/>
      <c r="F967" s="28"/>
      <c r="G967" s="103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ht="12.75" customHeight="1">
      <c r="A968" s="28"/>
      <c r="B968" s="28"/>
      <c r="C968" s="28"/>
      <c r="D968" s="28"/>
      <c r="E968" s="28"/>
      <c r="F968" s="28"/>
      <c r="G968" s="103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ht="12.75" customHeight="1">
      <c r="A969" s="28"/>
      <c r="B969" s="28"/>
      <c r="C969" s="28"/>
      <c r="D969" s="28"/>
      <c r="E969" s="28"/>
      <c r="F969" s="28"/>
      <c r="G969" s="103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ht="12.75" customHeight="1">
      <c r="A970" s="28"/>
      <c r="B970" s="28"/>
      <c r="C970" s="28"/>
      <c r="D970" s="28"/>
      <c r="E970" s="28"/>
      <c r="F970" s="28"/>
      <c r="G970" s="103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ht="12.75" customHeight="1">
      <c r="A971" s="28"/>
      <c r="B971" s="28"/>
      <c r="C971" s="28"/>
      <c r="D971" s="28"/>
      <c r="E971" s="28"/>
      <c r="F971" s="28"/>
      <c r="G971" s="103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ht="12.75" customHeight="1">
      <c r="A972" s="28"/>
      <c r="B972" s="28"/>
      <c r="C972" s="28"/>
      <c r="D972" s="28"/>
      <c r="E972" s="28"/>
      <c r="F972" s="28"/>
      <c r="G972" s="103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ht="12.75" customHeight="1">
      <c r="A973" s="28"/>
      <c r="B973" s="28"/>
      <c r="C973" s="28"/>
      <c r="D973" s="28"/>
      <c r="E973" s="28"/>
      <c r="F973" s="28"/>
      <c r="G973" s="103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ht="12.75" customHeight="1">
      <c r="A974" s="28"/>
      <c r="B974" s="28"/>
      <c r="C974" s="28"/>
      <c r="D974" s="28"/>
      <c r="E974" s="28"/>
      <c r="F974" s="28"/>
      <c r="G974" s="103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ht="12.75" customHeight="1">
      <c r="A975" s="28"/>
      <c r="B975" s="28"/>
      <c r="C975" s="28"/>
      <c r="D975" s="28"/>
      <c r="E975" s="28"/>
      <c r="F975" s="28"/>
      <c r="G975" s="103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ht="12.75" customHeight="1">
      <c r="A976" s="28"/>
      <c r="B976" s="28"/>
      <c r="C976" s="28"/>
      <c r="D976" s="28"/>
      <c r="E976" s="28"/>
      <c r="F976" s="28"/>
      <c r="G976" s="103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ht="12.75" customHeight="1">
      <c r="A977" s="28"/>
      <c r="B977" s="28"/>
      <c r="C977" s="28"/>
      <c r="D977" s="28"/>
      <c r="E977" s="28"/>
      <c r="F977" s="28"/>
      <c r="G977" s="103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ht="12.75" customHeight="1">
      <c r="A978" s="28"/>
      <c r="B978" s="28"/>
      <c r="C978" s="28"/>
      <c r="D978" s="28"/>
      <c r="E978" s="28"/>
      <c r="F978" s="28"/>
      <c r="G978" s="103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ht="12.75" customHeight="1">
      <c r="A979" s="28"/>
      <c r="B979" s="28"/>
      <c r="C979" s="28"/>
      <c r="D979" s="28"/>
      <c r="E979" s="28"/>
      <c r="F979" s="28"/>
      <c r="G979" s="103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ht="12.75" customHeight="1">
      <c r="A980" s="28"/>
      <c r="B980" s="28"/>
      <c r="C980" s="28"/>
      <c r="D980" s="28"/>
      <c r="E980" s="28"/>
      <c r="F980" s="28"/>
      <c r="G980" s="103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ht="12.75" customHeight="1">
      <c r="A981" s="28"/>
      <c r="B981" s="28"/>
      <c r="C981" s="28"/>
      <c r="D981" s="28"/>
      <c r="E981" s="28"/>
      <c r="F981" s="28"/>
      <c r="G981" s="103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ht="12.75" customHeight="1">
      <c r="A982" s="28"/>
      <c r="B982" s="28"/>
      <c r="C982" s="28"/>
      <c r="D982" s="28"/>
      <c r="E982" s="28"/>
      <c r="F982" s="28"/>
      <c r="G982" s="103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ht="12.75" customHeight="1">
      <c r="A983" s="28"/>
      <c r="B983" s="28"/>
      <c r="C983" s="28"/>
      <c r="D983" s="28"/>
      <c r="E983" s="28"/>
      <c r="F983" s="28"/>
      <c r="G983" s="103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ht="12.75" customHeight="1">
      <c r="A984" s="28"/>
      <c r="B984" s="28"/>
      <c r="C984" s="28"/>
      <c r="D984" s="28"/>
      <c r="E984" s="28"/>
      <c r="F984" s="28"/>
      <c r="G984" s="103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ht="12.75" customHeight="1">
      <c r="A985" s="28"/>
      <c r="B985" s="28"/>
      <c r="C985" s="28"/>
      <c r="D985" s="28"/>
      <c r="E985" s="28"/>
      <c r="F985" s="28"/>
      <c r="G985" s="103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ht="12.75" customHeight="1">
      <c r="A986" s="28"/>
      <c r="B986" s="28"/>
      <c r="C986" s="28"/>
      <c r="D986" s="28"/>
      <c r="E986" s="28"/>
      <c r="F986" s="28"/>
      <c r="G986" s="103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ht="12.75" customHeight="1">
      <c r="A987" s="28"/>
      <c r="B987" s="28"/>
      <c r="C987" s="28"/>
      <c r="D987" s="28"/>
      <c r="E987" s="28"/>
      <c r="F987" s="28"/>
      <c r="G987" s="103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ht="12.75" customHeight="1">
      <c r="A988" s="28"/>
      <c r="B988" s="28"/>
      <c r="C988" s="28"/>
      <c r="D988" s="28"/>
      <c r="E988" s="28"/>
      <c r="F988" s="28"/>
      <c r="G988" s="103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ht="12.75" customHeight="1">
      <c r="A989" s="28"/>
      <c r="B989" s="28"/>
      <c r="C989" s="28"/>
      <c r="D989" s="28"/>
      <c r="E989" s="28"/>
      <c r="F989" s="28"/>
      <c r="G989" s="103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ht="12.75" customHeight="1">
      <c r="A990" s="28"/>
      <c r="B990" s="28"/>
      <c r="C990" s="28"/>
      <c r="D990" s="28"/>
      <c r="E990" s="28"/>
      <c r="F990" s="28"/>
      <c r="G990" s="103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ht="12.75" customHeight="1">
      <c r="A991" s="28"/>
      <c r="B991" s="28"/>
      <c r="C991" s="28"/>
      <c r="D991" s="28"/>
      <c r="E991" s="28"/>
      <c r="F991" s="28"/>
      <c r="G991" s="103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ht="12.75" customHeight="1">
      <c r="A992" s="28"/>
      <c r="B992" s="28"/>
      <c r="C992" s="28"/>
      <c r="D992" s="28"/>
      <c r="E992" s="28"/>
      <c r="F992" s="28"/>
      <c r="G992" s="103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ht="12.75" customHeight="1">
      <c r="A993" s="28"/>
      <c r="B993" s="28"/>
      <c r="C993" s="28"/>
      <c r="D993" s="28"/>
      <c r="E993" s="28"/>
      <c r="F993" s="28"/>
      <c r="G993" s="103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ht="12.75" customHeight="1">
      <c r="A994" s="28"/>
      <c r="B994" s="28"/>
      <c r="C994" s="28"/>
      <c r="D994" s="28"/>
      <c r="E994" s="28"/>
      <c r="F994" s="28"/>
      <c r="G994" s="103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ht="12.75" customHeight="1">
      <c r="A995" s="28"/>
      <c r="B995" s="28"/>
      <c r="C995" s="28"/>
      <c r="D995" s="28"/>
      <c r="E995" s="28"/>
      <c r="F995" s="28"/>
      <c r="G995" s="103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ht="12.75" customHeight="1">
      <c r="A996" s="28"/>
      <c r="B996" s="28"/>
      <c r="C996" s="28"/>
      <c r="D996" s="28"/>
      <c r="E996" s="28"/>
      <c r="F996" s="28"/>
      <c r="G996" s="103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ht="12.75" customHeight="1">
      <c r="A997" s="28"/>
      <c r="B997" s="28"/>
      <c r="C997" s="28"/>
      <c r="D997" s="28"/>
      <c r="E997" s="28"/>
      <c r="F997" s="28"/>
      <c r="G997" s="103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ht="12.75" customHeight="1">
      <c r="A998" s="28"/>
      <c r="B998" s="28"/>
      <c r="C998" s="28"/>
      <c r="D998" s="28"/>
      <c r="E998" s="28"/>
      <c r="F998" s="28"/>
      <c r="G998" s="103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ht="12.75" customHeight="1">
      <c r="A999" s="28"/>
      <c r="B999" s="28"/>
      <c r="C999" s="28"/>
      <c r="D999" s="28"/>
      <c r="E999" s="28"/>
      <c r="F999" s="28"/>
      <c r="G999" s="103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ht="12.75" customHeight="1">
      <c r="A1000" s="28"/>
      <c r="B1000" s="28"/>
      <c r="C1000" s="28"/>
      <c r="D1000" s="28"/>
      <c r="E1000" s="28"/>
      <c r="F1000" s="28"/>
      <c r="G1000" s="103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2">
    <mergeCell ref="F10:F12"/>
    <mergeCell ref="G10:G12"/>
  </mergeCells>
  <dataValidations>
    <dataValidation type="list" allowBlank="1" showInputMessage="1" showErrorMessage="1" prompt="EXISTENCIAS - 01 MERCADERIA_x000a_02 PROD TERM_x000a_03 MAT. PRIM_x000a_04 ENVAS EMB_x000a_05 SUM. DIV_x000a_06 OTROS ESP." sqref="B13:B20">
      <formula1>TABLA5</formula1>
    </dataValidation>
    <dataValidation type="list" allowBlank="1" showInputMessage="1" showErrorMessage="1" prompt="UNID. MEDIDA" sqref="D13:D20">
      <formula1>TABLA6</formula1>
    </dataValidation>
  </dataValidations>
  <printOptions/>
  <pageMargins bottom="0.7480314960629921" footer="0.0" header="0.0" left="0.5118110236220472" right="0.0" top="0.7480314960629921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43"/>
    <col customWidth="1" min="2" max="2" width="32.0"/>
    <col customWidth="1" min="3" max="3" width="13.29"/>
    <col customWidth="1" min="4" max="4" width="18.0"/>
    <col customWidth="1" min="5" max="5" width="15.71"/>
    <col customWidth="1" min="6" max="6" width="15.86"/>
    <col customWidth="1" min="7" max="7" width="15.14"/>
    <col customWidth="1" min="8" max="8" width="11.43"/>
    <col customWidth="1" min="9" max="26" width="10.71"/>
  </cols>
  <sheetData>
    <row r="1" ht="30.75" customHeight="1">
      <c r="A1" s="131"/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1"/>
      <c r="U1" s="131"/>
      <c r="V1" s="131"/>
      <c r="W1" s="131"/>
      <c r="X1" s="131"/>
      <c r="Y1" s="131"/>
      <c r="Z1" s="131"/>
    </row>
    <row r="2" ht="15.75" customHeight="1">
      <c r="A2" s="132" t="s">
        <v>1160</v>
      </c>
      <c r="B2" s="133"/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</row>
    <row r="3" ht="15.75" customHeight="1">
      <c r="A3" s="133"/>
      <c r="B3" s="133"/>
      <c r="C3" s="131"/>
      <c r="D3" s="131"/>
      <c r="E3" s="131"/>
      <c r="F3" s="131"/>
      <c r="G3" s="134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</row>
    <row r="4" ht="15.75" customHeight="1">
      <c r="A4" s="107" t="str">
        <f>CONCATENATE([2]BD!A5," ",[2]BD!B6," ","DEL"," ",[2]BD!B7)</f>
        <v>#ERROR!</v>
      </c>
      <c r="B4" s="133"/>
      <c r="C4" s="135"/>
      <c r="D4" s="135"/>
      <c r="E4" s="135"/>
      <c r="F4" s="135"/>
      <c r="G4" s="135"/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</row>
    <row r="5" ht="15.75" customHeight="1">
      <c r="A5" s="107" t="str">
        <f>CONCATENATE([2]BD!A2," ",[2]BD!B2)</f>
        <v>#ERROR!</v>
      </c>
      <c r="B5" s="133"/>
      <c r="C5" s="135"/>
      <c r="D5" s="135"/>
      <c r="E5" s="135"/>
      <c r="F5" s="135"/>
      <c r="G5" s="135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</row>
    <row r="6" ht="15.75" customHeight="1">
      <c r="A6" s="136" t="str">
        <f>CONCATENATE([2]BD!A1," ",[2]BD!B1)</f>
        <v>#ERROR!</v>
      </c>
      <c r="B6" s="133"/>
      <c r="C6" s="137"/>
      <c r="D6" s="137"/>
      <c r="E6" s="137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</row>
    <row r="7" ht="15.7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  <c r="T7" s="131"/>
      <c r="U7" s="131"/>
      <c r="V7" s="131"/>
      <c r="W7" s="131"/>
      <c r="X7" s="131"/>
      <c r="Y7" s="131"/>
      <c r="Z7" s="131"/>
    </row>
    <row r="8" ht="15.75" customHeight="1">
      <c r="A8" s="138" t="s">
        <v>1161</v>
      </c>
      <c r="B8" s="139"/>
      <c r="C8" s="138" t="s">
        <v>1162</v>
      </c>
      <c r="D8" s="140"/>
      <c r="E8" s="139"/>
      <c r="F8" s="138" t="s">
        <v>1163</v>
      </c>
      <c r="G8" s="139"/>
      <c r="H8" s="141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</row>
    <row r="9" ht="15.75" customHeight="1">
      <c r="A9" s="143" t="s">
        <v>1164</v>
      </c>
      <c r="B9" s="144" t="s">
        <v>1165</v>
      </c>
      <c r="C9" s="145" t="s">
        <v>1166</v>
      </c>
      <c r="D9" s="146" t="s">
        <v>1167</v>
      </c>
      <c r="E9" s="145" t="s">
        <v>1149</v>
      </c>
      <c r="F9" s="147" t="s">
        <v>1168</v>
      </c>
      <c r="G9" s="144" t="s">
        <v>1169</v>
      </c>
      <c r="H9" s="141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</row>
    <row r="10" ht="15.75" customHeight="1">
      <c r="A10" s="148"/>
      <c r="B10" s="118"/>
      <c r="C10" s="149" t="s">
        <v>1170</v>
      </c>
      <c r="D10" s="150" t="s">
        <v>1171</v>
      </c>
      <c r="E10" s="149" t="s">
        <v>1172</v>
      </c>
      <c r="F10" s="151"/>
      <c r="G10" s="118"/>
      <c r="H10" s="141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</row>
    <row r="11" ht="15.75" customHeight="1">
      <c r="A11" s="152"/>
      <c r="B11" s="122"/>
      <c r="C11" s="153" t="s">
        <v>1173</v>
      </c>
      <c r="D11" s="154"/>
      <c r="E11" s="153" t="s">
        <v>1174</v>
      </c>
      <c r="F11" s="155"/>
      <c r="G11" s="122"/>
      <c r="H11" s="141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</row>
    <row r="12" ht="15.75" customHeight="1">
      <c r="A12" s="156">
        <v>1011.0</v>
      </c>
      <c r="B12" s="156" t="str">
        <f>VLOOKUP(A12,DIV,3,0)</f>
        <v>Caja MN</v>
      </c>
      <c r="C12" s="157"/>
      <c r="D12" s="156"/>
      <c r="E12" s="156"/>
      <c r="F12" s="158"/>
      <c r="G12" s="158"/>
      <c r="H12" s="159"/>
      <c r="I12" s="159"/>
      <c r="J12" s="159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</row>
    <row r="13" ht="15.75" customHeight="1">
      <c r="A13" s="160">
        <v>1012.0</v>
      </c>
      <c r="B13" s="160"/>
      <c r="C13" s="157"/>
      <c r="D13" s="160"/>
      <c r="E13" s="156"/>
      <c r="F13" s="161"/>
      <c r="G13" s="161"/>
      <c r="H13" s="159"/>
      <c r="I13" s="159"/>
      <c r="J13" s="159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</row>
    <row r="14" ht="15.75" customHeight="1">
      <c r="A14" s="160">
        <v>1041.0</v>
      </c>
      <c r="B14" s="160"/>
      <c r="C14" s="157"/>
      <c r="D14" s="160"/>
      <c r="E14" s="156"/>
      <c r="F14" s="161"/>
      <c r="G14" s="161"/>
      <c r="H14" s="159"/>
      <c r="I14" s="159"/>
      <c r="J14" s="159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</row>
    <row r="15" ht="15.75" customHeight="1">
      <c r="A15" s="160">
        <v>1041.0</v>
      </c>
      <c r="B15" s="160"/>
      <c r="C15" s="157"/>
      <c r="D15" s="160"/>
      <c r="E15" s="156"/>
      <c r="F15" s="161"/>
      <c r="G15" s="161"/>
      <c r="H15" s="159"/>
      <c r="I15" s="159"/>
      <c r="J15" s="159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</row>
    <row r="16" ht="15.75" customHeight="1">
      <c r="A16" s="160">
        <v>1041.0</v>
      </c>
      <c r="B16" s="160"/>
      <c r="C16" s="157"/>
      <c r="D16" s="160"/>
      <c r="E16" s="156"/>
      <c r="F16" s="161"/>
      <c r="G16" s="161"/>
      <c r="H16" s="159"/>
      <c r="I16" s="159"/>
      <c r="J16" s="159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</row>
    <row r="17" ht="15.75" customHeight="1">
      <c r="A17" s="160"/>
      <c r="B17" s="160" t="str">
        <f>IF(A17="","",VLOOKUP(A17,ad,3,0))</f>
        <v/>
      </c>
      <c r="C17" s="157"/>
      <c r="D17" s="160"/>
      <c r="E17" s="156"/>
      <c r="F17" s="161"/>
      <c r="G17" s="161"/>
      <c r="H17" s="159"/>
      <c r="I17" s="159"/>
      <c r="J17" s="159"/>
      <c r="K17" s="159"/>
      <c r="L17" s="159"/>
      <c r="M17" s="159"/>
      <c r="N17" s="159"/>
      <c r="O17" s="159"/>
      <c r="P17" s="159"/>
      <c r="Q17" s="159"/>
      <c r="R17" s="159"/>
      <c r="S17" s="159"/>
      <c r="T17" s="159"/>
      <c r="U17" s="159"/>
      <c r="V17" s="159"/>
      <c r="W17" s="159"/>
      <c r="X17" s="159"/>
      <c r="Y17" s="159"/>
      <c r="Z17" s="159"/>
    </row>
    <row r="18" ht="15.75" customHeight="1">
      <c r="A18" s="162"/>
      <c r="B18" s="162"/>
      <c r="C18" s="162"/>
      <c r="D18" s="162"/>
      <c r="E18" s="163" t="s">
        <v>1175</v>
      </c>
      <c r="F18" s="164">
        <f t="shared" ref="F18:G18" si="1">SUM(F12:F17)</f>
        <v>0</v>
      </c>
      <c r="G18" s="164">
        <f t="shared" si="1"/>
        <v>0</v>
      </c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ht="15.75" customHeight="1">
      <c r="A19" s="131"/>
      <c r="B19" s="131"/>
      <c r="C19" s="131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</row>
    <row r="20" ht="15.75" customHeight="1">
      <c r="A20" s="131"/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</row>
    <row r="21" ht="15.75" customHeight="1">
      <c r="A21" s="131"/>
      <c r="B21" s="131"/>
      <c r="C21" s="131"/>
      <c r="D21" s="131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</row>
    <row r="22" ht="15.75" customHeight="1">
      <c r="A22" s="131"/>
      <c r="B22" s="131"/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</row>
    <row r="23" ht="15.75" customHeight="1">
      <c r="A23" s="131"/>
      <c r="B23" s="131"/>
      <c r="C23" s="131"/>
      <c r="D23" s="131"/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</row>
    <row r="24" ht="15.75" customHeight="1">
      <c r="A24" s="131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</row>
    <row r="25" ht="15.75" customHeight="1">
      <c r="A25" s="131"/>
      <c r="B25" s="131"/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</row>
    <row r="26" ht="15.75" customHeight="1">
      <c r="A26" s="131"/>
      <c r="B26" s="131"/>
      <c r="C26" s="131"/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</row>
    <row r="27" ht="15.75" customHeight="1">
      <c r="A27" s="131"/>
      <c r="B27" s="131"/>
      <c r="C27" s="131"/>
      <c r="D27" s="131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</row>
    <row r="28" ht="15.75" customHeight="1">
      <c r="A28" s="131"/>
      <c r="B28" s="131"/>
      <c r="C28" s="131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</row>
    <row r="29" ht="15.75" customHeight="1">
      <c r="A29" s="131"/>
      <c r="B29" s="131"/>
      <c r="C29" s="131"/>
      <c r="D29" s="131"/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</row>
    <row r="30" ht="15.75" customHeight="1">
      <c r="A30" s="131"/>
      <c r="B30" s="131"/>
      <c r="C30" s="131"/>
      <c r="D30" s="131"/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</row>
    <row r="31" ht="15.75" customHeight="1">
      <c r="A31" s="131"/>
      <c r="B31" s="131"/>
      <c r="C31" s="131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</row>
    <row r="32" ht="15.75" customHeight="1">
      <c r="A32" s="131"/>
      <c r="B32" s="131"/>
      <c r="C32" s="131"/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</row>
    <row r="33" ht="15.75" customHeight="1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</row>
    <row r="34" ht="15.75" customHeight="1">
      <c r="A34" s="131"/>
      <c r="B34" s="131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</row>
    <row r="35" ht="15.75" customHeight="1">
      <c r="A35" s="131"/>
      <c r="B35" s="131"/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</row>
    <row r="36" ht="15.75" customHeight="1">
      <c r="A36" s="131"/>
      <c r="B36" s="131"/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</row>
    <row r="37" ht="15.75" customHeight="1">
      <c r="A37" s="131"/>
      <c r="B37" s="131"/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</row>
    <row r="38" ht="15.75" customHeight="1">
      <c r="A38" s="131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</row>
    <row r="39" ht="15.75" customHeight="1">
      <c r="A39" s="131"/>
      <c r="B39" s="131"/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</row>
    <row r="40" ht="15.75" customHeight="1">
      <c r="A40" s="131"/>
      <c r="B40" s="131"/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</row>
    <row r="41" ht="15.75" customHeight="1">
      <c r="A41" s="131"/>
      <c r="B41" s="131"/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</row>
    <row r="42" ht="15.75" customHeight="1">
      <c r="A42" s="131"/>
      <c r="B42" s="131"/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</row>
    <row r="43" ht="15.75" customHeight="1">
      <c r="A43" s="131"/>
      <c r="B43" s="131"/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</row>
    <row r="44" ht="15.75" customHeight="1">
      <c r="A44" s="131"/>
      <c r="B44" s="131"/>
      <c r="C44" s="131"/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</row>
    <row r="45" ht="15.75" customHeight="1">
      <c r="A45" s="131"/>
      <c r="B45" s="131"/>
      <c r="C45" s="131"/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</row>
    <row r="46" ht="15.75" customHeight="1">
      <c r="A46" s="131"/>
      <c r="B46" s="131"/>
      <c r="C46" s="131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</row>
    <row r="47" ht="15.75" customHeight="1">
      <c r="A47" s="131"/>
      <c r="B47" s="131"/>
      <c r="C47" s="131"/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</row>
    <row r="48" ht="15.75" customHeight="1">
      <c r="A48" s="131"/>
      <c r="B48" s="131"/>
      <c r="C48" s="131"/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</row>
    <row r="49" ht="15.75" customHeight="1">
      <c r="A49" s="131"/>
      <c r="B49" s="131"/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</row>
    <row r="50" ht="15.75" customHeight="1">
      <c r="A50" s="131"/>
      <c r="B50" s="131"/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</row>
    <row r="51" ht="15.75" customHeight="1">
      <c r="A51" s="131"/>
      <c r="B51" s="131"/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</row>
    <row r="52" ht="15.75" customHeight="1">
      <c r="A52" s="131"/>
      <c r="B52" s="131"/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</row>
    <row r="53" ht="15.75" customHeight="1">
      <c r="A53" s="131"/>
      <c r="B53" s="131"/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</row>
    <row r="54" ht="15.75" customHeight="1">
      <c r="A54" s="131"/>
      <c r="B54" s="131"/>
      <c r="C54" s="131"/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</row>
    <row r="55" ht="15.75" customHeight="1">
      <c r="A55" s="131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</row>
    <row r="56" ht="15.75" customHeight="1">
      <c r="A56" s="131"/>
      <c r="B56" s="131"/>
      <c r="C56" s="131"/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</row>
    <row r="57" ht="15.75" customHeight="1">
      <c r="A57" s="131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</row>
    <row r="58" ht="15.75" customHeight="1">
      <c r="A58" s="131"/>
      <c r="B58" s="131"/>
      <c r="C58" s="131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</row>
    <row r="59" ht="15.75" customHeight="1">
      <c r="A59" s="131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</row>
    <row r="60" ht="15.75" customHeight="1">
      <c r="A60" s="131"/>
      <c r="B60" s="131"/>
      <c r="C60" s="131"/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</row>
    <row r="61" ht="15.75" customHeight="1">
      <c r="A61" s="131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</row>
    <row r="62" ht="15.75" customHeight="1">
      <c r="A62" s="131"/>
      <c r="B62" s="131"/>
      <c r="C62" s="131"/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</row>
    <row r="63" ht="15.75" customHeight="1">
      <c r="A63" s="131"/>
      <c r="B63" s="131"/>
      <c r="C63" s="131"/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</row>
    <row r="64" ht="15.75" customHeight="1">
      <c r="A64" s="131"/>
      <c r="B64" s="131"/>
      <c r="C64" s="131"/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</row>
    <row r="65" ht="15.75" customHeight="1">
      <c r="A65" s="131"/>
      <c r="B65" s="131"/>
      <c r="C65" s="131"/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</row>
    <row r="66" ht="15.75" customHeight="1">
      <c r="A66" s="131"/>
      <c r="B66" s="131"/>
      <c r="C66" s="131"/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</row>
    <row r="67" ht="15.75" customHeight="1">
      <c r="A67" s="131"/>
      <c r="B67" s="131"/>
      <c r="C67" s="131"/>
      <c r="D67" s="131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</row>
    <row r="68" ht="15.75" customHeight="1">
      <c r="A68" s="131"/>
      <c r="B68" s="131"/>
      <c r="C68" s="131"/>
      <c r="D68" s="131"/>
      <c r="E68" s="131"/>
      <c r="F68" s="131"/>
      <c r="G68" s="131"/>
      <c r="H68" s="131"/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</row>
    <row r="69" ht="15.75" customHeight="1">
      <c r="A69" s="131"/>
      <c r="B69" s="131"/>
      <c r="C69" s="131"/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</row>
    <row r="70" ht="15.75" customHeight="1">
      <c r="A70" s="131"/>
      <c r="B70" s="131"/>
      <c r="C70" s="131"/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</row>
    <row r="71" ht="15.75" customHeight="1">
      <c r="A71" s="131"/>
      <c r="B71" s="131"/>
      <c r="C71" s="131"/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</row>
    <row r="72" ht="15.75" customHeight="1">
      <c r="A72" s="131"/>
      <c r="B72" s="131"/>
      <c r="C72" s="131"/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</row>
    <row r="73" ht="15.75" customHeight="1">
      <c r="A73" s="131"/>
      <c r="B73" s="131"/>
      <c r="C73" s="131"/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</row>
    <row r="74" ht="15.75" customHeight="1">
      <c r="A74" s="131"/>
      <c r="B74" s="131"/>
      <c r="C74" s="131"/>
      <c r="D74" s="131"/>
      <c r="E74" s="131"/>
      <c r="F74" s="131"/>
      <c r="G74" s="131"/>
      <c r="H74" s="131"/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</row>
    <row r="75" ht="15.75" customHeight="1">
      <c r="A75" s="131"/>
      <c r="B75" s="131"/>
      <c r="C75" s="131"/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</row>
    <row r="76" ht="15.75" customHeight="1">
      <c r="A76" s="131"/>
      <c r="B76" s="131"/>
      <c r="C76" s="131"/>
      <c r="D76" s="131"/>
      <c r="E76" s="131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</row>
    <row r="77" ht="15.75" customHeight="1">
      <c r="A77" s="131"/>
      <c r="B77" s="131"/>
      <c r="C77" s="131"/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</row>
    <row r="78" ht="15.75" customHeight="1">
      <c r="A78" s="131"/>
      <c r="B78" s="131"/>
      <c r="C78" s="131"/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</row>
    <row r="79" ht="15.75" customHeight="1">
      <c r="A79" s="131"/>
      <c r="B79" s="131"/>
      <c r="C79" s="131"/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</row>
    <row r="80" ht="15.75" customHeight="1">
      <c r="A80" s="131"/>
      <c r="B80" s="131"/>
      <c r="C80" s="131"/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</row>
    <row r="81" ht="15.75" customHeight="1">
      <c r="A81" s="131"/>
      <c r="B81" s="131"/>
      <c r="C81" s="131"/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</row>
    <row r="82" ht="15.75" customHeight="1">
      <c r="A82" s="131"/>
      <c r="B82" s="131"/>
      <c r="C82" s="131"/>
      <c r="D82" s="131"/>
      <c r="E82" s="131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</row>
    <row r="83" ht="15.75" customHeight="1">
      <c r="A83" s="131"/>
      <c r="B83" s="131"/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</row>
    <row r="84" ht="15.75" customHeight="1">
      <c r="A84" s="131"/>
      <c r="B84" s="131"/>
      <c r="C84" s="131"/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</row>
    <row r="85" ht="15.75" customHeight="1">
      <c r="A85" s="131"/>
      <c r="B85" s="131"/>
      <c r="C85" s="131"/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</row>
    <row r="86" ht="15.75" customHeight="1">
      <c r="A86" s="131"/>
      <c r="B86" s="131"/>
      <c r="C86" s="131"/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</row>
    <row r="87" ht="15.75" customHeight="1">
      <c r="A87" s="131"/>
      <c r="B87" s="131"/>
      <c r="C87" s="131"/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</row>
    <row r="88" ht="15.75" customHeight="1">
      <c r="A88" s="131"/>
      <c r="B88" s="131"/>
      <c r="C88" s="131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</row>
    <row r="89" ht="15.75" customHeight="1">
      <c r="A89" s="131"/>
      <c r="B89" s="131"/>
      <c r="C89" s="131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</row>
    <row r="90" ht="15.75" customHeight="1">
      <c r="A90" s="131"/>
      <c r="B90" s="131"/>
      <c r="C90" s="131"/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</row>
    <row r="91" ht="15.75" customHeight="1">
      <c r="A91" s="131"/>
      <c r="B91" s="131"/>
      <c r="C91" s="131"/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</row>
    <row r="92" ht="15.75" customHeight="1">
      <c r="A92" s="131"/>
      <c r="B92" s="131"/>
      <c r="C92" s="131"/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</row>
    <row r="93" ht="15.75" customHeight="1">
      <c r="A93" s="131"/>
      <c r="B93" s="131"/>
      <c r="C93" s="131"/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</row>
    <row r="94" ht="15.75" customHeight="1">
      <c r="A94" s="131"/>
      <c r="B94" s="131"/>
      <c r="C94" s="131"/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</row>
    <row r="95" ht="15.75" customHeight="1">
      <c r="A95" s="131"/>
      <c r="B95" s="131"/>
      <c r="C95" s="131"/>
      <c r="D95" s="131"/>
      <c r="E95" s="131"/>
      <c r="F95" s="131"/>
      <c r="G95" s="131"/>
      <c r="H95" s="131"/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</row>
    <row r="96" ht="15.75" customHeight="1">
      <c r="A96" s="131"/>
      <c r="B96" s="131"/>
      <c r="C96" s="131"/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</row>
    <row r="97" ht="15.75" customHeight="1">
      <c r="A97" s="131"/>
      <c r="B97" s="131"/>
      <c r="C97" s="131"/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</row>
    <row r="98" ht="15.75" customHeight="1">
      <c r="A98" s="131"/>
      <c r="B98" s="131"/>
      <c r="C98" s="131"/>
      <c r="D98" s="131"/>
      <c r="E98" s="131"/>
      <c r="F98" s="131"/>
      <c r="G98" s="131"/>
      <c r="H98" s="131"/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</row>
    <row r="99" ht="15.75" customHeight="1">
      <c r="A99" s="131"/>
      <c r="B99" s="131"/>
      <c r="C99" s="131"/>
      <c r="D99" s="131"/>
      <c r="E99" s="131"/>
      <c r="F99" s="131"/>
      <c r="G99" s="131"/>
      <c r="H99" s="131"/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</row>
    <row r="100" ht="15.75" customHeight="1">
      <c r="A100" s="131"/>
      <c r="B100" s="131"/>
      <c r="C100" s="131"/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1"/>
      <c r="Q100" s="131"/>
      <c r="R100" s="131"/>
      <c r="S100" s="131"/>
      <c r="T100" s="131"/>
      <c r="U100" s="131"/>
      <c r="V100" s="131"/>
      <c r="W100" s="131"/>
      <c r="X100" s="131"/>
      <c r="Y100" s="131"/>
      <c r="Z100" s="131"/>
    </row>
    <row r="101" ht="15.75" customHeight="1">
      <c r="A101" s="131"/>
      <c r="B101" s="131"/>
      <c r="C101" s="131"/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</row>
    <row r="102" ht="15.75" customHeight="1">
      <c r="A102" s="131"/>
      <c r="B102" s="131"/>
      <c r="C102" s="131"/>
      <c r="D102" s="131"/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131"/>
      <c r="P102" s="131"/>
      <c r="Q102" s="131"/>
      <c r="R102" s="131"/>
      <c r="S102" s="131"/>
      <c r="T102" s="131"/>
      <c r="U102" s="131"/>
      <c r="V102" s="131"/>
      <c r="W102" s="131"/>
      <c r="X102" s="131"/>
      <c r="Y102" s="131"/>
      <c r="Z102" s="131"/>
    </row>
    <row r="103" ht="15.75" customHeight="1">
      <c r="A103" s="131"/>
      <c r="B103" s="131"/>
      <c r="C103" s="131"/>
      <c r="D103" s="131"/>
      <c r="E103" s="131"/>
      <c r="F103" s="131"/>
      <c r="G103" s="131"/>
      <c r="H103" s="131"/>
      <c r="I103" s="131"/>
      <c r="J103" s="131"/>
      <c r="K103" s="131"/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</row>
    <row r="104" ht="15.75" customHeight="1">
      <c r="A104" s="131"/>
      <c r="B104" s="131"/>
      <c r="C104" s="131"/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</row>
    <row r="105" ht="15.75" customHeight="1">
      <c r="A105" s="131"/>
      <c r="B105" s="131"/>
      <c r="C105" s="131"/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</row>
    <row r="106" ht="15.75" customHeight="1">
      <c r="A106" s="131"/>
      <c r="B106" s="131"/>
      <c r="C106" s="131"/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</row>
    <row r="107" ht="15.75" customHeight="1">
      <c r="A107" s="131"/>
      <c r="B107" s="131"/>
      <c r="C107" s="131"/>
      <c r="D107" s="131"/>
      <c r="E107" s="131"/>
      <c r="F107" s="131"/>
      <c r="G107" s="131"/>
      <c r="H107" s="131"/>
      <c r="I107" s="131"/>
      <c r="J107" s="131"/>
      <c r="K107" s="131"/>
      <c r="L107" s="131"/>
      <c r="M107" s="131"/>
      <c r="N107" s="131"/>
      <c r="O107" s="131"/>
      <c r="P107" s="131"/>
      <c r="Q107" s="131"/>
      <c r="R107" s="131"/>
      <c r="S107" s="131"/>
      <c r="T107" s="131"/>
      <c r="U107" s="131"/>
      <c r="V107" s="131"/>
      <c r="W107" s="131"/>
      <c r="X107" s="131"/>
      <c r="Y107" s="131"/>
      <c r="Z107" s="131"/>
    </row>
    <row r="108" ht="15.75" customHeight="1">
      <c r="A108" s="131"/>
      <c r="B108" s="131"/>
      <c r="C108" s="131"/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</row>
    <row r="109" ht="15.75" customHeight="1">
      <c r="A109" s="131"/>
      <c r="B109" s="131"/>
      <c r="C109" s="131"/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1"/>
      <c r="R109" s="131"/>
      <c r="S109" s="131"/>
      <c r="T109" s="131"/>
      <c r="U109" s="131"/>
      <c r="V109" s="131"/>
      <c r="W109" s="131"/>
      <c r="X109" s="131"/>
      <c r="Y109" s="131"/>
      <c r="Z109" s="131"/>
    </row>
    <row r="110" ht="15.75" customHeight="1">
      <c r="A110" s="131"/>
      <c r="B110" s="131"/>
      <c r="C110" s="131"/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1"/>
      <c r="Q110" s="131"/>
      <c r="R110" s="131"/>
      <c r="S110" s="131"/>
      <c r="T110" s="131"/>
      <c r="U110" s="131"/>
      <c r="V110" s="131"/>
      <c r="W110" s="131"/>
      <c r="X110" s="131"/>
      <c r="Y110" s="131"/>
      <c r="Z110" s="131"/>
    </row>
    <row r="111" ht="15.75" customHeight="1">
      <c r="A111" s="131"/>
      <c r="B111" s="131"/>
      <c r="C111" s="131"/>
      <c r="D111" s="131"/>
      <c r="E111" s="131"/>
      <c r="F111" s="131"/>
      <c r="G111" s="131"/>
      <c r="H111" s="131"/>
      <c r="I111" s="13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</row>
    <row r="112" ht="15.75" customHeight="1">
      <c r="A112" s="131"/>
      <c r="B112" s="131"/>
      <c r="C112" s="131"/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1"/>
      <c r="U112" s="131"/>
      <c r="V112" s="131"/>
      <c r="W112" s="131"/>
      <c r="X112" s="131"/>
      <c r="Y112" s="131"/>
      <c r="Z112" s="131"/>
    </row>
    <row r="113" ht="15.75" customHeight="1">
      <c r="A113" s="131"/>
      <c r="B113" s="131"/>
      <c r="C113" s="131"/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</row>
    <row r="114" ht="15.75" customHeight="1">
      <c r="A114" s="131"/>
      <c r="B114" s="131"/>
      <c r="C114" s="131"/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</row>
    <row r="115" ht="15.75" customHeight="1">
      <c r="A115" s="131"/>
      <c r="B115" s="131"/>
      <c r="C115" s="131"/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</row>
    <row r="116" ht="15.75" customHeight="1">
      <c r="A116" s="131"/>
      <c r="B116" s="131"/>
      <c r="C116" s="131"/>
      <c r="D116" s="131"/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1"/>
      <c r="Q116" s="131"/>
      <c r="R116" s="131"/>
      <c r="S116" s="131"/>
      <c r="T116" s="131"/>
      <c r="U116" s="131"/>
      <c r="V116" s="131"/>
      <c r="W116" s="131"/>
      <c r="X116" s="131"/>
      <c r="Y116" s="131"/>
      <c r="Z116" s="131"/>
    </row>
    <row r="117" ht="15.75" customHeight="1">
      <c r="A117" s="131"/>
      <c r="B117" s="131"/>
      <c r="C117" s="131"/>
      <c r="D117" s="131"/>
      <c r="E117" s="131"/>
      <c r="F117" s="131"/>
      <c r="G117" s="131"/>
      <c r="H117" s="131"/>
      <c r="I117" s="131"/>
      <c r="J117" s="131"/>
      <c r="K117" s="131"/>
      <c r="L117" s="131"/>
      <c r="M117" s="131"/>
      <c r="N117" s="131"/>
      <c r="O117" s="131"/>
      <c r="P117" s="131"/>
      <c r="Q117" s="131"/>
      <c r="R117" s="131"/>
      <c r="S117" s="131"/>
      <c r="T117" s="131"/>
      <c r="U117" s="131"/>
      <c r="V117" s="131"/>
      <c r="W117" s="131"/>
      <c r="X117" s="131"/>
      <c r="Y117" s="131"/>
      <c r="Z117" s="131"/>
    </row>
    <row r="118" ht="15.75" customHeight="1">
      <c r="A118" s="131"/>
      <c r="B118" s="131"/>
      <c r="C118" s="131"/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1"/>
      <c r="Q118" s="131"/>
      <c r="R118" s="131"/>
      <c r="S118" s="131"/>
      <c r="T118" s="131"/>
      <c r="U118" s="131"/>
      <c r="V118" s="131"/>
      <c r="W118" s="131"/>
      <c r="X118" s="131"/>
      <c r="Y118" s="131"/>
      <c r="Z118" s="131"/>
    </row>
    <row r="119" ht="15.75" customHeight="1">
      <c r="A119" s="131"/>
      <c r="B119" s="131"/>
      <c r="C119" s="131"/>
      <c r="D119" s="131"/>
      <c r="E119" s="131"/>
      <c r="F119" s="131"/>
      <c r="G119" s="131"/>
      <c r="H119" s="131"/>
      <c r="I119" s="131"/>
      <c r="J119" s="131"/>
      <c r="K119" s="131"/>
      <c r="L119" s="131"/>
      <c r="M119" s="131"/>
      <c r="N119" s="131"/>
      <c r="O119" s="131"/>
      <c r="P119" s="131"/>
      <c r="Q119" s="131"/>
      <c r="R119" s="131"/>
      <c r="S119" s="131"/>
      <c r="T119" s="131"/>
      <c r="U119" s="131"/>
      <c r="V119" s="131"/>
      <c r="W119" s="131"/>
      <c r="X119" s="131"/>
      <c r="Y119" s="131"/>
      <c r="Z119" s="131"/>
    </row>
    <row r="120" ht="15.75" customHeight="1">
      <c r="A120" s="131"/>
      <c r="B120" s="131"/>
      <c r="C120" s="131"/>
      <c r="D120" s="131"/>
      <c r="E120" s="131"/>
      <c r="F120" s="131"/>
      <c r="G120" s="131"/>
      <c r="H120" s="131"/>
      <c r="I120" s="131"/>
      <c r="J120" s="131"/>
      <c r="K120" s="131"/>
      <c r="L120" s="131"/>
      <c r="M120" s="131"/>
      <c r="N120" s="131"/>
      <c r="O120" s="131"/>
      <c r="P120" s="131"/>
      <c r="Q120" s="131"/>
      <c r="R120" s="131"/>
      <c r="S120" s="131"/>
      <c r="T120" s="131"/>
      <c r="U120" s="131"/>
      <c r="V120" s="131"/>
      <c r="W120" s="131"/>
      <c r="X120" s="131"/>
      <c r="Y120" s="131"/>
      <c r="Z120" s="131"/>
    </row>
    <row r="121" ht="15.75" customHeight="1">
      <c r="A121" s="131"/>
      <c r="B121" s="131"/>
      <c r="C121" s="131"/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1"/>
      <c r="Q121" s="131"/>
      <c r="R121" s="131"/>
      <c r="S121" s="131"/>
      <c r="T121" s="131"/>
      <c r="U121" s="131"/>
      <c r="V121" s="131"/>
      <c r="W121" s="131"/>
      <c r="X121" s="131"/>
      <c r="Y121" s="131"/>
      <c r="Z121" s="131"/>
    </row>
    <row r="122" ht="15.75" customHeight="1">
      <c r="A122" s="131"/>
      <c r="B122" s="131"/>
      <c r="C122" s="131"/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1"/>
      <c r="O122" s="131"/>
      <c r="P122" s="131"/>
      <c r="Q122" s="131"/>
      <c r="R122" s="131"/>
      <c r="S122" s="131"/>
      <c r="T122" s="131"/>
      <c r="U122" s="131"/>
      <c r="V122" s="131"/>
      <c r="W122" s="131"/>
      <c r="X122" s="131"/>
      <c r="Y122" s="131"/>
      <c r="Z122" s="131"/>
    </row>
    <row r="123" ht="15.75" customHeight="1">
      <c r="A123" s="131"/>
      <c r="B123" s="131"/>
      <c r="C123" s="131"/>
      <c r="D123" s="131"/>
      <c r="E123" s="131"/>
      <c r="F123" s="131"/>
      <c r="G123" s="131"/>
      <c r="H123" s="131"/>
      <c r="I123" s="131"/>
      <c r="J123" s="131"/>
      <c r="K123" s="131"/>
      <c r="L123" s="131"/>
      <c r="M123" s="131"/>
      <c r="N123" s="131"/>
      <c r="O123" s="131"/>
      <c r="P123" s="131"/>
      <c r="Q123" s="131"/>
      <c r="R123" s="131"/>
      <c r="S123" s="131"/>
      <c r="T123" s="131"/>
      <c r="U123" s="131"/>
      <c r="V123" s="131"/>
      <c r="W123" s="131"/>
      <c r="X123" s="131"/>
      <c r="Y123" s="131"/>
      <c r="Z123" s="131"/>
    </row>
    <row r="124" ht="15.75" customHeight="1">
      <c r="A124" s="131"/>
      <c r="B124" s="131"/>
      <c r="C124" s="131"/>
      <c r="D124" s="131"/>
      <c r="E124" s="131"/>
      <c r="F124" s="131"/>
      <c r="G124" s="131"/>
      <c r="H124" s="131"/>
      <c r="I124" s="131"/>
      <c r="J124" s="131"/>
      <c r="K124" s="131"/>
      <c r="L124" s="131"/>
      <c r="M124" s="131"/>
      <c r="N124" s="131"/>
      <c r="O124" s="131"/>
      <c r="P124" s="131"/>
      <c r="Q124" s="131"/>
      <c r="R124" s="131"/>
      <c r="S124" s="131"/>
      <c r="T124" s="131"/>
      <c r="U124" s="131"/>
      <c r="V124" s="131"/>
      <c r="W124" s="131"/>
      <c r="X124" s="131"/>
      <c r="Y124" s="131"/>
      <c r="Z124" s="131"/>
    </row>
    <row r="125" ht="15.75" customHeight="1">
      <c r="A125" s="131"/>
      <c r="B125" s="131"/>
      <c r="C125" s="131"/>
      <c r="D125" s="131"/>
      <c r="E125" s="131"/>
      <c r="F125" s="131"/>
      <c r="G125" s="131"/>
      <c r="H125" s="131"/>
      <c r="I125" s="131"/>
      <c r="J125" s="131"/>
      <c r="K125" s="131"/>
      <c r="L125" s="131"/>
      <c r="M125" s="131"/>
      <c r="N125" s="131"/>
      <c r="O125" s="131"/>
      <c r="P125" s="131"/>
      <c r="Q125" s="131"/>
      <c r="R125" s="131"/>
      <c r="S125" s="131"/>
      <c r="T125" s="131"/>
      <c r="U125" s="131"/>
      <c r="V125" s="131"/>
      <c r="W125" s="131"/>
      <c r="X125" s="131"/>
      <c r="Y125" s="131"/>
      <c r="Z125" s="131"/>
    </row>
    <row r="126" ht="15.75" customHeight="1">
      <c r="A126" s="131"/>
      <c r="B126" s="131"/>
      <c r="C126" s="131"/>
      <c r="D126" s="131"/>
      <c r="E126" s="131"/>
      <c r="F126" s="131"/>
      <c r="G126" s="131"/>
      <c r="H126" s="131"/>
      <c r="I126" s="131"/>
      <c r="J126" s="131"/>
      <c r="K126" s="131"/>
      <c r="L126" s="131"/>
      <c r="M126" s="131"/>
      <c r="N126" s="131"/>
      <c r="O126" s="131"/>
      <c r="P126" s="131"/>
      <c r="Q126" s="131"/>
      <c r="R126" s="131"/>
      <c r="S126" s="131"/>
      <c r="T126" s="131"/>
      <c r="U126" s="131"/>
      <c r="V126" s="131"/>
      <c r="W126" s="131"/>
      <c r="X126" s="131"/>
      <c r="Y126" s="131"/>
      <c r="Z126" s="131"/>
    </row>
    <row r="127" ht="15.75" customHeight="1">
      <c r="A127" s="131"/>
      <c r="B127" s="131"/>
      <c r="C127" s="131"/>
      <c r="D127" s="131"/>
      <c r="E127" s="131"/>
      <c r="F127" s="131"/>
      <c r="G127" s="131"/>
      <c r="H127" s="131"/>
      <c r="I127" s="131"/>
      <c r="J127" s="131"/>
      <c r="K127" s="131"/>
      <c r="L127" s="131"/>
      <c r="M127" s="131"/>
      <c r="N127" s="131"/>
      <c r="O127" s="131"/>
      <c r="P127" s="131"/>
      <c r="Q127" s="131"/>
      <c r="R127" s="131"/>
      <c r="S127" s="131"/>
      <c r="T127" s="131"/>
      <c r="U127" s="131"/>
      <c r="V127" s="131"/>
      <c r="W127" s="131"/>
      <c r="X127" s="131"/>
      <c r="Y127" s="131"/>
      <c r="Z127" s="131"/>
    </row>
    <row r="128" ht="15.75" customHeight="1">
      <c r="A128" s="131"/>
      <c r="B128" s="131"/>
      <c r="C128" s="131"/>
      <c r="D128" s="131"/>
      <c r="E128" s="131"/>
      <c r="F128" s="131"/>
      <c r="G128" s="131"/>
      <c r="H128" s="131"/>
      <c r="I128" s="131"/>
      <c r="J128" s="131"/>
      <c r="K128" s="131"/>
      <c r="L128" s="131"/>
      <c r="M128" s="131"/>
      <c r="N128" s="131"/>
      <c r="O128" s="131"/>
      <c r="P128" s="131"/>
      <c r="Q128" s="131"/>
      <c r="R128" s="131"/>
      <c r="S128" s="131"/>
      <c r="T128" s="131"/>
      <c r="U128" s="131"/>
      <c r="V128" s="131"/>
      <c r="W128" s="131"/>
      <c r="X128" s="131"/>
      <c r="Y128" s="131"/>
      <c r="Z128" s="131"/>
    </row>
    <row r="129" ht="15.75" customHeight="1">
      <c r="A129" s="131"/>
      <c r="B129" s="131"/>
      <c r="C129" s="131"/>
      <c r="D129" s="131"/>
      <c r="E129" s="131"/>
      <c r="F129" s="131"/>
      <c r="G129" s="131"/>
      <c r="H129" s="131"/>
      <c r="I129" s="131"/>
      <c r="J129" s="131"/>
      <c r="K129" s="131"/>
      <c r="L129" s="131"/>
      <c r="M129" s="131"/>
      <c r="N129" s="131"/>
      <c r="O129" s="131"/>
      <c r="P129" s="131"/>
      <c r="Q129" s="131"/>
      <c r="R129" s="131"/>
      <c r="S129" s="131"/>
      <c r="T129" s="131"/>
      <c r="U129" s="131"/>
      <c r="V129" s="131"/>
      <c r="W129" s="131"/>
      <c r="X129" s="131"/>
      <c r="Y129" s="131"/>
      <c r="Z129" s="131"/>
    </row>
    <row r="130" ht="15.75" customHeight="1">
      <c r="A130" s="131"/>
      <c r="B130" s="131"/>
      <c r="C130" s="131"/>
      <c r="D130" s="131"/>
      <c r="E130" s="131"/>
      <c r="F130" s="131"/>
      <c r="G130" s="131"/>
      <c r="H130" s="131"/>
      <c r="I130" s="131"/>
      <c r="J130" s="131"/>
      <c r="K130" s="131"/>
      <c r="L130" s="131"/>
      <c r="M130" s="131"/>
      <c r="N130" s="131"/>
      <c r="O130" s="131"/>
      <c r="P130" s="131"/>
      <c r="Q130" s="131"/>
      <c r="R130" s="131"/>
      <c r="S130" s="131"/>
      <c r="T130" s="131"/>
      <c r="U130" s="131"/>
      <c r="V130" s="131"/>
      <c r="W130" s="131"/>
      <c r="X130" s="131"/>
      <c r="Y130" s="131"/>
      <c r="Z130" s="131"/>
    </row>
    <row r="131" ht="15.75" customHeight="1">
      <c r="A131" s="131"/>
      <c r="B131" s="131"/>
      <c r="C131" s="131"/>
      <c r="D131" s="131"/>
      <c r="E131" s="131"/>
      <c r="F131" s="131"/>
      <c r="G131" s="131"/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</row>
    <row r="132" ht="15.75" customHeight="1">
      <c r="A132" s="131"/>
      <c r="B132" s="131"/>
      <c r="C132" s="131"/>
      <c r="D132" s="131"/>
      <c r="E132" s="131"/>
      <c r="F132" s="131"/>
      <c r="G132" s="131"/>
      <c r="H132" s="131"/>
      <c r="I132" s="131"/>
      <c r="J132" s="131"/>
      <c r="K132" s="131"/>
      <c r="L132" s="131"/>
      <c r="M132" s="131"/>
      <c r="N132" s="131"/>
      <c r="O132" s="131"/>
      <c r="P132" s="131"/>
      <c r="Q132" s="131"/>
      <c r="R132" s="131"/>
      <c r="S132" s="131"/>
      <c r="T132" s="131"/>
      <c r="U132" s="131"/>
      <c r="V132" s="131"/>
      <c r="W132" s="131"/>
      <c r="X132" s="131"/>
      <c r="Y132" s="131"/>
      <c r="Z132" s="131"/>
    </row>
    <row r="133" ht="15.75" customHeight="1">
      <c r="A133" s="131"/>
      <c r="B133" s="131"/>
      <c r="C133" s="131"/>
      <c r="D133" s="131"/>
      <c r="E133" s="131"/>
      <c r="F133" s="131"/>
      <c r="G133" s="131"/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</row>
    <row r="134" ht="15.75" customHeight="1">
      <c r="A134" s="131"/>
      <c r="B134" s="131"/>
      <c r="C134" s="131"/>
      <c r="D134" s="131"/>
      <c r="E134" s="131"/>
      <c r="F134" s="131"/>
      <c r="G134" s="131"/>
      <c r="H134" s="131"/>
      <c r="I134" s="131"/>
      <c r="J134" s="131"/>
      <c r="K134" s="131"/>
      <c r="L134" s="131"/>
      <c r="M134" s="131"/>
      <c r="N134" s="131"/>
      <c r="O134" s="131"/>
      <c r="P134" s="131"/>
      <c r="Q134" s="131"/>
      <c r="R134" s="131"/>
      <c r="S134" s="131"/>
      <c r="T134" s="131"/>
      <c r="U134" s="131"/>
      <c r="V134" s="131"/>
      <c r="W134" s="131"/>
      <c r="X134" s="131"/>
      <c r="Y134" s="131"/>
      <c r="Z134" s="131"/>
    </row>
    <row r="135" ht="15.75" customHeight="1">
      <c r="A135" s="131"/>
      <c r="B135" s="131"/>
      <c r="C135" s="131"/>
      <c r="D135" s="131"/>
      <c r="E135" s="131"/>
      <c r="F135" s="131"/>
      <c r="G135" s="131"/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</row>
    <row r="136" ht="15.75" customHeight="1">
      <c r="A136" s="131"/>
      <c r="B136" s="131"/>
      <c r="C136" s="131"/>
      <c r="D136" s="131"/>
      <c r="E136" s="131"/>
      <c r="F136" s="131"/>
      <c r="G136" s="131"/>
      <c r="H136" s="131"/>
      <c r="I136" s="131"/>
      <c r="J136" s="131"/>
      <c r="K136" s="131"/>
      <c r="L136" s="131"/>
      <c r="M136" s="131"/>
      <c r="N136" s="131"/>
      <c r="O136" s="131"/>
      <c r="P136" s="131"/>
      <c r="Q136" s="131"/>
      <c r="R136" s="131"/>
      <c r="S136" s="131"/>
      <c r="T136" s="131"/>
      <c r="U136" s="131"/>
      <c r="V136" s="131"/>
      <c r="W136" s="131"/>
      <c r="X136" s="131"/>
      <c r="Y136" s="131"/>
      <c r="Z136" s="131"/>
    </row>
    <row r="137" ht="15.75" customHeight="1">
      <c r="A137" s="131"/>
      <c r="B137" s="131"/>
      <c r="C137" s="131"/>
      <c r="D137" s="131"/>
      <c r="E137" s="131"/>
      <c r="F137" s="131"/>
      <c r="G137" s="131"/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</row>
    <row r="138" ht="15.75" customHeight="1">
      <c r="A138" s="131"/>
      <c r="B138" s="131"/>
      <c r="C138" s="131"/>
      <c r="D138" s="131"/>
      <c r="E138" s="131"/>
      <c r="F138" s="131"/>
      <c r="G138" s="131"/>
      <c r="H138" s="131"/>
      <c r="I138" s="131"/>
      <c r="J138" s="131"/>
      <c r="K138" s="131"/>
      <c r="L138" s="131"/>
      <c r="M138" s="131"/>
      <c r="N138" s="131"/>
      <c r="O138" s="131"/>
      <c r="P138" s="131"/>
      <c r="Q138" s="131"/>
      <c r="R138" s="131"/>
      <c r="S138" s="131"/>
      <c r="T138" s="131"/>
      <c r="U138" s="131"/>
      <c r="V138" s="131"/>
      <c r="W138" s="131"/>
      <c r="X138" s="131"/>
      <c r="Y138" s="131"/>
      <c r="Z138" s="131"/>
    </row>
    <row r="139" ht="15.75" customHeight="1">
      <c r="A139" s="131"/>
      <c r="B139" s="131"/>
      <c r="C139" s="131"/>
      <c r="D139" s="131"/>
      <c r="E139" s="131"/>
      <c r="F139" s="131"/>
      <c r="G139" s="131"/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</row>
    <row r="140" ht="15.75" customHeight="1">
      <c r="A140" s="131"/>
      <c r="B140" s="131"/>
      <c r="C140" s="131"/>
      <c r="D140" s="131"/>
      <c r="E140" s="131"/>
      <c r="F140" s="131"/>
      <c r="G140" s="131"/>
      <c r="H140" s="131"/>
      <c r="I140" s="131"/>
      <c r="J140" s="131"/>
      <c r="K140" s="131"/>
      <c r="L140" s="131"/>
      <c r="M140" s="131"/>
      <c r="N140" s="131"/>
      <c r="O140" s="131"/>
      <c r="P140" s="131"/>
      <c r="Q140" s="131"/>
      <c r="R140" s="131"/>
      <c r="S140" s="131"/>
      <c r="T140" s="131"/>
      <c r="U140" s="131"/>
      <c r="V140" s="131"/>
      <c r="W140" s="131"/>
      <c r="X140" s="131"/>
      <c r="Y140" s="131"/>
      <c r="Z140" s="131"/>
    </row>
    <row r="141" ht="15.75" customHeight="1">
      <c r="A141" s="131"/>
      <c r="B141" s="131"/>
      <c r="C141" s="131"/>
      <c r="D141" s="131"/>
      <c r="E141" s="131"/>
      <c r="F141" s="131"/>
      <c r="G141" s="131"/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</row>
    <row r="142" ht="15.75" customHeight="1">
      <c r="A142" s="131"/>
      <c r="B142" s="131"/>
      <c r="C142" s="131"/>
      <c r="D142" s="131"/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131"/>
      <c r="U142" s="131"/>
      <c r="V142" s="131"/>
      <c r="W142" s="131"/>
      <c r="X142" s="131"/>
      <c r="Y142" s="131"/>
      <c r="Z142" s="131"/>
    </row>
    <row r="143" ht="15.75" customHeight="1">
      <c r="A143" s="131"/>
      <c r="B143" s="131"/>
      <c r="C143" s="131"/>
      <c r="D143" s="131"/>
      <c r="E143" s="131"/>
      <c r="F143" s="131"/>
      <c r="G143" s="131"/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</row>
    <row r="144" ht="15.75" customHeight="1">
      <c r="A144" s="131"/>
      <c r="B144" s="131"/>
      <c r="C144" s="131"/>
      <c r="D144" s="131"/>
      <c r="E144" s="131"/>
      <c r="F144" s="131"/>
      <c r="G144" s="131"/>
      <c r="H144" s="131"/>
      <c r="I144" s="131"/>
      <c r="J144" s="131"/>
      <c r="K144" s="131"/>
      <c r="L144" s="131"/>
      <c r="M144" s="131"/>
      <c r="N144" s="131"/>
      <c r="O144" s="131"/>
      <c r="P144" s="131"/>
      <c r="Q144" s="131"/>
      <c r="R144" s="131"/>
      <c r="S144" s="131"/>
      <c r="T144" s="131"/>
      <c r="U144" s="131"/>
      <c r="V144" s="131"/>
      <c r="W144" s="131"/>
      <c r="X144" s="131"/>
      <c r="Y144" s="131"/>
      <c r="Z144" s="131"/>
    </row>
    <row r="145" ht="15.75" customHeight="1">
      <c r="A145" s="131"/>
      <c r="B145" s="131"/>
      <c r="C145" s="131"/>
      <c r="D145" s="131"/>
      <c r="E145" s="131"/>
      <c r="F145" s="131"/>
      <c r="G145" s="131"/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</row>
    <row r="146" ht="15.75" customHeight="1">
      <c r="A146" s="131"/>
      <c r="B146" s="131"/>
      <c r="C146" s="131"/>
      <c r="D146" s="131"/>
      <c r="E146" s="131"/>
      <c r="F146" s="131"/>
      <c r="G146" s="131"/>
      <c r="H146" s="131"/>
      <c r="I146" s="131"/>
      <c r="J146" s="131"/>
      <c r="K146" s="131"/>
      <c r="L146" s="131"/>
      <c r="M146" s="131"/>
      <c r="N146" s="131"/>
      <c r="O146" s="131"/>
      <c r="P146" s="131"/>
      <c r="Q146" s="131"/>
      <c r="R146" s="131"/>
      <c r="S146" s="131"/>
      <c r="T146" s="131"/>
      <c r="U146" s="131"/>
      <c r="V146" s="131"/>
      <c r="W146" s="131"/>
      <c r="X146" s="131"/>
      <c r="Y146" s="131"/>
      <c r="Z146" s="131"/>
    </row>
    <row r="147" ht="15.75" customHeight="1">
      <c r="A147" s="131"/>
      <c r="B147" s="131"/>
      <c r="C147" s="131"/>
      <c r="D147" s="131"/>
      <c r="E147" s="131"/>
      <c r="F147" s="131"/>
      <c r="G147" s="131"/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</row>
    <row r="148" ht="15.75" customHeight="1">
      <c r="A148" s="131"/>
      <c r="B148" s="131"/>
      <c r="C148" s="131"/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</row>
    <row r="149" ht="15.75" customHeight="1">
      <c r="A149" s="131"/>
      <c r="B149" s="131"/>
      <c r="C149" s="131"/>
      <c r="D149" s="131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</row>
    <row r="150" ht="15.75" customHeight="1">
      <c r="A150" s="131"/>
      <c r="B150" s="131"/>
      <c r="C150" s="131"/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</row>
    <row r="151" ht="15.75" customHeight="1">
      <c r="A151" s="131"/>
      <c r="B151" s="131"/>
      <c r="C151" s="131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</row>
    <row r="152" ht="15.75" customHeight="1">
      <c r="A152" s="131"/>
      <c r="B152" s="131"/>
      <c r="C152" s="131"/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</row>
    <row r="153" ht="15.75" customHeight="1">
      <c r="A153" s="131"/>
      <c r="B153" s="131"/>
      <c r="C153" s="131"/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</row>
    <row r="154" ht="15.75" customHeight="1">
      <c r="A154" s="131"/>
      <c r="B154" s="131"/>
      <c r="C154" s="131"/>
      <c r="D154" s="131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</row>
    <row r="155" ht="15.75" customHeight="1">
      <c r="A155" s="131"/>
      <c r="B155" s="131"/>
      <c r="C155" s="131"/>
      <c r="D155" s="131"/>
      <c r="E155" s="131"/>
      <c r="F155" s="131"/>
      <c r="G155" s="131"/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</row>
    <row r="156" ht="15.75" customHeight="1">
      <c r="A156" s="131"/>
      <c r="B156" s="131"/>
      <c r="C156" s="131"/>
      <c r="D156" s="131"/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</row>
    <row r="157" ht="15.75" customHeight="1">
      <c r="A157" s="131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</row>
    <row r="158" ht="15.75" customHeight="1">
      <c r="A158" s="131"/>
      <c r="B158" s="131"/>
      <c r="C158" s="131"/>
      <c r="D158" s="131"/>
      <c r="E158" s="131"/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1"/>
      <c r="Q158" s="131"/>
      <c r="R158" s="131"/>
      <c r="S158" s="131"/>
      <c r="T158" s="131"/>
      <c r="U158" s="131"/>
      <c r="V158" s="131"/>
      <c r="W158" s="131"/>
      <c r="X158" s="131"/>
      <c r="Y158" s="131"/>
      <c r="Z158" s="131"/>
    </row>
    <row r="159" ht="15.75" customHeight="1">
      <c r="A159" s="131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</row>
    <row r="160" ht="15.75" customHeight="1">
      <c r="A160" s="131"/>
      <c r="B160" s="131"/>
      <c r="C160" s="131"/>
      <c r="D160" s="131"/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</row>
    <row r="161" ht="15.75" customHeight="1">
      <c r="A161" s="131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</row>
    <row r="162" ht="15.75" customHeight="1">
      <c r="A162" s="131"/>
      <c r="B162" s="131"/>
      <c r="C162" s="131"/>
      <c r="D162" s="131"/>
      <c r="E162" s="131"/>
      <c r="F162" s="131"/>
      <c r="G162" s="131"/>
      <c r="H162" s="131"/>
      <c r="I162" s="131"/>
      <c r="J162" s="131"/>
      <c r="K162" s="131"/>
      <c r="L162" s="131"/>
      <c r="M162" s="131"/>
      <c r="N162" s="131"/>
      <c r="O162" s="131"/>
      <c r="P162" s="131"/>
      <c r="Q162" s="131"/>
      <c r="R162" s="131"/>
      <c r="S162" s="131"/>
      <c r="T162" s="131"/>
      <c r="U162" s="131"/>
      <c r="V162" s="131"/>
      <c r="W162" s="131"/>
      <c r="X162" s="131"/>
      <c r="Y162" s="131"/>
      <c r="Z162" s="131"/>
    </row>
    <row r="163" ht="15.75" customHeight="1">
      <c r="A163" s="131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</row>
    <row r="164" ht="15.75" customHeight="1">
      <c r="A164" s="131"/>
      <c r="B164" s="131"/>
      <c r="C164" s="131"/>
      <c r="D164" s="131"/>
      <c r="E164" s="131"/>
      <c r="F164" s="131"/>
      <c r="G164" s="131"/>
      <c r="H164" s="131"/>
      <c r="I164" s="131"/>
      <c r="J164" s="131"/>
      <c r="K164" s="131"/>
      <c r="L164" s="131"/>
      <c r="M164" s="131"/>
      <c r="N164" s="131"/>
      <c r="O164" s="131"/>
      <c r="P164" s="131"/>
      <c r="Q164" s="131"/>
      <c r="R164" s="131"/>
      <c r="S164" s="131"/>
      <c r="T164" s="131"/>
      <c r="U164" s="131"/>
      <c r="V164" s="131"/>
      <c r="W164" s="131"/>
      <c r="X164" s="131"/>
      <c r="Y164" s="131"/>
      <c r="Z164" s="131"/>
    </row>
    <row r="165" ht="15.75" customHeight="1">
      <c r="A165" s="131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</row>
    <row r="166" ht="15.75" customHeight="1">
      <c r="A166" s="131"/>
      <c r="B166" s="131"/>
      <c r="C166" s="131"/>
      <c r="D166" s="131"/>
      <c r="E166" s="131"/>
      <c r="F166" s="131"/>
      <c r="G166" s="131"/>
      <c r="H166" s="131"/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131"/>
      <c r="T166" s="131"/>
      <c r="U166" s="131"/>
      <c r="V166" s="131"/>
      <c r="W166" s="131"/>
      <c r="X166" s="131"/>
      <c r="Y166" s="131"/>
      <c r="Z166" s="131"/>
    </row>
    <row r="167" ht="15.75" customHeight="1">
      <c r="A167" s="131"/>
      <c r="B167" s="131"/>
      <c r="C167" s="131"/>
      <c r="D167" s="131"/>
      <c r="E167" s="131"/>
      <c r="F167" s="131"/>
      <c r="G167" s="131"/>
      <c r="H167" s="131"/>
      <c r="I167" s="131"/>
      <c r="J167" s="131"/>
      <c r="K167" s="131"/>
      <c r="L167" s="131"/>
      <c r="M167" s="131"/>
      <c r="N167" s="131"/>
      <c r="O167" s="131"/>
      <c r="P167" s="131"/>
      <c r="Q167" s="131"/>
      <c r="R167" s="131"/>
      <c r="S167" s="131"/>
      <c r="T167" s="131"/>
      <c r="U167" s="131"/>
      <c r="V167" s="131"/>
      <c r="W167" s="131"/>
      <c r="X167" s="131"/>
      <c r="Y167" s="131"/>
      <c r="Z167" s="131"/>
    </row>
    <row r="168" ht="15.75" customHeight="1">
      <c r="A168" s="131"/>
      <c r="B168" s="131"/>
      <c r="C168" s="131"/>
      <c r="D168" s="131"/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1"/>
      <c r="P168" s="131"/>
      <c r="Q168" s="131"/>
      <c r="R168" s="131"/>
      <c r="S168" s="131"/>
      <c r="T168" s="131"/>
      <c r="U168" s="131"/>
      <c r="V168" s="131"/>
      <c r="W168" s="131"/>
      <c r="X168" s="131"/>
      <c r="Y168" s="131"/>
      <c r="Z168" s="131"/>
    </row>
    <row r="169" ht="15.75" customHeight="1">
      <c r="A169" s="131"/>
      <c r="B169" s="131"/>
      <c r="C169" s="131"/>
      <c r="D169" s="131"/>
      <c r="E169" s="131"/>
      <c r="F169" s="131"/>
      <c r="G169" s="131"/>
      <c r="H169" s="131"/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131"/>
      <c r="T169" s="131"/>
      <c r="U169" s="131"/>
      <c r="V169" s="131"/>
      <c r="W169" s="131"/>
      <c r="X169" s="131"/>
      <c r="Y169" s="131"/>
      <c r="Z169" s="131"/>
    </row>
    <row r="170" ht="15.75" customHeight="1">
      <c r="A170" s="131"/>
      <c r="B170" s="131"/>
      <c r="C170" s="131"/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</row>
    <row r="171" ht="15.75" customHeight="1">
      <c r="A171" s="131"/>
      <c r="B171" s="131"/>
      <c r="C171" s="131"/>
      <c r="D171" s="131"/>
      <c r="E171" s="131"/>
      <c r="F171" s="131"/>
      <c r="G171" s="131"/>
      <c r="H171" s="131"/>
      <c r="I171" s="131"/>
      <c r="J171" s="131"/>
      <c r="K171" s="131"/>
      <c r="L171" s="131"/>
      <c r="M171" s="131"/>
      <c r="N171" s="131"/>
      <c r="O171" s="131"/>
      <c r="P171" s="131"/>
      <c r="Q171" s="131"/>
      <c r="R171" s="131"/>
      <c r="S171" s="131"/>
      <c r="T171" s="131"/>
      <c r="U171" s="131"/>
      <c r="V171" s="131"/>
      <c r="W171" s="131"/>
      <c r="X171" s="131"/>
      <c r="Y171" s="131"/>
      <c r="Z171" s="131"/>
    </row>
    <row r="172" ht="15.75" customHeight="1">
      <c r="A172" s="131"/>
      <c r="B172" s="131"/>
      <c r="C172" s="131"/>
      <c r="D172" s="131"/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131"/>
      <c r="U172" s="131"/>
      <c r="V172" s="131"/>
      <c r="W172" s="131"/>
      <c r="X172" s="131"/>
      <c r="Y172" s="131"/>
      <c r="Z172" s="131"/>
    </row>
    <row r="173" ht="15.75" customHeight="1">
      <c r="A173" s="131"/>
      <c r="B173" s="131"/>
      <c r="C173" s="131"/>
      <c r="D173" s="131"/>
      <c r="E173" s="131"/>
      <c r="F173" s="131"/>
      <c r="G173" s="131"/>
      <c r="H173" s="131"/>
      <c r="I173" s="131"/>
      <c r="J173" s="131"/>
      <c r="K173" s="131"/>
      <c r="L173" s="131"/>
      <c r="M173" s="131"/>
      <c r="N173" s="131"/>
      <c r="O173" s="131"/>
      <c r="P173" s="131"/>
      <c r="Q173" s="131"/>
      <c r="R173" s="131"/>
      <c r="S173" s="131"/>
      <c r="T173" s="131"/>
      <c r="U173" s="131"/>
      <c r="V173" s="131"/>
      <c r="W173" s="131"/>
      <c r="X173" s="131"/>
      <c r="Y173" s="131"/>
      <c r="Z173" s="131"/>
    </row>
    <row r="174" ht="15.75" customHeight="1">
      <c r="A174" s="131"/>
      <c r="B174" s="131"/>
      <c r="C174" s="131"/>
      <c r="D174" s="131"/>
      <c r="E174" s="131"/>
      <c r="F174" s="131"/>
      <c r="G174" s="131"/>
      <c r="H174" s="131"/>
      <c r="I174" s="131"/>
      <c r="J174" s="131"/>
      <c r="K174" s="131"/>
      <c r="L174" s="131"/>
      <c r="M174" s="131"/>
      <c r="N174" s="131"/>
      <c r="O174" s="131"/>
      <c r="P174" s="131"/>
      <c r="Q174" s="131"/>
      <c r="R174" s="131"/>
      <c r="S174" s="131"/>
      <c r="T174" s="131"/>
      <c r="U174" s="131"/>
      <c r="V174" s="131"/>
      <c r="W174" s="131"/>
      <c r="X174" s="131"/>
      <c r="Y174" s="131"/>
      <c r="Z174" s="131"/>
    </row>
    <row r="175" ht="15.75" customHeight="1">
      <c r="A175" s="131"/>
      <c r="B175" s="131"/>
      <c r="C175" s="131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</row>
    <row r="176" ht="15.75" customHeight="1">
      <c r="A176" s="131"/>
      <c r="B176" s="131"/>
      <c r="C176" s="131"/>
      <c r="D176" s="131"/>
      <c r="E176" s="131"/>
      <c r="F176" s="131"/>
      <c r="G176" s="131"/>
      <c r="H176" s="131"/>
      <c r="I176" s="131"/>
      <c r="J176" s="131"/>
      <c r="K176" s="131"/>
      <c r="L176" s="131"/>
      <c r="M176" s="131"/>
      <c r="N176" s="131"/>
      <c r="O176" s="131"/>
      <c r="P176" s="131"/>
      <c r="Q176" s="131"/>
      <c r="R176" s="131"/>
      <c r="S176" s="131"/>
      <c r="T176" s="131"/>
      <c r="U176" s="131"/>
      <c r="V176" s="131"/>
      <c r="W176" s="131"/>
      <c r="X176" s="131"/>
      <c r="Y176" s="131"/>
      <c r="Z176" s="131"/>
    </row>
    <row r="177" ht="15.75" customHeight="1">
      <c r="A177" s="131"/>
      <c r="B177" s="131"/>
      <c r="C177" s="131"/>
      <c r="D177" s="131"/>
      <c r="E177" s="131"/>
      <c r="F177" s="131"/>
      <c r="G177" s="131"/>
      <c r="H177" s="131"/>
      <c r="I177" s="131"/>
      <c r="J177" s="131"/>
      <c r="K177" s="131"/>
      <c r="L177" s="131"/>
      <c r="M177" s="131"/>
      <c r="N177" s="131"/>
      <c r="O177" s="131"/>
      <c r="P177" s="131"/>
      <c r="Q177" s="131"/>
      <c r="R177" s="131"/>
      <c r="S177" s="131"/>
      <c r="T177" s="131"/>
      <c r="U177" s="131"/>
      <c r="V177" s="131"/>
      <c r="W177" s="131"/>
      <c r="X177" s="131"/>
      <c r="Y177" s="131"/>
      <c r="Z177" s="131"/>
    </row>
    <row r="178" ht="15.75" customHeight="1">
      <c r="A178" s="131"/>
      <c r="B178" s="131"/>
      <c r="C178" s="131"/>
      <c r="D178" s="131"/>
      <c r="E178" s="131"/>
      <c r="F178" s="131"/>
      <c r="G178" s="131"/>
      <c r="H178" s="131"/>
      <c r="I178" s="131"/>
      <c r="J178" s="131"/>
      <c r="K178" s="131"/>
      <c r="L178" s="131"/>
      <c r="M178" s="131"/>
      <c r="N178" s="131"/>
      <c r="O178" s="131"/>
      <c r="P178" s="131"/>
      <c r="Q178" s="131"/>
      <c r="R178" s="131"/>
      <c r="S178" s="131"/>
      <c r="T178" s="131"/>
      <c r="U178" s="131"/>
      <c r="V178" s="131"/>
      <c r="W178" s="131"/>
      <c r="X178" s="131"/>
      <c r="Y178" s="131"/>
      <c r="Z178" s="131"/>
    </row>
    <row r="179" ht="15.75" customHeight="1">
      <c r="A179" s="131"/>
      <c r="B179" s="131"/>
      <c r="C179" s="131"/>
      <c r="D179" s="131"/>
      <c r="E179" s="131"/>
      <c r="F179" s="131"/>
      <c r="G179" s="131"/>
      <c r="H179" s="131"/>
      <c r="I179" s="131"/>
      <c r="J179" s="131"/>
      <c r="K179" s="131"/>
      <c r="L179" s="131"/>
      <c r="M179" s="131"/>
      <c r="N179" s="131"/>
      <c r="O179" s="131"/>
      <c r="P179" s="131"/>
      <c r="Q179" s="131"/>
      <c r="R179" s="131"/>
      <c r="S179" s="131"/>
      <c r="T179" s="131"/>
      <c r="U179" s="131"/>
      <c r="V179" s="131"/>
      <c r="W179" s="131"/>
      <c r="X179" s="131"/>
      <c r="Y179" s="131"/>
      <c r="Z179" s="131"/>
    </row>
    <row r="180" ht="15.75" customHeight="1">
      <c r="A180" s="131"/>
      <c r="B180" s="131"/>
      <c r="C180" s="131"/>
      <c r="D180" s="131"/>
      <c r="E180" s="131"/>
      <c r="F180" s="131"/>
      <c r="G180" s="131"/>
      <c r="H180" s="131"/>
      <c r="I180" s="131"/>
      <c r="J180" s="131"/>
      <c r="K180" s="131"/>
      <c r="L180" s="131"/>
      <c r="M180" s="131"/>
      <c r="N180" s="131"/>
      <c r="O180" s="131"/>
      <c r="P180" s="131"/>
      <c r="Q180" s="131"/>
      <c r="R180" s="131"/>
      <c r="S180" s="131"/>
      <c r="T180" s="131"/>
      <c r="U180" s="131"/>
      <c r="V180" s="131"/>
      <c r="W180" s="131"/>
      <c r="X180" s="131"/>
      <c r="Y180" s="131"/>
      <c r="Z180" s="131"/>
    </row>
    <row r="181" ht="15.75" customHeight="1">
      <c r="A181" s="131"/>
      <c r="B181" s="131"/>
      <c r="C181" s="131"/>
      <c r="D181" s="131"/>
      <c r="E181" s="131"/>
      <c r="F181" s="131"/>
      <c r="G181" s="131"/>
      <c r="H181" s="131"/>
      <c r="I181" s="131"/>
      <c r="J181" s="131"/>
      <c r="K181" s="131"/>
      <c r="L181" s="131"/>
      <c r="M181" s="131"/>
      <c r="N181" s="131"/>
      <c r="O181" s="131"/>
      <c r="P181" s="131"/>
      <c r="Q181" s="131"/>
      <c r="R181" s="131"/>
      <c r="S181" s="131"/>
      <c r="T181" s="131"/>
      <c r="U181" s="131"/>
      <c r="V181" s="131"/>
      <c r="W181" s="131"/>
      <c r="X181" s="131"/>
      <c r="Y181" s="131"/>
      <c r="Z181" s="131"/>
    </row>
    <row r="182" ht="15.75" customHeight="1">
      <c r="A182" s="131"/>
      <c r="B182" s="131"/>
      <c r="C182" s="131"/>
      <c r="D182" s="131"/>
      <c r="E182" s="131"/>
      <c r="F182" s="131"/>
      <c r="G182" s="131"/>
      <c r="H182" s="131"/>
      <c r="I182" s="131"/>
      <c r="J182" s="131"/>
      <c r="K182" s="131"/>
      <c r="L182" s="131"/>
      <c r="M182" s="131"/>
      <c r="N182" s="131"/>
      <c r="O182" s="131"/>
      <c r="P182" s="131"/>
      <c r="Q182" s="131"/>
      <c r="R182" s="131"/>
      <c r="S182" s="131"/>
      <c r="T182" s="131"/>
      <c r="U182" s="131"/>
      <c r="V182" s="131"/>
      <c r="W182" s="131"/>
      <c r="X182" s="131"/>
      <c r="Y182" s="131"/>
      <c r="Z182" s="131"/>
    </row>
    <row r="183" ht="15.75" customHeight="1">
      <c r="A183" s="131"/>
      <c r="B183" s="131"/>
      <c r="C183" s="131"/>
      <c r="D183" s="131"/>
      <c r="E183" s="131"/>
      <c r="F183" s="131"/>
      <c r="G183" s="131"/>
      <c r="H183" s="131"/>
      <c r="I183" s="131"/>
      <c r="J183" s="131"/>
      <c r="K183" s="131"/>
      <c r="L183" s="131"/>
      <c r="M183" s="131"/>
      <c r="N183" s="131"/>
      <c r="O183" s="131"/>
      <c r="P183" s="131"/>
      <c r="Q183" s="131"/>
      <c r="R183" s="131"/>
      <c r="S183" s="131"/>
      <c r="T183" s="131"/>
      <c r="U183" s="131"/>
      <c r="V183" s="131"/>
      <c r="W183" s="131"/>
      <c r="X183" s="131"/>
      <c r="Y183" s="131"/>
      <c r="Z183" s="131"/>
    </row>
    <row r="184" ht="15.75" customHeight="1">
      <c r="A184" s="131"/>
      <c r="B184" s="131"/>
      <c r="C184" s="131"/>
      <c r="D184" s="131"/>
      <c r="E184" s="131"/>
      <c r="F184" s="131"/>
      <c r="G184" s="131"/>
      <c r="H184" s="131"/>
      <c r="I184" s="131"/>
      <c r="J184" s="131"/>
      <c r="K184" s="131"/>
      <c r="L184" s="131"/>
      <c r="M184" s="131"/>
      <c r="N184" s="131"/>
      <c r="O184" s="131"/>
      <c r="P184" s="131"/>
      <c r="Q184" s="131"/>
      <c r="R184" s="131"/>
      <c r="S184" s="131"/>
      <c r="T184" s="131"/>
      <c r="U184" s="131"/>
      <c r="V184" s="131"/>
      <c r="W184" s="131"/>
      <c r="X184" s="131"/>
      <c r="Y184" s="131"/>
      <c r="Z184" s="131"/>
    </row>
    <row r="185" ht="15.75" customHeight="1">
      <c r="A185" s="131"/>
      <c r="B185" s="131"/>
      <c r="C185" s="131"/>
      <c r="D185" s="131"/>
      <c r="E185" s="131"/>
      <c r="F185" s="131"/>
      <c r="G185" s="131"/>
      <c r="H185" s="131"/>
      <c r="I185" s="131"/>
      <c r="J185" s="131"/>
      <c r="K185" s="131"/>
      <c r="L185" s="131"/>
      <c r="M185" s="131"/>
      <c r="N185" s="131"/>
      <c r="O185" s="131"/>
      <c r="P185" s="131"/>
      <c r="Q185" s="131"/>
      <c r="R185" s="131"/>
      <c r="S185" s="131"/>
      <c r="T185" s="131"/>
      <c r="U185" s="131"/>
      <c r="V185" s="131"/>
      <c r="W185" s="131"/>
      <c r="X185" s="131"/>
      <c r="Y185" s="131"/>
      <c r="Z185" s="131"/>
    </row>
    <row r="186" ht="15.75" customHeight="1">
      <c r="A186" s="131"/>
      <c r="B186" s="131"/>
      <c r="C186" s="131"/>
      <c r="D186" s="131"/>
      <c r="E186" s="131"/>
      <c r="F186" s="131"/>
      <c r="G186" s="131"/>
      <c r="H186" s="131"/>
      <c r="I186" s="131"/>
      <c r="J186" s="131"/>
      <c r="K186" s="131"/>
      <c r="L186" s="131"/>
      <c r="M186" s="131"/>
      <c r="N186" s="131"/>
      <c r="O186" s="131"/>
      <c r="P186" s="131"/>
      <c r="Q186" s="131"/>
      <c r="R186" s="131"/>
      <c r="S186" s="131"/>
      <c r="T186" s="131"/>
      <c r="U186" s="131"/>
      <c r="V186" s="131"/>
      <c r="W186" s="131"/>
      <c r="X186" s="131"/>
      <c r="Y186" s="131"/>
      <c r="Z186" s="131"/>
    </row>
    <row r="187" ht="15.75" customHeight="1">
      <c r="A187" s="131"/>
      <c r="B187" s="131"/>
      <c r="C187" s="131"/>
      <c r="D187" s="131"/>
      <c r="E187" s="131"/>
      <c r="F187" s="131"/>
      <c r="G187" s="131"/>
      <c r="H187" s="131"/>
      <c r="I187" s="131"/>
      <c r="J187" s="131"/>
      <c r="K187" s="131"/>
      <c r="L187" s="131"/>
      <c r="M187" s="131"/>
      <c r="N187" s="131"/>
      <c r="O187" s="131"/>
      <c r="P187" s="131"/>
      <c r="Q187" s="131"/>
      <c r="R187" s="131"/>
      <c r="S187" s="131"/>
      <c r="T187" s="131"/>
      <c r="U187" s="131"/>
      <c r="V187" s="131"/>
      <c r="W187" s="131"/>
      <c r="X187" s="131"/>
      <c r="Y187" s="131"/>
      <c r="Z187" s="131"/>
    </row>
    <row r="188" ht="15.75" customHeight="1">
      <c r="A188" s="131"/>
      <c r="B188" s="131"/>
      <c r="C188" s="131"/>
      <c r="D188" s="131"/>
      <c r="E188" s="131"/>
      <c r="F188" s="131"/>
      <c r="G188" s="131"/>
      <c r="H188" s="131"/>
      <c r="I188" s="131"/>
      <c r="J188" s="131"/>
      <c r="K188" s="131"/>
      <c r="L188" s="131"/>
      <c r="M188" s="131"/>
      <c r="N188" s="131"/>
      <c r="O188" s="131"/>
      <c r="P188" s="131"/>
      <c r="Q188" s="131"/>
      <c r="R188" s="131"/>
      <c r="S188" s="131"/>
      <c r="T188" s="131"/>
      <c r="U188" s="131"/>
      <c r="V188" s="131"/>
      <c r="W188" s="131"/>
      <c r="X188" s="131"/>
      <c r="Y188" s="131"/>
      <c r="Z188" s="131"/>
    </row>
    <row r="189" ht="15.75" customHeight="1">
      <c r="A189" s="131"/>
      <c r="B189" s="131"/>
      <c r="C189" s="131"/>
      <c r="D189" s="131"/>
      <c r="E189" s="131"/>
      <c r="F189" s="131"/>
      <c r="G189" s="131"/>
      <c r="H189" s="131"/>
      <c r="I189" s="131"/>
      <c r="J189" s="131"/>
      <c r="K189" s="131"/>
      <c r="L189" s="131"/>
      <c r="M189" s="131"/>
      <c r="N189" s="131"/>
      <c r="O189" s="131"/>
      <c r="P189" s="131"/>
      <c r="Q189" s="131"/>
      <c r="R189" s="131"/>
      <c r="S189" s="131"/>
      <c r="T189" s="131"/>
      <c r="U189" s="131"/>
      <c r="V189" s="131"/>
      <c r="W189" s="131"/>
      <c r="X189" s="131"/>
      <c r="Y189" s="131"/>
      <c r="Z189" s="131"/>
    </row>
    <row r="190" ht="15.75" customHeight="1">
      <c r="A190" s="131"/>
      <c r="B190" s="131"/>
      <c r="C190" s="131"/>
      <c r="D190" s="131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</row>
    <row r="191" ht="15.75" customHeight="1">
      <c r="A191" s="131"/>
      <c r="B191" s="131"/>
      <c r="C191" s="131"/>
      <c r="D191" s="131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</row>
    <row r="192" ht="15.75" customHeight="1">
      <c r="A192" s="131"/>
      <c r="B192" s="131"/>
      <c r="C192" s="131"/>
      <c r="D192" s="131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1"/>
      <c r="W192" s="131"/>
      <c r="X192" s="131"/>
      <c r="Y192" s="131"/>
      <c r="Z192" s="131"/>
    </row>
    <row r="193" ht="15.75" customHeight="1">
      <c r="A193" s="131"/>
      <c r="B193" s="131"/>
      <c r="C193" s="131"/>
      <c r="D193" s="131"/>
      <c r="E193" s="131"/>
      <c r="F193" s="131"/>
      <c r="G193" s="131"/>
      <c r="H193" s="131"/>
      <c r="I193" s="131"/>
      <c r="J193" s="131"/>
      <c r="K193" s="131"/>
      <c r="L193" s="131"/>
      <c r="M193" s="131"/>
      <c r="N193" s="131"/>
      <c r="O193" s="131"/>
      <c r="P193" s="131"/>
      <c r="Q193" s="131"/>
      <c r="R193" s="131"/>
      <c r="S193" s="131"/>
      <c r="T193" s="131"/>
      <c r="U193" s="131"/>
      <c r="V193" s="131"/>
      <c r="W193" s="131"/>
      <c r="X193" s="131"/>
      <c r="Y193" s="131"/>
      <c r="Z193" s="131"/>
    </row>
    <row r="194" ht="15.75" customHeight="1">
      <c r="A194" s="131"/>
      <c r="B194" s="131"/>
      <c r="C194" s="131"/>
      <c r="D194" s="131"/>
      <c r="E194" s="131"/>
      <c r="F194" s="131"/>
      <c r="G194" s="131"/>
      <c r="H194" s="131"/>
      <c r="I194" s="131"/>
      <c r="J194" s="131"/>
      <c r="K194" s="131"/>
      <c r="L194" s="131"/>
      <c r="M194" s="131"/>
      <c r="N194" s="131"/>
      <c r="O194" s="131"/>
      <c r="P194" s="131"/>
      <c r="Q194" s="131"/>
      <c r="R194" s="131"/>
      <c r="S194" s="131"/>
      <c r="T194" s="131"/>
      <c r="U194" s="131"/>
      <c r="V194" s="131"/>
      <c r="W194" s="131"/>
      <c r="X194" s="131"/>
      <c r="Y194" s="131"/>
      <c r="Z194" s="131"/>
    </row>
    <row r="195" ht="15.75" customHeight="1">
      <c r="A195" s="131"/>
      <c r="B195" s="131"/>
      <c r="C195" s="131"/>
      <c r="D195" s="131"/>
      <c r="E195" s="131"/>
      <c r="F195" s="131"/>
      <c r="G195" s="131"/>
      <c r="H195" s="131"/>
      <c r="I195" s="131"/>
      <c r="J195" s="131"/>
      <c r="K195" s="131"/>
      <c r="L195" s="131"/>
      <c r="M195" s="131"/>
      <c r="N195" s="131"/>
      <c r="O195" s="131"/>
      <c r="P195" s="131"/>
      <c r="Q195" s="131"/>
      <c r="R195" s="131"/>
      <c r="S195" s="131"/>
      <c r="T195" s="131"/>
      <c r="U195" s="131"/>
      <c r="V195" s="131"/>
      <c r="W195" s="131"/>
      <c r="X195" s="131"/>
      <c r="Y195" s="131"/>
      <c r="Z195" s="131"/>
    </row>
    <row r="196" ht="15.75" customHeight="1">
      <c r="A196" s="131"/>
      <c r="B196" s="131"/>
      <c r="C196" s="131"/>
      <c r="D196" s="131"/>
      <c r="E196" s="131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</row>
    <row r="197" ht="15.75" customHeight="1">
      <c r="A197" s="131"/>
      <c r="B197" s="131"/>
      <c r="C197" s="131"/>
      <c r="D197" s="131"/>
      <c r="E197" s="131"/>
      <c r="F197" s="131"/>
      <c r="G197" s="131"/>
      <c r="H197" s="131"/>
      <c r="I197" s="131"/>
      <c r="J197" s="131"/>
      <c r="K197" s="131"/>
      <c r="L197" s="131"/>
      <c r="M197" s="131"/>
      <c r="N197" s="131"/>
      <c r="O197" s="131"/>
      <c r="P197" s="131"/>
      <c r="Q197" s="131"/>
      <c r="R197" s="131"/>
      <c r="S197" s="131"/>
      <c r="T197" s="131"/>
      <c r="U197" s="131"/>
      <c r="V197" s="131"/>
      <c r="W197" s="131"/>
      <c r="X197" s="131"/>
      <c r="Y197" s="131"/>
      <c r="Z197" s="131"/>
    </row>
    <row r="198" ht="15.75" customHeight="1">
      <c r="A198" s="131"/>
      <c r="B198" s="131"/>
      <c r="C198" s="131"/>
      <c r="D198" s="131"/>
      <c r="E198" s="131"/>
      <c r="F198" s="131"/>
      <c r="G198" s="131"/>
      <c r="H198" s="131"/>
      <c r="I198" s="131"/>
      <c r="J198" s="131"/>
      <c r="K198" s="131"/>
      <c r="L198" s="131"/>
      <c r="M198" s="131"/>
      <c r="N198" s="131"/>
      <c r="O198" s="131"/>
      <c r="P198" s="131"/>
      <c r="Q198" s="131"/>
      <c r="R198" s="131"/>
      <c r="S198" s="131"/>
      <c r="T198" s="131"/>
      <c r="U198" s="131"/>
      <c r="V198" s="131"/>
      <c r="W198" s="131"/>
      <c r="X198" s="131"/>
      <c r="Y198" s="131"/>
      <c r="Z198" s="131"/>
    </row>
    <row r="199" ht="15.75" customHeight="1">
      <c r="A199" s="131"/>
      <c r="B199" s="131"/>
      <c r="C199" s="131"/>
      <c r="D199" s="131"/>
      <c r="E199" s="131"/>
      <c r="F199" s="131"/>
      <c r="G199" s="131"/>
      <c r="H199" s="131"/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1"/>
      <c r="U199" s="131"/>
      <c r="V199" s="131"/>
      <c r="W199" s="131"/>
      <c r="X199" s="131"/>
      <c r="Y199" s="131"/>
      <c r="Z199" s="131"/>
    </row>
    <row r="200" ht="15.75" customHeight="1">
      <c r="A200" s="131"/>
      <c r="B200" s="131"/>
      <c r="C200" s="131"/>
      <c r="D200" s="131"/>
      <c r="E200" s="131"/>
      <c r="F200" s="131"/>
      <c r="G200" s="131"/>
      <c r="H200" s="131"/>
      <c r="I200" s="131"/>
      <c r="J200" s="131"/>
      <c r="K200" s="131"/>
      <c r="L200" s="131"/>
      <c r="M200" s="131"/>
      <c r="N200" s="131"/>
      <c r="O200" s="131"/>
      <c r="P200" s="131"/>
      <c r="Q200" s="131"/>
      <c r="R200" s="131"/>
      <c r="S200" s="131"/>
      <c r="T200" s="131"/>
      <c r="U200" s="131"/>
      <c r="V200" s="131"/>
      <c r="W200" s="131"/>
      <c r="X200" s="131"/>
      <c r="Y200" s="131"/>
      <c r="Z200" s="131"/>
    </row>
    <row r="201" ht="15.75" customHeight="1">
      <c r="A201" s="131"/>
      <c r="B201" s="131"/>
      <c r="C201" s="131"/>
      <c r="D201" s="131"/>
      <c r="E201" s="131"/>
      <c r="F201" s="131"/>
      <c r="G201" s="131"/>
      <c r="H201" s="131"/>
      <c r="I201" s="131"/>
      <c r="J201" s="131"/>
      <c r="K201" s="131"/>
      <c r="L201" s="131"/>
      <c r="M201" s="131"/>
      <c r="N201" s="131"/>
      <c r="O201" s="131"/>
      <c r="P201" s="131"/>
      <c r="Q201" s="131"/>
      <c r="R201" s="131"/>
      <c r="S201" s="131"/>
      <c r="T201" s="131"/>
      <c r="U201" s="131"/>
      <c r="V201" s="131"/>
      <c r="W201" s="131"/>
      <c r="X201" s="131"/>
      <c r="Y201" s="131"/>
      <c r="Z201" s="131"/>
    </row>
    <row r="202" ht="15.75" customHeight="1">
      <c r="A202" s="131"/>
      <c r="B202" s="131"/>
      <c r="C202" s="131"/>
      <c r="D202" s="131"/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</row>
    <row r="203" ht="15.75" customHeight="1">
      <c r="A203" s="131"/>
      <c r="B203" s="131"/>
      <c r="C203" s="131"/>
      <c r="D203" s="131"/>
      <c r="E203" s="131"/>
      <c r="F203" s="131"/>
      <c r="G203" s="131"/>
      <c r="H203" s="131"/>
      <c r="I203" s="131"/>
      <c r="J203" s="131"/>
      <c r="K203" s="131"/>
      <c r="L203" s="131"/>
      <c r="M203" s="131"/>
      <c r="N203" s="131"/>
      <c r="O203" s="131"/>
      <c r="P203" s="131"/>
      <c r="Q203" s="131"/>
      <c r="R203" s="131"/>
      <c r="S203" s="131"/>
      <c r="T203" s="131"/>
      <c r="U203" s="131"/>
      <c r="V203" s="131"/>
      <c r="W203" s="131"/>
      <c r="X203" s="131"/>
      <c r="Y203" s="131"/>
      <c r="Z203" s="131"/>
    </row>
    <row r="204" ht="15.75" customHeight="1">
      <c r="A204" s="131"/>
      <c r="B204" s="131"/>
      <c r="C204" s="131"/>
      <c r="D204" s="131"/>
      <c r="E204" s="131"/>
      <c r="F204" s="131"/>
      <c r="G204" s="131"/>
      <c r="H204" s="131"/>
      <c r="I204" s="131"/>
      <c r="J204" s="131"/>
      <c r="K204" s="131"/>
      <c r="L204" s="131"/>
      <c r="M204" s="131"/>
      <c r="N204" s="131"/>
      <c r="O204" s="131"/>
      <c r="P204" s="131"/>
      <c r="Q204" s="131"/>
      <c r="R204" s="131"/>
      <c r="S204" s="131"/>
      <c r="T204" s="131"/>
      <c r="U204" s="131"/>
      <c r="V204" s="131"/>
      <c r="W204" s="131"/>
      <c r="X204" s="131"/>
      <c r="Y204" s="131"/>
      <c r="Z204" s="131"/>
    </row>
    <row r="205" ht="15.75" customHeight="1">
      <c r="A205" s="131"/>
      <c r="B205" s="131"/>
      <c r="C205" s="131"/>
      <c r="D205" s="131"/>
      <c r="E205" s="131"/>
      <c r="F205" s="131"/>
      <c r="G205" s="131"/>
      <c r="H205" s="131"/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131"/>
      <c r="T205" s="131"/>
      <c r="U205" s="131"/>
      <c r="V205" s="131"/>
      <c r="W205" s="131"/>
      <c r="X205" s="131"/>
      <c r="Y205" s="131"/>
      <c r="Z205" s="131"/>
    </row>
    <row r="206" ht="15.75" customHeight="1">
      <c r="A206" s="131"/>
      <c r="B206" s="131"/>
      <c r="C206" s="131"/>
      <c r="D206" s="131"/>
      <c r="E206" s="131"/>
      <c r="F206" s="131"/>
      <c r="G206" s="131"/>
      <c r="H206" s="131"/>
      <c r="I206" s="131"/>
      <c r="J206" s="131"/>
      <c r="K206" s="131"/>
      <c r="L206" s="131"/>
      <c r="M206" s="131"/>
      <c r="N206" s="131"/>
      <c r="O206" s="131"/>
      <c r="P206" s="131"/>
      <c r="Q206" s="131"/>
      <c r="R206" s="131"/>
      <c r="S206" s="131"/>
      <c r="T206" s="131"/>
      <c r="U206" s="131"/>
      <c r="V206" s="131"/>
      <c r="W206" s="131"/>
      <c r="X206" s="131"/>
      <c r="Y206" s="131"/>
      <c r="Z206" s="131"/>
    </row>
    <row r="207" ht="15.75" customHeight="1">
      <c r="A207" s="131"/>
      <c r="B207" s="131"/>
      <c r="C207" s="131"/>
      <c r="D207" s="131"/>
      <c r="E207" s="131"/>
      <c r="F207" s="131"/>
      <c r="G207" s="131"/>
      <c r="H207" s="131"/>
      <c r="I207" s="131"/>
      <c r="J207" s="131"/>
      <c r="K207" s="131"/>
      <c r="L207" s="131"/>
      <c r="M207" s="131"/>
      <c r="N207" s="131"/>
      <c r="O207" s="131"/>
      <c r="P207" s="131"/>
      <c r="Q207" s="131"/>
      <c r="R207" s="131"/>
      <c r="S207" s="131"/>
      <c r="T207" s="131"/>
      <c r="U207" s="131"/>
      <c r="V207" s="131"/>
      <c r="W207" s="131"/>
      <c r="X207" s="131"/>
      <c r="Y207" s="131"/>
      <c r="Z207" s="131"/>
    </row>
    <row r="208" ht="15.75" customHeight="1">
      <c r="A208" s="131"/>
      <c r="B208" s="131"/>
      <c r="C208" s="131"/>
      <c r="D208" s="131"/>
      <c r="E208" s="131"/>
      <c r="F208" s="131"/>
      <c r="G208" s="131"/>
      <c r="H208" s="131"/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131"/>
      <c r="T208" s="131"/>
      <c r="U208" s="131"/>
      <c r="V208" s="131"/>
      <c r="W208" s="131"/>
      <c r="X208" s="131"/>
      <c r="Y208" s="131"/>
      <c r="Z208" s="131"/>
    </row>
    <row r="209" ht="15.75" customHeight="1">
      <c r="A209" s="131"/>
      <c r="B209" s="131"/>
      <c r="C209" s="131"/>
      <c r="D209" s="131"/>
      <c r="E209" s="131"/>
      <c r="F209" s="131"/>
      <c r="G209" s="131"/>
      <c r="H209" s="131"/>
      <c r="I209" s="131"/>
      <c r="J209" s="131"/>
      <c r="K209" s="131"/>
      <c r="L209" s="131"/>
      <c r="M209" s="131"/>
      <c r="N209" s="131"/>
      <c r="O209" s="131"/>
      <c r="P209" s="131"/>
      <c r="Q209" s="131"/>
      <c r="R209" s="131"/>
      <c r="S209" s="131"/>
      <c r="T209" s="131"/>
      <c r="U209" s="131"/>
      <c r="V209" s="131"/>
      <c r="W209" s="131"/>
      <c r="X209" s="131"/>
      <c r="Y209" s="131"/>
      <c r="Z209" s="131"/>
    </row>
    <row r="210" ht="15.75" customHeight="1">
      <c r="A210" s="131"/>
      <c r="B210" s="131"/>
      <c r="C210" s="131"/>
      <c r="D210" s="131"/>
      <c r="E210" s="131"/>
      <c r="F210" s="131"/>
      <c r="G210" s="131"/>
      <c r="H210" s="131"/>
      <c r="I210" s="131"/>
      <c r="J210" s="131"/>
      <c r="K210" s="131"/>
      <c r="L210" s="131"/>
      <c r="M210" s="131"/>
      <c r="N210" s="131"/>
      <c r="O210" s="131"/>
      <c r="P210" s="131"/>
      <c r="Q210" s="131"/>
      <c r="R210" s="131"/>
      <c r="S210" s="131"/>
      <c r="T210" s="131"/>
      <c r="U210" s="131"/>
      <c r="V210" s="131"/>
      <c r="W210" s="131"/>
      <c r="X210" s="131"/>
      <c r="Y210" s="131"/>
      <c r="Z210" s="131"/>
    </row>
    <row r="211" ht="15.75" customHeight="1">
      <c r="A211" s="131"/>
      <c r="B211" s="131"/>
      <c r="C211" s="131"/>
      <c r="D211" s="131"/>
      <c r="E211" s="131"/>
      <c r="F211" s="131"/>
      <c r="G211" s="131"/>
      <c r="H211" s="131"/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131"/>
      <c r="T211" s="131"/>
      <c r="U211" s="131"/>
      <c r="V211" s="131"/>
      <c r="W211" s="131"/>
      <c r="X211" s="131"/>
      <c r="Y211" s="131"/>
      <c r="Z211" s="131"/>
    </row>
    <row r="212" ht="15.75" customHeight="1">
      <c r="A212" s="131"/>
      <c r="B212" s="131"/>
      <c r="C212" s="131"/>
      <c r="D212" s="131"/>
      <c r="E212" s="131"/>
      <c r="F212" s="131"/>
      <c r="G212" s="131"/>
      <c r="H212" s="131"/>
      <c r="I212" s="131"/>
      <c r="J212" s="131"/>
      <c r="K212" s="131"/>
      <c r="L212" s="131"/>
      <c r="M212" s="131"/>
      <c r="N212" s="131"/>
      <c r="O212" s="131"/>
      <c r="P212" s="131"/>
      <c r="Q212" s="131"/>
      <c r="R212" s="131"/>
      <c r="S212" s="131"/>
      <c r="T212" s="131"/>
      <c r="U212" s="131"/>
      <c r="V212" s="131"/>
      <c r="W212" s="131"/>
      <c r="X212" s="131"/>
      <c r="Y212" s="131"/>
      <c r="Z212" s="131"/>
    </row>
    <row r="213" ht="15.75" customHeight="1">
      <c r="A213" s="131"/>
      <c r="B213" s="131"/>
      <c r="C213" s="131"/>
      <c r="D213" s="131"/>
      <c r="E213" s="131"/>
      <c r="F213" s="131"/>
      <c r="G213" s="131"/>
      <c r="H213" s="131"/>
      <c r="I213" s="131"/>
      <c r="J213" s="131"/>
      <c r="K213" s="131"/>
      <c r="L213" s="131"/>
      <c r="M213" s="131"/>
      <c r="N213" s="131"/>
      <c r="O213" s="131"/>
      <c r="P213" s="131"/>
      <c r="Q213" s="131"/>
      <c r="R213" s="131"/>
      <c r="S213" s="131"/>
      <c r="T213" s="131"/>
      <c r="U213" s="131"/>
      <c r="V213" s="131"/>
      <c r="W213" s="131"/>
      <c r="X213" s="131"/>
      <c r="Y213" s="131"/>
      <c r="Z213" s="131"/>
    </row>
    <row r="214" ht="15.75" customHeight="1">
      <c r="A214" s="131"/>
      <c r="B214" s="131"/>
      <c r="C214" s="131"/>
      <c r="D214" s="131"/>
      <c r="E214" s="131"/>
      <c r="F214" s="131"/>
      <c r="G214" s="131"/>
      <c r="H214" s="131"/>
      <c r="I214" s="131"/>
      <c r="J214" s="131"/>
      <c r="K214" s="131"/>
      <c r="L214" s="131"/>
      <c r="M214" s="131"/>
      <c r="N214" s="131"/>
      <c r="O214" s="131"/>
      <c r="P214" s="131"/>
      <c r="Q214" s="131"/>
      <c r="R214" s="131"/>
      <c r="S214" s="131"/>
      <c r="T214" s="131"/>
      <c r="U214" s="131"/>
      <c r="V214" s="131"/>
      <c r="W214" s="131"/>
      <c r="X214" s="131"/>
      <c r="Y214" s="131"/>
      <c r="Z214" s="131"/>
    </row>
    <row r="215" ht="15.75" customHeight="1">
      <c r="A215" s="131"/>
      <c r="B215" s="131"/>
      <c r="C215" s="131"/>
      <c r="D215" s="131"/>
      <c r="E215" s="131"/>
      <c r="F215" s="131"/>
      <c r="G215" s="131"/>
      <c r="H215" s="131"/>
      <c r="I215" s="131"/>
      <c r="J215" s="131"/>
      <c r="K215" s="131"/>
      <c r="L215" s="131"/>
      <c r="M215" s="131"/>
      <c r="N215" s="131"/>
      <c r="O215" s="131"/>
      <c r="P215" s="131"/>
      <c r="Q215" s="131"/>
      <c r="R215" s="131"/>
      <c r="S215" s="131"/>
      <c r="T215" s="131"/>
      <c r="U215" s="131"/>
      <c r="V215" s="131"/>
      <c r="W215" s="131"/>
      <c r="X215" s="131"/>
      <c r="Y215" s="131"/>
      <c r="Z215" s="131"/>
    </row>
    <row r="216" ht="15.75" customHeight="1">
      <c r="A216" s="131"/>
      <c r="B216" s="131"/>
      <c r="C216" s="131"/>
      <c r="D216" s="131"/>
      <c r="E216" s="131"/>
      <c r="F216" s="131"/>
      <c r="G216" s="131"/>
      <c r="H216" s="131"/>
      <c r="I216" s="131"/>
      <c r="J216" s="131"/>
      <c r="K216" s="131"/>
      <c r="L216" s="131"/>
      <c r="M216" s="131"/>
      <c r="N216" s="131"/>
      <c r="O216" s="131"/>
      <c r="P216" s="131"/>
      <c r="Q216" s="131"/>
      <c r="R216" s="131"/>
      <c r="S216" s="131"/>
      <c r="T216" s="131"/>
      <c r="U216" s="131"/>
      <c r="V216" s="131"/>
      <c r="W216" s="131"/>
      <c r="X216" s="131"/>
      <c r="Y216" s="131"/>
      <c r="Z216" s="131"/>
    </row>
    <row r="217" ht="15.75" customHeight="1">
      <c r="A217" s="131"/>
      <c r="B217" s="131"/>
      <c r="C217" s="131"/>
      <c r="D217" s="131"/>
      <c r="E217" s="131"/>
      <c r="F217" s="131"/>
      <c r="G217" s="131"/>
      <c r="H217" s="131"/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1"/>
      <c r="U217" s="131"/>
      <c r="V217" s="131"/>
      <c r="W217" s="131"/>
      <c r="X217" s="131"/>
      <c r="Y217" s="131"/>
      <c r="Z217" s="131"/>
    </row>
    <row r="218" ht="15.75" customHeight="1">
      <c r="A218" s="131"/>
      <c r="B218" s="131"/>
      <c r="C218" s="131"/>
      <c r="D218" s="131"/>
      <c r="E218" s="131"/>
      <c r="F218" s="131"/>
      <c r="G218" s="131"/>
      <c r="H218" s="131"/>
      <c r="I218" s="131"/>
      <c r="J218" s="131"/>
      <c r="K218" s="131"/>
      <c r="L218" s="131"/>
      <c r="M218" s="131"/>
      <c r="N218" s="131"/>
      <c r="O218" s="131"/>
      <c r="P218" s="131"/>
      <c r="Q218" s="131"/>
      <c r="R218" s="131"/>
      <c r="S218" s="131"/>
      <c r="T218" s="131"/>
      <c r="U218" s="131"/>
      <c r="V218" s="131"/>
      <c r="W218" s="131"/>
      <c r="X218" s="131"/>
      <c r="Y218" s="131"/>
      <c r="Z218" s="131"/>
    </row>
    <row r="219" ht="15.75" customHeight="1">
      <c r="A219" s="131"/>
      <c r="B219" s="131"/>
      <c r="C219" s="131"/>
      <c r="D219" s="131"/>
      <c r="E219" s="131"/>
      <c r="F219" s="131"/>
      <c r="G219" s="131"/>
      <c r="H219" s="131"/>
      <c r="I219" s="131"/>
      <c r="J219" s="131"/>
      <c r="K219" s="131"/>
      <c r="L219" s="131"/>
      <c r="M219" s="131"/>
      <c r="N219" s="131"/>
      <c r="O219" s="131"/>
      <c r="P219" s="131"/>
      <c r="Q219" s="131"/>
      <c r="R219" s="131"/>
      <c r="S219" s="131"/>
      <c r="T219" s="131"/>
      <c r="U219" s="131"/>
      <c r="V219" s="131"/>
      <c r="W219" s="131"/>
      <c r="X219" s="131"/>
      <c r="Y219" s="131"/>
      <c r="Z219" s="131"/>
    </row>
    <row r="220" ht="15.75" customHeight="1">
      <c r="A220" s="131"/>
      <c r="B220" s="131"/>
      <c r="C220" s="131"/>
      <c r="D220" s="131"/>
      <c r="E220" s="131"/>
      <c r="F220" s="131"/>
      <c r="G220" s="131"/>
      <c r="H220" s="131"/>
      <c r="I220" s="131"/>
      <c r="J220" s="131"/>
      <c r="K220" s="131"/>
      <c r="L220" s="131"/>
      <c r="M220" s="131"/>
      <c r="N220" s="131"/>
      <c r="O220" s="131"/>
      <c r="P220" s="131"/>
      <c r="Q220" s="131"/>
      <c r="R220" s="131"/>
      <c r="S220" s="131"/>
      <c r="T220" s="131"/>
      <c r="U220" s="131"/>
      <c r="V220" s="131"/>
      <c r="W220" s="131"/>
      <c r="X220" s="131"/>
      <c r="Y220" s="131"/>
      <c r="Z220" s="131"/>
    </row>
    <row r="221" ht="15.75" customHeight="1">
      <c r="A221" s="131"/>
      <c r="B221" s="131"/>
      <c r="C221" s="131"/>
      <c r="D221" s="131"/>
      <c r="E221" s="131"/>
      <c r="F221" s="131"/>
      <c r="G221" s="131"/>
      <c r="H221" s="131"/>
      <c r="I221" s="131"/>
      <c r="J221" s="131"/>
      <c r="K221" s="131"/>
      <c r="L221" s="131"/>
      <c r="M221" s="131"/>
      <c r="N221" s="131"/>
      <c r="O221" s="131"/>
      <c r="P221" s="131"/>
      <c r="Q221" s="131"/>
      <c r="R221" s="131"/>
      <c r="S221" s="131"/>
      <c r="T221" s="131"/>
      <c r="U221" s="131"/>
      <c r="V221" s="131"/>
      <c r="W221" s="131"/>
      <c r="X221" s="131"/>
      <c r="Y221" s="131"/>
      <c r="Z221" s="131"/>
    </row>
    <row r="222" ht="15.75" customHeight="1">
      <c r="A222" s="131"/>
      <c r="B222" s="131"/>
      <c r="C222" s="131"/>
      <c r="D222" s="131"/>
      <c r="E222" s="131"/>
      <c r="F222" s="131"/>
      <c r="G222" s="131"/>
      <c r="H222" s="131"/>
      <c r="I222" s="131"/>
      <c r="J222" s="131"/>
      <c r="K222" s="131"/>
      <c r="L222" s="131"/>
      <c r="M222" s="131"/>
      <c r="N222" s="131"/>
      <c r="O222" s="131"/>
      <c r="P222" s="131"/>
      <c r="Q222" s="131"/>
      <c r="R222" s="131"/>
      <c r="S222" s="131"/>
      <c r="T222" s="131"/>
      <c r="U222" s="131"/>
      <c r="V222" s="131"/>
      <c r="W222" s="131"/>
      <c r="X222" s="131"/>
      <c r="Y222" s="131"/>
      <c r="Z222" s="131"/>
    </row>
    <row r="223" ht="15.75" customHeight="1">
      <c r="A223" s="131"/>
      <c r="B223" s="131"/>
      <c r="C223" s="131"/>
      <c r="D223" s="131"/>
      <c r="E223" s="131"/>
      <c r="F223" s="131"/>
      <c r="G223" s="131"/>
      <c r="H223" s="131"/>
      <c r="I223" s="131"/>
      <c r="J223" s="131"/>
      <c r="K223" s="131"/>
      <c r="L223" s="131"/>
      <c r="M223" s="131"/>
      <c r="N223" s="131"/>
      <c r="O223" s="131"/>
      <c r="P223" s="131"/>
      <c r="Q223" s="131"/>
      <c r="R223" s="131"/>
      <c r="S223" s="131"/>
      <c r="T223" s="131"/>
      <c r="U223" s="131"/>
      <c r="V223" s="131"/>
      <c r="W223" s="131"/>
      <c r="X223" s="131"/>
      <c r="Y223" s="131"/>
      <c r="Z223" s="131"/>
    </row>
    <row r="224" ht="15.75" customHeight="1">
      <c r="A224" s="131"/>
      <c r="B224" s="131"/>
      <c r="C224" s="131"/>
      <c r="D224" s="131"/>
      <c r="E224" s="131"/>
      <c r="F224" s="131"/>
      <c r="G224" s="131"/>
      <c r="H224" s="131"/>
      <c r="I224" s="131"/>
      <c r="J224" s="131"/>
      <c r="K224" s="131"/>
      <c r="L224" s="131"/>
      <c r="M224" s="131"/>
      <c r="N224" s="131"/>
      <c r="O224" s="131"/>
      <c r="P224" s="131"/>
      <c r="Q224" s="131"/>
      <c r="R224" s="131"/>
      <c r="S224" s="131"/>
      <c r="T224" s="131"/>
      <c r="U224" s="131"/>
      <c r="V224" s="131"/>
      <c r="W224" s="131"/>
      <c r="X224" s="131"/>
      <c r="Y224" s="131"/>
      <c r="Z224" s="131"/>
    </row>
    <row r="225" ht="15.75" customHeight="1">
      <c r="A225" s="131"/>
      <c r="B225" s="131"/>
      <c r="C225" s="131"/>
      <c r="D225" s="131"/>
      <c r="E225" s="131"/>
      <c r="F225" s="131"/>
      <c r="G225" s="131"/>
      <c r="H225" s="131"/>
      <c r="I225" s="131"/>
      <c r="J225" s="131"/>
      <c r="K225" s="131"/>
      <c r="L225" s="131"/>
      <c r="M225" s="131"/>
      <c r="N225" s="131"/>
      <c r="O225" s="131"/>
      <c r="P225" s="131"/>
      <c r="Q225" s="131"/>
      <c r="R225" s="131"/>
      <c r="S225" s="131"/>
      <c r="T225" s="131"/>
      <c r="U225" s="131"/>
      <c r="V225" s="131"/>
      <c r="W225" s="131"/>
      <c r="X225" s="131"/>
      <c r="Y225" s="131"/>
      <c r="Z225" s="131"/>
    </row>
    <row r="226" ht="15.75" customHeight="1">
      <c r="A226" s="131"/>
      <c r="B226" s="131"/>
      <c r="C226" s="131"/>
      <c r="D226" s="131"/>
      <c r="E226" s="131"/>
      <c r="F226" s="131"/>
      <c r="G226" s="131"/>
      <c r="H226" s="131"/>
      <c r="I226" s="131"/>
      <c r="J226" s="131"/>
      <c r="K226" s="131"/>
      <c r="L226" s="131"/>
      <c r="M226" s="131"/>
      <c r="N226" s="131"/>
      <c r="O226" s="131"/>
      <c r="P226" s="131"/>
      <c r="Q226" s="131"/>
      <c r="R226" s="131"/>
      <c r="S226" s="131"/>
      <c r="T226" s="131"/>
      <c r="U226" s="131"/>
      <c r="V226" s="131"/>
      <c r="W226" s="131"/>
      <c r="X226" s="131"/>
      <c r="Y226" s="131"/>
      <c r="Z226" s="131"/>
    </row>
    <row r="227" ht="15.75" customHeight="1">
      <c r="A227" s="131"/>
      <c r="B227" s="131"/>
      <c r="C227" s="131"/>
      <c r="D227" s="131"/>
      <c r="E227" s="131"/>
      <c r="F227" s="131"/>
      <c r="G227" s="131"/>
      <c r="H227" s="131"/>
      <c r="I227" s="131"/>
      <c r="J227" s="131"/>
      <c r="K227" s="131"/>
      <c r="L227" s="131"/>
      <c r="M227" s="131"/>
      <c r="N227" s="131"/>
      <c r="O227" s="131"/>
      <c r="P227" s="131"/>
      <c r="Q227" s="131"/>
      <c r="R227" s="131"/>
      <c r="S227" s="131"/>
      <c r="T227" s="131"/>
      <c r="U227" s="131"/>
      <c r="V227" s="131"/>
      <c r="W227" s="131"/>
      <c r="X227" s="131"/>
      <c r="Y227" s="131"/>
      <c r="Z227" s="131"/>
    </row>
    <row r="228" ht="15.75" customHeight="1">
      <c r="A228" s="131"/>
      <c r="B228" s="131"/>
      <c r="C228" s="131"/>
      <c r="D228" s="131"/>
      <c r="E228" s="131"/>
      <c r="F228" s="131"/>
      <c r="G228" s="131"/>
      <c r="H228" s="131"/>
      <c r="I228" s="131"/>
      <c r="J228" s="131"/>
      <c r="K228" s="131"/>
      <c r="L228" s="131"/>
      <c r="M228" s="131"/>
      <c r="N228" s="131"/>
      <c r="O228" s="131"/>
      <c r="P228" s="131"/>
      <c r="Q228" s="131"/>
      <c r="R228" s="131"/>
      <c r="S228" s="131"/>
      <c r="T228" s="131"/>
      <c r="U228" s="131"/>
      <c r="V228" s="131"/>
      <c r="W228" s="131"/>
      <c r="X228" s="131"/>
      <c r="Y228" s="131"/>
      <c r="Z228" s="131"/>
    </row>
    <row r="229" ht="15.75" customHeight="1">
      <c r="A229" s="131"/>
      <c r="B229" s="131"/>
      <c r="C229" s="131"/>
      <c r="D229" s="131"/>
      <c r="E229" s="131"/>
      <c r="F229" s="131"/>
      <c r="G229" s="131"/>
      <c r="H229" s="131"/>
      <c r="I229" s="131"/>
      <c r="J229" s="131"/>
      <c r="K229" s="131"/>
      <c r="L229" s="131"/>
      <c r="M229" s="131"/>
      <c r="N229" s="131"/>
      <c r="O229" s="131"/>
      <c r="P229" s="131"/>
      <c r="Q229" s="131"/>
      <c r="R229" s="131"/>
      <c r="S229" s="131"/>
      <c r="T229" s="131"/>
      <c r="U229" s="131"/>
      <c r="V229" s="131"/>
      <c r="W229" s="131"/>
      <c r="X229" s="131"/>
      <c r="Y229" s="131"/>
      <c r="Z229" s="131"/>
    </row>
    <row r="230" ht="15.75" customHeight="1">
      <c r="A230" s="131"/>
      <c r="B230" s="131"/>
      <c r="C230" s="131"/>
      <c r="D230" s="131"/>
      <c r="E230" s="131"/>
      <c r="F230" s="131"/>
      <c r="G230" s="131"/>
      <c r="H230" s="131"/>
      <c r="I230" s="131"/>
      <c r="J230" s="131"/>
      <c r="K230" s="131"/>
      <c r="L230" s="131"/>
      <c r="M230" s="131"/>
      <c r="N230" s="131"/>
      <c r="O230" s="131"/>
      <c r="P230" s="131"/>
      <c r="Q230" s="131"/>
      <c r="R230" s="131"/>
      <c r="S230" s="131"/>
      <c r="T230" s="131"/>
      <c r="U230" s="131"/>
      <c r="V230" s="131"/>
      <c r="W230" s="131"/>
      <c r="X230" s="131"/>
      <c r="Y230" s="131"/>
      <c r="Z230" s="131"/>
    </row>
    <row r="231" ht="15.75" customHeight="1">
      <c r="A231" s="131"/>
      <c r="B231" s="131"/>
      <c r="C231" s="131"/>
      <c r="D231" s="131"/>
      <c r="E231" s="131"/>
      <c r="F231" s="131"/>
      <c r="G231" s="131"/>
      <c r="H231" s="131"/>
      <c r="I231" s="131"/>
      <c r="J231" s="131"/>
      <c r="K231" s="131"/>
      <c r="L231" s="131"/>
      <c r="M231" s="131"/>
      <c r="N231" s="131"/>
      <c r="O231" s="131"/>
      <c r="P231" s="131"/>
      <c r="Q231" s="131"/>
      <c r="R231" s="131"/>
      <c r="S231" s="131"/>
      <c r="T231" s="131"/>
      <c r="U231" s="131"/>
      <c r="V231" s="131"/>
      <c r="W231" s="131"/>
      <c r="X231" s="131"/>
      <c r="Y231" s="131"/>
      <c r="Z231" s="131"/>
    </row>
    <row r="232" ht="15.75" customHeight="1">
      <c r="A232" s="131"/>
      <c r="B232" s="131"/>
      <c r="C232" s="131"/>
      <c r="D232" s="131"/>
      <c r="E232" s="131"/>
      <c r="F232" s="131"/>
      <c r="G232" s="131"/>
      <c r="H232" s="131"/>
      <c r="I232" s="131"/>
      <c r="J232" s="131"/>
      <c r="K232" s="131"/>
      <c r="L232" s="131"/>
      <c r="M232" s="131"/>
      <c r="N232" s="131"/>
      <c r="O232" s="131"/>
      <c r="P232" s="131"/>
      <c r="Q232" s="131"/>
      <c r="R232" s="131"/>
      <c r="S232" s="131"/>
      <c r="T232" s="131"/>
      <c r="U232" s="131"/>
      <c r="V232" s="131"/>
      <c r="W232" s="131"/>
      <c r="X232" s="131"/>
      <c r="Y232" s="131"/>
      <c r="Z232" s="131"/>
    </row>
    <row r="233" ht="15.75" customHeight="1">
      <c r="A233" s="131"/>
      <c r="B233" s="131"/>
      <c r="C233" s="131"/>
      <c r="D233" s="131"/>
      <c r="E233" s="131"/>
      <c r="F233" s="131"/>
      <c r="G233" s="131"/>
      <c r="H233" s="131"/>
      <c r="I233" s="131"/>
      <c r="J233" s="131"/>
      <c r="K233" s="131"/>
      <c r="L233" s="131"/>
      <c r="M233" s="131"/>
      <c r="N233" s="131"/>
      <c r="O233" s="131"/>
      <c r="P233" s="131"/>
      <c r="Q233" s="131"/>
      <c r="R233" s="131"/>
      <c r="S233" s="131"/>
      <c r="T233" s="131"/>
      <c r="U233" s="131"/>
      <c r="V233" s="131"/>
      <c r="W233" s="131"/>
      <c r="X233" s="131"/>
      <c r="Y233" s="131"/>
      <c r="Z233" s="131"/>
    </row>
    <row r="234" ht="15.75" customHeight="1">
      <c r="A234" s="131"/>
      <c r="B234" s="131"/>
      <c r="C234" s="131"/>
      <c r="D234" s="131"/>
      <c r="E234" s="131"/>
      <c r="F234" s="131"/>
      <c r="G234" s="131"/>
      <c r="H234" s="131"/>
      <c r="I234" s="131"/>
      <c r="J234" s="131"/>
      <c r="K234" s="131"/>
      <c r="L234" s="131"/>
      <c r="M234" s="131"/>
      <c r="N234" s="131"/>
      <c r="O234" s="131"/>
      <c r="P234" s="131"/>
      <c r="Q234" s="131"/>
      <c r="R234" s="131"/>
      <c r="S234" s="131"/>
      <c r="T234" s="131"/>
      <c r="U234" s="131"/>
      <c r="V234" s="131"/>
      <c r="W234" s="131"/>
      <c r="X234" s="131"/>
      <c r="Y234" s="131"/>
      <c r="Z234" s="131"/>
    </row>
    <row r="235" ht="15.75" customHeight="1">
      <c r="A235" s="131"/>
      <c r="B235" s="131"/>
      <c r="C235" s="131"/>
      <c r="D235" s="131"/>
      <c r="E235" s="131"/>
      <c r="F235" s="131"/>
      <c r="G235" s="131"/>
      <c r="H235" s="131"/>
      <c r="I235" s="131"/>
      <c r="J235" s="131"/>
      <c r="K235" s="131"/>
      <c r="L235" s="131"/>
      <c r="M235" s="131"/>
      <c r="N235" s="131"/>
      <c r="O235" s="131"/>
      <c r="P235" s="131"/>
      <c r="Q235" s="131"/>
      <c r="R235" s="131"/>
      <c r="S235" s="131"/>
      <c r="T235" s="131"/>
      <c r="U235" s="131"/>
      <c r="V235" s="131"/>
      <c r="W235" s="131"/>
      <c r="X235" s="131"/>
      <c r="Y235" s="131"/>
      <c r="Z235" s="131"/>
    </row>
    <row r="236" ht="15.75" customHeight="1">
      <c r="A236" s="131"/>
      <c r="B236" s="131"/>
      <c r="C236" s="131"/>
      <c r="D236" s="131"/>
      <c r="E236" s="131"/>
      <c r="F236" s="131"/>
      <c r="G236" s="131"/>
      <c r="H236" s="131"/>
      <c r="I236" s="131"/>
      <c r="J236" s="131"/>
      <c r="K236" s="131"/>
      <c r="L236" s="131"/>
      <c r="M236" s="131"/>
      <c r="N236" s="131"/>
      <c r="O236" s="131"/>
      <c r="P236" s="131"/>
      <c r="Q236" s="131"/>
      <c r="R236" s="131"/>
      <c r="S236" s="131"/>
      <c r="T236" s="131"/>
      <c r="U236" s="131"/>
      <c r="V236" s="131"/>
      <c r="W236" s="131"/>
      <c r="X236" s="131"/>
      <c r="Y236" s="131"/>
      <c r="Z236" s="131"/>
    </row>
    <row r="237" ht="15.75" customHeight="1">
      <c r="A237" s="131"/>
      <c r="B237" s="131"/>
      <c r="C237" s="131"/>
      <c r="D237" s="131"/>
      <c r="E237" s="131"/>
      <c r="F237" s="131"/>
      <c r="G237" s="131"/>
      <c r="H237" s="131"/>
      <c r="I237" s="131"/>
      <c r="J237" s="131"/>
      <c r="K237" s="131"/>
      <c r="L237" s="131"/>
      <c r="M237" s="131"/>
      <c r="N237" s="131"/>
      <c r="O237" s="131"/>
      <c r="P237" s="131"/>
      <c r="Q237" s="131"/>
      <c r="R237" s="131"/>
      <c r="S237" s="131"/>
      <c r="T237" s="131"/>
      <c r="U237" s="131"/>
      <c r="V237" s="131"/>
      <c r="W237" s="131"/>
      <c r="X237" s="131"/>
      <c r="Y237" s="131"/>
      <c r="Z237" s="131"/>
    </row>
    <row r="238" ht="15.75" customHeight="1">
      <c r="A238" s="131"/>
      <c r="B238" s="131"/>
      <c r="C238" s="131"/>
      <c r="D238" s="131"/>
      <c r="E238" s="131"/>
      <c r="F238" s="131"/>
      <c r="G238" s="131"/>
      <c r="H238" s="131"/>
      <c r="I238" s="131"/>
      <c r="J238" s="131"/>
      <c r="K238" s="131"/>
      <c r="L238" s="131"/>
      <c r="M238" s="131"/>
      <c r="N238" s="131"/>
      <c r="O238" s="131"/>
      <c r="P238" s="131"/>
      <c r="Q238" s="131"/>
      <c r="R238" s="131"/>
      <c r="S238" s="131"/>
      <c r="T238" s="131"/>
      <c r="U238" s="131"/>
      <c r="V238" s="131"/>
      <c r="W238" s="131"/>
      <c r="X238" s="131"/>
      <c r="Y238" s="131"/>
      <c r="Z238" s="131"/>
    </row>
    <row r="239" ht="15.75" customHeight="1">
      <c r="A239" s="131"/>
      <c r="B239" s="131"/>
      <c r="C239" s="131"/>
      <c r="D239" s="131"/>
      <c r="E239" s="131"/>
      <c r="F239" s="131"/>
      <c r="G239" s="131"/>
      <c r="H239" s="131"/>
      <c r="I239" s="131"/>
      <c r="J239" s="131"/>
      <c r="K239" s="131"/>
      <c r="L239" s="131"/>
      <c r="M239" s="131"/>
      <c r="N239" s="131"/>
      <c r="O239" s="131"/>
      <c r="P239" s="131"/>
      <c r="Q239" s="131"/>
      <c r="R239" s="131"/>
      <c r="S239" s="131"/>
      <c r="T239" s="131"/>
      <c r="U239" s="131"/>
      <c r="V239" s="131"/>
      <c r="W239" s="131"/>
      <c r="X239" s="131"/>
      <c r="Y239" s="131"/>
      <c r="Z239" s="131"/>
    </row>
    <row r="240" ht="15.75" customHeight="1">
      <c r="A240" s="131"/>
      <c r="B240" s="131"/>
      <c r="C240" s="131"/>
      <c r="D240" s="131"/>
      <c r="E240" s="131"/>
      <c r="F240" s="131"/>
      <c r="G240" s="131"/>
      <c r="H240" s="131"/>
      <c r="I240" s="131"/>
      <c r="J240" s="131"/>
      <c r="K240" s="131"/>
      <c r="L240" s="131"/>
      <c r="M240" s="131"/>
      <c r="N240" s="131"/>
      <c r="O240" s="131"/>
      <c r="P240" s="131"/>
      <c r="Q240" s="131"/>
      <c r="R240" s="131"/>
      <c r="S240" s="131"/>
      <c r="T240" s="131"/>
      <c r="U240" s="131"/>
      <c r="V240" s="131"/>
      <c r="W240" s="131"/>
      <c r="X240" s="131"/>
      <c r="Y240" s="131"/>
      <c r="Z240" s="131"/>
    </row>
    <row r="241" ht="15.75" customHeight="1">
      <c r="A241" s="131"/>
      <c r="B241" s="131"/>
      <c r="C241" s="131"/>
      <c r="D241" s="131"/>
      <c r="E241" s="131"/>
      <c r="F241" s="131"/>
      <c r="G241" s="131"/>
      <c r="H241" s="131"/>
      <c r="I241" s="131"/>
      <c r="J241" s="131"/>
      <c r="K241" s="131"/>
      <c r="L241" s="131"/>
      <c r="M241" s="131"/>
      <c r="N241" s="131"/>
      <c r="O241" s="131"/>
      <c r="P241" s="131"/>
      <c r="Q241" s="131"/>
      <c r="R241" s="131"/>
      <c r="S241" s="131"/>
      <c r="T241" s="131"/>
      <c r="U241" s="131"/>
      <c r="V241" s="131"/>
      <c r="W241" s="131"/>
      <c r="X241" s="131"/>
      <c r="Y241" s="131"/>
      <c r="Z241" s="131"/>
    </row>
    <row r="242" ht="15.75" customHeight="1">
      <c r="A242" s="131"/>
      <c r="B242" s="131"/>
      <c r="C242" s="131"/>
      <c r="D242" s="131"/>
      <c r="E242" s="131"/>
      <c r="F242" s="131"/>
      <c r="G242" s="131"/>
      <c r="H242" s="131"/>
      <c r="I242" s="131"/>
      <c r="J242" s="131"/>
      <c r="K242" s="131"/>
      <c r="L242" s="131"/>
      <c r="M242" s="131"/>
      <c r="N242" s="131"/>
      <c r="O242" s="131"/>
      <c r="P242" s="131"/>
      <c r="Q242" s="131"/>
      <c r="R242" s="131"/>
      <c r="S242" s="131"/>
      <c r="T242" s="131"/>
      <c r="U242" s="131"/>
      <c r="V242" s="131"/>
      <c r="W242" s="131"/>
      <c r="X242" s="131"/>
      <c r="Y242" s="131"/>
      <c r="Z242" s="131"/>
    </row>
    <row r="243" ht="15.75" customHeight="1">
      <c r="A243" s="131"/>
      <c r="B243" s="131"/>
      <c r="C243" s="131"/>
      <c r="D243" s="131"/>
      <c r="E243" s="131"/>
      <c r="F243" s="131"/>
      <c r="G243" s="131"/>
      <c r="H243" s="131"/>
      <c r="I243" s="131"/>
      <c r="J243" s="131"/>
      <c r="K243" s="131"/>
      <c r="L243" s="131"/>
      <c r="M243" s="131"/>
      <c r="N243" s="131"/>
      <c r="O243" s="131"/>
      <c r="P243" s="131"/>
      <c r="Q243" s="131"/>
      <c r="R243" s="131"/>
      <c r="S243" s="131"/>
      <c r="T243" s="131"/>
      <c r="U243" s="131"/>
      <c r="V243" s="131"/>
      <c r="W243" s="131"/>
      <c r="X243" s="131"/>
      <c r="Y243" s="131"/>
      <c r="Z243" s="131"/>
    </row>
    <row r="244" ht="15.75" customHeight="1">
      <c r="A244" s="131"/>
      <c r="B244" s="131"/>
      <c r="C244" s="131"/>
      <c r="D244" s="131"/>
      <c r="E244" s="131"/>
      <c r="F244" s="131"/>
      <c r="G244" s="131"/>
      <c r="H244" s="131"/>
      <c r="I244" s="131"/>
      <c r="J244" s="131"/>
      <c r="K244" s="131"/>
      <c r="L244" s="131"/>
      <c r="M244" s="131"/>
      <c r="N244" s="131"/>
      <c r="O244" s="131"/>
      <c r="P244" s="131"/>
      <c r="Q244" s="131"/>
      <c r="R244" s="131"/>
      <c r="S244" s="131"/>
      <c r="T244" s="131"/>
      <c r="U244" s="131"/>
      <c r="V244" s="131"/>
      <c r="W244" s="131"/>
      <c r="X244" s="131"/>
      <c r="Y244" s="131"/>
      <c r="Z244" s="131"/>
    </row>
    <row r="245" ht="15.75" customHeight="1">
      <c r="A245" s="131"/>
      <c r="B245" s="131"/>
      <c r="C245" s="131"/>
      <c r="D245" s="131"/>
      <c r="E245" s="131"/>
      <c r="F245" s="131"/>
      <c r="G245" s="131"/>
      <c r="H245" s="131"/>
      <c r="I245" s="131"/>
      <c r="J245" s="131"/>
      <c r="K245" s="131"/>
      <c r="L245" s="131"/>
      <c r="M245" s="131"/>
      <c r="N245" s="131"/>
      <c r="O245" s="131"/>
      <c r="P245" s="131"/>
      <c r="Q245" s="131"/>
      <c r="R245" s="131"/>
      <c r="S245" s="131"/>
      <c r="T245" s="131"/>
      <c r="U245" s="131"/>
      <c r="V245" s="131"/>
      <c r="W245" s="131"/>
      <c r="X245" s="131"/>
      <c r="Y245" s="131"/>
      <c r="Z245" s="131"/>
    </row>
    <row r="246" ht="15.75" customHeight="1">
      <c r="A246" s="131"/>
      <c r="B246" s="131"/>
      <c r="C246" s="131"/>
      <c r="D246" s="131"/>
      <c r="E246" s="131"/>
      <c r="F246" s="131"/>
      <c r="G246" s="131"/>
      <c r="H246" s="131"/>
      <c r="I246" s="131"/>
      <c r="J246" s="131"/>
      <c r="K246" s="131"/>
      <c r="L246" s="131"/>
      <c r="M246" s="131"/>
      <c r="N246" s="131"/>
      <c r="O246" s="131"/>
      <c r="P246" s="131"/>
      <c r="Q246" s="131"/>
      <c r="R246" s="131"/>
      <c r="S246" s="131"/>
      <c r="T246" s="131"/>
      <c r="U246" s="131"/>
      <c r="V246" s="131"/>
      <c r="W246" s="131"/>
      <c r="X246" s="131"/>
      <c r="Y246" s="131"/>
      <c r="Z246" s="131"/>
    </row>
    <row r="247" ht="15.75" customHeight="1">
      <c r="A247" s="131"/>
      <c r="B247" s="131"/>
      <c r="C247" s="131"/>
      <c r="D247" s="131"/>
      <c r="E247" s="131"/>
      <c r="F247" s="131"/>
      <c r="G247" s="131"/>
      <c r="H247" s="131"/>
      <c r="I247" s="131"/>
      <c r="J247" s="131"/>
      <c r="K247" s="131"/>
      <c r="L247" s="131"/>
      <c r="M247" s="131"/>
      <c r="N247" s="131"/>
      <c r="O247" s="131"/>
      <c r="P247" s="131"/>
      <c r="Q247" s="131"/>
      <c r="R247" s="131"/>
      <c r="S247" s="131"/>
      <c r="T247" s="131"/>
      <c r="U247" s="131"/>
      <c r="V247" s="131"/>
      <c r="W247" s="131"/>
      <c r="X247" s="131"/>
      <c r="Y247" s="131"/>
      <c r="Z247" s="131"/>
    </row>
    <row r="248" ht="15.75" customHeight="1">
      <c r="A248" s="131"/>
      <c r="B248" s="131"/>
      <c r="C248" s="131"/>
      <c r="D248" s="131"/>
      <c r="E248" s="131"/>
      <c r="F248" s="131"/>
      <c r="G248" s="131"/>
      <c r="H248" s="131"/>
      <c r="I248" s="131"/>
      <c r="J248" s="131"/>
      <c r="K248" s="131"/>
      <c r="L248" s="131"/>
      <c r="M248" s="131"/>
      <c r="N248" s="131"/>
      <c r="O248" s="131"/>
      <c r="P248" s="131"/>
      <c r="Q248" s="131"/>
      <c r="R248" s="131"/>
      <c r="S248" s="131"/>
      <c r="T248" s="131"/>
      <c r="U248" s="131"/>
      <c r="V248" s="131"/>
      <c r="W248" s="131"/>
      <c r="X248" s="131"/>
      <c r="Y248" s="131"/>
      <c r="Z248" s="131"/>
    </row>
    <row r="249" ht="15.75" customHeight="1">
      <c r="A249" s="131"/>
      <c r="B249" s="131"/>
      <c r="C249" s="131"/>
      <c r="D249" s="131"/>
      <c r="E249" s="131"/>
      <c r="F249" s="131"/>
      <c r="G249" s="131"/>
      <c r="H249" s="131"/>
      <c r="I249" s="131"/>
      <c r="J249" s="131"/>
      <c r="K249" s="131"/>
      <c r="L249" s="131"/>
      <c r="M249" s="131"/>
      <c r="N249" s="131"/>
      <c r="O249" s="131"/>
      <c r="P249" s="131"/>
      <c r="Q249" s="131"/>
      <c r="R249" s="131"/>
      <c r="S249" s="131"/>
      <c r="T249" s="131"/>
      <c r="U249" s="131"/>
      <c r="V249" s="131"/>
      <c r="W249" s="131"/>
      <c r="X249" s="131"/>
      <c r="Y249" s="131"/>
      <c r="Z249" s="131"/>
    </row>
    <row r="250" ht="15.75" customHeight="1">
      <c r="A250" s="131"/>
      <c r="B250" s="131"/>
      <c r="C250" s="131"/>
      <c r="D250" s="131"/>
      <c r="E250" s="131"/>
      <c r="F250" s="131"/>
      <c r="G250" s="131"/>
      <c r="H250" s="131"/>
      <c r="I250" s="131"/>
      <c r="J250" s="131"/>
      <c r="K250" s="131"/>
      <c r="L250" s="131"/>
      <c r="M250" s="131"/>
      <c r="N250" s="131"/>
      <c r="O250" s="131"/>
      <c r="P250" s="131"/>
      <c r="Q250" s="131"/>
      <c r="R250" s="131"/>
      <c r="S250" s="131"/>
      <c r="T250" s="131"/>
      <c r="U250" s="131"/>
      <c r="V250" s="131"/>
      <c r="W250" s="131"/>
      <c r="X250" s="131"/>
      <c r="Y250" s="131"/>
      <c r="Z250" s="131"/>
    </row>
    <row r="251" ht="15.75" customHeight="1">
      <c r="A251" s="131"/>
      <c r="B251" s="131"/>
      <c r="C251" s="131"/>
      <c r="D251" s="131"/>
      <c r="E251" s="131"/>
      <c r="F251" s="131"/>
      <c r="G251" s="131"/>
      <c r="H251" s="131"/>
      <c r="I251" s="131"/>
      <c r="J251" s="131"/>
      <c r="K251" s="131"/>
      <c r="L251" s="131"/>
      <c r="M251" s="131"/>
      <c r="N251" s="131"/>
      <c r="O251" s="131"/>
      <c r="P251" s="131"/>
      <c r="Q251" s="131"/>
      <c r="R251" s="131"/>
      <c r="S251" s="131"/>
      <c r="T251" s="131"/>
      <c r="U251" s="131"/>
      <c r="V251" s="131"/>
      <c r="W251" s="131"/>
      <c r="X251" s="131"/>
      <c r="Y251" s="131"/>
      <c r="Z251" s="131"/>
    </row>
    <row r="252" ht="15.75" customHeight="1">
      <c r="A252" s="131"/>
      <c r="B252" s="131"/>
      <c r="C252" s="131"/>
      <c r="D252" s="131"/>
      <c r="E252" s="131"/>
      <c r="F252" s="131"/>
      <c r="G252" s="131"/>
      <c r="H252" s="131"/>
      <c r="I252" s="131"/>
      <c r="J252" s="131"/>
      <c r="K252" s="131"/>
      <c r="L252" s="131"/>
      <c r="M252" s="131"/>
      <c r="N252" s="131"/>
      <c r="O252" s="131"/>
      <c r="P252" s="131"/>
      <c r="Q252" s="131"/>
      <c r="R252" s="131"/>
      <c r="S252" s="131"/>
      <c r="T252" s="131"/>
      <c r="U252" s="131"/>
      <c r="V252" s="131"/>
      <c r="W252" s="131"/>
      <c r="X252" s="131"/>
      <c r="Y252" s="131"/>
      <c r="Z252" s="131"/>
    </row>
    <row r="253" ht="15.75" customHeight="1">
      <c r="A253" s="131"/>
      <c r="B253" s="131"/>
      <c r="C253" s="131"/>
      <c r="D253" s="131"/>
      <c r="E253" s="131"/>
      <c r="F253" s="131"/>
      <c r="G253" s="131"/>
      <c r="H253" s="131"/>
      <c r="I253" s="131"/>
      <c r="J253" s="131"/>
      <c r="K253" s="131"/>
      <c r="L253" s="131"/>
      <c r="M253" s="131"/>
      <c r="N253" s="131"/>
      <c r="O253" s="131"/>
      <c r="P253" s="131"/>
      <c r="Q253" s="131"/>
      <c r="R253" s="131"/>
      <c r="S253" s="131"/>
      <c r="T253" s="131"/>
      <c r="U253" s="131"/>
      <c r="V253" s="131"/>
      <c r="W253" s="131"/>
      <c r="X253" s="131"/>
      <c r="Y253" s="131"/>
      <c r="Z253" s="131"/>
    </row>
    <row r="254" ht="15.75" customHeight="1">
      <c r="A254" s="131"/>
      <c r="B254" s="131"/>
      <c r="C254" s="131"/>
      <c r="D254" s="131"/>
      <c r="E254" s="131"/>
      <c r="F254" s="131"/>
      <c r="G254" s="131"/>
      <c r="H254" s="131"/>
      <c r="I254" s="131"/>
      <c r="J254" s="131"/>
      <c r="K254" s="131"/>
      <c r="L254" s="131"/>
      <c r="M254" s="131"/>
      <c r="N254" s="131"/>
      <c r="O254" s="131"/>
      <c r="P254" s="131"/>
      <c r="Q254" s="131"/>
      <c r="R254" s="131"/>
      <c r="S254" s="131"/>
      <c r="T254" s="131"/>
      <c r="U254" s="131"/>
      <c r="V254" s="131"/>
      <c r="W254" s="131"/>
      <c r="X254" s="131"/>
      <c r="Y254" s="131"/>
      <c r="Z254" s="131"/>
    </row>
    <row r="255" ht="15.75" customHeight="1">
      <c r="A255" s="131"/>
      <c r="B255" s="131"/>
      <c r="C255" s="131"/>
      <c r="D255" s="131"/>
      <c r="E255" s="131"/>
      <c r="F255" s="131"/>
      <c r="G255" s="131"/>
      <c r="H255" s="131"/>
      <c r="I255" s="131"/>
      <c r="J255" s="131"/>
      <c r="K255" s="131"/>
      <c r="L255" s="131"/>
      <c r="M255" s="131"/>
      <c r="N255" s="131"/>
      <c r="O255" s="131"/>
      <c r="P255" s="131"/>
      <c r="Q255" s="131"/>
      <c r="R255" s="131"/>
      <c r="S255" s="131"/>
      <c r="T255" s="131"/>
      <c r="U255" s="131"/>
      <c r="V255" s="131"/>
      <c r="W255" s="131"/>
      <c r="X255" s="131"/>
      <c r="Y255" s="131"/>
      <c r="Z255" s="131"/>
    </row>
    <row r="256" ht="15.75" customHeight="1">
      <c r="A256" s="131"/>
      <c r="B256" s="131"/>
      <c r="C256" s="131"/>
      <c r="D256" s="131"/>
      <c r="E256" s="131"/>
      <c r="F256" s="131"/>
      <c r="G256" s="131"/>
      <c r="H256" s="131"/>
      <c r="I256" s="131"/>
      <c r="J256" s="131"/>
      <c r="K256" s="131"/>
      <c r="L256" s="131"/>
      <c r="M256" s="131"/>
      <c r="N256" s="131"/>
      <c r="O256" s="131"/>
      <c r="P256" s="131"/>
      <c r="Q256" s="131"/>
      <c r="R256" s="131"/>
      <c r="S256" s="131"/>
      <c r="T256" s="131"/>
      <c r="U256" s="131"/>
      <c r="V256" s="131"/>
      <c r="W256" s="131"/>
      <c r="X256" s="131"/>
      <c r="Y256" s="131"/>
      <c r="Z256" s="131"/>
    </row>
    <row r="257" ht="15.75" customHeight="1">
      <c r="A257" s="131"/>
      <c r="B257" s="131"/>
      <c r="C257" s="131"/>
      <c r="D257" s="131"/>
      <c r="E257" s="131"/>
      <c r="F257" s="131"/>
      <c r="G257" s="131"/>
      <c r="H257" s="131"/>
      <c r="I257" s="131"/>
      <c r="J257" s="131"/>
      <c r="K257" s="131"/>
      <c r="L257" s="131"/>
      <c r="M257" s="131"/>
      <c r="N257" s="131"/>
      <c r="O257" s="131"/>
      <c r="P257" s="131"/>
      <c r="Q257" s="131"/>
      <c r="R257" s="131"/>
      <c r="S257" s="131"/>
      <c r="T257" s="131"/>
      <c r="U257" s="131"/>
      <c r="V257" s="131"/>
      <c r="W257" s="131"/>
      <c r="X257" s="131"/>
      <c r="Y257" s="131"/>
      <c r="Z257" s="131"/>
    </row>
    <row r="258" ht="15.75" customHeight="1">
      <c r="A258" s="131"/>
      <c r="B258" s="131"/>
      <c r="C258" s="131"/>
      <c r="D258" s="131"/>
      <c r="E258" s="131"/>
      <c r="F258" s="131"/>
      <c r="G258" s="131"/>
      <c r="H258" s="131"/>
      <c r="I258" s="131"/>
      <c r="J258" s="131"/>
      <c r="K258" s="131"/>
      <c r="L258" s="131"/>
      <c r="M258" s="131"/>
      <c r="N258" s="131"/>
      <c r="O258" s="131"/>
      <c r="P258" s="131"/>
      <c r="Q258" s="131"/>
      <c r="R258" s="131"/>
      <c r="S258" s="131"/>
      <c r="T258" s="131"/>
      <c r="U258" s="131"/>
      <c r="V258" s="131"/>
      <c r="W258" s="131"/>
      <c r="X258" s="131"/>
      <c r="Y258" s="131"/>
      <c r="Z258" s="131"/>
    </row>
    <row r="259" ht="15.75" customHeight="1">
      <c r="A259" s="131"/>
      <c r="B259" s="131"/>
      <c r="C259" s="131"/>
      <c r="D259" s="131"/>
      <c r="E259" s="131"/>
      <c r="F259" s="131"/>
      <c r="G259" s="131"/>
      <c r="H259" s="131"/>
      <c r="I259" s="131"/>
      <c r="J259" s="131"/>
      <c r="K259" s="131"/>
      <c r="L259" s="131"/>
      <c r="M259" s="131"/>
      <c r="N259" s="131"/>
      <c r="O259" s="131"/>
      <c r="P259" s="131"/>
      <c r="Q259" s="131"/>
      <c r="R259" s="131"/>
      <c r="S259" s="131"/>
      <c r="T259" s="131"/>
      <c r="U259" s="131"/>
      <c r="V259" s="131"/>
      <c r="W259" s="131"/>
      <c r="X259" s="131"/>
      <c r="Y259" s="131"/>
      <c r="Z259" s="131"/>
    </row>
    <row r="260" ht="15.75" customHeight="1">
      <c r="A260" s="131"/>
      <c r="B260" s="131"/>
      <c r="C260" s="131"/>
      <c r="D260" s="131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</row>
    <row r="261" ht="15.75" customHeight="1">
      <c r="A261" s="131"/>
      <c r="B261" s="131"/>
      <c r="C261" s="131"/>
      <c r="D261" s="131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1"/>
      <c r="W261" s="131"/>
      <c r="X261" s="131"/>
      <c r="Y261" s="131"/>
      <c r="Z261" s="131"/>
    </row>
    <row r="262" ht="15.75" customHeight="1">
      <c r="A262" s="131"/>
      <c r="B262" s="131"/>
      <c r="C262" s="131"/>
      <c r="D262" s="131"/>
      <c r="E262" s="131"/>
      <c r="F262" s="131"/>
      <c r="G262" s="131"/>
      <c r="H262" s="131"/>
      <c r="I262" s="131"/>
      <c r="J262" s="131"/>
      <c r="K262" s="131"/>
      <c r="L262" s="131"/>
      <c r="M262" s="131"/>
      <c r="N262" s="131"/>
      <c r="O262" s="131"/>
      <c r="P262" s="131"/>
      <c r="Q262" s="131"/>
      <c r="R262" s="131"/>
      <c r="S262" s="131"/>
      <c r="T262" s="131"/>
      <c r="U262" s="131"/>
      <c r="V262" s="131"/>
      <c r="W262" s="131"/>
      <c r="X262" s="131"/>
      <c r="Y262" s="131"/>
      <c r="Z262" s="131"/>
    </row>
    <row r="263" ht="15.75" customHeight="1">
      <c r="A263" s="131"/>
      <c r="B263" s="131"/>
      <c r="C263" s="131"/>
      <c r="D263" s="131"/>
      <c r="E263" s="131"/>
      <c r="F263" s="131"/>
      <c r="G263" s="131"/>
      <c r="H263" s="131"/>
      <c r="I263" s="131"/>
      <c r="J263" s="131"/>
      <c r="K263" s="131"/>
      <c r="L263" s="131"/>
      <c r="M263" s="131"/>
      <c r="N263" s="131"/>
      <c r="O263" s="131"/>
      <c r="P263" s="131"/>
      <c r="Q263" s="131"/>
      <c r="R263" s="131"/>
      <c r="S263" s="131"/>
      <c r="T263" s="131"/>
      <c r="U263" s="131"/>
      <c r="V263" s="131"/>
      <c r="W263" s="131"/>
      <c r="X263" s="131"/>
      <c r="Y263" s="131"/>
      <c r="Z263" s="131"/>
    </row>
    <row r="264" ht="15.75" customHeight="1">
      <c r="A264" s="131"/>
      <c r="B264" s="131"/>
      <c r="C264" s="131"/>
      <c r="D264" s="131"/>
      <c r="E264" s="131"/>
      <c r="F264" s="131"/>
      <c r="G264" s="131"/>
      <c r="H264" s="131"/>
      <c r="I264" s="131"/>
      <c r="J264" s="131"/>
      <c r="K264" s="131"/>
      <c r="L264" s="131"/>
      <c r="M264" s="131"/>
      <c r="N264" s="131"/>
      <c r="O264" s="131"/>
      <c r="P264" s="131"/>
      <c r="Q264" s="131"/>
      <c r="R264" s="131"/>
      <c r="S264" s="131"/>
      <c r="T264" s="131"/>
      <c r="U264" s="131"/>
      <c r="V264" s="131"/>
      <c r="W264" s="131"/>
      <c r="X264" s="131"/>
      <c r="Y264" s="131"/>
      <c r="Z264" s="131"/>
    </row>
    <row r="265" ht="15.75" customHeight="1">
      <c r="A265" s="131"/>
      <c r="B265" s="131"/>
      <c r="C265" s="131"/>
      <c r="D265" s="131"/>
      <c r="E265" s="131"/>
      <c r="F265" s="131"/>
      <c r="G265" s="131"/>
      <c r="H265" s="131"/>
      <c r="I265" s="131"/>
      <c r="J265" s="131"/>
      <c r="K265" s="131"/>
      <c r="L265" s="131"/>
      <c r="M265" s="131"/>
      <c r="N265" s="131"/>
      <c r="O265" s="131"/>
      <c r="P265" s="131"/>
      <c r="Q265" s="131"/>
      <c r="R265" s="131"/>
      <c r="S265" s="131"/>
      <c r="T265" s="131"/>
      <c r="U265" s="131"/>
      <c r="V265" s="131"/>
      <c r="W265" s="131"/>
      <c r="X265" s="131"/>
      <c r="Y265" s="131"/>
      <c r="Z265" s="131"/>
    </row>
    <row r="266" ht="15.75" customHeight="1">
      <c r="A266" s="131"/>
      <c r="B266" s="131"/>
      <c r="C266" s="131"/>
      <c r="D266" s="131"/>
      <c r="E266" s="131"/>
      <c r="F266" s="131"/>
      <c r="G266" s="131"/>
      <c r="H266" s="131"/>
      <c r="I266" s="131"/>
      <c r="J266" s="131"/>
      <c r="K266" s="131"/>
      <c r="L266" s="131"/>
      <c r="M266" s="131"/>
      <c r="N266" s="131"/>
      <c r="O266" s="131"/>
      <c r="P266" s="131"/>
      <c r="Q266" s="131"/>
      <c r="R266" s="131"/>
      <c r="S266" s="131"/>
      <c r="T266" s="131"/>
      <c r="U266" s="131"/>
      <c r="V266" s="131"/>
      <c r="W266" s="131"/>
      <c r="X266" s="131"/>
      <c r="Y266" s="131"/>
      <c r="Z266" s="131"/>
    </row>
    <row r="267" ht="15.75" customHeight="1">
      <c r="A267" s="131"/>
      <c r="B267" s="131"/>
      <c r="C267" s="131"/>
      <c r="D267" s="131"/>
      <c r="E267" s="131"/>
      <c r="F267" s="131"/>
      <c r="G267" s="131"/>
      <c r="H267" s="131"/>
      <c r="I267" s="131"/>
      <c r="J267" s="131"/>
      <c r="K267" s="131"/>
      <c r="L267" s="131"/>
      <c r="M267" s="131"/>
      <c r="N267" s="131"/>
      <c r="O267" s="131"/>
      <c r="P267" s="131"/>
      <c r="Q267" s="131"/>
      <c r="R267" s="131"/>
      <c r="S267" s="131"/>
      <c r="T267" s="131"/>
      <c r="U267" s="131"/>
      <c r="V267" s="131"/>
      <c r="W267" s="131"/>
      <c r="X267" s="131"/>
      <c r="Y267" s="131"/>
      <c r="Z267" s="131"/>
    </row>
    <row r="268" ht="15.75" customHeight="1">
      <c r="A268" s="131"/>
      <c r="B268" s="131"/>
      <c r="C268" s="131"/>
      <c r="D268" s="131"/>
      <c r="E268" s="131"/>
      <c r="F268" s="131"/>
      <c r="G268" s="131"/>
      <c r="H268" s="131"/>
      <c r="I268" s="131"/>
      <c r="J268" s="131"/>
      <c r="K268" s="131"/>
      <c r="L268" s="131"/>
      <c r="M268" s="131"/>
      <c r="N268" s="131"/>
      <c r="O268" s="131"/>
      <c r="P268" s="131"/>
      <c r="Q268" s="131"/>
      <c r="R268" s="131"/>
      <c r="S268" s="131"/>
      <c r="T268" s="131"/>
      <c r="U268" s="131"/>
      <c r="V268" s="131"/>
      <c r="W268" s="131"/>
      <c r="X268" s="131"/>
      <c r="Y268" s="131"/>
      <c r="Z268" s="131"/>
    </row>
    <row r="269" ht="15.75" customHeight="1">
      <c r="A269" s="131"/>
      <c r="B269" s="131"/>
      <c r="C269" s="131"/>
      <c r="D269" s="131"/>
      <c r="E269" s="131"/>
      <c r="F269" s="131"/>
      <c r="G269" s="131"/>
      <c r="H269" s="131"/>
      <c r="I269" s="131"/>
      <c r="J269" s="131"/>
      <c r="K269" s="131"/>
      <c r="L269" s="131"/>
      <c r="M269" s="131"/>
      <c r="N269" s="131"/>
      <c r="O269" s="131"/>
      <c r="P269" s="131"/>
      <c r="Q269" s="131"/>
      <c r="R269" s="131"/>
      <c r="S269" s="131"/>
      <c r="T269" s="131"/>
      <c r="U269" s="131"/>
      <c r="V269" s="131"/>
      <c r="W269" s="131"/>
      <c r="X269" s="131"/>
      <c r="Y269" s="131"/>
      <c r="Z269" s="131"/>
    </row>
    <row r="270" ht="15.75" customHeight="1">
      <c r="A270" s="131"/>
      <c r="B270" s="131"/>
      <c r="C270" s="131"/>
      <c r="D270" s="131"/>
      <c r="E270" s="131"/>
      <c r="F270" s="131"/>
      <c r="G270" s="131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</row>
    <row r="271" ht="15.75" customHeight="1">
      <c r="A271" s="131"/>
      <c r="B271" s="131"/>
      <c r="C271" s="131"/>
      <c r="D271" s="131"/>
      <c r="E271" s="131"/>
      <c r="F271" s="131"/>
      <c r="G271" s="131"/>
      <c r="H271" s="131"/>
      <c r="I271" s="131"/>
      <c r="J271" s="131"/>
      <c r="K271" s="131"/>
      <c r="L271" s="131"/>
      <c r="M271" s="131"/>
      <c r="N271" s="131"/>
      <c r="O271" s="131"/>
      <c r="P271" s="131"/>
      <c r="Q271" s="131"/>
      <c r="R271" s="131"/>
      <c r="S271" s="131"/>
      <c r="T271" s="131"/>
      <c r="U271" s="131"/>
      <c r="V271" s="131"/>
      <c r="W271" s="131"/>
      <c r="X271" s="131"/>
      <c r="Y271" s="131"/>
      <c r="Z271" s="131"/>
    </row>
    <row r="272" ht="15.75" customHeight="1">
      <c r="A272" s="131"/>
      <c r="B272" s="131"/>
      <c r="C272" s="131"/>
      <c r="D272" s="131"/>
      <c r="E272" s="131"/>
      <c r="F272" s="131"/>
      <c r="G272" s="131"/>
      <c r="H272" s="131"/>
      <c r="I272" s="131"/>
      <c r="J272" s="131"/>
      <c r="K272" s="131"/>
      <c r="L272" s="131"/>
      <c r="M272" s="131"/>
      <c r="N272" s="131"/>
      <c r="O272" s="131"/>
      <c r="P272" s="131"/>
      <c r="Q272" s="131"/>
      <c r="R272" s="131"/>
      <c r="S272" s="131"/>
      <c r="T272" s="131"/>
      <c r="U272" s="131"/>
      <c r="V272" s="131"/>
      <c r="W272" s="131"/>
      <c r="X272" s="131"/>
      <c r="Y272" s="131"/>
      <c r="Z272" s="131"/>
    </row>
    <row r="273" ht="15.75" customHeight="1">
      <c r="A273" s="131"/>
      <c r="B273" s="131"/>
      <c r="C273" s="131"/>
      <c r="D273" s="131"/>
      <c r="E273" s="131"/>
      <c r="F273" s="131"/>
      <c r="G273" s="131"/>
      <c r="H273" s="131"/>
      <c r="I273" s="131"/>
      <c r="J273" s="131"/>
      <c r="K273" s="131"/>
      <c r="L273" s="131"/>
      <c r="M273" s="131"/>
      <c r="N273" s="131"/>
      <c r="O273" s="131"/>
      <c r="P273" s="131"/>
      <c r="Q273" s="131"/>
      <c r="R273" s="131"/>
      <c r="S273" s="131"/>
      <c r="T273" s="131"/>
      <c r="U273" s="131"/>
      <c r="V273" s="131"/>
      <c r="W273" s="131"/>
      <c r="X273" s="131"/>
      <c r="Y273" s="131"/>
      <c r="Z273" s="131"/>
    </row>
    <row r="274" ht="15.75" customHeight="1">
      <c r="A274" s="131"/>
      <c r="B274" s="131"/>
      <c r="C274" s="131"/>
      <c r="D274" s="131"/>
      <c r="E274" s="131"/>
      <c r="F274" s="131"/>
      <c r="G274" s="131"/>
      <c r="H274" s="131"/>
      <c r="I274" s="131"/>
      <c r="J274" s="131"/>
      <c r="K274" s="131"/>
      <c r="L274" s="131"/>
      <c r="M274" s="131"/>
      <c r="N274" s="131"/>
      <c r="O274" s="131"/>
      <c r="P274" s="131"/>
      <c r="Q274" s="131"/>
      <c r="R274" s="131"/>
      <c r="S274" s="131"/>
      <c r="T274" s="131"/>
      <c r="U274" s="131"/>
      <c r="V274" s="131"/>
      <c r="W274" s="131"/>
      <c r="X274" s="131"/>
      <c r="Y274" s="131"/>
      <c r="Z274" s="131"/>
    </row>
    <row r="275" ht="15.75" customHeight="1">
      <c r="A275" s="131"/>
      <c r="B275" s="131"/>
      <c r="C275" s="131"/>
      <c r="D275" s="131"/>
      <c r="E275" s="131"/>
      <c r="F275" s="131"/>
      <c r="G275" s="131"/>
      <c r="H275" s="131"/>
      <c r="I275" s="131"/>
      <c r="J275" s="131"/>
      <c r="K275" s="131"/>
      <c r="L275" s="131"/>
      <c r="M275" s="131"/>
      <c r="N275" s="131"/>
      <c r="O275" s="131"/>
      <c r="P275" s="131"/>
      <c r="Q275" s="131"/>
      <c r="R275" s="131"/>
      <c r="S275" s="131"/>
      <c r="T275" s="131"/>
      <c r="U275" s="131"/>
      <c r="V275" s="131"/>
      <c r="W275" s="131"/>
      <c r="X275" s="131"/>
      <c r="Y275" s="131"/>
      <c r="Z275" s="131"/>
    </row>
    <row r="276" ht="15.75" customHeight="1">
      <c r="A276" s="131"/>
      <c r="B276" s="131"/>
      <c r="C276" s="131"/>
      <c r="D276" s="131"/>
      <c r="E276" s="131"/>
      <c r="F276" s="131"/>
      <c r="G276" s="131"/>
      <c r="H276" s="131"/>
      <c r="I276" s="131"/>
      <c r="J276" s="131"/>
      <c r="K276" s="131"/>
      <c r="L276" s="131"/>
      <c r="M276" s="131"/>
      <c r="N276" s="131"/>
      <c r="O276" s="131"/>
      <c r="P276" s="131"/>
      <c r="Q276" s="131"/>
      <c r="R276" s="131"/>
      <c r="S276" s="131"/>
      <c r="T276" s="131"/>
      <c r="U276" s="131"/>
      <c r="V276" s="131"/>
      <c r="W276" s="131"/>
      <c r="X276" s="131"/>
      <c r="Y276" s="131"/>
      <c r="Z276" s="131"/>
    </row>
    <row r="277" ht="15.75" customHeight="1">
      <c r="A277" s="131"/>
      <c r="B277" s="131"/>
      <c r="C277" s="131"/>
      <c r="D277" s="131"/>
      <c r="E277" s="131"/>
      <c r="F277" s="131"/>
      <c r="G277" s="131"/>
      <c r="H277" s="131"/>
      <c r="I277" s="131"/>
      <c r="J277" s="131"/>
      <c r="K277" s="131"/>
      <c r="L277" s="131"/>
      <c r="M277" s="131"/>
      <c r="N277" s="131"/>
      <c r="O277" s="131"/>
      <c r="P277" s="131"/>
      <c r="Q277" s="131"/>
      <c r="R277" s="131"/>
      <c r="S277" s="131"/>
      <c r="T277" s="131"/>
      <c r="U277" s="131"/>
      <c r="V277" s="131"/>
      <c r="W277" s="131"/>
      <c r="X277" s="131"/>
      <c r="Y277" s="131"/>
      <c r="Z277" s="131"/>
    </row>
    <row r="278" ht="15.75" customHeight="1">
      <c r="A278" s="131"/>
      <c r="B278" s="131"/>
      <c r="C278" s="131"/>
      <c r="D278" s="131"/>
      <c r="E278" s="131"/>
      <c r="F278" s="131"/>
      <c r="G278" s="131"/>
      <c r="H278" s="131"/>
      <c r="I278" s="131"/>
      <c r="J278" s="131"/>
      <c r="K278" s="131"/>
      <c r="L278" s="131"/>
      <c r="M278" s="131"/>
      <c r="N278" s="131"/>
      <c r="O278" s="131"/>
      <c r="P278" s="131"/>
      <c r="Q278" s="131"/>
      <c r="R278" s="131"/>
      <c r="S278" s="131"/>
      <c r="T278" s="131"/>
      <c r="U278" s="131"/>
      <c r="V278" s="131"/>
      <c r="W278" s="131"/>
      <c r="X278" s="131"/>
      <c r="Y278" s="131"/>
      <c r="Z278" s="131"/>
    </row>
    <row r="279" ht="15.75" customHeight="1">
      <c r="A279" s="131"/>
      <c r="B279" s="131"/>
      <c r="C279" s="131"/>
      <c r="D279" s="131"/>
      <c r="E279" s="131"/>
      <c r="F279" s="131"/>
      <c r="G279" s="131"/>
      <c r="H279" s="131"/>
      <c r="I279" s="131"/>
      <c r="J279" s="131"/>
      <c r="K279" s="131"/>
      <c r="L279" s="131"/>
      <c r="M279" s="131"/>
      <c r="N279" s="131"/>
      <c r="O279" s="131"/>
      <c r="P279" s="131"/>
      <c r="Q279" s="131"/>
      <c r="R279" s="131"/>
      <c r="S279" s="131"/>
      <c r="T279" s="131"/>
      <c r="U279" s="131"/>
      <c r="V279" s="131"/>
      <c r="W279" s="131"/>
      <c r="X279" s="131"/>
      <c r="Y279" s="131"/>
      <c r="Z279" s="131"/>
    </row>
    <row r="280" ht="15.75" customHeight="1">
      <c r="A280" s="131"/>
      <c r="B280" s="131"/>
      <c r="C280" s="131"/>
      <c r="D280" s="131"/>
      <c r="E280" s="131"/>
      <c r="F280" s="131"/>
      <c r="G280" s="131"/>
      <c r="H280" s="131"/>
      <c r="I280" s="131"/>
      <c r="J280" s="131"/>
      <c r="K280" s="131"/>
      <c r="L280" s="131"/>
      <c r="M280" s="131"/>
      <c r="N280" s="131"/>
      <c r="O280" s="131"/>
      <c r="P280" s="131"/>
      <c r="Q280" s="131"/>
      <c r="R280" s="131"/>
      <c r="S280" s="131"/>
      <c r="T280" s="131"/>
      <c r="U280" s="131"/>
      <c r="V280" s="131"/>
      <c r="W280" s="131"/>
      <c r="X280" s="131"/>
      <c r="Y280" s="131"/>
      <c r="Z280" s="131"/>
    </row>
    <row r="281" ht="15.75" customHeight="1">
      <c r="A281" s="131"/>
      <c r="B281" s="131"/>
      <c r="C281" s="131"/>
      <c r="D281" s="131"/>
      <c r="E281" s="131"/>
      <c r="F281" s="131"/>
      <c r="G281" s="131"/>
      <c r="H281" s="131"/>
      <c r="I281" s="131"/>
      <c r="J281" s="131"/>
      <c r="K281" s="131"/>
      <c r="L281" s="131"/>
      <c r="M281" s="131"/>
      <c r="N281" s="131"/>
      <c r="O281" s="131"/>
      <c r="P281" s="131"/>
      <c r="Q281" s="131"/>
      <c r="R281" s="131"/>
      <c r="S281" s="131"/>
      <c r="T281" s="131"/>
      <c r="U281" s="131"/>
      <c r="V281" s="131"/>
      <c r="W281" s="131"/>
      <c r="X281" s="131"/>
      <c r="Y281" s="131"/>
      <c r="Z281" s="131"/>
    </row>
    <row r="282" ht="15.75" customHeight="1">
      <c r="A282" s="131"/>
      <c r="B282" s="131"/>
      <c r="C282" s="131"/>
      <c r="D282" s="131"/>
      <c r="E282" s="131"/>
      <c r="F282" s="131"/>
      <c r="G282" s="131"/>
      <c r="H282" s="131"/>
      <c r="I282" s="131"/>
      <c r="J282" s="131"/>
      <c r="K282" s="131"/>
      <c r="L282" s="131"/>
      <c r="M282" s="131"/>
      <c r="N282" s="131"/>
      <c r="O282" s="131"/>
      <c r="P282" s="131"/>
      <c r="Q282" s="131"/>
      <c r="R282" s="131"/>
      <c r="S282" s="131"/>
      <c r="T282" s="131"/>
      <c r="U282" s="131"/>
      <c r="V282" s="131"/>
      <c r="W282" s="131"/>
      <c r="X282" s="131"/>
      <c r="Y282" s="131"/>
      <c r="Z282" s="131"/>
    </row>
    <row r="283" ht="15.75" customHeight="1">
      <c r="A283" s="131"/>
      <c r="B283" s="131"/>
      <c r="C283" s="131"/>
      <c r="D283" s="131"/>
      <c r="E283" s="131"/>
      <c r="F283" s="131"/>
      <c r="G283" s="131"/>
      <c r="H283" s="131"/>
      <c r="I283" s="131"/>
      <c r="J283" s="131"/>
      <c r="K283" s="131"/>
      <c r="L283" s="131"/>
      <c r="M283" s="131"/>
      <c r="N283" s="131"/>
      <c r="O283" s="131"/>
      <c r="P283" s="131"/>
      <c r="Q283" s="131"/>
      <c r="R283" s="131"/>
      <c r="S283" s="131"/>
      <c r="T283" s="131"/>
      <c r="U283" s="131"/>
      <c r="V283" s="131"/>
      <c r="W283" s="131"/>
      <c r="X283" s="131"/>
      <c r="Y283" s="131"/>
      <c r="Z283" s="131"/>
    </row>
    <row r="284" ht="15.75" customHeight="1">
      <c r="A284" s="131"/>
      <c r="B284" s="131"/>
      <c r="C284" s="131"/>
      <c r="D284" s="131"/>
      <c r="E284" s="131"/>
      <c r="F284" s="131"/>
      <c r="G284" s="131"/>
      <c r="H284" s="131"/>
      <c r="I284" s="131"/>
      <c r="J284" s="131"/>
      <c r="K284" s="131"/>
      <c r="L284" s="131"/>
      <c r="M284" s="131"/>
      <c r="N284" s="131"/>
      <c r="O284" s="131"/>
      <c r="P284" s="131"/>
      <c r="Q284" s="131"/>
      <c r="R284" s="131"/>
      <c r="S284" s="131"/>
      <c r="T284" s="131"/>
      <c r="U284" s="131"/>
      <c r="V284" s="131"/>
      <c r="W284" s="131"/>
      <c r="X284" s="131"/>
      <c r="Y284" s="131"/>
      <c r="Z284" s="131"/>
    </row>
    <row r="285" ht="15.75" customHeight="1">
      <c r="A285" s="131"/>
      <c r="B285" s="131"/>
      <c r="C285" s="131"/>
      <c r="D285" s="131"/>
      <c r="E285" s="131"/>
      <c r="F285" s="131"/>
      <c r="G285" s="131"/>
      <c r="H285" s="131"/>
      <c r="I285" s="131"/>
      <c r="J285" s="131"/>
      <c r="K285" s="131"/>
      <c r="L285" s="131"/>
      <c r="M285" s="131"/>
      <c r="N285" s="131"/>
      <c r="O285" s="131"/>
      <c r="P285" s="131"/>
      <c r="Q285" s="131"/>
      <c r="R285" s="131"/>
      <c r="S285" s="131"/>
      <c r="T285" s="131"/>
      <c r="U285" s="131"/>
      <c r="V285" s="131"/>
      <c r="W285" s="131"/>
      <c r="X285" s="131"/>
      <c r="Y285" s="131"/>
      <c r="Z285" s="131"/>
    </row>
    <row r="286" ht="15.75" customHeight="1">
      <c r="A286" s="131"/>
      <c r="B286" s="131"/>
      <c r="C286" s="131"/>
      <c r="D286" s="131"/>
      <c r="E286" s="131"/>
      <c r="F286" s="131"/>
      <c r="G286" s="131"/>
      <c r="H286" s="131"/>
      <c r="I286" s="131"/>
      <c r="J286" s="131"/>
      <c r="K286" s="131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</row>
    <row r="287" ht="15.75" customHeight="1">
      <c r="A287" s="131"/>
      <c r="B287" s="131"/>
      <c r="C287" s="131"/>
      <c r="D287" s="131"/>
      <c r="E287" s="131"/>
      <c r="F287" s="131"/>
      <c r="G287" s="131"/>
      <c r="H287" s="131"/>
      <c r="I287" s="131"/>
      <c r="J287" s="131"/>
      <c r="K287" s="131"/>
      <c r="L287" s="131"/>
      <c r="M287" s="131"/>
      <c r="N287" s="131"/>
      <c r="O287" s="131"/>
      <c r="P287" s="131"/>
      <c r="Q287" s="131"/>
      <c r="R287" s="131"/>
      <c r="S287" s="131"/>
      <c r="T287" s="131"/>
      <c r="U287" s="131"/>
      <c r="V287" s="131"/>
      <c r="W287" s="131"/>
      <c r="X287" s="131"/>
      <c r="Y287" s="131"/>
      <c r="Z287" s="131"/>
    </row>
    <row r="288" ht="15.75" customHeight="1">
      <c r="A288" s="131"/>
      <c r="B288" s="131"/>
      <c r="C288" s="131"/>
      <c r="D288" s="131"/>
      <c r="E288" s="131"/>
      <c r="F288" s="131"/>
      <c r="G288" s="131"/>
      <c r="H288" s="131"/>
      <c r="I288" s="131"/>
      <c r="J288" s="131"/>
      <c r="K288" s="131"/>
      <c r="L288" s="131"/>
      <c r="M288" s="131"/>
      <c r="N288" s="131"/>
      <c r="O288" s="131"/>
      <c r="P288" s="131"/>
      <c r="Q288" s="131"/>
      <c r="R288" s="131"/>
      <c r="S288" s="131"/>
      <c r="T288" s="131"/>
      <c r="U288" s="131"/>
      <c r="V288" s="131"/>
      <c r="W288" s="131"/>
      <c r="X288" s="131"/>
      <c r="Y288" s="131"/>
      <c r="Z288" s="131"/>
    </row>
    <row r="289" ht="15.75" customHeight="1">
      <c r="A289" s="131"/>
      <c r="B289" s="131"/>
      <c r="C289" s="131"/>
      <c r="D289" s="131"/>
      <c r="E289" s="131"/>
      <c r="F289" s="131"/>
      <c r="G289" s="131"/>
      <c r="H289" s="131"/>
      <c r="I289" s="131"/>
      <c r="J289" s="131"/>
      <c r="K289" s="131"/>
      <c r="L289" s="131"/>
      <c r="M289" s="131"/>
      <c r="N289" s="131"/>
      <c r="O289" s="131"/>
      <c r="P289" s="131"/>
      <c r="Q289" s="131"/>
      <c r="R289" s="131"/>
      <c r="S289" s="131"/>
      <c r="T289" s="131"/>
      <c r="U289" s="131"/>
      <c r="V289" s="131"/>
      <c r="W289" s="131"/>
      <c r="X289" s="131"/>
      <c r="Y289" s="131"/>
      <c r="Z289" s="131"/>
    </row>
    <row r="290" ht="15.75" customHeight="1">
      <c r="A290" s="131"/>
      <c r="B290" s="131"/>
      <c r="C290" s="131"/>
      <c r="D290" s="131"/>
      <c r="E290" s="131"/>
      <c r="F290" s="131"/>
      <c r="G290" s="131"/>
      <c r="H290" s="131"/>
      <c r="I290" s="131"/>
      <c r="J290" s="131"/>
      <c r="K290" s="131"/>
      <c r="L290" s="131"/>
      <c r="M290" s="131"/>
      <c r="N290" s="131"/>
      <c r="O290" s="131"/>
      <c r="P290" s="131"/>
      <c r="Q290" s="131"/>
      <c r="R290" s="131"/>
      <c r="S290" s="131"/>
      <c r="T290" s="131"/>
      <c r="U290" s="131"/>
      <c r="V290" s="131"/>
      <c r="W290" s="131"/>
      <c r="X290" s="131"/>
      <c r="Y290" s="131"/>
      <c r="Z290" s="131"/>
    </row>
    <row r="291" ht="15.75" customHeight="1">
      <c r="A291" s="131"/>
      <c r="B291" s="131"/>
      <c r="C291" s="131"/>
      <c r="D291" s="131"/>
      <c r="E291" s="131"/>
      <c r="F291" s="131"/>
      <c r="G291" s="131"/>
      <c r="H291" s="131"/>
      <c r="I291" s="131"/>
      <c r="J291" s="131"/>
      <c r="K291" s="131"/>
      <c r="L291" s="131"/>
      <c r="M291" s="131"/>
      <c r="N291" s="131"/>
      <c r="O291" s="131"/>
      <c r="P291" s="131"/>
      <c r="Q291" s="131"/>
      <c r="R291" s="131"/>
      <c r="S291" s="131"/>
      <c r="T291" s="131"/>
      <c r="U291" s="131"/>
      <c r="V291" s="131"/>
      <c r="W291" s="131"/>
      <c r="X291" s="131"/>
      <c r="Y291" s="131"/>
      <c r="Z291" s="131"/>
    </row>
    <row r="292" ht="15.75" customHeight="1">
      <c r="A292" s="131"/>
      <c r="B292" s="131"/>
      <c r="C292" s="131"/>
      <c r="D292" s="131"/>
      <c r="E292" s="131"/>
      <c r="F292" s="131"/>
      <c r="G292" s="131"/>
      <c r="H292" s="131"/>
      <c r="I292" s="131"/>
      <c r="J292" s="131"/>
      <c r="K292" s="131"/>
      <c r="L292" s="131"/>
      <c r="M292" s="131"/>
      <c r="N292" s="131"/>
      <c r="O292" s="131"/>
      <c r="P292" s="131"/>
      <c r="Q292" s="131"/>
      <c r="R292" s="131"/>
      <c r="S292" s="131"/>
      <c r="T292" s="131"/>
      <c r="U292" s="131"/>
      <c r="V292" s="131"/>
      <c r="W292" s="131"/>
      <c r="X292" s="131"/>
      <c r="Y292" s="131"/>
      <c r="Z292" s="131"/>
    </row>
    <row r="293" ht="15.75" customHeight="1">
      <c r="A293" s="131"/>
      <c r="B293" s="131"/>
      <c r="C293" s="131"/>
      <c r="D293" s="131"/>
      <c r="E293" s="131"/>
      <c r="F293" s="131"/>
      <c r="G293" s="131"/>
      <c r="H293" s="131"/>
      <c r="I293" s="131"/>
      <c r="J293" s="131"/>
      <c r="K293" s="131"/>
      <c r="L293" s="131"/>
      <c r="M293" s="131"/>
      <c r="N293" s="131"/>
      <c r="O293" s="131"/>
      <c r="P293" s="131"/>
      <c r="Q293" s="131"/>
      <c r="R293" s="131"/>
      <c r="S293" s="131"/>
      <c r="T293" s="131"/>
      <c r="U293" s="131"/>
      <c r="V293" s="131"/>
      <c r="W293" s="131"/>
      <c r="X293" s="131"/>
      <c r="Y293" s="131"/>
      <c r="Z293" s="131"/>
    </row>
    <row r="294" ht="15.75" customHeight="1">
      <c r="A294" s="131"/>
      <c r="B294" s="131"/>
      <c r="C294" s="131"/>
      <c r="D294" s="131"/>
      <c r="E294" s="131"/>
      <c r="F294" s="131"/>
      <c r="G294" s="131"/>
      <c r="H294" s="131"/>
      <c r="I294" s="131"/>
      <c r="J294" s="131"/>
      <c r="K294" s="131"/>
      <c r="L294" s="131"/>
      <c r="M294" s="131"/>
      <c r="N294" s="131"/>
      <c r="O294" s="131"/>
      <c r="P294" s="131"/>
      <c r="Q294" s="131"/>
      <c r="R294" s="131"/>
      <c r="S294" s="131"/>
      <c r="T294" s="131"/>
      <c r="U294" s="131"/>
      <c r="V294" s="131"/>
      <c r="W294" s="131"/>
      <c r="X294" s="131"/>
      <c r="Y294" s="131"/>
      <c r="Z294" s="131"/>
    </row>
    <row r="295" ht="15.75" customHeight="1">
      <c r="A295" s="131"/>
      <c r="B295" s="131"/>
      <c r="C295" s="131"/>
      <c r="D295" s="131"/>
      <c r="E295" s="131"/>
      <c r="F295" s="131"/>
      <c r="G295" s="131"/>
      <c r="H295" s="131"/>
      <c r="I295" s="131"/>
      <c r="J295" s="131"/>
      <c r="K295" s="131"/>
      <c r="L295" s="131"/>
      <c r="M295" s="131"/>
      <c r="N295" s="131"/>
      <c r="O295" s="131"/>
      <c r="P295" s="131"/>
      <c r="Q295" s="131"/>
      <c r="R295" s="131"/>
      <c r="S295" s="131"/>
      <c r="T295" s="131"/>
      <c r="U295" s="131"/>
      <c r="V295" s="131"/>
      <c r="W295" s="131"/>
      <c r="X295" s="131"/>
      <c r="Y295" s="131"/>
      <c r="Z295" s="131"/>
    </row>
    <row r="296" ht="15.75" customHeight="1">
      <c r="A296" s="131"/>
      <c r="B296" s="131"/>
      <c r="C296" s="131"/>
      <c r="D296" s="131"/>
      <c r="E296" s="131"/>
      <c r="F296" s="131"/>
      <c r="G296" s="131"/>
      <c r="H296" s="131"/>
      <c r="I296" s="131"/>
      <c r="J296" s="131"/>
      <c r="K296" s="131"/>
      <c r="L296" s="131"/>
      <c r="M296" s="131"/>
      <c r="N296" s="131"/>
      <c r="O296" s="131"/>
      <c r="P296" s="131"/>
      <c r="Q296" s="131"/>
      <c r="R296" s="131"/>
      <c r="S296" s="131"/>
      <c r="T296" s="131"/>
      <c r="U296" s="131"/>
      <c r="V296" s="131"/>
      <c r="W296" s="131"/>
      <c r="X296" s="131"/>
      <c r="Y296" s="131"/>
      <c r="Z296" s="131"/>
    </row>
    <row r="297" ht="15.75" customHeight="1">
      <c r="A297" s="131"/>
      <c r="B297" s="131"/>
      <c r="C297" s="131"/>
      <c r="D297" s="131"/>
      <c r="E297" s="131"/>
      <c r="F297" s="131"/>
      <c r="G297" s="131"/>
      <c r="H297" s="131"/>
      <c r="I297" s="131"/>
      <c r="J297" s="131"/>
      <c r="K297" s="131"/>
      <c r="L297" s="131"/>
      <c r="M297" s="131"/>
      <c r="N297" s="131"/>
      <c r="O297" s="131"/>
      <c r="P297" s="131"/>
      <c r="Q297" s="131"/>
      <c r="R297" s="131"/>
      <c r="S297" s="131"/>
      <c r="T297" s="131"/>
      <c r="U297" s="131"/>
      <c r="V297" s="131"/>
      <c r="W297" s="131"/>
      <c r="X297" s="131"/>
      <c r="Y297" s="131"/>
      <c r="Z297" s="131"/>
    </row>
    <row r="298" ht="15.75" customHeight="1">
      <c r="A298" s="131"/>
      <c r="B298" s="131"/>
      <c r="C298" s="131"/>
      <c r="D298" s="131"/>
      <c r="E298" s="131"/>
      <c r="F298" s="131"/>
      <c r="G298" s="131"/>
      <c r="H298" s="131"/>
      <c r="I298" s="131"/>
      <c r="J298" s="131"/>
      <c r="K298" s="131"/>
      <c r="L298" s="131"/>
      <c r="M298" s="131"/>
      <c r="N298" s="131"/>
      <c r="O298" s="131"/>
      <c r="P298" s="131"/>
      <c r="Q298" s="131"/>
      <c r="R298" s="131"/>
      <c r="S298" s="131"/>
      <c r="T298" s="131"/>
      <c r="U298" s="131"/>
      <c r="V298" s="131"/>
      <c r="W298" s="131"/>
      <c r="X298" s="131"/>
      <c r="Y298" s="131"/>
      <c r="Z298" s="131"/>
    </row>
    <row r="299" ht="15.75" customHeight="1">
      <c r="A299" s="131"/>
      <c r="B299" s="131"/>
      <c r="C299" s="131"/>
      <c r="D299" s="131"/>
      <c r="E299" s="131"/>
      <c r="F299" s="131"/>
      <c r="G299" s="131"/>
      <c r="H299" s="131"/>
      <c r="I299" s="131"/>
      <c r="J299" s="131"/>
      <c r="K299" s="131"/>
      <c r="L299" s="131"/>
      <c r="M299" s="131"/>
      <c r="N299" s="131"/>
      <c r="O299" s="131"/>
      <c r="P299" s="131"/>
      <c r="Q299" s="131"/>
      <c r="R299" s="131"/>
      <c r="S299" s="131"/>
      <c r="T299" s="131"/>
      <c r="U299" s="131"/>
      <c r="V299" s="131"/>
      <c r="W299" s="131"/>
      <c r="X299" s="131"/>
      <c r="Y299" s="131"/>
      <c r="Z299" s="131"/>
    </row>
    <row r="300" ht="15.75" customHeight="1">
      <c r="A300" s="131"/>
      <c r="B300" s="131"/>
      <c r="C300" s="131"/>
      <c r="D300" s="131"/>
      <c r="E300" s="131"/>
      <c r="F300" s="131"/>
      <c r="G300" s="131"/>
      <c r="H300" s="131"/>
      <c r="I300" s="131"/>
      <c r="J300" s="131"/>
      <c r="K300" s="131"/>
      <c r="L300" s="131"/>
      <c r="M300" s="131"/>
      <c r="N300" s="131"/>
      <c r="O300" s="131"/>
      <c r="P300" s="131"/>
      <c r="Q300" s="131"/>
      <c r="R300" s="131"/>
      <c r="S300" s="131"/>
      <c r="T300" s="131"/>
      <c r="U300" s="131"/>
      <c r="V300" s="131"/>
      <c r="W300" s="131"/>
      <c r="X300" s="131"/>
      <c r="Y300" s="131"/>
      <c r="Z300" s="131"/>
    </row>
    <row r="301" ht="15.75" customHeight="1">
      <c r="A301" s="131"/>
      <c r="B301" s="131"/>
      <c r="C301" s="131"/>
      <c r="D301" s="131"/>
      <c r="E301" s="131"/>
      <c r="F301" s="131"/>
      <c r="G301" s="131"/>
      <c r="H301" s="131"/>
      <c r="I301" s="131"/>
      <c r="J301" s="131"/>
      <c r="K301" s="131"/>
      <c r="L301" s="131"/>
      <c r="M301" s="131"/>
      <c r="N301" s="131"/>
      <c r="O301" s="131"/>
      <c r="P301" s="131"/>
      <c r="Q301" s="131"/>
      <c r="R301" s="131"/>
      <c r="S301" s="131"/>
      <c r="T301" s="131"/>
      <c r="U301" s="131"/>
      <c r="V301" s="131"/>
      <c r="W301" s="131"/>
      <c r="X301" s="131"/>
      <c r="Y301" s="131"/>
      <c r="Z301" s="131"/>
    </row>
    <row r="302" ht="15.75" customHeight="1">
      <c r="A302" s="131"/>
      <c r="B302" s="131"/>
      <c r="C302" s="131"/>
      <c r="D302" s="131"/>
      <c r="E302" s="131"/>
      <c r="F302" s="131"/>
      <c r="G302" s="131"/>
      <c r="H302" s="131"/>
      <c r="I302" s="131"/>
      <c r="J302" s="131"/>
      <c r="K302" s="131"/>
      <c r="L302" s="131"/>
      <c r="M302" s="131"/>
      <c r="N302" s="131"/>
      <c r="O302" s="131"/>
      <c r="P302" s="131"/>
      <c r="Q302" s="131"/>
      <c r="R302" s="131"/>
      <c r="S302" s="131"/>
      <c r="T302" s="131"/>
      <c r="U302" s="131"/>
      <c r="V302" s="131"/>
      <c r="W302" s="131"/>
      <c r="X302" s="131"/>
      <c r="Y302" s="131"/>
      <c r="Z302" s="131"/>
    </row>
    <row r="303" ht="15.75" customHeight="1">
      <c r="A303" s="131"/>
      <c r="B303" s="131"/>
      <c r="C303" s="131"/>
      <c r="D303" s="131"/>
      <c r="E303" s="131"/>
      <c r="F303" s="131"/>
      <c r="G303" s="131"/>
      <c r="H303" s="131"/>
      <c r="I303" s="131"/>
      <c r="J303" s="131"/>
      <c r="K303" s="131"/>
      <c r="L303" s="131"/>
      <c r="M303" s="131"/>
      <c r="N303" s="131"/>
      <c r="O303" s="131"/>
      <c r="P303" s="131"/>
      <c r="Q303" s="131"/>
      <c r="R303" s="131"/>
      <c r="S303" s="131"/>
      <c r="T303" s="131"/>
      <c r="U303" s="131"/>
      <c r="V303" s="131"/>
      <c r="W303" s="131"/>
      <c r="X303" s="131"/>
      <c r="Y303" s="131"/>
      <c r="Z303" s="131"/>
    </row>
    <row r="304" ht="15.75" customHeight="1">
      <c r="A304" s="131"/>
      <c r="B304" s="131"/>
      <c r="C304" s="131"/>
      <c r="D304" s="131"/>
      <c r="E304" s="131"/>
      <c r="F304" s="131"/>
      <c r="G304" s="131"/>
      <c r="H304" s="131"/>
      <c r="I304" s="131"/>
      <c r="J304" s="131"/>
      <c r="K304" s="131"/>
      <c r="L304" s="131"/>
      <c r="M304" s="131"/>
      <c r="N304" s="131"/>
      <c r="O304" s="131"/>
      <c r="P304" s="131"/>
      <c r="Q304" s="131"/>
      <c r="R304" s="131"/>
      <c r="S304" s="131"/>
      <c r="T304" s="131"/>
      <c r="U304" s="131"/>
      <c r="V304" s="131"/>
      <c r="W304" s="131"/>
      <c r="X304" s="131"/>
      <c r="Y304" s="131"/>
      <c r="Z304" s="131"/>
    </row>
    <row r="305" ht="15.75" customHeight="1">
      <c r="A305" s="131"/>
      <c r="B305" s="131"/>
      <c r="C305" s="131"/>
      <c r="D305" s="131"/>
      <c r="E305" s="131"/>
      <c r="F305" s="131"/>
      <c r="G305" s="131"/>
      <c r="H305" s="131"/>
      <c r="I305" s="131"/>
      <c r="J305" s="131"/>
      <c r="K305" s="131"/>
      <c r="L305" s="131"/>
      <c r="M305" s="131"/>
      <c r="N305" s="131"/>
      <c r="O305" s="131"/>
      <c r="P305" s="131"/>
      <c r="Q305" s="131"/>
      <c r="R305" s="131"/>
      <c r="S305" s="131"/>
      <c r="T305" s="131"/>
      <c r="U305" s="131"/>
      <c r="V305" s="131"/>
      <c r="W305" s="131"/>
      <c r="X305" s="131"/>
      <c r="Y305" s="131"/>
      <c r="Z305" s="131"/>
    </row>
    <row r="306" ht="15.75" customHeight="1">
      <c r="A306" s="131"/>
      <c r="B306" s="131"/>
      <c r="C306" s="131"/>
      <c r="D306" s="131"/>
      <c r="E306" s="131"/>
      <c r="F306" s="131"/>
      <c r="G306" s="131"/>
      <c r="H306" s="131"/>
      <c r="I306" s="131"/>
      <c r="J306" s="131"/>
      <c r="K306" s="131"/>
      <c r="L306" s="131"/>
      <c r="M306" s="131"/>
      <c r="N306" s="131"/>
      <c r="O306" s="131"/>
      <c r="P306" s="131"/>
      <c r="Q306" s="131"/>
      <c r="R306" s="131"/>
      <c r="S306" s="131"/>
      <c r="T306" s="131"/>
      <c r="U306" s="131"/>
      <c r="V306" s="131"/>
      <c r="W306" s="131"/>
      <c r="X306" s="131"/>
      <c r="Y306" s="131"/>
      <c r="Z306" s="131"/>
    </row>
    <row r="307" ht="15.75" customHeight="1">
      <c r="A307" s="131"/>
      <c r="B307" s="131"/>
      <c r="C307" s="131"/>
      <c r="D307" s="131"/>
      <c r="E307" s="131"/>
      <c r="F307" s="131"/>
      <c r="G307" s="131"/>
      <c r="H307" s="131"/>
      <c r="I307" s="131"/>
      <c r="J307" s="131"/>
      <c r="K307" s="131"/>
      <c r="L307" s="131"/>
      <c r="M307" s="131"/>
      <c r="N307" s="131"/>
      <c r="O307" s="131"/>
      <c r="P307" s="131"/>
      <c r="Q307" s="131"/>
      <c r="R307" s="131"/>
      <c r="S307" s="131"/>
      <c r="T307" s="131"/>
      <c r="U307" s="131"/>
      <c r="V307" s="131"/>
      <c r="W307" s="131"/>
      <c r="X307" s="131"/>
      <c r="Y307" s="131"/>
      <c r="Z307" s="131"/>
    </row>
    <row r="308" ht="15.75" customHeight="1">
      <c r="A308" s="131"/>
      <c r="B308" s="131"/>
      <c r="C308" s="131"/>
      <c r="D308" s="131"/>
      <c r="E308" s="131"/>
      <c r="F308" s="131"/>
      <c r="G308" s="131"/>
      <c r="H308" s="131"/>
      <c r="I308" s="131"/>
      <c r="J308" s="131"/>
      <c r="K308" s="131"/>
      <c r="L308" s="131"/>
      <c r="M308" s="131"/>
      <c r="N308" s="131"/>
      <c r="O308" s="131"/>
      <c r="P308" s="131"/>
      <c r="Q308" s="131"/>
      <c r="R308" s="131"/>
      <c r="S308" s="131"/>
      <c r="T308" s="131"/>
      <c r="U308" s="131"/>
      <c r="V308" s="131"/>
      <c r="W308" s="131"/>
      <c r="X308" s="131"/>
      <c r="Y308" s="131"/>
      <c r="Z308" s="131"/>
    </row>
    <row r="309" ht="15.75" customHeight="1">
      <c r="A309" s="131"/>
      <c r="B309" s="131"/>
      <c r="C309" s="131"/>
      <c r="D309" s="131"/>
      <c r="E309" s="131"/>
      <c r="F309" s="131"/>
      <c r="G309" s="131"/>
      <c r="H309" s="131"/>
      <c r="I309" s="131"/>
      <c r="J309" s="131"/>
      <c r="K309" s="131"/>
      <c r="L309" s="131"/>
      <c r="M309" s="131"/>
      <c r="N309" s="131"/>
      <c r="O309" s="131"/>
      <c r="P309" s="131"/>
      <c r="Q309" s="131"/>
      <c r="R309" s="131"/>
      <c r="S309" s="131"/>
      <c r="T309" s="131"/>
      <c r="U309" s="131"/>
      <c r="V309" s="131"/>
      <c r="W309" s="131"/>
      <c r="X309" s="131"/>
      <c r="Y309" s="131"/>
      <c r="Z309" s="131"/>
    </row>
    <row r="310" ht="15.75" customHeight="1">
      <c r="A310" s="131"/>
      <c r="B310" s="131"/>
      <c r="C310" s="131"/>
      <c r="D310" s="131"/>
      <c r="E310" s="131"/>
      <c r="F310" s="131"/>
      <c r="G310" s="131"/>
      <c r="H310" s="131"/>
      <c r="I310" s="131"/>
      <c r="J310" s="131"/>
      <c r="K310" s="131"/>
      <c r="L310" s="131"/>
      <c r="M310" s="131"/>
      <c r="N310" s="131"/>
      <c r="O310" s="131"/>
      <c r="P310" s="131"/>
      <c r="Q310" s="131"/>
      <c r="R310" s="131"/>
      <c r="S310" s="131"/>
      <c r="T310" s="131"/>
      <c r="U310" s="131"/>
      <c r="V310" s="131"/>
      <c r="W310" s="131"/>
      <c r="X310" s="131"/>
      <c r="Y310" s="131"/>
      <c r="Z310" s="131"/>
    </row>
    <row r="311" ht="15.75" customHeight="1">
      <c r="A311" s="131"/>
      <c r="B311" s="131"/>
      <c r="C311" s="131"/>
      <c r="D311" s="131"/>
      <c r="E311" s="131"/>
      <c r="F311" s="131"/>
      <c r="G311" s="131"/>
      <c r="H311" s="131"/>
      <c r="I311" s="131"/>
      <c r="J311" s="131"/>
      <c r="K311" s="131"/>
      <c r="L311" s="131"/>
      <c r="M311" s="131"/>
      <c r="N311" s="131"/>
      <c r="O311" s="131"/>
      <c r="P311" s="131"/>
      <c r="Q311" s="131"/>
      <c r="R311" s="131"/>
      <c r="S311" s="131"/>
      <c r="T311" s="131"/>
      <c r="U311" s="131"/>
      <c r="V311" s="131"/>
      <c r="W311" s="131"/>
      <c r="X311" s="131"/>
      <c r="Y311" s="131"/>
      <c r="Z311" s="131"/>
    </row>
    <row r="312" ht="15.75" customHeight="1">
      <c r="A312" s="131"/>
      <c r="B312" s="131"/>
      <c r="C312" s="131"/>
      <c r="D312" s="131"/>
      <c r="E312" s="131"/>
      <c r="F312" s="131"/>
      <c r="G312" s="131"/>
      <c r="H312" s="131"/>
      <c r="I312" s="131"/>
      <c r="J312" s="131"/>
      <c r="K312" s="131"/>
      <c r="L312" s="131"/>
      <c r="M312" s="131"/>
      <c r="N312" s="131"/>
      <c r="O312" s="131"/>
      <c r="P312" s="131"/>
      <c r="Q312" s="131"/>
      <c r="R312" s="131"/>
      <c r="S312" s="131"/>
      <c r="T312" s="131"/>
      <c r="U312" s="131"/>
      <c r="V312" s="131"/>
      <c r="W312" s="131"/>
      <c r="X312" s="131"/>
      <c r="Y312" s="131"/>
      <c r="Z312" s="131"/>
    </row>
    <row r="313" ht="15.75" customHeight="1">
      <c r="A313" s="131"/>
      <c r="B313" s="131"/>
      <c r="C313" s="131"/>
      <c r="D313" s="131"/>
      <c r="E313" s="131"/>
      <c r="F313" s="131"/>
      <c r="G313" s="131"/>
      <c r="H313" s="131"/>
      <c r="I313" s="131"/>
      <c r="J313" s="131"/>
      <c r="K313" s="131"/>
      <c r="L313" s="131"/>
      <c r="M313" s="131"/>
      <c r="N313" s="131"/>
      <c r="O313" s="131"/>
      <c r="P313" s="131"/>
      <c r="Q313" s="131"/>
      <c r="R313" s="131"/>
      <c r="S313" s="131"/>
      <c r="T313" s="131"/>
      <c r="U313" s="131"/>
      <c r="V313" s="131"/>
      <c r="W313" s="131"/>
      <c r="X313" s="131"/>
      <c r="Y313" s="131"/>
      <c r="Z313" s="131"/>
    </row>
    <row r="314" ht="15.75" customHeight="1">
      <c r="A314" s="131"/>
      <c r="B314" s="131"/>
      <c r="C314" s="131"/>
      <c r="D314" s="131"/>
      <c r="E314" s="131"/>
      <c r="F314" s="131"/>
      <c r="G314" s="131"/>
      <c r="H314" s="131"/>
      <c r="I314" s="131"/>
      <c r="J314" s="131"/>
      <c r="K314" s="131"/>
      <c r="L314" s="131"/>
      <c r="M314" s="131"/>
      <c r="N314" s="131"/>
      <c r="O314" s="131"/>
      <c r="P314" s="131"/>
      <c r="Q314" s="131"/>
      <c r="R314" s="131"/>
      <c r="S314" s="131"/>
      <c r="T314" s="131"/>
      <c r="U314" s="131"/>
      <c r="V314" s="131"/>
      <c r="W314" s="131"/>
      <c r="X314" s="131"/>
      <c r="Y314" s="131"/>
      <c r="Z314" s="131"/>
    </row>
    <row r="315" ht="15.75" customHeight="1">
      <c r="A315" s="131"/>
      <c r="B315" s="131"/>
      <c r="C315" s="131"/>
      <c r="D315" s="131"/>
      <c r="E315" s="131"/>
      <c r="F315" s="131"/>
      <c r="G315" s="131"/>
      <c r="H315" s="131"/>
      <c r="I315" s="131"/>
      <c r="J315" s="131"/>
      <c r="K315" s="131"/>
      <c r="L315" s="131"/>
      <c r="M315" s="131"/>
      <c r="N315" s="131"/>
      <c r="O315" s="131"/>
      <c r="P315" s="131"/>
      <c r="Q315" s="131"/>
      <c r="R315" s="131"/>
      <c r="S315" s="131"/>
      <c r="T315" s="131"/>
      <c r="U315" s="131"/>
      <c r="V315" s="131"/>
      <c r="W315" s="131"/>
      <c r="X315" s="131"/>
      <c r="Y315" s="131"/>
      <c r="Z315" s="131"/>
    </row>
    <row r="316" ht="15.75" customHeight="1">
      <c r="A316" s="131"/>
      <c r="B316" s="131"/>
      <c r="C316" s="131"/>
      <c r="D316" s="131"/>
      <c r="E316" s="131"/>
      <c r="F316" s="131"/>
      <c r="G316" s="131"/>
      <c r="H316" s="131"/>
      <c r="I316" s="131"/>
      <c r="J316" s="131"/>
      <c r="K316" s="131"/>
      <c r="L316" s="131"/>
      <c r="M316" s="131"/>
      <c r="N316" s="131"/>
      <c r="O316" s="131"/>
      <c r="P316" s="131"/>
      <c r="Q316" s="131"/>
      <c r="R316" s="131"/>
      <c r="S316" s="131"/>
      <c r="T316" s="131"/>
      <c r="U316" s="131"/>
      <c r="V316" s="131"/>
      <c r="W316" s="131"/>
      <c r="X316" s="131"/>
      <c r="Y316" s="131"/>
      <c r="Z316" s="131"/>
    </row>
    <row r="317" ht="15.75" customHeight="1">
      <c r="A317" s="131"/>
      <c r="B317" s="131"/>
      <c r="C317" s="131"/>
      <c r="D317" s="131"/>
      <c r="E317" s="131"/>
      <c r="F317" s="131"/>
      <c r="G317" s="131"/>
      <c r="H317" s="131"/>
      <c r="I317" s="131"/>
      <c r="J317" s="131"/>
      <c r="K317" s="131"/>
      <c r="L317" s="131"/>
      <c r="M317" s="131"/>
      <c r="N317" s="131"/>
      <c r="O317" s="131"/>
      <c r="P317" s="131"/>
      <c r="Q317" s="131"/>
      <c r="R317" s="131"/>
      <c r="S317" s="131"/>
      <c r="T317" s="131"/>
      <c r="U317" s="131"/>
      <c r="V317" s="131"/>
      <c r="W317" s="131"/>
      <c r="X317" s="131"/>
      <c r="Y317" s="131"/>
      <c r="Z317" s="131"/>
    </row>
    <row r="318" ht="15.75" customHeight="1">
      <c r="A318" s="131"/>
      <c r="B318" s="131"/>
      <c r="C318" s="131"/>
      <c r="D318" s="131"/>
      <c r="E318" s="131"/>
      <c r="F318" s="131"/>
      <c r="G318" s="131"/>
      <c r="H318" s="131"/>
      <c r="I318" s="131"/>
      <c r="J318" s="131"/>
      <c r="K318" s="131"/>
      <c r="L318" s="131"/>
      <c r="M318" s="131"/>
      <c r="N318" s="131"/>
      <c r="O318" s="131"/>
      <c r="P318" s="131"/>
      <c r="Q318" s="131"/>
      <c r="R318" s="131"/>
      <c r="S318" s="131"/>
      <c r="T318" s="131"/>
      <c r="U318" s="131"/>
      <c r="V318" s="131"/>
      <c r="W318" s="131"/>
      <c r="X318" s="131"/>
      <c r="Y318" s="131"/>
      <c r="Z318" s="131"/>
    </row>
    <row r="319" ht="15.75" customHeight="1">
      <c r="A319" s="131"/>
      <c r="B319" s="131"/>
      <c r="C319" s="131"/>
      <c r="D319" s="131"/>
      <c r="E319" s="131"/>
      <c r="F319" s="131"/>
      <c r="G319" s="131"/>
      <c r="H319" s="131"/>
      <c r="I319" s="131"/>
      <c r="J319" s="131"/>
      <c r="K319" s="131"/>
      <c r="L319" s="131"/>
      <c r="M319" s="131"/>
      <c r="N319" s="131"/>
      <c r="O319" s="131"/>
      <c r="P319" s="131"/>
      <c r="Q319" s="131"/>
      <c r="R319" s="131"/>
      <c r="S319" s="131"/>
      <c r="T319" s="131"/>
      <c r="U319" s="131"/>
      <c r="V319" s="131"/>
      <c r="W319" s="131"/>
      <c r="X319" s="131"/>
      <c r="Y319" s="131"/>
      <c r="Z319" s="131"/>
    </row>
    <row r="320" ht="15.75" customHeight="1">
      <c r="A320" s="131"/>
      <c r="B320" s="131"/>
      <c r="C320" s="131"/>
      <c r="D320" s="131"/>
      <c r="E320" s="131"/>
      <c r="F320" s="131"/>
      <c r="G320" s="131"/>
      <c r="H320" s="131"/>
      <c r="I320" s="131"/>
      <c r="J320" s="131"/>
      <c r="K320" s="131"/>
      <c r="L320" s="131"/>
      <c r="M320" s="131"/>
      <c r="N320" s="131"/>
      <c r="O320" s="131"/>
      <c r="P320" s="131"/>
      <c r="Q320" s="131"/>
      <c r="R320" s="131"/>
      <c r="S320" s="131"/>
      <c r="T320" s="131"/>
      <c r="U320" s="131"/>
      <c r="V320" s="131"/>
      <c r="W320" s="131"/>
      <c r="X320" s="131"/>
      <c r="Y320" s="131"/>
      <c r="Z320" s="131"/>
    </row>
    <row r="321" ht="15.75" customHeight="1">
      <c r="A321" s="131"/>
      <c r="B321" s="131"/>
      <c r="C321" s="131"/>
      <c r="D321" s="131"/>
      <c r="E321" s="131"/>
      <c r="F321" s="131"/>
      <c r="G321" s="131"/>
      <c r="H321" s="131"/>
      <c r="I321" s="131"/>
      <c r="J321" s="131"/>
      <c r="K321" s="131"/>
      <c r="L321" s="131"/>
      <c r="M321" s="131"/>
      <c r="N321" s="131"/>
      <c r="O321" s="131"/>
      <c r="P321" s="131"/>
      <c r="Q321" s="131"/>
      <c r="R321" s="131"/>
      <c r="S321" s="131"/>
      <c r="T321" s="131"/>
      <c r="U321" s="131"/>
      <c r="V321" s="131"/>
      <c r="W321" s="131"/>
      <c r="X321" s="131"/>
      <c r="Y321" s="131"/>
      <c r="Z321" s="131"/>
    </row>
    <row r="322" ht="15.75" customHeight="1">
      <c r="A322" s="131"/>
      <c r="B322" s="131"/>
      <c r="C322" s="131"/>
      <c r="D322" s="131"/>
      <c r="E322" s="131"/>
      <c r="F322" s="131"/>
      <c r="G322" s="131"/>
      <c r="H322" s="131"/>
      <c r="I322" s="131"/>
      <c r="J322" s="131"/>
      <c r="K322" s="131"/>
      <c r="L322" s="131"/>
      <c r="M322" s="131"/>
      <c r="N322" s="131"/>
      <c r="O322" s="131"/>
      <c r="P322" s="131"/>
      <c r="Q322" s="131"/>
      <c r="R322" s="131"/>
      <c r="S322" s="131"/>
      <c r="T322" s="131"/>
      <c r="U322" s="131"/>
      <c r="V322" s="131"/>
      <c r="W322" s="131"/>
      <c r="X322" s="131"/>
      <c r="Y322" s="131"/>
      <c r="Z322" s="131"/>
    </row>
    <row r="323" ht="15.75" customHeight="1">
      <c r="A323" s="131"/>
      <c r="B323" s="131"/>
      <c r="C323" s="131"/>
      <c r="D323" s="131"/>
      <c r="E323" s="131"/>
      <c r="F323" s="131"/>
      <c r="G323" s="131"/>
      <c r="H323" s="131"/>
      <c r="I323" s="131"/>
      <c r="J323" s="131"/>
      <c r="K323" s="131"/>
      <c r="L323" s="131"/>
      <c r="M323" s="131"/>
      <c r="N323" s="131"/>
      <c r="O323" s="131"/>
      <c r="P323" s="131"/>
      <c r="Q323" s="131"/>
      <c r="R323" s="131"/>
      <c r="S323" s="131"/>
      <c r="T323" s="131"/>
      <c r="U323" s="131"/>
      <c r="V323" s="131"/>
      <c r="W323" s="131"/>
      <c r="X323" s="131"/>
      <c r="Y323" s="131"/>
      <c r="Z323" s="131"/>
    </row>
    <row r="324" ht="15.75" customHeight="1">
      <c r="A324" s="131"/>
      <c r="B324" s="131"/>
      <c r="C324" s="131"/>
      <c r="D324" s="131"/>
      <c r="E324" s="131"/>
      <c r="F324" s="131"/>
      <c r="G324" s="131"/>
      <c r="H324" s="131"/>
      <c r="I324" s="131"/>
      <c r="J324" s="131"/>
      <c r="K324" s="131"/>
      <c r="L324" s="131"/>
      <c r="M324" s="131"/>
      <c r="N324" s="131"/>
      <c r="O324" s="131"/>
      <c r="P324" s="131"/>
      <c r="Q324" s="131"/>
      <c r="R324" s="131"/>
      <c r="S324" s="131"/>
      <c r="T324" s="131"/>
      <c r="U324" s="131"/>
      <c r="V324" s="131"/>
      <c r="W324" s="131"/>
      <c r="X324" s="131"/>
      <c r="Y324" s="131"/>
      <c r="Z324" s="131"/>
    </row>
    <row r="325" ht="15.75" customHeight="1">
      <c r="A325" s="131"/>
      <c r="B325" s="131"/>
      <c r="C325" s="131"/>
      <c r="D325" s="131"/>
      <c r="E325" s="131"/>
      <c r="F325" s="131"/>
      <c r="G325" s="131"/>
      <c r="H325" s="131"/>
      <c r="I325" s="131"/>
      <c r="J325" s="131"/>
      <c r="K325" s="131"/>
      <c r="L325" s="131"/>
      <c r="M325" s="131"/>
      <c r="N325" s="131"/>
      <c r="O325" s="131"/>
      <c r="P325" s="131"/>
      <c r="Q325" s="131"/>
      <c r="R325" s="131"/>
      <c r="S325" s="131"/>
      <c r="T325" s="131"/>
      <c r="U325" s="131"/>
      <c r="V325" s="131"/>
      <c r="W325" s="131"/>
      <c r="X325" s="131"/>
      <c r="Y325" s="131"/>
      <c r="Z325" s="131"/>
    </row>
    <row r="326" ht="15.75" customHeight="1">
      <c r="A326" s="131"/>
      <c r="B326" s="131"/>
      <c r="C326" s="131"/>
      <c r="D326" s="131"/>
      <c r="E326" s="131"/>
      <c r="F326" s="131"/>
      <c r="G326" s="131"/>
      <c r="H326" s="131"/>
      <c r="I326" s="131"/>
      <c r="J326" s="131"/>
      <c r="K326" s="131"/>
      <c r="L326" s="131"/>
      <c r="M326" s="131"/>
      <c r="N326" s="131"/>
      <c r="O326" s="131"/>
      <c r="P326" s="131"/>
      <c r="Q326" s="131"/>
      <c r="R326" s="131"/>
      <c r="S326" s="131"/>
      <c r="T326" s="131"/>
      <c r="U326" s="131"/>
      <c r="V326" s="131"/>
      <c r="W326" s="131"/>
      <c r="X326" s="131"/>
      <c r="Y326" s="131"/>
      <c r="Z326" s="131"/>
    </row>
    <row r="327" ht="15.75" customHeight="1">
      <c r="A327" s="131"/>
      <c r="B327" s="131"/>
      <c r="C327" s="131"/>
      <c r="D327" s="131"/>
      <c r="E327" s="131"/>
      <c r="F327" s="131"/>
      <c r="G327" s="131"/>
      <c r="H327" s="131"/>
      <c r="I327" s="131"/>
      <c r="J327" s="131"/>
      <c r="K327" s="131"/>
      <c r="L327" s="131"/>
      <c r="M327" s="131"/>
      <c r="N327" s="131"/>
      <c r="O327" s="131"/>
      <c r="P327" s="131"/>
      <c r="Q327" s="131"/>
      <c r="R327" s="131"/>
      <c r="S327" s="131"/>
      <c r="T327" s="131"/>
      <c r="U327" s="131"/>
      <c r="V327" s="131"/>
      <c r="W327" s="131"/>
      <c r="X327" s="131"/>
      <c r="Y327" s="131"/>
      <c r="Z327" s="131"/>
    </row>
    <row r="328" ht="15.75" customHeight="1">
      <c r="A328" s="131"/>
      <c r="B328" s="131"/>
      <c r="C328" s="131"/>
      <c r="D328" s="131"/>
      <c r="E328" s="131"/>
      <c r="F328" s="131"/>
      <c r="G328" s="131"/>
      <c r="H328" s="131"/>
      <c r="I328" s="131"/>
      <c r="J328" s="131"/>
      <c r="K328" s="131"/>
      <c r="L328" s="131"/>
      <c r="M328" s="131"/>
      <c r="N328" s="131"/>
      <c r="O328" s="131"/>
      <c r="P328" s="131"/>
      <c r="Q328" s="131"/>
      <c r="R328" s="131"/>
      <c r="S328" s="131"/>
      <c r="T328" s="131"/>
      <c r="U328" s="131"/>
      <c r="V328" s="131"/>
      <c r="W328" s="131"/>
      <c r="X328" s="131"/>
      <c r="Y328" s="131"/>
      <c r="Z328" s="131"/>
    </row>
    <row r="329" ht="15.75" customHeight="1">
      <c r="A329" s="131"/>
      <c r="B329" s="131"/>
      <c r="C329" s="131"/>
      <c r="D329" s="131"/>
      <c r="E329" s="131"/>
      <c r="F329" s="131"/>
      <c r="G329" s="131"/>
      <c r="H329" s="131"/>
      <c r="I329" s="131"/>
      <c r="J329" s="131"/>
      <c r="K329" s="131"/>
      <c r="L329" s="131"/>
      <c r="M329" s="131"/>
      <c r="N329" s="131"/>
      <c r="O329" s="131"/>
      <c r="P329" s="131"/>
      <c r="Q329" s="131"/>
      <c r="R329" s="131"/>
      <c r="S329" s="131"/>
      <c r="T329" s="131"/>
      <c r="U329" s="131"/>
      <c r="V329" s="131"/>
      <c r="W329" s="131"/>
      <c r="X329" s="131"/>
      <c r="Y329" s="131"/>
      <c r="Z329" s="131"/>
    </row>
    <row r="330" ht="15.75" customHeight="1">
      <c r="A330" s="131"/>
      <c r="B330" s="131"/>
      <c r="C330" s="131"/>
      <c r="D330" s="131"/>
      <c r="E330" s="131"/>
      <c r="F330" s="131"/>
      <c r="G330" s="131"/>
      <c r="H330" s="131"/>
      <c r="I330" s="131"/>
      <c r="J330" s="131"/>
      <c r="K330" s="131"/>
      <c r="L330" s="131"/>
      <c r="M330" s="131"/>
      <c r="N330" s="131"/>
      <c r="O330" s="131"/>
      <c r="P330" s="131"/>
      <c r="Q330" s="131"/>
      <c r="R330" s="131"/>
      <c r="S330" s="131"/>
      <c r="T330" s="131"/>
      <c r="U330" s="131"/>
      <c r="V330" s="131"/>
      <c r="W330" s="131"/>
      <c r="X330" s="131"/>
      <c r="Y330" s="131"/>
      <c r="Z330" s="131"/>
    </row>
    <row r="331" ht="15.75" customHeight="1">
      <c r="A331" s="131"/>
      <c r="B331" s="131"/>
      <c r="C331" s="131"/>
      <c r="D331" s="131"/>
      <c r="E331" s="131"/>
      <c r="F331" s="131"/>
      <c r="G331" s="131"/>
      <c r="H331" s="131"/>
      <c r="I331" s="131"/>
      <c r="J331" s="131"/>
      <c r="K331" s="131"/>
      <c r="L331" s="131"/>
      <c r="M331" s="131"/>
      <c r="N331" s="131"/>
      <c r="O331" s="131"/>
      <c r="P331" s="131"/>
      <c r="Q331" s="131"/>
      <c r="R331" s="131"/>
      <c r="S331" s="131"/>
      <c r="T331" s="131"/>
      <c r="U331" s="131"/>
      <c r="V331" s="131"/>
      <c r="W331" s="131"/>
      <c r="X331" s="131"/>
      <c r="Y331" s="131"/>
      <c r="Z331" s="131"/>
    </row>
    <row r="332" ht="15.75" customHeight="1">
      <c r="A332" s="131"/>
      <c r="B332" s="131"/>
      <c r="C332" s="131"/>
      <c r="D332" s="131"/>
      <c r="E332" s="131"/>
      <c r="F332" s="131"/>
      <c r="G332" s="131"/>
      <c r="H332" s="131"/>
      <c r="I332" s="131"/>
      <c r="J332" s="131"/>
      <c r="K332" s="131"/>
      <c r="L332" s="131"/>
      <c r="M332" s="131"/>
      <c r="N332" s="131"/>
      <c r="O332" s="131"/>
      <c r="P332" s="131"/>
      <c r="Q332" s="131"/>
      <c r="R332" s="131"/>
      <c r="S332" s="131"/>
      <c r="T332" s="131"/>
      <c r="U332" s="131"/>
      <c r="V332" s="131"/>
      <c r="W332" s="131"/>
      <c r="X332" s="131"/>
      <c r="Y332" s="131"/>
      <c r="Z332" s="131"/>
    </row>
    <row r="333" ht="15.75" customHeight="1">
      <c r="A333" s="131"/>
      <c r="B333" s="131"/>
      <c r="C333" s="131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/>
      <c r="S333" s="131"/>
      <c r="T333" s="131"/>
      <c r="U333" s="131"/>
      <c r="V333" s="131"/>
      <c r="W333" s="131"/>
      <c r="X333" s="131"/>
      <c r="Y333" s="131"/>
      <c r="Z333" s="131"/>
    </row>
    <row r="334" ht="15.75" customHeight="1">
      <c r="A334" s="131"/>
      <c r="B334" s="131"/>
      <c r="C334" s="131"/>
      <c r="D334" s="131"/>
      <c r="E334" s="131"/>
      <c r="F334" s="131"/>
      <c r="G334" s="131"/>
      <c r="H334" s="131"/>
      <c r="I334" s="131"/>
      <c r="J334" s="131"/>
      <c r="K334" s="131"/>
      <c r="L334" s="131"/>
      <c r="M334" s="131"/>
      <c r="N334" s="131"/>
      <c r="O334" s="131"/>
      <c r="P334" s="131"/>
      <c r="Q334" s="131"/>
      <c r="R334" s="131"/>
      <c r="S334" s="131"/>
      <c r="T334" s="131"/>
      <c r="U334" s="131"/>
      <c r="V334" s="131"/>
      <c r="W334" s="131"/>
      <c r="X334" s="131"/>
      <c r="Y334" s="131"/>
      <c r="Z334" s="131"/>
    </row>
    <row r="335" ht="15.75" customHeight="1">
      <c r="A335" s="131"/>
      <c r="B335" s="131"/>
      <c r="C335" s="131"/>
      <c r="D335" s="131"/>
      <c r="E335" s="131"/>
      <c r="F335" s="131"/>
      <c r="G335" s="131"/>
      <c r="H335" s="131"/>
      <c r="I335" s="131"/>
      <c r="J335" s="131"/>
      <c r="K335" s="131"/>
      <c r="L335" s="131"/>
      <c r="M335" s="131"/>
      <c r="N335" s="131"/>
      <c r="O335" s="131"/>
      <c r="P335" s="131"/>
      <c r="Q335" s="131"/>
      <c r="R335" s="131"/>
      <c r="S335" s="131"/>
      <c r="T335" s="131"/>
      <c r="U335" s="131"/>
      <c r="V335" s="131"/>
      <c r="W335" s="131"/>
      <c r="X335" s="131"/>
      <c r="Y335" s="131"/>
      <c r="Z335" s="131"/>
    </row>
    <row r="336" ht="15.75" customHeight="1">
      <c r="A336" s="131"/>
      <c r="B336" s="131"/>
      <c r="C336" s="131"/>
      <c r="D336" s="131"/>
      <c r="E336" s="131"/>
      <c r="F336" s="131"/>
      <c r="G336" s="131"/>
      <c r="H336" s="131"/>
      <c r="I336" s="131"/>
      <c r="J336" s="131"/>
      <c r="K336" s="131"/>
      <c r="L336" s="131"/>
      <c r="M336" s="131"/>
      <c r="N336" s="131"/>
      <c r="O336" s="131"/>
      <c r="P336" s="131"/>
      <c r="Q336" s="131"/>
      <c r="R336" s="131"/>
      <c r="S336" s="131"/>
      <c r="T336" s="131"/>
      <c r="U336" s="131"/>
      <c r="V336" s="131"/>
      <c r="W336" s="131"/>
      <c r="X336" s="131"/>
      <c r="Y336" s="131"/>
      <c r="Z336" s="131"/>
    </row>
    <row r="337" ht="15.75" customHeight="1">
      <c r="A337" s="131"/>
      <c r="B337" s="131"/>
      <c r="C337" s="131"/>
      <c r="D337" s="131"/>
      <c r="E337" s="131"/>
      <c r="F337" s="131"/>
      <c r="G337" s="131"/>
      <c r="H337" s="131"/>
      <c r="I337" s="131"/>
      <c r="J337" s="131"/>
      <c r="K337" s="131"/>
      <c r="L337" s="131"/>
      <c r="M337" s="131"/>
      <c r="N337" s="131"/>
      <c r="O337" s="131"/>
      <c r="P337" s="131"/>
      <c r="Q337" s="131"/>
      <c r="R337" s="131"/>
      <c r="S337" s="131"/>
      <c r="T337" s="131"/>
      <c r="U337" s="131"/>
      <c r="V337" s="131"/>
      <c r="W337" s="131"/>
      <c r="X337" s="131"/>
      <c r="Y337" s="131"/>
      <c r="Z337" s="131"/>
    </row>
    <row r="338" ht="15.75" customHeight="1">
      <c r="A338" s="131"/>
      <c r="B338" s="131"/>
      <c r="C338" s="131"/>
      <c r="D338" s="131"/>
      <c r="E338" s="131"/>
      <c r="F338" s="131"/>
      <c r="G338" s="131"/>
      <c r="H338" s="131"/>
      <c r="I338" s="131"/>
      <c r="J338" s="131"/>
      <c r="K338" s="131"/>
      <c r="L338" s="131"/>
      <c r="M338" s="131"/>
      <c r="N338" s="131"/>
      <c r="O338" s="131"/>
      <c r="P338" s="131"/>
      <c r="Q338" s="131"/>
      <c r="R338" s="131"/>
      <c r="S338" s="131"/>
      <c r="T338" s="131"/>
      <c r="U338" s="131"/>
      <c r="V338" s="131"/>
      <c r="W338" s="131"/>
      <c r="X338" s="131"/>
      <c r="Y338" s="131"/>
      <c r="Z338" s="131"/>
    </row>
    <row r="339" ht="15.75" customHeight="1">
      <c r="A339" s="131"/>
      <c r="B339" s="131"/>
      <c r="C339" s="131"/>
      <c r="D339" s="131"/>
      <c r="E339" s="131"/>
      <c r="F339" s="131"/>
      <c r="G339" s="131"/>
      <c r="H339" s="131"/>
      <c r="I339" s="131"/>
      <c r="J339" s="131"/>
      <c r="K339" s="131"/>
      <c r="L339" s="131"/>
      <c r="M339" s="131"/>
      <c r="N339" s="131"/>
      <c r="O339" s="131"/>
      <c r="P339" s="131"/>
      <c r="Q339" s="131"/>
      <c r="R339" s="131"/>
      <c r="S339" s="131"/>
      <c r="T339" s="131"/>
      <c r="U339" s="131"/>
      <c r="V339" s="131"/>
      <c r="W339" s="131"/>
      <c r="X339" s="131"/>
      <c r="Y339" s="131"/>
      <c r="Z339" s="131"/>
    </row>
    <row r="340" ht="15.75" customHeight="1">
      <c r="A340" s="131"/>
      <c r="B340" s="131"/>
      <c r="C340" s="131"/>
      <c r="D340" s="131"/>
      <c r="E340" s="131"/>
      <c r="F340" s="131"/>
      <c r="G340" s="131"/>
      <c r="H340" s="131"/>
      <c r="I340" s="131"/>
      <c r="J340" s="131"/>
      <c r="K340" s="131"/>
      <c r="L340" s="131"/>
      <c r="M340" s="131"/>
      <c r="N340" s="131"/>
      <c r="O340" s="131"/>
      <c r="P340" s="131"/>
      <c r="Q340" s="131"/>
      <c r="R340" s="131"/>
      <c r="S340" s="131"/>
      <c r="T340" s="131"/>
      <c r="U340" s="131"/>
      <c r="V340" s="131"/>
      <c r="W340" s="131"/>
      <c r="X340" s="131"/>
      <c r="Y340" s="131"/>
      <c r="Z340" s="131"/>
    </row>
    <row r="341" ht="15.75" customHeight="1">
      <c r="A341" s="131"/>
      <c r="B341" s="131"/>
      <c r="C341" s="131"/>
      <c r="D341" s="131"/>
      <c r="E341" s="131"/>
      <c r="F341" s="131"/>
      <c r="G341" s="131"/>
      <c r="H341" s="131"/>
      <c r="I341" s="131"/>
      <c r="J341" s="131"/>
      <c r="K341" s="131"/>
      <c r="L341" s="131"/>
      <c r="M341" s="131"/>
      <c r="N341" s="131"/>
      <c r="O341" s="131"/>
      <c r="P341" s="131"/>
      <c r="Q341" s="131"/>
      <c r="R341" s="131"/>
      <c r="S341" s="131"/>
      <c r="T341" s="131"/>
      <c r="U341" s="131"/>
      <c r="V341" s="131"/>
      <c r="W341" s="131"/>
      <c r="X341" s="131"/>
      <c r="Y341" s="131"/>
      <c r="Z341" s="131"/>
    </row>
    <row r="342" ht="15.75" customHeight="1">
      <c r="A342" s="131"/>
      <c r="B342" s="131"/>
      <c r="C342" s="131"/>
      <c r="D342" s="131"/>
      <c r="E342" s="131"/>
      <c r="F342" s="131"/>
      <c r="G342" s="131"/>
      <c r="H342" s="131"/>
      <c r="I342" s="131"/>
      <c r="J342" s="131"/>
      <c r="K342" s="131"/>
      <c r="L342" s="131"/>
      <c r="M342" s="131"/>
      <c r="N342" s="131"/>
      <c r="O342" s="131"/>
      <c r="P342" s="131"/>
      <c r="Q342" s="131"/>
      <c r="R342" s="131"/>
      <c r="S342" s="131"/>
      <c r="T342" s="131"/>
      <c r="U342" s="131"/>
      <c r="V342" s="131"/>
      <c r="W342" s="131"/>
      <c r="X342" s="131"/>
      <c r="Y342" s="131"/>
      <c r="Z342" s="131"/>
    </row>
    <row r="343" ht="15.75" customHeight="1">
      <c r="A343" s="131"/>
      <c r="B343" s="131"/>
      <c r="C343" s="131"/>
      <c r="D343" s="131"/>
      <c r="E343" s="131"/>
      <c r="F343" s="131"/>
      <c r="G343" s="131"/>
      <c r="H343" s="131"/>
      <c r="I343" s="131"/>
      <c r="J343" s="131"/>
      <c r="K343" s="131"/>
      <c r="L343" s="131"/>
      <c r="M343" s="131"/>
      <c r="N343" s="131"/>
      <c r="O343" s="131"/>
      <c r="P343" s="131"/>
      <c r="Q343" s="131"/>
      <c r="R343" s="131"/>
      <c r="S343" s="131"/>
      <c r="T343" s="131"/>
      <c r="U343" s="131"/>
      <c r="V343" s="131"/>
      <c r="W343" s="131"/>
      <c r="X343" s="131"/>
      <c r="Y343" s="131"/>
      <c r="Z343" s="131"/>
    </row>
    <row r="344" ht="15.75" customHeight="1">
      <c r="A344" s="131"/>
      <c r="B344" s="131"/>
      <c r="C344" s="131"/>
      <c r="D344" s="131"/>
      <c r="E344" s="131"/>
      <c r="F344" s="131"/>
      <c r="G344" s="131"/>
      <c r="H344" s="131"/>
      <c r="I344" s="131"/>
      <c r="J344" s="131"/>
      <c r="K344" s="131"/>
      <c r="L344" s="131"/>
      <c r="M344" s="131"/>
      <c r="N344" s="131"/>
      <c r="O344" s="131"/>
      <c r="P344" s="131"/>
      <c r="Q344" s="131"/>
      <c r="R344" s="131"/>
      <c r="S344" s="131"/>
      <c r="T344" s="131"/>
      <c r="U344" s="131"/>
      <c r="V344" s="131"/>
      <c r="W344" s="131"/>
      <c r="X344" s="131"/>
      <c r="Y344" s="131"/>
      <c r="Z344" s="131"/>
    </row>
    <row r="345" ht="15.75" customHeight="1">
      <c r="A345" s="131"/>
      <c r="B345" s="131"/>
      <c r="C345" s="131"/>
      <c r="D345" s="131"/>
      <c r="E345" s="131"/>
      <c r="F345" s="131"/>
      <c r="G345" s="131"/>
      <c r="H345" s="131"/>
      <c r="I345" s="131"/>
      <c r="J345" s="131"/>
      <c r="K345" s="131"/>
      <c r="L345" s="131"/>
      <c r="M345" s="131"/>
      <c r="N345" s="131"/>
      <c r="O345" s="131"/>
      <c r="P345" s="131"/>
      <c r="Q345" s="131"/>
      <c r="R345" s="131"/>
      <c r="S345" s="131"/>
      <c r="T345" s="131"/>
      <c r="U345" s="131"/>
      <c r="V345" s="131"/>
      <c r="W345" s="131"/>
      <c r="X345" s="131"/>
      <c r="Y345" s="131"/>
      <c r="Z345" s="131"/>
    </row>
    <row r="346" ht="15.75" customHeight="1">
      <c r="A346" s="131"/>
      <c r="B346" s="131"/>
      <c r="C346" s="131"/>
      <c r="D346" s="131"/>
      <c r="E346" s="131"/>
      <c r="F346" s="131"/>
      <c r="G346" s="131"/>
      <c r="H346" s="131"/>
      <c r="I346" s="131"/>
      <c r="J346" s="131"/>
      <c r="K346" s="131"/>
      <c r="L346" s="131"/>
      <c r="M346" s="131"/>
      <c r="N346" s="131"/>
      <c r="O346" s="131"/>
      <c r="P346" s="131"/>
      <c r="Q346" s="131"/>
      <c r="R346" s="131"/>
      <c r="S346" s="131"/>
      <c r="T346" s="131"/>
      <c r="U346" s="131"/>
      <c r="V346" s="131"/>
      <c r="W346" s="131"/>
      <c r="X346" s="131"/>
      <c r="Y346" s="131"/>
      <c r="Z346" s="131"/>
    </row>
    <row r="347" ht="15.75" customHeight="1">
      <c r="A347" s="131"/>
      <c r="B347" s="131"/>
      <c r="C347" s="131"/>
      <c r="D347" s="131"/>
      <c r="E347" s="131"/>
      <c r="F347" s="131"/>
      <c r="G347" s="131"/>
      <c r="H347" s="131"/>
      <c r="I347" s="131"/>
      <c r="J347" s="131"/>
      <c r="K347" s="131"/>
      <c r="L347" s="131"/>
      <c r="M347" s="131"/>
      <c r="N347" s="131"/>
      <c r="O347" s="131"/>
      <c r="P347" s="131"/>
      <c r="Q347" s="131"/>
      <c r="R347" s="131"/>
      <c r="S347" s="131"/>
      <c r="T347" s="131"/>
      <c r="U347" s="131"/>
      <c r="V347" s="131"/>
      <c r="W347" s="131"/>
      <c r="X347" s="131"/>
      <c r="Y347" s="131"/>
      <c r="Z347" s="131"/>
    </row>
    <row r="348" ht="15.75" customHeight="1">
      <c r="A348" s="131"/>
      <c r="B348" s="131"/>
      <c r="C348" s="131"/>
      <c r="D348" s="131"/>
      <c r="E348" s="131"/>
      <c r="F348" s="131"/>
      <c r="G348" s="131"/>
      <c r="H348" s="131"/>
      <c r="I348" s="131"/>
      <c r="J348" s="131"/>
      <c r="K348" s="131"/>
      <c r="L348" s="131"/>
      <c r="M348" s="131"/>
      <c r="N348" s="131"/>
      <c r="O348" s="131"/>
      <c r="P348" s="131"/>
      <c r="Q348" s="131"/>
      <c r="R348" s="131"/>
      <c r="S348" s="131"/>
      <c r="T348" s="131"/>
      <c r="U348" s="131"/>
      <c r="V348" s="131"/>
      <c r="W348" s="131"/>
      <c r="X348" s="131"/>
      <c r="Y348" s="131"/>
      <c r="Z348" s="131"/>
    </row>
    <row r="349" ht="15.75" customHeight="1">
      <c r="A349" s="131"/>
      <c r="B349" s="131"/>
      <c r="C349" s="131"/>
      <c r="D349" s="131"/>
      <c r="E349" s="131"/>
      <c r="F349" s="131"/>
      <c r="G349" s="131"/>
      <c r="H349" s="131"/>
      <c r="I349" s="131"/>
      <c r="J349" s="131"/>
      <c r="K349" s="131"/>
      <c r="L349" s="131"/>
      <c r="M349" s="131"/>
      <c r="N349" s="131"/>
      <c r="O349" s="131"/>
      <c r="P349" s="131"/>
      <c r="Q349" s="131"/>
      <c r="R349" s="131"/>
      <c r="S349" s="131"/>
      <c r="T349" s="131"/>
      <c r="U349" s="131"/>
      <c r="V349" s="131"/>
      <c r="W349" s="131"/>
      <c r="X349" s="131"/>
      <c r="Y349" s="131"/>
      <c r="Z349" s="131"/>
    </row>
    <row r="350" ht="15.75" customHeight="1">
      <c r="A350" s="131"/>
      <c r="B350" s="131"/>
      <c r="C350" s="131"/>
      <c r="D350" s="131"/>
      <c r="E350" s="131"/>
      <c r="F350" s="131"/>
      <c r="G350" s="131"/>
      <c r="H350" s="131"/>
      <c r="I350" s="131"/>
      <c r="J350" s="131"/>
      <c r="K350" s="131"/>
      <c r="L350" s="131"/>
      <c r="M350" s="131"/>
      <c r="N350" s="131"/>
      <c r="O350" s="131"/>
      <c r="P350" s="131"/>
      <c r="Q350" s="131"/>
      <c r="R350" s="131"/>
      <c r="S350" s="131"/>
      <c r="T350" s="131"/>
      <c r="U350" s="131"/>
      <c r="V350" s="131"/>
      <c r="W350" s="131"/>
      <c r="X350" s="131"/>
      <c r="Y350" s="131"/>
      <c r="Z350" s="131"/>
    </row>
    <row r="351" ht="15.75" customHeight="1">
      <c r="A351" s="131"/>
      <c r="B351" s="131"/>
      <c r="C351" s="131"/>
      <c r="D351" s="131"/>
      <c r="E351" s="131"/>
      <c r="F351" s="131"/>
      <c r="G351" s="131"/>
      <c r="H351" s="131"/>
      <c r="I351" s="131"/>
      <c r="J351" s="131"/>
      <c r="K351" s="131"/>
      <c r="L351" s="131"/>
      <c r="M351" s="131"/>
      <c r="N351" s="131"/>
      <c r="O351" s="131"/>
      <c r="P351" s="131"/>
      <c r="Q351" s="131"/>
      <c r="R351" s="131"/>
      <c r="S351" s="131"/>
      <c r="T351" s="131"/>
      <c r="U351" s="131"/>
      <c r="V351" s="131"/>
      <c r="W351" s="131"/>
      <c r="X351" s="131"/>
      <c r="Y351" s="131"/>
      <c r="Z351" s="131"/>
    </row>
    <row r="352" ht="15.75" customHeight="1">
      <c r="A352" s="131"/>
      <c r="B352" s="131"/>
      <c r="C352" s="131"/>
      <c r="D352" s="131"/>
      <c r="E352" s="131"/>
      <c r="F352" s="131"/>
      <c r="G352" s="131"/>
      <c r="H352" s="131"/>
      <c r="I352" s="131"/>
      <c r="J352" s="131"/>
      <c r="K352" s="131"/>
      <c r="L352" s="131"/>
      <c r="M352" s="131"/>
      <c r="N352" s="131"/>
      <c r="O352" s="131"/>
      <c r="P352" s="131"/>
      <c r="Q352" s="131"/>
      <c r="R352" s="131"/>
      <c r="S352" s="131"/>
      <c r="T352" s="131"/>
      <c r="U352" s="131"/>
      <c r="V352" s="131"/>
      <c r="W352" s="131"/>
      <c r="X352" s="131"/>
      <c r="Y352" s="131"/>
      <c r="Z352" s="131"/>
    </row>
    <row r="353" ht="15.75" customHeight="1">
      <c r="A353" s="131"/>
      <c r="B353" s="131"/>
      <c r="C353" s="131"/>
      <c r="D353" s="131"/>
      <c r="E353" s="131"/>
      <c r="F353" s="131"/>
      <c r="G353" s="131"/>
      <c r="H353" s="131"/>
      <c r="I353" s="131"/>
      <c r="J353" s="131"/>
      <c r="K353" s="131"/>
      <c r="L353" s="131"/>
      <c r="M353" s="131"/>
      <c r="N353" s="131"/>
      <c r="O353" s="131"/>
      <c r="P353" s="131"/>
      <c r="Q353" s="131"/>
      <c r="R353" s="131"/>
      <c r="S353" s="131"/>
      <c r="T353" s="131"/>
      <c r="U353" s="131"/>
      <c r="V353" s="131"/>
      <c r="W353" s="131"/>
      <c r="X353" s="131"/>
      <c r="Y353" s="131"/>
      <c r="Z353" s="131"/>
    </row>
    <row r="354" ht="15.75" customHeight="1">
      <c r="A354" s="131"/>
      <c r="B354" s="131"/>
      <c r="C354" s="131"/>
      <c r="D354" s="131"/>
      <c r="E354" s="131"/>
      <c r="F354" s="131"/>
      <c r="G354" s="131"/>
      <c r="H354" s="131"/>
      <c r="I354" s="131"/>
      <c r="J354" s="131"/>
      <c r="K354" s="131"/>
      <c r="L354" s="131"/>
      <c r="M354" s="131"/>
      <c r="N354" s="131"/>
      <c r="O354" s="131"/>
      <c r="P354" s="131"/>
      <c r="Q354" s="131"/>
      <c r="R354" s="131"/>
      <c r="S354" s="131"/>
      <c r="T354" s="131"/>
      <c r="U354" s="131"/>
      <c r="V354" s="131"/>
      <c r="W354" s="131"/>
      <c r="X354" s="131"/>
      <c r="Y354" s="131"/>
      <c r="Z354" s="131"/>
    </row>
    <row r="355" ht="15.75" customHeight="1">
      <c r="A355" s="131"/>
      <c r="B355" s="131"/>
      <c r="C355" s="131"/>
      <c r="D355" s="131"/>
      <c r="E355" s="131"/>
      <c r="F355" s="131"/>
      <c r="G355" s="131"/>
      <c r="H355" s="131"/>
      <c r="I355" s="131"/>
      <c r="J355" s="131"/>
      <c r="K355" s="131"/>
      <c r="L355" s="131"/>
      <c r="M355" s="131"/>
      <c r="N355" s="131"/>
      <c r="O355" s="131"/>
      <c r="P355" s="131"/>
      <c r="Q355" s="131"/>
      <c r="R355" s="131"/>
      <c r="S355" s="131"/>
      <c r="T355" s="131"/>
      <c r="U355" s="131"/>
      <c r="V355" s="131"/>
      <c r="W355" s="131"/>
      <c r="X355" s="131"/>
      <c r="Y355" s="131"/>
      <c r="Z355" s="131"/>
    </row>
    <row r="356" ht="15.75" customHeight="1">
      <c r="A356" s="131"/>
      <c r="B356" s="131"/>
      <c r="C356" s="131"/>
      <c r="D356" s="131"/>
      <c r="E356" s="131"/>
      <c r="F356" s="131"/>
      <c r="G356" s="131"/>
      <c r="H356" s="131"/>
      <c r="I356" s="131"/>
      <c r="J356" s="131"/>
      <c r="K356" s="131"/>
      <c r="L356" s="131"/>
      <c r="M356" s="131"/>
      <c r="N356" s="131"/>
      <c r="O356" s="131"/>
      <c r="P356" s="131"/>
      <c r="Q356" s="131"/>
      <c r="R356" s="131"/>
      <c r="S356" s="131"/>
      <c r="T356" s="131"/>
      <c r="U356" s="131"/>
      <c r="V356" s="131"/>
      <c r="W356" s="131"/>
      <c r="X356" s="131"/>
      <c r="Y356" s="131"/>
      <c r="Z356" s="131"/>
    </row>
    <row r="357" ht="15.75" customHeight="1">
      <c r="A357" s="131"/>
      <c r="B357" s="131"/>
      <c r="C357" s="131"/>
      <c r="D357" s="131"/>
      <c r="E357" s="131"/>
      <c r="F357" s="131"/>
      <c r="G357" s="131"/>
      <c r="H357" s="131"/>
      <c r="I357" s="131"/>
      <c r="J357" s="131"/>
      <c r="K357" s="131"/>
      <c r="L357" s="131"/>
      <c r="M357" s="131"/>
      <c r="N357" s="131"/>
      <c r="O357" s="131"/>
      <c r="P357" s="131"/>
      <c r="Q357" s="131"/>
      <c r="R357" s="131"/>
      <c r="S357" s="131"/>
      <c r="T357" s="131"/>
      <c r="U357" s="131"/>
      <c r="V357" s="131"/>
      <c r="W357" s="131"/>
      <c r="X357" s="131"/>
      <c r="Y357" s="131"/>
      <c r="Z357" s="131"/>
    </row>
    <row r="358" ht="15.75" customHeight="1">
      <c r="A358" s="131"/>
      <c r="B358" s="131"/>
      <c r="C358" s="131"/>
      <c r="D358" s="131"/>
      <c r="E358" s="131"/>
      <c r="F358" s="131"/>
      <c r="G358" s="131"/>
      <c r="H358" s="131"/>
      <c r="I358" s="131"/>
      <c r="J358" s="131"/>
      <c r="K358" s="131"/>
      <c r="L358" s="131"/>
      <c r="M358" s="131"/>
      <c r="N358" s="131"/>
      <c r="O358" s="131"/>
      <c r="P358" s="131"/>
      <c r="Q358" s="131"/>
      <c r="R358" s="131"/>
      <c r="S358" s="131"/>
      <c r="T358" s="131"/>
      <c r="U358" s="131"/>
      <c r="V358" s="131"/>
      <c r="W358" s="131"/>
      <c r="X358" s="131"/>
      <c r="Y358" s="131"/>
      <c r="Z358" s="131"/>
    </row>
    <row r="359" ht="15.75" customHeight="1">
      <c r="A359" s="131"/>
      <c r="B359" s="131"/>
      <c r="C359" s="131"/>
      <c r="D359" s="131"/>
      <c r="E359" s="131"/>
      <c r="F359" s="131"/>
      <c r="G359" s="131"/>
      <c r="H359" s="131"/>
      <c r="I359" s="131"/>
      <c r="J359" s="131"/>
      <c r="K359" s="131"/>
      <c r="L359" s="131"/>
      <c r="M359" s="131"/>
      <c r="N359" s="131"/>
      <c r="O359" s="131"/>
      <c r="P359" s="131"/>
      <c r="Q359" s="131"/>
      <c r="R359" s="131"/>
      <c r="S359" s="131"/>
      <c r="T359" s="131"/>
      <c r="U359" s="131"/>
      <c r="V359" s="131"/>
      <c r="W359" s="131"/>
      <c r="X359" s="131"/>
      <c r="Y359" s="131"/>
      <c r="Z359" s="131"/>
    </row>
    <row r="360" ht="15.75" customHeight="1">
      <c r="A360" s="131"/>
      <c r="B360" s="131"/>
      <c r="C360" s="131"/>
      <c r="D360" s="131"/>
      <c r="E360" s="131"/>
      <c r="F360" s="131"/>
      <c r="G360" s="131"/>
      <c r="H360" s="131"/>
      <c r="I360" s="131"/>
      <c r="J360" s="131"/>
      <c r="K360" s="131"/>
      <c r="L360" s="131"/>
      <c r="M360" s="131"/>
      <c r="N360" s="131"/>
      <c r="O360" s="131"/>
      <c r="P360" s="131"/>
      <c r="Q360" s="131"/>
      <c r="R360" s="131"/>
      <c r="S360" s="131"/>
      <c r="T360" s="131"/>
      <c r="U360" s="131"/>
      <c r="V360" s="131"/>
      <c r="W360" s="131"/>
      <c r="X360" s="131"/>
      <c r="Y360" s="131"/>
      <c r="Z360" s="131"/>
    </row>
    <row r="361" ht="15.75" customHeight="1">
      <c r="A361" s="131"/>
      <c r="B361" s="131"/>
      <c r="C361" s="131"/>
      <c r="D361" s="131"/>
      <c r="E361" s="131"/>
      <c r="F361" s="131"/>
      <c r="G361" s="131"/>
      <c r="H361" s="131"/>
      <c r="I361" s="131"/>
      <c r="J361" s="131"/>
      <c r="K361" s="131"/>
      <c r="L361" s="131"/>
      <c r="M361" s="131"/>
      <c r="N361" s="131"/>
      <c r="O361" s="131"/>
      <c r="P361" s="131"/>
      <c r="Q361" s="131"/>
      <c r="R361" s="131"/>
      <c r="S361" s="131"/>
      <c r="T361" s="131"/>
      <c r="U361" s="131"/>
      <c r="V361" s="131"/>
      <c r="W361" s="131"/>
      <c r="X361" s="131"/>
      <c r="Y361" s="131"/>
      <c r="Z361" s="131"/>
    </row>
    <row r="362" ht="15.75" customHeight="1">
      <c r="A362" s="131"/>
      <c r="B362" s="131"/>
      <c r="C362" s="131"/>
      <c r="D362" s="131"/>
      <c r="E362" s="131"/>
      <c r="F362" s="131"/>
      <c r="G362" s="131"/>
      <c r="H362" s="131"/>
      <c r="I362" s="131"/>
      <c r="J362" s="131"/>
      <c r="K362" s="131"/>
      <c r="L362" s="131"/>
      <c r="M362" s="131"/>
      <c r="N362" s="131"/>
      <c r="O362" s="131"/>
      <c r="P362" s="131"/>
      <c r="Q362" s="131"/>
      <c r="R362" s="131"/>
      <c r="S362" s="131"/>
      <c r="T362" s="131"/>
      <c r="U362" s="131"/>
      <c r="V362" s="131"/>
      <c r="W362" s="131"/>
      <c r="X362" s="131"/>
      <c r="Y362" s="131"/>
      <c r="Z362" s="131"/>
    </row>
    <row r="363" ht="15.75" customHeight="1">
      <c r="A363" s="131"/>
      <c r="B363" s="131"/>
      <c r="C363" s="131"/>
      <c r="D363" s="131"/>
      <c r="E363" s="131"/>
      <c r="F363" s="131"/>
      <c r="G363" s="131"/>
      <c r="H363" s="131"/>
      <c r="I363" s="131"/>
      <c r="J363" s="131"/>
      <c r="K363" s="131"/>
      <c r="L363" s="131"/>
      <c r="M363" s="131"/>
      <c r="N363" s="131"/>
      <c r="O363" s="131"/>
      <c r="P363" s="131"/>
      <c r="Q363" s="131"/>
      <c r="R363" s="131"/>
      <c r="S363" s="131"/>
      <c r="T363" s="131"/>
      <c r="U363" s="131"/>
      <c r="V363" s="131"/>
      <c r="W363" s="131"/>
      <c r="X363" s="131"/>
      <c r="Y363" s="131"/>
      <c r="Z363" s="131"/>
    </row>
    <row r="364" ht="15.75" customHeight="1">
      <c r="A364" s="131"/>
      <c r="B364" s="131"/>
      <c r="C364" s="131"/>
      <c r="D364" s="131"/>
      <c r="E364" s="131"/>
      <c r="F364" s="131"/>
      <c r="G364" s="131"/>
      <c r="H364" s="131"/>
      <c r="I364" s="131"/>
      <c r="J364" s="131"/>
      <c r="K364" s="131"/>
      <c r="L364" s="131"/>
      <c r="M364" s="131"/>
      <c r="N364" s="131"/>
      <c r="O364" s="131"/>
      <c r="P364" s="131"/>
      <c r="Q364" s="131"/>
      <c r="R364" s="131"/>
      <c r="S364" s="131"/>
      <c r="T364" s="131"/>
      <c r="U364" s="131"/>
      <c r="V364" s="131"/>
      <c r="W364" s="131"/>
      <c r="X364" s="131"/>
      <c r="Y364" s="131"/>
      <c r="Z364" s="131"/>
    </row>
    <row r="365" ht="15.75" customHeight="1">
      <c r="A365" s="131"/>
      <c r="B365" s="131"/>
      <c r="C365" s="131"/>
      <c r="D365" s="131"/>
      <c r="E365" s="131"/>
      <c r="F365" s="131"/>
      <c r="G365" s="131"/>
      <c r="H365" s="131"/>
      <c r="I365" s="131"/>
      <c r="J365" s="131"/>
      <c r="K365" s="131"/>
      <c r="L365" s="131"/>
      <c r="M365" s="131"/>
      <c r="N365" s="131"/>
      <c r="O365" s="131"/>
      <c r="P365" s="131"/>
      <c r="Q365" s="131"/>
      <c r="R365" s="131"/>
      <c r="S365" s="131"/>
      <c r="T365" s="131"/>
      <c r="U365" s="131"/>
      <c r="V365" s="131"/>
      <c r="W365" s="131"/>
      <c r="X365" s="131"/>
      <c r="Y365" s="131"/>
      <c r="Z365" s="131"/>
    </row>
    <row r="366" ht="15.75" customHeight="1">
      <c r="A366" s="131"/>
      <c r="B366" s="131"/>
      <c r="C366" s="131"/>
      <c r="D366" s="131"/>
      <c r="E366" s="131"/>
      <c r="F366" s="131"/>
      <c r="G366" s="131"/>
      <c r="H366" s="131"/>
      <c r="I366" s="131"/>
      <c r="J366" s="131"/>
      <c r="K366" s="131"/>
      <c r="L366" s="131"/>
      <c r="M366" s="131"/>
      <c r="N366" s="131"/>
      <c r="O366" s="131"/>
      <c r="P366" s="131"/>
      <c r="Q366" s="131"/>
      <c r="R366" s="131"/>
      <c r="S366" s="131"/>
      <c r="T366" s="131"/>
      <c r="U366" s="131"/>
      <c r="V366" s="131"/>
      <c r="W366" s="131"/>
      <c r="X366" s="131"/>
      <c r="Y366" s="131"/>
      <c r="Z366" s="131"/>
    </row>
    <row r="367" ht="15.75" customHeight="1">
      <c r="A367" s="131"/>
      <c r="B367" s="131"/>
      <c r="C367" s="131"/>
      <c r="D367" s="131"/>
      <c r="E367" s="131"/>
      <c r="F367" s="131"/>
      <c r="G367" s="131"/>
      <c r="H367" s="131"/>
      <c r="I367" s="131"/>
      <c r="J367" s="131"/>
      <c r="K367" s="131"/>
      <c r="L367" s="131"/>
      <c r="M367" s="131"/>
      <c r="N367" s="131"/>
      <c r="O367" s="131"/>
      <c r="P367" s="131"/>
      <c r="Q367" s="131"/>
      <c r="R367" s="131"/>
      <c r="S367" s="131"/>
      <c r="T367" s="131"/>
      <c r="U367" s="131"/>
      <c r="V367" s="131"/>
      <c r="W367" s="131"/>
      <c r="X367" s="131"/>
      <c r="Y367" s="131"/>
      <c r="Z367" s="131"/>
    </row>
    <row r="368" ht="15.75" customHeight="1">
      <c r="A368" s="131"/>
      <c r="B368" s="131"/>
      <c r="C368" s="131"/>
      <c r="D368" s="131"/>
      <c r="E368" s="131"/>
      <c r="F368" s="131"/>
      <c r="G368" s="131"/>
      <c r="H368" s="131"/>
      <c r="I368" s="131"/>
      <c r="J368" s="131"/>
      <c r="K368" s="131"/>
      <c r="L368" s="131"/>
      <c r="M368" s="131"/>
      <c r="N368" s="131"/>
      <c r="O368" s="131"/>
      <c r="P368" s="131"/>
      <c r="Q368" s="131"/>
      <c r="R368" s="131"/>
      <c r="S368" s="131"/>
      <c r="T368" s="131"/>
      <c r="U368" s="131"/>
      <c r="V368" s="131"/>
      <c r="W368" s="131"/>
      <c r="X368" s="131"/>
      <c r="Y368" s="131"/>
      <c r="Z368" s="131"/>
    </row>
    <row r="369" ht="15.75" customHeight="1">
      <c r="A369" s="131"/>
      <c r="B369" s="131"/>
      <c r="C369" s="131"/>
      <c r="D369" s="131"/>
      <c r="E369" s="131"/>
      <c r="F369" s="131"/>
      <c r="G369" s="131"/>
      <c r="H369" s="131"/>
      <c r="I369" s="131"/>
      <c r="J369" s="131"/>
      <c r="K369" s="131"/>
      <c r="L369" s="131"/>
      <c r="M369" s="131"/>
      <c r="N369" s="131"/>
      <c r="O369" s="131"/>
      <c r="P369" s="131"/>
      <c r="Q369" s="131"/>
      <c r="R369" s="131"/>
      <c r="S369" s="131"/>
      <c r="T369" s="131"/>
      <c r="U369" s="131"/>
      <c r="V369" s="131"/>
      <c r="W369" s="131"/>
      <c r="X369" s="131"/>
      <c r="Y369" s="131"/>
      <c r="Z369" s="131"/>
    </row>
    <row r="370" ht="15.75" customHeight="1">
      <c r="A370" s="131"/>
      <c r="B370" s="131"/>
      <c r="C370" s="131"/>
      <c r="D370" s="131"/>
      <c r="E370" s="131"/>
      <c r="F370" s="131"/>
      <c r="G370" s="131"/>
      <c r="H370" s="131"/>
      <c r="I370" s="131"/>
      <c r="J370" s="131"/>
      <c r="K370" s="131"/>
      <c r="L370" s="131"/>
      <c r="M370" s="131"/>
      <c r="N370" s="131"/>
      <c r="O370" s="131"/>
      <c r="P370" s="131"/>
      <c r="Q370" s="131"/>
      <c r="R370" s="131"/>
      <c r="S370" s="131"/>
      <c r="T370" s="131"/>
      <c r="U370" s="131"/>
      <c r="V370" s="131"/>
      <c r="W370" s="131"/>
      <c r="X370" s="131"/>
      <c r="Y370" s="131"/>
      <c r="Z370" s="131"/>
    </row>
    <row r="371" ht="15.75" customHeight="1">
      <c r="A371" s="131"/>
      <c r="B371" s="131"/>
      <c r="C371" s="131"/>
      <c r="D371" s="131"/>
      <c r="E371" s="131"/>
      <c r="F371" s="131"/>
      <c r="G371" s="131"/>
      <c r="H371" s="131"/>
      <c r="I371" s="131"/>
      <c r="J371" s="131"/>
      <c r="K371" s="131"/>
      <c r="L371" s="131"/>
      <c r="M371" s="131"/>
      <c r="N371" s="131"/>
      <c r="O371" s="131"/>
      <c r="P371" s="131"/>
      <c r="Q371" s="131"/>
      <c r="R371" s="131"/>
      <c r="S371" s="131"/>
      <c r="T371" s="131"/>
      <c r="U371" s="131"/>
      <c r="V371" s="131"/>
      <c r="W371" s="131"/>
      <c r="X371" s="131"/>
      <c r="Y371" s="131"/>
      <c r="Z371" s="131"/>
    </row>
    <row r="372" ht="15.75" customHeight="1">
      <c r="A372" s="131"/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</row>
    <row r="373" ht="15.75" customHeight="1">
      <c r="A373" s="131"/>
      <c r="B373" s="131"/>
      <c r="C373" s="131"/>
      <c r="D373" s="131"/>
      <c r="E373" s="131"/>
      <c r="F373" s="131"/>
      <c r="G373" s="131"/>
      <c r="H373" s="131"/>
      <c r="I373" s="131"/>
      <c r="J373" s="131"/>
      <c r="K373" s="131"/>
      <c r="L373" s="131"/>
      <c r="M373" s="131"/>
      <c r="N373" s="131"/>
      <c r="O373" s="131"/>
      <c r="P373" s="131"/>
      <c r="Q373" s="131"/>
      <c r="R373" s="131"/>
      <c r="S373" s="131"/>
      <c r="T373" s="131"/>
      <c r="U373" s="131"/>
      <c r="V373" s="131"/>
      <c r="W373" s="131"/>
      <c r="X373" s="131"/>
      <c r="Y373" s="131"/>
      <c r="Z373" s="131"/>
    </row>
    <row r="374" ht="15.75" customHeight="1">
      <c r="A374" s="131"/>
      <c r="B374" s="131"/>
      <c r="C374" s="131"/>
      <c r="D374" s="131"/>
      <c r="E374" s="131"/>
      <c r="F374" s="131"/>
      <c r="G374" s="131"/>
      <c r="H374" s="131"/>
      <c r="I374" s="131"/>
      <c r="J374" s="131"/>
      <c r="K374" s="131"/>
      <c r="L374" s="131"/>
      <c r="M374" s="131"/>
      <c r="N374" s="131"/>
      <c r="O374" s="131"/>
      <c r="P374" s="131"/>
      <c r="Q374" s="131"/>
      <c r="R374" s="131"/>
      <c r="S374" s="131"/>
      <c r="T374" s="131"/>
      <c r="U374" s="131"/>
      <c r="V374" s="131"/>
      <c r="W374" s="131"/>
      <c r="X374" s="131"/>
      <c r="Y374" s="131"/>
      <c r="Z374" s="131"/>
    </row>
    <row r="375" ht="15.75" customHeight="1">
      <c r="A375" s="131"/>
      <c r="B375" s="131"/>
      <c r="C375" s="131"/>
      <c r="D375" s="131"/>
      <c r="E375" s="131"/>
      <c r="F375" s="131"/>
      <c r="G375" s="131"/>
      <c r="H375" s="131"/>
      <c r="I375" s="131"/>
      <c r="J375" s="131"/>
      <c r="K375" s="131"/>
      <c r="L375" s="131"/>
      <c r="M375" s="131"/>
      <c r="N375" s="131"/>
      <c r="O375" s="131"/>
      <c r="P375" s="131"/>
      <c r="Q375" s="131"/>
      <c r="R375" s="131"/>
      <c r="S375" s="131"/>
      <c r="T375" s="131"/>
      <c r="U375" s="131"/>
      <c r="V375" s="131"/>
      <c r="W375" s="131"/>
      <c r="X375" s="131"/>
      <c r="Y375" s="131"/>
      <c r="Z375" s="131"/>
    </row>
    <row r="376" ht="15.75" customHeight="1">
      <c r="A376" s="131"/>
      <c r="B376" s="131"/>
      <c r="C376" s="131"/>
      <c r="D376" s="131"/>
      <c r="E376" s="131"/>
      <c r="F376" s="131"/>
      <c r="G376" s="131"/>
      <c r="H376" s="131"/>
      <c r="I376" s="131"/>
      <c r="J376" s="131"/>
      <c r="K376" s="131"/>
      <c r="L376" s="131"/>
      <c r="M376" s="131"/>
      <c r="N376" s="131"/>
      <c r="O376" s="131"/>
      <c r="P376" s="131"/>
      <c r="Q376" s="131"/>
      <c r="R376" s="131"/>
      <c r="S376" s="131"/>
      <c r="T376" s="131"/>
      <c r="U376" s="131"/>
      <c r="V376" s="131"/>
      <c r="W376" s="131"/>
      <c r="X376" s="131"/>
      <c r="Y376" s="131"/>
      <c r="Z376" s="131"/>
    </row>
    <row r="377" ht="15.75" customHeight="1">
      <c r="A377" s="131"/>
      <c r="B377" s="131"/>
      <c r="C377" s="131"/>
      <c r="D377" s="131"/>
      <c r="E377" s="131"/>
      <c r="F377" s="131"/>
      <c r="G377" s="131"/>
      <c r="H377" s="131"/>
      <c r="I377" s="131"/>
      <c r="J377" s="131"/>
      <c r="K377" s="131"/>
      <c r="L377" s="131"/>
      <c r="M377" s="131"/>
      <c r="N377" s="131"/>
      <c r="O377" s="131"/>
      <c r="P377" s="131"/>
      <c r="Q377" s="131"/>
      <c r="R377" s="131"/>
      <c r="S377" s="131"/>
      <c r="T377" s="131"/>
      <c r="U377" s="131"/>
      <c r="V377" s="131"/>
      <c r="W377" s="131"/>
      <c r="X377" s="131"/>
      <c r="Y377" s="131"/>
      <c r="Z377" s="131"/>
    </row>
    <row r="378" ht="15.75" customHeight="1">
      <c r="A378" s="131"/>
      <c r="B378" s="131"/>
      <c r="C378" s="131"/>
      <c r="D378" s="131"/>
      <c r="E378" s="131"/>
      <c r="F378" s="131"/>
      <c r="G378" s="131"/>
      <c r="H378" s="131"/>
      <c r="I378" s="131"/>
      <c r="J378" s="131"/>
      <c r="K378" s="131"/>
      <c r="L378" s="131"/>
      <c r="M378" s="131"/>
      <c r="N378" s="131"/>
      <c r="O378" s="131"/>
      <c r="P378" s="131"/>
      <c r="Q378" s="131"/>
      <c r="R378" s="131"/>
      <c r="S378" s="131"/>
      <c r="T378" s="131"/>
      <c r="U378" s="131"/>
      <c r="V378" s="131"/>
      <c r="W378" s="131"/>
      <c r="X378" s="131"/>
      <c r="Y378" s="131"/>
      <c r="Z378" s="131"/>
    </row>
    <row r="379" ht="15.75" customHeight="1">
      <c r="A379" s="131"/>
      <c r="B379" s="131"/>
      <c r="C379" s="131"/>
      <c r="D379" s="131"/>
      <c r="E379" s="131"/>
      <c r="F379" s="131"/>
      <c r="G379" s="131"/>
      <c r="H379" s="131"/>
      <c r="I379" s="131"/>
      <c r="J379" s="131"/>
      <c r="K379" s="131"/>
      <c r="L379" s="131"/>
      <c r="M379" s="131"/>
      <c r="N379" s="131"/>
      <c r="O379" s="131"/>
      <c r="P379" s="131"/>
      <c r="Q379" s="131"/>
      <c r="R379" s="131"/>
      <c r="S379" s="131"/>
      <c r="T379" s="131"/>
      <c r="U379" s="131"/>
      <c r="V379" s="131"/>
      <c r="W379" s="131"/>
      <c r="X379" s="131"/>
      <c r="Y379" s="131"/>
      <c r="Z379" s="131"/>
    </row>
    <row r="380" ht="15.75" customHeight="1">
      <c r="A380" s="131"/>
      <c r="B380" s="131"/>
      <c r="C380" s="131"/>
      <c r="D380" s="131"/>
      <c r="E380" s="131"/>
      <c r="F380" s="131"/>
      <c r="G380" s="131"/>
      <c r="H380" s="131"/>
      <c r="I380" s="131"/>
      <c r="J380" s="131"/>
      <c r="K380" s="131"/>
      <c r="L380" s="131"/>
      <c r="M380" s="131"/>
      <c r="N380" s="131"/>
      <c r="O380" s="131"/>
      <c r="P380" s="131"/>
      <c r="Q380" s="131"/>
      <c r="R380" s="131"/>
      <c r="S380" s="131"/>
      <c r="T380" s="131"/>
      <c r="U380" s="131"/>
      <c r="V380" s="131"/>
      <c r="W380" s="131"/>
      <c r="X380" s="131"/>
      <c r="Y380" s="131"/>
      <c r="Z380" s="131"/>
    </row>
    <row r="381" ht="15.75" customHeight="1">
      <c r="A381" s="131"/>
      <c r="B381" s="131"/>
      <c r="C381" s="131"/>
      <c r="D381" s="131"/>
      <c r="E381" s="131"/>
      <c r="F381" s="131"/>
      <c r="G381" s="131"/>
      <c r="H381" s="131"/>
      <c r="I381" s="131"/>
      <c r="J381" s="131"/>
      <c r="K381" s="131"/>
      <c r="L381" s="131"/>
      <c r="M381" s="131"/>
      <c r="N381" s="131"/>
      <c r="O381" s="131"/>
      <c r="P381" s="131"/>
      <c r="Q381" s="131"/>
      <c r="R381" s="131"/>
      <c r="S381" s="131"/>
      <c r="T381" s="131"/>
      <c r="U381" s="131"/>
      <c r="V381" s="131"/>
      <c r="W381" s="131"/>
      <c r="X381" s="131"/>
      <c r="Y381" s="131"/>
      <c r="Z381" s="131"/>
    </row>
    <row r="382" ht="15.75" customHeight="1">
      <c r="A382" s="131"/>
      <c r="B382" s="131"/>
      <c r="C382" s="131"/>
      <c r="D382" s="131"/>
      <c r="E382" s="131"/>
      <c r="F382" s="131"/>
      <c r="G382" s="131"/>
      <c r="H382" s="131"/>
      <c r="I382" s="131"/>
      <c r="J382" s="131"/>
      <c r="K382" s="131"/>
      <c r="L382" s="131"/>
      <c r="M382" s="131"/>
      <c r="N382" s="131"/>
      <c r="O382" s="131"/>
      <c r="P382" s="131"/>
      <c r="Q382" s="131"/>
      <c r="R382" s="131"/>
      <c r="S382" s="131"/>
      <c r="T382" s="131"/>
      <c r="U382" s="131"/>
      <c r="V382" s="131"/>
      <c r="W382" s="131"/>
      <c r="X382" s="131"/>
      <c r="Y382" s="131"/>
      <c r="Z382" s="131"/>
    </row>
    <row r="383" ht="15.75" customHeight="1">
      <c r="A383" s="131"/>
      <c r="B383" s="131"/>
      <c r="C383" s="131"/>
      <c r="D383" s="131"/>
      <c r="E383" s="131"/>
      <c r="F383" s="131"/>
      <c r="G383" s="131"/>
      <c r="H383" s="131"/>
      <c r="I383" s="131"/>
      <c r="J383" s="131"/>
      <c r="K383" s="131"/>
      <c r="L383" s="131"/>
      <c r="M383" s="131"/>
      <c r="N383" s="131"/>
      <c r="O383" s="131"/>
      <c r="P383" s="131"/>
      <c r="Q383" s="131"/>
      <c r="R383" s="131"/>
      <c r="S383" s="131"/>
      <c r="T383" s="131"/>
      <c r="U383" s="131"/>
      <c r="V383" s="131"/>
      <c r="W383" s="131"/>
      <c r="X383" s="131"/>
      <c r="Y383" s="131"/>
      <c r="Z383" s="131"/>
    </row>
    <row r="384" ht="15.75" customHeight="1">
      <c r="A384" s="131"/>
      <c r="B384" s="131"/>
      <c r="C384" s="131"/>
      <c r="D384" s="131"/>
      <c r="E384" s="131"/>
      <c r="F384" s="131"/>
      <c r="G384" s="131"/>
      <c r="H384" s="131"/>
      <c r="I384" s="131"/>
      <c r="J384" s="131"/>
      <c r="K384" s="131"/>
      <c r="L384" s="131"/>
      <c r="M384" s="131"/>
      <c r="N384" s="131"/>
      <c r="O384" s="131"/>
      <c r="P384" s="131"/>
      <c r="Q384" s="131"/>
      <c r="R384" s="131"/>
      <c r="S384" s="131"/>
      <c r="T384" s="131"/>
      <c r="U384" s="131"/>
      <c r="V384" s="131"/>
      <c r="W384" s="131"/>
      <c r="X384" s="131"/>
      <c r="Y384" s="131"/>
      <c r="Z384" s="131"/>
    </row>
    <row r="385" ht="15.75" customHeight="1">
      <c r="A385" s="131"/>
      <c r="B385" s="131"/>
      <c r="C385" s="131"/>
      <c r="D385" s="131"/>
      <c r="E385" s="131"/>
      <c r="F385" s="131"/>
      <c r="G385" s="131"/>
      <c r="H385" s="131"/>
      <c r="I385" s="131"/>
      <c r="J385" s="131"/>
      <c r="K385" s="131"/>
      <c r="L385" s="131"/>
      <c r="M385" s="131"/>
      <c r="N385" s="131"/>
      <c r="O385" s="131"/>
      <c r="P385" s="131"/>
      <c r="Q385" s="131"/>
      <c r="R385" s="131"/>
      <c r="S385" s="131"/>
      <c r="T385" s="131"/>
      <c r="U385" s="131"/>
      <c r="V385" s="131"/>
      <c r="W385" s="131"/>
      <c r="X385" s="131"/>
      <c r="Y385" s="131"/>
      <c r="Z385" s="131"/>
    </row>
    <row r="386" ht="15.75" customHeight="1">
      <c r="A386" s="131"/>
      <c r="B386" s="131"/>
      <c r="C386" s="131"/>
      <c r="D386" s="131"/>
      <c r="E386" s="131"/>
      <c r="F386" s="131"/>
      <c r="G386" s="131"/>
      <c r="H386" s="131"/>
      <c r="I386" s="131"/>
      <c r="J386" s="131"/>
      <c r="K386" s="131"/>
      <c r="L386" s="131"/>
      <c r="M386" s="131"/>
      <c r="N386" s="131"/>
      <c r="O386" s="131"/>
      <c r="P386" s="131"/>
      <c r="Q386" s="131"/>
      <c r="R386" s="131"/>
      <c r="S386" s="131"/>
      <c r="T386" s="131"/>
      <c r="U386" s="131"/>
      <c r="V386" s="131"/>
      <c r="W386" s="131"/>
      <c r="X386" s="131"/>
      <c r="Y386" s="131"/>
      <c r="Z386" s="131"/>
    </row>
    <row r="387" ht="15.75" customHeight="1">
      <c r="A387" s="131"/>
      <c r="B387" s="131"/>
      <c r="C387" s="131"/>
      <c r="D387" s="131"/>
      <c r="E387" s="131"/>
      <c r="F387" s="131"/>
      <c r="G387" s="131"/>
      <c r="H387" s="131"/>
      <c r="I387" s="131"/>
      <c r="J387" s="131"/>
      <c r="K387" s="131"/>
      <c r="L387" s="131"/>
      <c r="M387" s="131"/>
      <c r="N387" s="131"/>
      <c r="O387" s="131"/>
      <c r="P387" s="131"/>
      <c r="Q387" s="131"/>
      <c r="R387" s="131"/>
      <c r="S387" s="131"/>
      <c r="T387" s="131"/>
      <c r="U387" s="131"/>
      <c r="V387" s="131"/>
      <c r="W387" s="131"/>
      <c r="X387" s="131"/>
      <c r="Y387" s="131"/>
      <c r="Z387" s="131"/>
    </row>
    <row r="388" ht="15.75" customHeight="1">
      <c r="A388" s="131"/>
      <c r="B388" s="131"/>
      <c r="C388" s="131"/>
      <c r="D388" s="131"/>
      <c r="E388" s="131"/>
      <c r="F388" s="131"/>
      <c r="G388" s="131"/>
      <c r="H388" s="131"/>
      <c r="I388" s="131"/>
      <c r="J388" s="131"/>
      <c r="K388" s="131"/>
      <c r="L388" s="131"/>
      <c r="M388" s="131"/>
      <c r="N388" s="131"/>
      <c r="O388" s="131"/>
      <c r="P388" s="131"/>
      <c r="Q388" s="131"/>
      <c r="R388" s="131"/>
      <c r="S388" s="131"/>
      <c r="T388" s="131"/>
      <c r="U388" s="131"/>
      <c r="V388" s="131"/>
      <c r="W388" s="131"/>
      <c r="X388" s="131"/>
      <c r="Y388" s="131"/>
      <c r="Z388" s="131"/>
    </row>
    <row r="389" ht="15.75" customHeight="1">
      <c r="A389" s="131"/>
      <c r="B389" s="131"/>
      <c r="C389" s="131"/>
      <c r="D389" s="131"/>
      <c r="E389" s="131"/>
      <c r="F389" s="131"/>
      <c r="G389" s="131"/>
      <c r="H389" s="131"/>
      <c r="I389" s="131"/>
      <c r="J389" s="131"/>
      <c r="K389" s="131"/>
      <c r="L389" s="131"/>
      <c r="M389" s="131"/>
      <c r="N389" s="131"/>
      <c r="O389" s="131"/>
      <c r="P389" s="131"/>
      <c r="Q389" s="131"/>
      <c r="R389" s="131"/>
      <c r="S389" s="131"/>
      <c r="T389" s="131"/>
      <c r="U389" s="131"/>
      <c r="V389" s="131"/>
      <c r="W389" s="131"/>
      <c r="X389" s="131"/>
      <c r="Y389" s="131"/>
      <c r="Z389" s="131"/>
    </row>
    <row r="390" ht="15.75" customHeight="1">
      <c r="A390" s="131"/>
      <c r="B390" s="131"/>
      <c r="C390" s="131"/>
      <c r="D390" s="131"/>
      <c r="E390" s="131"/>
      <c r="F390" s="131"/>
      <c r="G390" s="131"/>
      <c r="H390" s="131"/>
      <c r="I390" s="131"/>
      <c r="J390" s="131"/>
      <c r="K390" s="131"/>
      <c r="L390" s="131"/>
      <c r="M390" s="131"/>
      <c r="N390" s="131"/>
      <c r="O390" s="131"/>
      <c r="P390" s="131"/>
      <c r="Q390" s="131"/>
      <c r="R390" s="131"/>
      <c r="S390" s="131"/>
      <c r="T390" s="131"/>
      <c r="U390" s="131"/>
      <c r="V390" s="131"/>
      <c r="W390" s="131"/>
      <c r="X390" s="131"/>
      <c r="Y390" s="131"/>
      <c r="Z390" s="131"/>
    </row>
    <row r="391" ht="15.75" customHeight="1">
      <c r="A391" s="131"/>
      <c r="B391" s="131"/>
      <c r="C391" s="131"/>
      <c r="D391" s="131"/>
      <c r="E391" s="131"/>
      <c r="F391" s="131"/>
      <c r="G391" s="131"/>
      <c r="H391" s="131"/>
      <c r="I391" s="131"/>
      <c r="J391" s="131"/>
      <c r="K391" s="131"/>
      <c r="L391" s="131"/>
      <c r="M391" s="131"/>
      <c r="N391" s="131"/>
      <c r="O391" s="131"/>
      <c r="P391" s="131"/>
      <c r="Q391" s="131"/>
      <c r="R391" s="131"/>
      <c r="S391" s="131"/>
      <c r="T391" s="131"/>
      <c r="U391" s="131"/>
      <c r="V391" s="131"/>
      <c r="W391" s="131"/>
      <c r="X391" s="131"/>
      <c r="Y391" s="131"/>
      <c r="Z391" s="131"/>
    </row>
    <row r="392" ht="15.75" customHeight="1">
      <c r="A392" s="131"/>
      <c r="B392" s="131"/>
      <c r="C392" s="131"/>
      <c r="D392" s="131"/>
      <c r="E392" s="131"/>
      <c r="F392" s="131"/>
      <c r="G392" s="131"/>
      <c r="H392" s="131"/>
      <c r="I392" s="131"/>
      <c r="J392" s="131"/>
      <c r="K392" s="131"/>
      <c r="L392" s="131"/>
      <c r="M392" s="131"/>
      <c r="N392" s="131"/>
      <c r="O392" s="131"/>
      <c r="P392" s="131"/>
      <c r="Q392" s="131"/>
      <c r="R392" s="131"/>
      <c r="S392" s="131"/>
      <c r="T392" s="131"/>
      <c r="U392" s="131"/>
      <c r="V392" s="131"/>
      <c r="W392" s="131"/>
      <c r="X392" s="131"/>
      <c r="Y392" s="131"/>
      <c r="Z392" s="131"/>
    </row>
    <row r="393" ht="15.75" customHeight="1">
      <c r="A393" s="131"/>
      <c r="B393" s="131"/>
      <c r="C393" s="131"/>
      <c r="D393" s="131"/>
      <c r="E393" s="131"/>
      <c r="F393" s="131"/>
      <c r="G393" s="131"/>
      <c r="H393" s="131"/>
      <c r="I393" s="131"/>
      <c r="J393" s="131"/>
      <c r="K393" s="131"/>
      <c r="L393" s="131"/>
      <c r="M393" s="131"/>
      <c r="N393" s="131"/>
      <c r="O393" s="131"/>
      <c r="P393" s="131"/>
      <c r="Q393" s="131"/>
      <c r="R393" s="131"/>
      <c r="S393" s="131"/>
      <c r="T393" s="131"/>
      <c r="U393" s="131"/>
      <c r="V393" s="131"/>
      <c r="W393" s="131"/>
      <c r="X393" s="131"/>
      <c r="Y393" s="131"/>
      <c r="Z393" s="131"/>
    </row>
    <row r="394" ht="15.75" customHeight="1">
      <c r="A394" s="131"/>
      <c r="B394" s="131"/>
      <c r="C394" s="131"/>
      <c r="D394" s="131"/>
      <c r="E394" s="131"/>
      <c r="F394" s="131"/>
      <c r="G394" s="131"/>
      <c r="H394" s="131"/>
      <c r="I394" s="131"/>
      <c r="J394" s="131"/>
      <c r="K394" s="131"/>
      <c r="L394" s="131"/>
      <c r="M394" s="131"/>
      <c r="N394" s="131"/>
      <c r="O394" s="131"/>
      <c r="P394" s="131"/>
      <c r="Q394" s="131"/>
      <c r="R394" s="131"/>
      <c r="S394" s="131"/>
      <c r="T394" s="131"/>
      <c r="U394" s="131"/>
      <c r="V394" s="131"/>
      <c r="W394" s="131"/>
      <c r="X394" s="131"/>
      <c r="Y394" s="131"/>
      <c r="Z394" s="131"/>
    </row>
    <row r="395" ht="15.75" customHeight="1">
      <c r="A395" s="131"/>
      <c r="B395" s="131"/>
      <c r="C395" s="131"/>
      <c r="D395" s="131"/>
      <c r="E395" s="131"/>
      <c r="F395" s="131"/>
      <c r="G395" s="131"/>
      <c r="H395" s="131"/>
      <c r="I395" s="131"/>
      <c r="J395" s="131"/>
      <c r="K395" s="131"/>
      <c r="L395" s="131"/>
      <c r="M395" s="131"/>
      <c r="N395" s="131"/>
      <c r="O395" s="131"/>
      <c r="P395" s="131"/>
      <c r="Q395" s="131"/>
      <c r="R395" s="131"/>
      <c r="S395" s="131"/>
      <c r="T395" s="131"/>
      <c r="U395" s="131"/>
      <c r="V395" s="131"/>
      <c r="W395" s="131"/>
      <c r="X395" s="131"/>
      <c r="Y395" s="131"/>
      <c r="Z395" s="131"/>
    </row>
    <row r="396" ht="15.75" customHeight="1">
      <c r="A396" s="131"/>
      <c r="B396" s="131"/>
      <c r="C396" s="131"/>
      <c r="D396" s="131"/>
      <c r="E396" s="131"/>
      <c r="F396" s="131"/>
      <c r="G396" s="131"/>
      <c r="H396" s="131"/>
      <c r="I396" s="131"/>
      <c r="J396" s="131"/>
      <c r="K396" s="131"/>
      <c r="L396" s="131"/>
      <c r="M396" s="131"/>
      <c r="N396" s="131"/>
      <c r="O396" s="131"/>
      <c r="P396" s="131"/>
      <c r="Q396" s="131"/>
      <c r="R396" s="131"/>
      <c r="S396" s="131"/>
      <c r="T396" s="131"/>
      <c r="U396" s="131"/>
      <c r="V396" s="131"/>
      <c r="W396" s="131"/>
      <c r="X396" s="131"/>
      <c r="Y396" s="131"/>
      <c r="Z396" s="131"/>
    </row>
    <row r="397" ht="15.75" customHeight="1">
      <c r="A397" s="131"/>
      <c r="B397" s="131"/>
      <c r="C397" s="131"/>
      <c r="D397" s="131"/>
      <c r="E397" s="131"/>
      <c r="F397" s="131"/>
      <c r="G397" s="131"/>
      <c r="H397" s="131"/>
      <c r="I397" s="131"/>
      <c r="J397" s="131"/>
      <c r="K397" s="131"/>
      <c r="L397" s="131"/>
      <c r="M397" s="131"/>
      <c r="N397" s="131"/>
      <c r="O397" s="131"/>
      <c r="P397" s="131"/>
      <c r="Q397" s="131"/>
      <c r="R397" s="131"/>
      <c r="S397" s="131"/>
      <c r="T397" s="131"/>
      <c r="U397" s="131"/>
      <c r="V397" s="131"/>
      <c r="W397" s="131"/>
      <c r="X397" s="131"/>
      <c r="Y397" s="131"/>
      <c r="Z397" s="131"/>
    </row>
    <row r="398" ht="15.75" customHeight="1">
      <c r="A398" s="131"/>
      <c r="B398" s="131"/>
      <c r="C398" s="131"/>
      <c r="D398" s="131"/>
      <c r="E398" s="131"/>
      <c r="F398" s="131"/>
      <c r="G398" s="131"/>
      <c r="H398" s="131"/>
      <c r="I398" s="131"/>
      <c r="J398" s="131"/>
      <c r="K398" s="131"/>
      <c r="L398" s="131"/>
      <c r="M398" s="131"/>
      <c r="N398" s="131"/>
      <c r="O398" s="131"/>
      <c r="P398" s="131"/>
      <c r="Q398" s="131"/>
      <c r="R398" s="131"/>
      <c r="S398" s="131"/>
      <c r="T398" s="131"/>
      <c r="U398" s="131"/>
      <c r="V398" s="131"/>
      <c r="W398" s="131"/>
      <c r="X398" s="131"/>
      <c r="Y398" s="131"/>
      <c r="Z398" s="131"/>
    </row>
    <row r="399" ht="15.75" customHeight="1">
      <c r="A399" s="131"/>
      <c r="B399" s="131"/>
      <c r="C399" s="131"/>
      <c r="D399" s="131"/>
      <c r="E399" s="131"/>
      <c r="F399" s="131"/>
      <c r="G399" s="131"/>
      <c r="H399" s="131"/>
      <c r="I399" s="131"/>
      <c r="J399" s="131"/>
      <c r="K399" s="131"/>
      <c r="L399" s="131"/>
      <c r="M399" s="131"/>
      <c r="N399" s="131"/>
      <c r="O399" s="131"/>
      <c r="P399" s="131"/>
      <c r="Q399" s="131"/>
      <c r="R399" s="131"/>
      <c r="S399" s="131"/>
      <c r="T399" s="131"/>
      <c r="U399" s="131"/>
      <c r="V399" s="131"/>
      <c r="W399" s="131"/>
      <c r="X399" s="131"/>
      <c r="Y399" s="131"/>
      <c r="Z399" s="131"/>
    </row>
    <row r="400" ht="15.75" customHeight="1">
      <c r="A400" s="131"/>
      <c r="B400" s="131"/>
      <c r="C400" s="131"/>
      <c r="D400" s="131"/>
      <c r="E400" s="131"/>
      <c r="F400" s="131"/>
      <c r="G400" s="131"/>
      <c r="H400" s="131"/>
      <c r="I400" s="131"/>
      <c r="J400" s="131"/>
      <c r="K400" s="131"/>
      <c r="L400" s="131"/>
      <c r="M400" s="131"/>
      <c r="N400" s="131"/>
      <c r="O400" s="131"/>
      <c r="P400" s="131"/>
      <c r="Q400" s="131"/>
      <c r="R400" s="131"/>
      <c r="S400" s="131"/>
      <c r="T400" s="131"/>
      <c r="U400" s="131"/>
      <c r="V400" s="131"/>
      <c r="W400" s="131"/>
      <c r="X400" s="131"/>
      <c r="Y400" s="131"/>
      <c r="Z400" s="131"/>
    </row>
    <row r="401" ht="15.75" customHeight="1">
      <c r="A401" s="131"/>
      <c r="B401" s="131"/>
      <c r="C401" s="131"/>
      <c r="D401" s="131"/>
      <c r="E401" s="131"/>
      <c r="F401" s="131"/>
      <c r="G401" s="131"/>
      <c r="H401" s="131"/>
      <c r="I401" s="131"/>
      <c r="J401" s="131"/>
      <c r="K401" s="131"/>
      <c r="L401" s="131"/>
      <c r="M401" s="131"/>
      <c r="N401" s="131"/>
      <c r="O401" s="131"/>
      <c r="P401" s="131"/>
      <c r="Q401" s="131"/>
      <c r="R401" s="131"/>
      <c r="S401" s="131"/>
      <c r="T401" s="131"/>
      <c r="U401" s="131"/>
      <c r="V401" s="131"/>
      <c r="W401" s="131"/>
      <c r="X401" s="131"/>
      <c r="Y401" s="131"/>
      <c r="Z401" s="131"/>
    </row>
    <row r="402" ht="15.75" customHeight="1">
      <c r="A402" s="131"/>
      <c r="B402" s="131"/>
      <c r="C402" s="131"/>
      <c r="D402" s="131"/>
      <c r="E402" s="131"/>
      <c r="F402" s="131"/>
      <c r="G402" s="131"/>
      <c r="H402" s="131"/>
      <c r="I402" s="131"/>
      <c r="J402" s="131"/>
      <c r="K402" s="131"/>
      <c r="L402" s="131"/>
      <c r="M402" s="131"/>
      <c r="N402" s="131"/>
      <c r="O402" s="131"/>
      <c r="P402" s="131"/>
      <c r="Q402" s="131"/>
      <c r="R402" s="131"/>
      <c r="S402" s="131"/>
      <c r="T402" s="131"/>
      <c r="U402" s="131"/>
      <c r="V402" s="131"/>
      <c r="W402" s="131"/>
      <c r="X402" s="131"/>
      <c r="Y402" s="131"/>
      <c r="Z402" s="131"/>
    </row>
    <row r="403" ht="15.75" customHeight="1">
      <c r="A403" s="131"/>
      <c r="B403" s="131"/>
      <c r="C403" s="131"/>
      <c r="D403" s="131"/>
      <c r="E403" s="131"/>
      <c r="F403" s="131"/>
      <c r="G403" s="131"/>
      <c r="H403" s="131"/>
      <c r="I403" s="131"/>
      <c r="J403" s="131"/>
      <c r="K403" s="131"/>
      <c r="L403" s="131"/>
      <c r="M403" s="131"/>
      <c r="N403" s="131"/>
      <c r="O403" s="131"/>
      <c r="P403" s="131"/>
      <c r="Q403" s="131"/>
      <c r="R403" s="131"/>
      <c r="S403" s="131"/>
      <c r="T403" s="131"/>
      <c r="U403" s="131"/>
      <c r="V403" s="131"/>
      <c r="W403" s="131"/>
      <c r="X403" s="131"/>
      <c r="Y403" s="131"/>
      <c r="Z403" s="131"/>
    </row>
    <row r="404" ht="15.75" customHeight="1">
      <c r="A404" s="131"/>
      <c r="B404" s="131"/>
      <c r="C404" s="131"/>
      <c r="D404" s="131"/>
      <c r="E404" s="131"/>
      <c r="F404" s="131"/>
      <c r="G404" s="131"/>
      <c r="H404" s="131"/>
      <c r="I404" s="131"/>
      <c r="J404" s="131"/>
      <c r="K404" s="131"/>
      <c r="L404" s="131"/>
      <c r="M404" s="131"/>
      <c r="N404" s="131"/>
      <c r="O404" s="131"/>
      <c r="P404" s="131"/>
      <c r="Q404" s="131"/>
      <c r="R404" s="131"/>
      <c r="S404" s="131"/>
      <c r="T404" s="131"/>
      <c r="U404" s="131"/>
      <c r="V404" s="131"/>
      <c r="W404" s="131"/>
      <c r="X404" s="131"/>
      <c r="Y404" s="131"/>
      <c r="Z404" s="131"/>
    </row>
    <row r="405" ht="15.75" customHeight="1">
      <c r="A405" s="131"/>
      <c r="B405" s="131"/>
      <c r="C405" s="131"/>
      <c r="D405" s="131"/>
      <c r="E405" s="131"/>
      <c r="F405" s="131"/>
      <c r="G405" s="131"/>
      <c r="H405" s="131"/>
      <c r="I405" s="131"/>
      <c r="J405" s="131"/>
      <c r="K405" s="131"/>
      <c r="L405" s="131"/>
      <c r="M405" s="131"/>
      <c r="N405" s="131"/>
      <c r="O405" s="131"/>
      <c r="P405" s="131"/>
      <c r="Q405" s="131"/>
      <c r="R405" s="131"/>
      <c r="S405" s="131"/>
      <c r="T405" s="131"/>
      <c r="U405" s="131"/>
      <c r="V405" s="131"/>
      <c r="W405" s="131"/>
      <c r="X405" s="131"/>
      <c r="Y405" s="131"/>
      <c r="Z405" s="131"/>
    </row>
    <row r="406" ht="15.75" customHeight="1">
      <c r="A406" s="131"/>
      <c r="B406" s="131"/>
      <c r="C406" s="131"/>
      <c r="D406" s="131"/>
      <c r="E406" s="131"/>
      <c r="F406" s="131"/>
      <c r="G406" s="131"/>
      <c r="H406" s="131"/>
      <c r="I406" s="131"/>
      <c r="J406" s="131"/>
      <c r="K406" s="131"/>
      <c r="L406" s="131"/>
      <c r="M406" s="131"/>
      <c r="N406" s="131"/>
      <c r="O406" s="131"/>
      <c r="P406" s="131"/>
      <c r="Q406" s="131"/>
      <c r="R406" s="131"/>
      <c r="S406" s="131"/>
      <c r="T406" s="131"/>
      <c r="U406" s="131"/>
      <c r="V406" s="131"/>
      <c r="W406" s="131"/>
      <c r="X406" s="131"/>
      <c r="Y406" s="131"/>
      <c r="Z406" s="131"/>
    </row>
    <row r="407" ht="15.75" customHeight="1">
      <c r="A407" s="131"/>
      <c r="B407" s="131"/>
      <c r="C407" s="131"/>
      <c r="D407" s="131"/>
      <c r="E407" s="131"/>
      <c r="F407" s="131"/>
      <c r="G407" s="131"/>
      <c r="H407" s="131"/>
      <c r="I407" s="131"/>
      <c r="J407" s="131"/>
      <c r="K407" s="131"/>
      <c r="L407" s="131"/>
      <c r="M407" s="131"/>
      <c r="N407" s="131"/>
      <c r="O407" s="131"/>
      <c r="P407" s="131"/>
      <c r="Q407" s="131"/>
      <c r="R407" s="131"/>
      <c r="S407" s="131"/>
      <c r="T407" s="131"/>
      <c r="U407" s="131"/>
      <c r="V407" s="131"/>
      <c r="W407" s="131"/>
      <c r="X407" s="131"/>
      <c r="Y407" s="131"/>
      <c r="Z407" s="131"/>
    </row>
    <row r="408" ht="15.75" customHeight="1">
      <c r="A408" s="131"/>
      <c r="B408" s="131"/>
      <c r="C408" s="131"/>
      <c r="D408" s="131"/>
      <c r="E408" s="131"/>
      <c r="F408" s="131"/>
      <c r="G408" s="131"/>
      <c r="H408" s="131"/>
      <c r="I408" s="131"/>
      <c r="J408" s="131"/>
      <c r="K408" s="131"/>
      <c r="L408" s="131"/>
      <c r="M408" s="131"/>
      <c r="N408" s="131"/>
      <c r="O408" s="131"/>
      <c r="P408" s="131"/>
      <c r="Q408" s="131"/>
      <c r="R408" s="131"/>
      <c r="S408" s="131"/>
      <c r="T408" s="131"/>
      <c r="U408" s="131"/>
      <c r="V408" s="131"/>
      <c r="W408" s="131"/>
      <c r="X408" s="131"/>
      <c r="Y408" s="131"/>
      <c r="Z408" s="131"/>
    </row>
    <row r="409" ht="15.75" customHeight="1">
      <c r="A409" s="131"/>
      <c r="B409" s="131"/>
      <c r="C409" s="131"/>
      <c r="D409" s="131"/>
      <c r="E409" s="131"/>
      <c r="F409" s="131"/>
      <c r="G409" s="131"/>
      <c r="H409" s="131"/>
      <c r="I409" s="131"/>
      <c r="J409" s="131"/>
      <c r="K409" s="131"/>
      <c r="L409" s="131"/>
      <c r="M409" s="131"/>
      <c r="N409" s="131"/>
      <c r="O409" s="131"/>
      <c r="P409" s="131"/>
      <c r="Q409" s="131"/>
      <c r="R409" s="131"/>
      <c r="S409" s="131"/>
      <c r="T409" s="131"/>
      <c r="U409" s="131"/>
      <c r="V409" s="131"/>
      <c r="W409" s="131"/>
      <c r="X409" s="131"/>
      <c r="Y409" s="131"/>
      <c r="Z409" s="131"/>
    </row>
    <row r="410" ht="15.75" customHeight="1">
      <c r="A410" s="131"/>
      <c r="B410" s="131"/>
      <c r="C410" s="131"/>
      <c r="D410" s="131"/>
      <c r="E410" s="131"/>
      <c r="F410" s="131"/>
      <c r="G410" s="131"/>
      <c r="H410" s="131"/>
      <c r="I410" s="131"/>
      <c r="J410" s="131"/>
      <c r="K410" s="131"/>
      <c r="L410" s="131"/>
      <c r="M410" s="131"/>
      <c r="N410" s="131"/>
      <c r="O410" s="131"/>
      <c r="P410" s="131"/>
      <c r="Q410" s="131"/>
      <c r="R410" s="131"/>
      <c r="S410" s="131"/>
      <c r="T410" s="131"/>
      <c r="U410" s="131"/>
      <c r="V410" s="131"/>
      <c r="W410" s="131"/>
      <c r="X410" s="131"/>
      <c r="Y410" s="131"/>
      <c r="Z410" s="131"/>
    </row>
    <row r="411" ht="15.75" customHeight="1">
      <c r="A411" s="131"/>
      <c r="B411" s="131"/>
      <c r="C411" s="131"/>
      <c r="D411" s="131"/>
      <c r="E411" s="131"/>
      <c r="F411" s="131"/>
      <c r="G411" s="131"/>
      <c r="H411" s="131"/>
      <c r="I411" s="131"/>
      <c r="J411" s="131"/>
      <c r="K411" s="131"/>
      <c r="L411" s="131"/>
      <c r="M411" s="131"/>
      <c r="N411" s="131"/>
      <c r="O411" s="131"/>
      <c r="P411" s="131"/>
      <c r="Q411" s="131"/>
      <c r="R411" s="131"/>
      <c r="S411" s="131"/>
      <c r="T411" s="131"/>
      <c r="U411" s="131"/>
      <c r="V411" s="131"/>
      <c r="W411" s="131"/>
      <c r="X411" s="131"/>
      <c r="Y411" s="131"/>
      <c r="Z411" s="131"/>
    </row>
    <row r="412" ht="15.75" customHeight="1">
      <c r="A412" s="131"/>
      <c r="B412" s="131"/>
      <c r="C412" s="131"/>
      <c r="D412" s="131"/>
      <c r="E412" s="131"/>
      <c r="F412" s="131"/>
      <c r="G412" s="131"/>
      <c r="H412" s="131"/>
      <c r="I412" s="131"/>
      <c r="J412" s="131"/>
      <c r="K412" s="131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</row>
    <row r="413" ht="15.75" customHeight="1">
      <c r="A413" s="131"/>
      <c r="B413" s="131"/>
      <c r="C413" s="131"/>
      <c r="D413" s="131"/>
      <c r="E413" s="131"/>
      <c r="F413" s="131"/>
      <c r="G413" s="131"/>
      <c r="H413" s="131"/>
      <c r="I413" s="131"/>
      <c r="J413" s="131"/>
      <c r="K413" s="131"/>
      <c r="L413" s="131"/>
      <c r="M413" s="131"/>
      <c r="N413" s="131"/>
      <c r="O413" s="131"/>
      <c r="P413" s="131"/>
      <c r="Q413" s="131"/>
      <c r="R413" s="131"/>
      <c r="S413" s="131"/>
      <c r="T413" s="131"/>
      <c r="U413" s="131"/>
      <c r="V413" s="131"/>
      <c r="W413" s="131"/>
      <c r="X413" s="131"/>
      <c r="Y413" s="131"/>
      <c r="Z413" s="131"/>
    </row>
    <row r="414" ht="15.75" customHeight="1">
      <c r="A414" s="131"/>
      <c r="B414" s="131"/>
      <c r="C414" s="131"/>
      <c r="D414" s="131"/>
      <c r="E414" s="131"/>
      <c r="F414" s="131"/>
      <c r="G414" s="131"/>
      <c r="H414" s="131"/>
      <c r="I414" s="131"/>
      <c r="J414" s="131"/>
      <c r="K414" s="131"/>
      <c r="L414" s="131"/>
      <c r="M414" s="131"/>
      <c r="N414" s="131"/>
      <c r="O414" s="131"/>
      <c r="P414" s="131"/>
      <c r="Q414" s="131"/>
      <c r="R414" s="131"/>
      <c r="S414" s="131"/>
      <c r="T414" s="131"/>
      <c r="U414" s="131"/>
      <c r="V414" s="131"/>
      <c r="W414" s="131"/>
      <c r="X414" s="131"/>
      <c r="Y414" s="131"/>
      <c r="Z414" s="131"/>
    </row>
    <row r="415" ht="15.75" customHeight="1">
      <c r="A415" s="131"/>
      <c r="B415" s="131"/>
      <c r="C415" s="131"/>
      <c r="D415" s="131"/>
      <c r="E415" s="131"/>
      <c r="F415" s="131"/>
      <c r="G415" s="131"/>
      <c r="H415" s="131"/>
      <c r="I415" s="131"/>
      <c r="J415" s="131"/>
      <c r="K415" s="131"/>
      <c r="L415" s="131"/>
      <c r="M415" s="131"/>
      <c r="N415" s="131"/>
      <c r="O415" s="131"/>
      <c r="P415" s="131"/>
      <c r="Q415" s="131"/>
      <c r="R415" s="131"/>
      <c r="S415" s="131"/>
      <c r="T415" s="131"/>
      <c r="U415" s="131"/>
      <c r="V415" s="131"/>
      <c r="W415" s="131"/>
      <c r="X415" s="131"/>
      <c r="Y415" s="131"/>
      <c r="Z415" s="131"/>
    </row>
    <row r="416" ht="15.75" customHeight="1">
      <c r="A416" s="131"/>
      <c r="B416" s="131"/>
      <c r="C416" s="131"/>
      <c r="D416" s="131"/>
      <c r="E416" s="131"/>
      <c r="F416" s="131"/>
      <c r="G416" s="131"/>
      <c r="H416" s="131"/>
      <c r="I416" s="131"/>
      <c r="J416" s="131"/>
      <c r="K416" s="131"/>
      <c r="L416" s="131"/>
      <c r="M416" s="131"/>
      <c r="N416" s="131"/>
      <c r="O416" s="131"/>
      <c r="P416" s="131"/>
      <c r="Q416" s="131"/>
      <c r="R416" s="131"/>
      <c r="S416" s="131"/>
      <c r="T416" s="131"/>
      <c r="U416" s="131"/>
      <c r="V416" s="131"/>
      <c r="W416" s="131"/>
      <c r="X416" s="131"/>
      <c r="Y416" s="131"/>
      <c r="Z416" s="131"/>
    </row>
    <row r="417" ht="15.75" customHeight="1">
      <c r="A417" s="131"/>
      <c r="B417" s="131"/>
      <c r="C417" s="131"/>
      <c r="D417" s="131"/>
      <c r="E417" s="131"/>
      <c r="F417" s="131"/>
      <c r="G417" s="131"/>
      <c r="H417" s="131"/>
      <c r="I417" s="131"/>
      <c r="J417" s="131"/>
      <c r="K417" s="131"/>
      <c r="L417" s="131"/>
      <c r="M417" s="131"/>
      <c r="N417" s="131"/>
      <c r="O417" s="131"/>
      <c r="P417" s="131"/>
      <c r="Q417" s="131"/>
      <c r="R417" s="131"/>
      <c r="S417" s="131"/>
      <c r="T417" s="131"/>
      <c r="U417" s="131"/>
      <c r="V417" s="131"/>
      <c r="W417" s="131"/>
      <c r="X417" s="131"/>
      <c r="Y417" s="131"/>
      <c r="Z417" s="131"/>
    </row>
    <row r="418" ht="15.75" customHeight="1">
      <c r="A418" s="131"/>
      <c r="B418" s="131"/>
      <c r="C418" s="131"/>
      <c r="D418" s="131"/>
      <c r="E418" s="131"/>
      <c r="F418" s="131"/>
      <c r="G418" s="131"/>
      <c r="H418" s="131"/>
      <c r="I418" s="131"/>
      <c r="J418" s="131"/>
      <c r="K418" s="131"/>
      <c r="L418" s="131"/>
      <c r="M418" s="131"/>
      <c r="N418" s="131"/>
      <c r="O418" s="131"/>
      <c r="P418" s="131"/>
      <c r="Q418" s="131"/>
      <c r="R418" s="131"/>
      <c r="S418" s="131"/>
      <c r="T418" s="131"/>
      <c r="U418" s="131"/>
      <c r="V418" s="131"/>
      <c r="W418" s="131"/>
      <c r="X418" s="131"/>
      <c r="Y418" s="131"/>
      <c r="Z418" s="131"/>
    </row>
    <row r="419" ht="15.75" customHeight="1">
      <c r="A419" s="131"/>
      <c r="B419" s="131"/>
      <c r="C419" s="131"/>
      <c r="D419" s="131"/>
      <c r="E419" s="131"/>
      <c r="F419" s="131"/>
      <c r="G419" s="131"/>
      <c r="H419" s="131"/>
      <c r="I419" s="131"/>
      <c r="J419" s="131"/>
      <c r="K419" s="131"/>
      <c r="L419" s="131"/>
      <c r="M419" s="131"/>
      <c r="N419" s="131"/>
      <c r="O419" s="131"/>
      <c r="P419" s="131"/>
      <c r="Q419" s="131"/>
      <c r="R419" s="131"/>
      <c r="S419" s="131"/>
      <c r="T419" s="131"/>
      <c r="U419" s="131"/>
      <c r="V419" s="131"/>
      <c r="W419" s="131"/>
      <c r="X419" s="131"/>
      <c r="Y419" s="131"/>
      <c r="Z419" s="131"/>
    </row>
    <row r="420" ht="15.75" customHeight="1">
      <c r="A420" s="131"/>
      <c r="B420" s="131"/>
      <c r="C420" s="131"/>
      <c r="D420" s="131"/>
      <c r="E420" s="131"/>
      <c r="F420" s="131"/>
      <c r="G420" s="131"/>
      <c r="H420" s="131"/>
      <c r="I420" s="131"/>
      <c r="J420" s="131"/>
      <c r="K420" s="131"/>
      <c r="L420" s="131"/>
      <c r="M420" s="131"/>
      <c r="N420" s="131"/>
      <c r="O420" s="131"/>
      <c r="P420" s="131"/>
      <c r="Q420" s="131"/>
      <c r="R420" s="131"/>
      <c r="S420" s="131"/>
      <c r="T420" s="131"/>
      <c r="U420" s="131"/>
      <c r="V420" s="131"/>
      <c r="W420" s="131"/>
      <c r="X420" s="131"/>
      <c r="Y420" s="131"/>
      <c r="Z420" s="131"/>
    </row>
    <row r="421" ht="15.75" customHeight="1">
      <c r="A421" s="131"/>
      <c r="B421" s="131"/>
      <c r="C421" s="131"/>
      <c r="D421" s="131"/>
      <c r="E421" s="131"/>
      <c r="F421" s="131"/>
      <c r="G421" s="131"/>
      <c r="H421" s="131"/>
      <c r="I421" s="131"/>
      <c r="J421" s="131"/>
      <c r="K421" s="131"/>
      <c r="L421" s="131"/>
      <c r="M421" s="131"/>
      <c r="N421" s="131"/>
      <c r="O421" s="131"/>
      <c r="P421" s="131"/>
      <c r="Q421" s="131"/>
      <c r="R421" s="131"/>
      <c r="S421" s="131"/>
      <c r="T421" s="131"/>
      <c r="U421" s="131"/>
      <c r="V421" s="131"/>
      <c r="W421" s="131"/>
      <c r="X421" s="131"/>
      <c r="Y421" s="131"/>
      <c r="Z421" s="131"/>
    </row>
    <row r="422" ht="15.75" customHeight="1">
      <c r="A422" s="131"/>
      <c r="B422" s="131"/>
      <c r="C422" s="131"/>
      <c r="D422" s="131"/>
      <c r="E422" s="131"/>
      <c r="F422" s="131"/>
      <c r="G422" s="131"/>
      <c r="H422" s="131"/>
      <c r="I422" s="131"/>
      <c r="J422" s="131"/>
      <c r="K422" s="131"/>
      <c r="L422" s="131"/>
      <c r="M422" s="131"/>
      <c r="N422" s="131"/>
      <c r="O422" s="131"/>
      <c r="P422" s="131"/>
      <c r="Q422" s="131"/>
      <c r="R422" s="131"/>
      <c r="S422" s="131"/>
      <c r="T422" s="131"/>
      <c r="U422" s="131"/>
      <c r="V422" s="131"/>
      <c r="W422" s="131"/>
      <c r="X422" s="131"/>
      <c r="Y422" s="131"/>
      <c r="Z422" s="131"/>
    </row>
    <row r="423" ht="15.75" customHeight="1">
      <c r="A423" s="131"/>
      <c r="B423" s="131"/>
      <c r="C423" s="131"/>
      <c r="D423" s="131"/>
      <c r="E423" s="131"/>
      <c r="F423" s="131"/>
      <c r="G423" s="131"/>
      <c r="H423" s="131"/>
      <c r="I423" s="131"/>
      <c r="J423" s="131"/>
      <c r="K423" s="131"/>
      <c r="L423" s="131"/>
      <c r="M423" s="131"/>
      <c r="N423" s="131"/>
      <c r="O423" s="131"/>
      <c r="P423" s="131"/>
      <c r="Q423" s="131"/>
      <c r="R423" s="131"/>
      <c r="S423" s="131"/>
      <c r="T423" s="131"/>
      <c r="U423" s="131"/>
      <c r="V423" s="131"/>
      <c r="W423" s="131"/>
      <c r="X423" s="131"/>
      <c r="Y423" s="131"/>
      <c r="Z423" s="131"/>
    </row>
    <row r="424" ht="15.75" customHeight="1">
      <c r="A424" s="131"/>
      <c r="B424" s="131"/>
      <c r="C424" s="131"/>
      <c r="D424" s="131"/>
      <c r="E424" s="131"/>
      <c r="F424" s="131"/>
      <c r="G424" s="131"/>
      <c r="H424" s="131"/>
      <c r="I424" s="131"/>
      <c r="J424" s="131"/>
      <c r="K424" s="131"/>
      <c r="L424" s="131"/>
      <c r="M424" s="131"/>
      <c r="N424" s="131"/>
      <c r="O424" s="131"/>
      <c r="P424" s="131"/>
      <c r="Q424" s="131"/>
      <c r="R424" s="131"/>
      <c r="S424" s="131"/>
      <c r="T424" s="131"/>
      <c r="U424" s="131"/>
      <c r="V424" s="131"/>
      <c r="W424" s="131"/>
      <c r="X424" s="131"/>
      <c r="Y424" s="131"/>
      <c r="Z424" s="131"/>
    </row>
    <row r="425" ht="15.75" customHeight="1">
      <c r="A425" s="131"/>
      <c r="B425" s="131"/>
      <c r="C425" s="131"/>
      <c r="D425" s="131"/>
      <c r="E425" s="131"/>
      <c r="F425" s="131"/>
      <c r="G425" s="131"/>
      <c r="H425" s="131"/>
      <c r="I425" s="131"/>
      <c r="J425" s="131"/>
      <c r="K425" s="131"/>
      <c r="L425" s="131"/>
      <c r="M425" s="131"/>
      <c r="N425" s="131"/>
      <c r="O425" s="131"/>
      <c r="P425" s="131"/>
      <c r="Q425" s="131"/>
      <c r="R425" s="131"/>
      <c r="S425" s="131"/>
      <c r="T425" s="131"/>
      <c r="U425" s="131"/>
      <c r="V425" s="131"/>
      <c r="W425" s="131"/>
      <c r="X425" s="131"/>
      <c r="Y425" s="131"/>
      <c r="Z425" s="131"/>
    </row>
    <row r="426" ht="15.75" customHeight="1">
      <c r="A426" s="131"/>
      <c r="B426" s="131"/>
      <c r="C426" s="131"/>
      <c r="D426" s="131"/>
      <c r="E426" s="131"/>
      <c r="F426" s="131"/>
      <c r="G426" s="131"/>
      <c r="H426" s="131"/>
      <c r="I426" s="131"/>
      <c r="J426" s="131"/>
      <c r="K426" s="131"/>
      <c r="L426" s="131"/>
      <c r="M426" s="131"/>
      <c r="N426" s="131"/>
      <c r="O426" s="131"/>
      <c r="P426" s="131"/>
      <c r="Q426" s="131"/>
      <c r="R426" s="131"/>
      <c r="S426" s="131"/>
      <c r="T426" s="131"/>
      <c r="U426" s="131"/>
      <c r="V426" s="131"/>
      <c r="W426" s="131"/>
      <c r="X426" s="131"/>
      <c r="Y426" s="131"/>
      <c r="Z426" s="131"/>
    </row>
    <row r="427" ht="15.75" customHeight="1">
      <c r="A427" s="131"/>
      <c r="B427" s="131"/>
      <c r="C427" s="131"/>
      <c r="D427" s="131"/>
      <c r="E427" s="131"/>
      <c r="F427" s="131"/>
      <c r="G427" s="131"/>
      <c r="H427" s="131"/>
      <c r="I427" s="131"/>
      <c r="J427" s="131"/>
      <c r="K427" s="131"/>
      <c r="L427" s="131"/>
      <c r="M427" s="131"/>
      <c r="N427" s="131"/>
      <c r="O427" s="131"/>
      <c r="P427" s="131"/>
      <c r="Q427" s="131"/>
      <c r="R427" s="131"/>
      <c r="S427" s="131"/>
      <c r="T427" s="131"/>
      <c r="U427" s="131"/>
      <c r="V427" s="131"/>
      <c r="W427" s="131"/>
      <c r="X427" s="131"/>
      <c r="Y427" s="131"/>
      <c r="Z427" s="131"/>
    </row>
    <row r="428" ht="15.75" customHeight="1">
      <c r="A428" s="131"/>
      <c r="B428" s="131"/>
      <c r="C428" s="131"/>
      <c r="D428" s="131"/>
      <c r="E428" s="131"/>
      <c r="F428" s="131"/>
      <c r="G428" s="131"/>
      <c r="H428" s="131"/>
      <c r="I428" s="131"/>
      <c r="J428" s="131"/>
      <c r="K428" s="131"/>
      <c r="L428" s="131"/>
      <c r="M428" s="131"/>
      <c r="N428" s="131"/>
      <c r="O428" s="131"/>
      <c r="P428" s="131"/>
      <c r="Q428" s="131"/>
      <c r="R428" s="131"/>
      <c r="S428" s="131"/>
      <c r="T428" s="131"/>
      <c r="U428" s="131"/>
      <c r="V428" s="131"/>
      <c r="W428" s="131"/>
      <c r="X428" s="131"/>
      <c r="Y428" s="131"/>
      <c r="Z428" s="131"/>
    </row>
    <row r="429" ht="15.75" customHeight="1">
      <c r="A429" s="131"/>
      <c r="B429" s="131"/>
      <c r="C429" s="131"/>
      <c r="D429" s="131"/>
      <c r="E429" s="131"/>
      <c r="F429" s="131"/>
      <c r="G429" s="131"/>
      <c r="H429" s="131"/>
      <c r="I429" s="131"/>
      <c r="J429" s="131"/>
      <c r="K429" s="131"/>
      <c r="L429" s="131"/>
      <c r="M429" s="131"/>
      <c r="N429" s="131"/>
      <c r="O429" s="131"/>
      <c r="P429" s="131"/>
      <c r="Q429" s="131"/>
      <c r="R429" s="131"/>
      <c r="S429" s="131"/>
      <c r="T429" s="131"/>
      <c r="U429" s="131"/>
      <c r="V429" s="131"/>
      <c r="W429" s="131"/>
      <c r="X429" s="131"/>
      <c r="Y429" s="131"/>
      <c r="Z429" s="131"/>
    </row>
    <row r="430" ht="15.75" customHeight="1">
      <c r="A430" s="131"/>
      <c r="B430" s="131"/>
      <c r="C430" s="131"/>
      <c r="D430" s="131"/>
      <c r="E430" s="131"/>
      <c r="F430" s="131"/>
      <c r="G430" s="131"/>
      <c r="H430" s="131"/>
      <c r="I430" s="131"/>
      <c r="J430" s="131"/>
      <c r="K430" s="131"/>
      <c r="L430" s="131"/>
      <c r="M430" s="131"/>
      <c r="N430" s="131"/>
      <c r="O430" s="131"/>
      <c r="P430" s="131"/>
      <c r="Q430" s="131"/>
      <c r="R430" s="131"/>
      <c r="S430" s="131"/>
      <c r="T430" s="131"/>
      <c r="U430" s="131"/>
      <c r="V430" s="131"/>
      <c r="W430" s="131"/>
      <c r="X430" s="131"/>
      <c r="Y430" s="131"/>
      <c r="Z430" s="131"/>
    </row>
    <row r="431" ht="15.75" customHeight="1">
      <c r="A431" s="131"/>
      <c r="B431" s="131"/>
      <c r="C431" s="131"/>
      <c r="D431" s="131"/>
      <c r="E431" s="131"/>
      <c r="F431" s="131"/>
      <c r="G431" s="131"/>
      <c r="H431" s="131"/>
      <c r="I431" s="131"/>
      <c r="J431" s="131"/>
      <c r="K431" s="131"/>
      <c r="L431" s="131"/>
      <c r="M431" s="131"/>
      <c r="N431" s="131"/>
      <c r="O431" s="131"/>
      <c r="P431" s="131"/>
      <c r="Q431" s="131"/>
      <c r="R431" s="131"/>
      <c r="S431" s="131"/>
      <c r="T431" s="131"/>
      <c r="U431" s="131"/>
      <c r="V431" s="131"/>
      <c r="W431" s="131"/>
      <c r="X431" s="131"/>
      <c r="Y431" s="131"/>
      <c r="Z431" s="131"/>
    </row>
    <row r="432" ht="15.75" customHeight="1">
      <c r="A432" s="131"/>
      <c r="B432" s="131"/>
      <c r="C432" s="131"/>
      <c r="D432" s="131"/>
      <c r="E432" s="131"/>
      <c r="F432" s="131"/>
      <c r="G432" s="131"/>
      <c r="H432" s="131"/>
      <c r="I432" s="131"/>
      <c r="J432" s="131"/>
      <c r="K432" s="131"/>
      <c r="L432" s="131"/>
      <c r="M432" s="131"/>
      <c r="N432" s="131"/>
      <c r="O432" s="131"/>
      <c r="P432" s="131"/>
      <c r="Q432" s="131"/>
      <c r="R432" s="131"/>
      <c r="S432" s="131"/>
      <c r="T432" s="131"/>
      <c r="U432" s="131"/>
      <c r="V432" s="131"/>
      <c r="W432" s="131"/>
      <c r="X432" s="131"/>
      <c r="Y432" s="131"/>
      <c r="Z432" s="131"/>
    </row>
    <row r="433" ht="15.75" customHeight="1">
      <c r="A433" s="131"/>
      <c r="B433" s="131"/>
      <c r="C433" s="131"/>
      <c r="D433" s="131"/>
      <c r="E433" s="131"/>
      <c r="F433" s="131"/>
      <c r="G433" s="131"/>
      <c r="H433" s="131"/>
      <c r="I433" s="131"/>
      <c r="J433" s="131"/>
      <c r="K433" s="131"/>
      <c r="L433" s="131"/>
      <c r="M433" s="131"/>
      <c r="N433" s="131"/>
      <c r="O433" s="131"/>
      <c r="P433" s="131"/>
      <c r="Q433" s="131"/>
      <c r="R433" s="131"/>
      <c r="S433" s="131"/>
      <c r="T433" s="131"/>
      <c r="U433" s="131"/>
      <c r="V433" s="131"/>
      <c r="W433" s="131"/>
      <c r="X433" s="131"/>
      <c r="Y433" s="131"/>
      <c r="Z433" s="131"/>
    </row>
    <row r="434" ht="15.75" customHeight="1">
      <c r="A434" s="131"/>
      <c r="B434" s="131"/>
      <c r="C434" s="131"/>
      <c r="D434" s="131"/>
      <c r="E434" s="131"/>
      <c r="F434" s="131"/>
      <c r="G434" s="131"/>
      <c r="H434" s="131"/>
      <c r="I434" s="131"/>
      <c r="J434" s="131"/>
      <c r="K434" s="131"/>
      <c r="L434" s="131"/>
      <c r="M434" s="131"/>
      <c r="N434" s="131"/>
      <c r="O434" s="131"/>
      <c r="P434" s="131"/>
      <c r="Q434" s="131"/>
      <c r="R434" s="131"/>
      <c r="S434" s="131"/>
      <c r="T434" s="131"/>
      <c r="U434" s="131"/>
      <c r="V434" s="131"/>
      <c r="W434" s="131"/>
      <c r="X434" s="131"/>
      <c r="Y434" s="131"/>
      <c r="Z434" s="131"/>
    </row>
    <row r="435" ht="15.75" customHeight="1">
      <c r="A435" s="131"/>
      <c r="B435" s="131"/>
      <c r="C435" s="131"/>
      <c r="D435" s="131"/>
      <c r="E435" s="131"/>
      <c r="F435" s="131"/>
      <c r="G435" s="131"/>
      <c r="H435" s="131"/>
      <c r="I435" s="131"/>
      <c r="J435" s="131"/>
      <c r="K435" s="131"/>
      <c r="L435" s="131"/>
      <c r="M435" s="131"/>
      <c r="N435" s="131"/>
      <c r="O435" s="131"/>
      <c r="P435" s="131"/>
      <c r="Q435" s="131"/>
      <c r="R435" s="131"/>
      <c r="S435" s="131"/>
      <c r="T435" s="131"/>
      <c r="U435" s="131"/>
      <c r="V435" s="131"/>
      <c r="W435" s="131"/>
      <c r="X435" s="131"/>
      <c r="Y435" s="131"/>
      <c r="Z435" s="131"/>
    </row>
    <row r="436" ht="15.75" customHeight="1">
      <c r="A436" s="131"/>
      <c r="B436" s="131"/>
      <c r="C436" s="131"/>
      <c r="D436" s="131"/>
      <c r="E436" s="131"/>
      <c r="F436" s="131"/>
      <c r="G436" s="131"/>
      <c r="H436" s="131"/>
      <c r="I436" s="131"/>
      <c r="J436" s="131"/>
      <c r="K436" s="131"/>
      <c r="L436" s="131"/>
      <c r="M436" s="131"/>
      <c r="N436" s="131"/>
      <c r="O436" s="131"/>
      <c r="P436" s="131"/>
      <c r="Q436" s="131"/>
      <c r="R436" s="131"/>
      <c r="S436" s="131"/>
      <c r="T436" s="131"/>
      <c r="U436" s="131"/>
      <c r="V436" s="131"/>
      <c r="W436" s="131"/>
      <c r="X436" s="131"/>
      <c r="Y436" s="131"/>
      <c r="Z436" s="131"/>
    </row>
    <row r="437" ht="15.75" customHeight="1">
      <c r="A437" s="131"/>
      <c r="B437" s="131"/>
      <c r="C437" s="131"/>
      <c r="D437" s="131"/>
      <c r="E437" s="131"/>
      <c r="F437" s="131"/>
      <c r="G437" s="131"/>
      <c r="H437" s="131"/>
      <c r="I437" s="131"/>
      <c r="J437" s="131"/>
      <c r="K437" s="131"/>
      <c r="L437" s="131"/>
      <c r="M437" s="131"/>
      <c r="N437" s="131"/>
      <c r="O437" s="131"/>
      <c r="P437" s="131"/>
      <c r="Q437" s="131"/>
      <c r="R437" s="131"/>
      <c r="S437" s="131"/>
      <c r="T437" s="131"/>
      <c r="U437" s="131"/>
      <c r="V437" s="131"/>
      <c r="W437" s="131"/>
      <c r="X437" s="131"/>
      <c r="Y437" s="131"/>
      <c r="Z437" s="131"/>
    </row>
    <row r="438" ht="15.75" customHeight="1">
      <c r="A438" s="131"/>
      <c r="B438" s="131"/>
      <c r="C438" s="131"/>
      <c r="D438" s="131"/>
      <c r="E438" s="131"/>
      <c r="F438" s="131"/>
      <c r="G438" s="131"/>
      <c r="H438" s="131"/>
      <c r="I438" s="131"/>
      <c r="J438" s="131"/>
      <c r="K438" s="131"/>
      <c r="L438" s="131"/>
      <c r="M438" s="131"/>
      <c r="N438" s="131"/>
      <c r="O438" s="131"/>
      <c r="P438" s="131"/>
      <c r="Q438" s="131"/>
      <c r="R438" s="131"/>
      <c r="S438" s="131"/>
      <c r="T438" s="131"/>
      <c r="U438" s="131"/>
      <c r="V438" s="131"/>
      <c r="W438" s="131"/>
      <c r="X438" s="131"/>
      <c r="Y438" s="131"/>
      <c r="Z438" s="131"/>
    </row>
    <row r="439" ht="15.75" customHeight="1">
      <c r="A439" s="131"/>
      <c r="B439" s="131"/>
      <c r="C439" s="131"/>
      <c r="D439" s="131"/>
      <c r="E439" s="131"/>
      <c r="F439" s="131"/>
      <c r="G439" s="131"/>
      <c r="H439" s="131"/>
      <c r="I439" s="131"/>
      <c r="J439" s="131"/>
      <c r="K439" s="131"/>
      <c r="L439" s="131"/>
      <c r="M439" s="131"/>
      <c r="N439" s="131"/>
      <c r="O439" s="131"/>
      <c r="P439" s="131"/>
      <c r="Q439" s="131"/>
      <c r="R439" s="131"/>
      <c r="S439" s="131"/>
      <c r="T439" s="131"/>
      <c r="U439" s="131"/>
      <c r="V439" s="131"/>
      <c r="W439" s="131"/>
      <c r="X439" s="131"/>
      <c r="Y439" s="131"/>
      <c r="Z439" s="131"/>
    </row>
    <row r="440" ht="15.75" customHeight="1">
      <c r="A440" s="131"/>
      <c r="B440" s="131"/>
      <c r="C440" s="131"/>
      <c r="D440" s="131"/>
      <c r="E440" s="131"/>
      <c r="F440" s="131"/>
      <c r="G440" s="131"/>
      <c r="H440" s="131"/>
      <c r="I440" s="131"/>
      <c r="J440" s="131"/>
      <c r="K440" s="131"/>
      <c r="L440" s="131"/>
      <c r="M440" s="131"/>
      <c r="N440" s="131"/>
      <c r="O440" s="131"/>
      <c r="P440" s="131"/>
      <c r="Q440" s="131"/>
      <c r="R440" s="131"/>
      <c r="S440" s="131"/>
      <c r="T440" s="131"/>
      <c r="U440" s="131"/>
      <c r="V440" s="131"/>
      <c r="W440" s="131"/>
      <c r="X440" s="131"/>
      <c r="Y440" s="131"/>
      <c r="Z440" s="131"/>
    </row>
    <row r="441" ht="15.75" customHeight="1">
      <c r="A441" s="131"/>
      <c r="B441" s="131"/>
      <c r="C441" s="131"/>
      <c r="D441" s="131"/>
      <c r="E441" s="131"/>
      <c r="F441" s="131"/>
      <c r="G441" s="131"/>
      <c r="H441" s="131"/>
      <c r="I441" s="131"/>
      <c r="J441" s="131"/>
      <c r="K441" s="131"/>
      <c r="L441" s="131"/>
      <c r="M441" s="131"/>
      <c r="N441" s="131"/>
      <c r="O441" s="131"/>
      <c r="P441" s="131"/>
      <c r="Q441" s="131"/>
      <c r="R441" s="131"/>
      <c r="S441" s="131"/>
      <c r="T441" s="131"/>
      <c r="U441" s="131"/>
      <c r="V441" s="131"/>
      <c r="W441" s="131"/>
      <c r="X441" s="131"/>
      <c r="Y441" s="131"/>
      <c r="Z441" s="131"/>
    </row>
    <row r="442" ht="15.75" customHeight="1">
      <c r="A442" s="131"/>
      <c r="B442" s="131"/>
      <c r="C442" s="131"/>
      <c r="D442" s="131"/>
      <c r="E442" s="131"/>
      <c r="F442" s="131"/>
      <c r="G442" s="131"/>
      <c r="H442" s="131"/>
      <c r="I442" s="131"/>
      <c r="J442" s="131"/>
      <c r="K442" s="131"/>
      <c r="L442" s="131"/>
      <c r="M442" s="131"/>
      <c r="N442" s="131"/>
      <c r="O442" s="131"/>
      <c r="P442" s="131"/>
      <c r="Q442" s="131"/>
      <c r="R442" s="131"/>
      <c r="S442" s="131"/>
      <c r="T442" s="131"/>
      <c r="U442" s="131"/>
      <c r="V442" s="131"/>
      <c r="W442" s="131"/>
      <c r="X442" s="131"/>
      <c r="Y442" s="131"/>
      <c r="Z442" s="131"/>
    </row>
    <row r="443" ht="15.75" customHeight="1">
      <c r="A443" s="131"/>
      <c r="B443" s="131"/>
      <c r="C443" s="131"/>
      <c r="D443" s="131"/>
      <c r="E443" s="131"/>
      <c r="F443" s="131"/>
      <c r="G443" s="131"/>
      <c r="H443" s="131"/>
      <c r="I443" s="131"/>
      <c r="J443" s="131"/>
      <c r="K443" s="131"/>
      <c r="L443" s="131"/>
      <c r="M443" s="131"/>
      <c r="N443" s="131"/>
      <c r="O443" s="131"/>
      <c r="P443" s="131"/>
      <c r="Q443" s="131"/>
      <c r="R443" s="131"/>
      <c r="S443" s="131"/>
      <c r="T443" s="131"/>
      <c r="U443" s="131"/>
      <c r="V443" s="131"/>
      <c r="W443" s="131"/>
      <c r="X443" s="131"/>
      <c r="Y443" s="131"/>
      <c r="Z443" s="131"/>
    </row>
    <row r="444" ht="15.75" customHeight="1">
      <c r="A444" s="131"/>
      <c r="B444" s="131"/>
      <c r="C444" s="131"/>
      <c r="D444" s="131"/>
      <c r="E444" s="131"/>
      <c r="F444" s="131"/>
      <c r="G444" s="131"/>
      <c r="H444" s="131"/>
      <c r="I444" s="131"/>
      <c r="J444" s="131"/>
      <c r="K444" s="131"/>
      <c r="L444" s="131"/>
      <c r="M444" s="131"/>
      <c r="N444" s="131"/>
      <c r="O444" s="131"/>
      <c r="P444" s="131"/>
      <c r="Q444" s="131"/>
      <c r="R444" s="131"/>
      <c r="S444" s="131"/>
      <c r="T444" s="131"/>
      <c r="U444" s="131"/>
      <c r="V444" s="131"/>
      <c r="W444" s="131"/>
      <c r="X444" s="131"/>
      <c r="Y444" s="131"/>
      <c r="Z444" s="131"/>
    </row>
    <row r="445" ht="15.75" customHeight="1">
      <c r="A445" s="131"/>
      <c r="B445" s="131"/>
      <c r="C445" s="131"/>
      <c r="D445" s="131"/>
      <c r="E445" s="131"/>
      <c r="F445" s="131"/>
      <c r="G445" s="131"/>
      <c r="H445" s="131"/>
      <c r="I445" s="131"/>
      <c r="J445" s="131"/>
      <c r="K445" s="131"/>
      <c r="L445" s="131"/>
      <c r="M445" s="131"/>
      <c r="N445" s="131"/>
      <c r="O445" s="131"/>
      <c r="P445" s="131"/>
      <c r="Q445" s="131"/>
      <c r="R445" s="131"/>
      <c r="S445" s="131"/>
      <c r="T445" s="131"/>
      <c r="U445" s="131"/>
      <c r="V445" s="131"/>
      <c r="W445" s="131"/>
      <c r="X445" s="131"/>
      <c r="Y445" s="131"/>
      <c r="Z445" s="131"/>
    </row>
    <row r="446" ht="15.75" customHeight="1">
      <c r="A446" s="131"/>
      <c r="B446" s="131"/>
      <c r="C446" s="131"/>
      <c r="D446" s="131"/>
      <c r="E446" s="131"/>
      <c r="F446" s="131"/>
      <c r="G446" s="131"/>
      <c r="H446" s="131"/>
      <c r="I446" s="131"/>
      <c r="J446" s="131"/>
      <c r="K446" s="131"/>
      <c r="L446" s="131"/>
      <c r="M446" s="131"/>
      <c r="N446" s="131"/>
      <c r="O446" s="131"/>
      <c r="P446" s="131"/>
      <c r="Q446" s="131"/>
      <c r="R446" s="131"/>
      <c r="S446" s="131"/>
      <c r="T446" s="131"/>
      <c r="U446" s="131"/>
      <c r="V446" s="131"/>
      <c r="W446" s="131"/>
      <c r="X446" s="131"/>
      <c r="Y446" s="131"/>
      <c r="Z446" s="131"/>
    </row>
    <row r="447" ht="15.75" customHeight="1">
      <c r="A447" s="131"/>
      <c r="B447" s="131"/>
      <c r="C447" s="131"/>
      <c r="D447" s="131"/>
      <c r="E447" s="131"/>
      <c r="F447" s="131"/>
      <c r="G447" s="131"/>
      <c r="H447" s="131"/>
      <c r="I447" s="131"/>
      <c r="J447" s="131"/>
      <c r="K447" s="131"/>
      <c r="L447" s="131"/>
      <c r="M447" s="131"/>
      <c r="N447" s="131"/>
      <c r="O447" s="131"/>
      <c r="P447" s="131"/>
      <c r="Q447" s="131"/>
      <c r="R447" s="131"/>
      <c r="S447" s="131"/>
      <c r="T447" s="131"/>
      <c r="U447" s="131"/>
      <c r="V447" s="131"/>
      <c r="W447" s="131"/>
      <c r="X447" s="131"/>
      <c r="Y447" s="131"/>
      <c r="Z447" s="131"/>
    </row>
    <row r="448" ht="15.75" customHeight="1">
      <c r="A448" s="131"/>
      <c r="B448" s="131"/>
      <c r="C448" s="131"/>
      <c r="D448" s="131"/>
      <c r="E448" s="131"/>
      <c r="F448" s="131"/>
      <c r="G448" s="131"/>
      <c r="H448" s="131"/>
      <c r="I448" s="131"/>
      <c r="J448" s="131"/>
      <c r="K448" s="131"/>
      <c r="L448" s="131"/>
      <c r="M448" s="131"/>
      <c r="N448" s="131"/>
      <c r="O448" s="131"/>
      <c r="P448" s="131"/>
      <c r="Q448" s="131"/>
      <c r="R448" s="131"/>
      <c r="S448" s="131"/>
      <c r="T448" s="131"/>
      <c r="U448" s="131"/>
      <c r="V448" s="131"/>
      <c r="W448" s="131"/>
      <c r="X448" s="131"/>
      <c r="Y448" s="131"/>
      <c r="Z448" s="131"/>
    </row>
    <row r="449" ht="15.75" customHeight="1">
      <c r="A449" s="131"/>
      <c r="B449" s="131"/>
      <c r="C449" s="131"/>
      <c r="D449" s="131"/>
      <c r="E449" s="131"/>
      <c r="F449" s="131"/>
      <c r="G449" s="131"/>
      <c r="H449" s="131"/>
      <c r="I449" s="131"/>
      <c r="J449" s="131"/>
      <c r="K449" s="131"/>
      <c r="L449" s="131"/>
      <c r="M449" s="131"/>
      <c r="N449" s="131"/>
      <c r="O449" s="131"/>
      <c r="P449" s="131"/>
      <c r="Q449" s="131"/>
      <c r="R449" s="131"/>
      <c r="S449" s="131"/>
      <c r="T449" s="131"/>
      <c r="U449" s="131"/>
      <c r="V449" s="131"/>
      <c r="W449" s="131"/>
      <c r="X449" s="131"/>
      <c r="Y449" s="131"/>
      <c r="Z449" s="131"/>
    </row>
    <row r="450" ht="15.75" customHeight="1">
      <c r="A450" s="131"/>
      <c r="B450" s="131"/>
      <c r="C450" s="131"/>
      <c r="D450" s="131"/>
      <c r="E450" s="131"/>
      <c r="F450" s="131"/>
      <c r="G450" s="131"/>
      <c r="H450" s="131"/>
      <c r="I450" s="131"/>
      <c r="J450" s="131"/>
      <c r="K450" s="131"/>
      <c r="L450" s="131"/>
      <c r="M450" s="131"/>
      <c r="N450" s="131"/>
      <c r="O450" s="131"/>
      <c r="P450" s="131"/>
      <c r="Q450" s="131"/>
      <c r="R450" s="131"/>
      <c r="S450" s="131"/>
      <c r="T450" s="131"/>
      <c r="U450" s="131"/>
      <c r="V450" s="131"/>
      <c r="W450" s="131"/>
      <c r="X450" s="131"/>
      <c r="Y450" s="131"/>
      <c r="Z450" s="131"/>
    </row>
    <row r="451" ht="15.75" customHeight="1">
      <c r="A451" s="131"/>
      <c r="B451" s="131"/>
      <c r="C451" s="131"/>
      <c r="D451" s="131"/>
      <c r="E451" s="131"/>
      <c r="F451" s="131"/>
      <c r="G451" s="131"/>
      <c r="H451" s="131"/>
      <c r="I451" s="131"/>
      <c r="J451" s="131"/>
      <c r="K451" s="131"/>
      <c r="L451" s="131"/>
      <c r="M451" s="131"/>
      <c r="N451" s="131"/>
      <c r="O451" s="131"/>
      <c r="P451" s="131"/>
      <c r="Q451" s="131"/>
      <c r="R451" s="131"/>
      <c r="S451" s="131"/>
      <c r="T451" s="131"/>
      <c r="U451" s="131"/>
      <c r="V451" s="131"/>
      <c r="W451" s="131"/>
      <c r="X451" s="131"/>
      <c r="Y451" s="131"/>
      <c r="Z451" s="131"/>
    </row>
    <row r="452" ht="15.75" customHeight="1">
      <c r="A452" s="131"/>
      <c r="B452" s="131"/>
      <c r="C452" s="131"/>
      <c r="D452" s="131"/>
      <c r="E452" s="131"/>
      <c r="F452" s="131"/>
      <c r="G452" s="131"/>
      <c r="H452" s="131"/>
      <c r="I452" s="131"/>
      <c r="J452" s="131"/>
      <c r="K452" s="131"/>
      <c r="L452" s="131"/>
      <c r="M452" s="131"/>
      <c r="N452" s="131"/>
      <c r="O452" s="131"/>
      <c r="P452" s="131"/>
      <c r="Q452" s="131"/>
      <c r="R452" s="131"/>
      <c r="S452" s="131"/>
      <c r="T452" s="131"/>
      <c r="U452" s="131"/>
      <c r="V452" s="131"/>
      <c r="W452" s="131"/>
      <c r="X452" s="131"/>
      <c r="Y452" s="131"/>
      <c r="Z452" s="131"/>
    </row>
    <row r="453" ht="15.75" customHeight="1">
      <c r="A453" s="131"/>
      <c r="B453" s="131"/>
      <c r="C453" s="131"/>
      <c r="D453" s="131"/>
      <c r="E453" s="131"/>
      <c r="F453" s="131"/>
      <c r="G453" s="131"/>
      <c r="H453" s="131"/>
      <c r="I453" s="131"/>
      <c r="J453" s="131"/>
      <c r="K453" s="131"/>
      <c r="L453" s="131"/>
      <c r="M453" s="131"/>
      <c r="N453" s="131"/>
      <c r="O453" s="131"/>
      <c r="P453" s="131"/>
      <c r="Q453" s="131"/>
      <c r="R453" s="131"/>
      <c r="S453" s="131"/>
      <c r="T453" s="131"/>
      <c r="U453" s="131"/>
      <c r="V453" s="131"/>
      <c r="W453" s="131"/>
      <c r="X453" s="131"/>
      <c r="Y453" s="131"/>
      <c r="Z453" s="131"/>
    </row>
    <row r="454" ht="15.75" customHeight="1">
      <c r="A454" s="131"/>
      <c r="B454" s="131"/>
      <c r="C454" s="131"/>
      <c r="D454" s="131"/>
      <c r="E454" s="131"/>
      <c r="F454" s="131"/>
      <c r="G454" s="131"/>
      <c r="H454" s="131"/>
      <c r="I454" s="131"/>
      <c r="J454" s="131"/>
      <c r="K454" s="131"/>
      <c r="L454" s="131"/>
      <c r="M454" s="131"/>
      <c r="N454" s="131"/>
      <c r="O454" s="131"/>
      <c r="P454" s="131"/>
      <c r="Q454" s="131"/>
      <c r="R454" s="131"/>
      <c r="S454" s="131"/>
      <c r="T454" s="131"/>
      <c r="U454" s="131"/>
      <c r="V454" s="131"/>
      <c r="W454" s="131"/>
      <c r="X454" s="131"/>
      <c r="Y454" s="131"/>
      <c r="Z454" s="131"/>
    </row>
    <row r="455" ht="15.75" customHeight="1">
      <c r="A455" s="131"/>
      <c r="B455" s="131"/>
      <c r="C455" s="131"/>
      <c r="D455" s="131"/>
      <c r="E455" s="131"/>
      <c r="F455" s="131"/>
      <c r="G455" s="131"/>
      <c r="H455" s="131"/>
      <c r="I455" s="131"/>
      <c r="J455" s="131"/>
      <c r="K455" s="131"/>
      <c r="L455" s="131"/>
      <c r="M455" s="131"/>
      <c r="N455" s="131"/>
      <c r="O455" s="131"/>
      <c r="P455" s="131"/>
      <c r="Q455" s="131"/>
      <c r="R455" s="131"/>
      <c r="S455" s="131"/>
      <c r="T455" s="131"/>
      <c r="U455" s="131"/>
      <c r="V455" s="131"/>
      <c r="W455" s="131"/>
      <c r="X455" s="131"/>
      <c r="Y455" s="131"/>
      <c r="Z455" s="131"/>
    </row>
    <row r="456" ht="15.75" customHeight="1">
      <c r="A456" s="131"/>
      <c r="B456" s="131"/>
      <c r="C456" s="131"/>
      <c r="D456" s="131"/>
      <c r="E456" s="131"/>
      <c r="F456" s="131"/>
      <c r="G456" s="131"/>
      <c r="H456" s="131"/>
      <c r="I456" s="131"/>
      <c r="J456" s="131"/>
      <c r="K456" s="131"/>
      <c r="L456" s="131"/>
      <c r="M456" s="131"/>
      <c r="N456" s="131"/>
      <c r="O456" s="131"/>
      <c r="P456" s="131"/>
      <c r="Q456" s="131"/>
      <c r="R456" s="131"/>
      <c r="S456" s="131"/>
      <c r="T456" s="131"/>
      <c r="U456" s="131"/>
      <c r="V456" s="131"/>
      <c r="W456" s="131"/>
      <c r="X456" s="131"/>
      <c r="Y456" s="131"/>
      <c r="Z456" s="131"/>
    </row>
    <row r="457" ht="15.75" customHeight="1">
      <c r="A457" s="131"/>
      <c r="B457" s="131"/>
      <c r="C457" s="131"/>
      <c r="D457" s="131"/>
      <c r="E457" s="131"/>
      <c r="F457" s="131"/>
      <c r="G457" s="131"/>
      <c r="H457" s="131"/>
      <c r="I457" s="131"/>
      <c r="J457" s="131"/>
      <c r="K457" s="131"/>
      <c r="L457" s="131"/>
      <c r="M457" s="131"/>
      <c r="N457" s="131"/>
      <c r="O457" s="131"/>
      <c r="P457" s="131"/>
      <c r="Q457" s="131"/>
      <c r="R457" s="131"/>
      <c r="S457" s="131"/>
      <c r="T457" s="131"/>
      <c r="U457" s="131"/>
      <c r="V457" s="131"/>
      <c r="W457" s="131"/>
      <c r="X457" s="131"/>
      <c r="Y457" s="131"/>
      <c r="Z457" s="131"/>
    </row>
    <row r="458" ht="15.75" customHeight="1">
      <c r="A458" s="131"/>
      <c r="B458" s="131"/>
      <c r="C458" s="131"/>
      <c r="D458" s="131"/>
      <c r="E458" s="131"/>
      <c r="F458" s="131"/>
      <c r="G458" s="131"/>
      <c r="H458" s="131"/>
      <c r="I458" s="131"/>
      <c r="J458" s="131"/>
      <c r="K458" s="131"/>
      <c r="L458" s="131"/>
      <c r="M458" s="131"/>
      <c r="N458" s="131"/>
      <c r="O458" s="131"/>
      <c r="P458" s="131"/>
      <c r="Q458" s="131"/>
      <c r="R458" s="131"/>
      <c r="S458" s="131"/>
      <c r="T458" s="131"/>
      <c r="U458" s="131"/>
      <c r="V458" s="131"/>
      <c r="W458" s="131"/>
      <c r="X458" s="131"/>
      <c r="Y458" s="131"/>
      <c r="Z458" s="131"/>
    </row>
    <row r="459" ht="15.75" customHeight="1">
      <c r="A459" s="131"/>
      <c r="B459" s="131"/>
      <c r="C459" s="131"/>
      <c r="D459" s="131"/>
      <c r="E459" s="131"/>
      <c r="F459" s="131"/>
      <c r="G459" s="131"/>
      <c r="H459" s="131"/>
      <c r="I459" s="131"/>
      <c r="J459" s="131"/>
      <c r="K459" s="131"/>
      <c r="L459" s="131"/>
      <c r="M459" s="131"/>
      <c r="N459" s="131"/>
      <c r="O459" s="131"/>
      <c r="P459" s="131"/>
      <c r="Q459" s="131"/>
      <c r="R459" s="131"/>
      <c r="S459" s="131"/>
      <c r="T459" s="131"/>
      <c r="U459" s="131"/>
      <c r="V459" s="131"/>
      <c r="W459" s="131"/>
      <c r="X459" s="131"/>
      <c r="Y459" s="131"/>
      <c r="Z459" s="131"/>
    </row>
    <row r="460" ht="15.75" customHeight="1">
      <c r="A460" s="131"/>
      <c r="B460" s="131"/>
      <c r="C460" s="131"/>
      <c r="D460" s="131"/>
      <c r="E460" s="131"/>
      <c r="F460" s="131"/>
      <c r="G460" s="131"/>
      <c r="H460" s="131"/>
      <c r="I460" s="131"/>
      <c r="J460" s="131"/>
      <c r="K460" s="131"/>
      <c r="L460" s="131"/>
      <c r="M460" s="131"/>
      <c r="N460" s="131"/>
      <c r="O460" s="131"/>
      <c r="P460" s="131"/>
      <c r="Q460" s="131"/>
      <c r="R460" s="131"/>
      <c r="S460" s="131"/>
      <c r="T460" s="131"/>
      <c r="U460" s="131"/>
      <c r="V460" s="131"/>
      <c r="W460" s="131"/>
      <c r="X460" s="131"/>
      <c r="Y460" s="131"/>
      <c r="Z460" s="131"/>
    </row>
    <row r="461" ht="15.75" customHeight="1">
      <c r="A461" s="131"/>
      <c r="B461" s="131"/>
      <c r="C461" s="131"/>
      <c r="D461" s="131"/>
      <c r="E461" s="131"/>
      <c r="F461" s="131"/>
      <c r="G461" s="131"/>
      <c r="H461" s="131"/>
      <c r="I461" s="131"/>
      <c r="J461" s="131"/>
      <c r="K461" s="131"/>
      <c r="L461" s="131"/>
      <c r="M461" s="131"/>
      <c r="N461" s="131"/>
      <c r="O461" s="131"/>
      <c r="P461" s="131"/>
      <c r="Q461" s="131"/>
      <c r="R461" s="131"/>
      <c r="S461" s="131"/>
      <c r="T461" s="131"/>
      <c r="U461" s="131"/>
      <c r="V461" s="131"/>
      <c r="W461" s="131"/>
      <c r="X461" s="131"/>
      <c r="Y461" s="131"/>
      <c r="Z461" s="131"/>
    </row>
    <row r="462" ht="15.75" customHeight="1">
      <c r="A462" s="131"/>
      <c r="B462" s="131"/>
      <c r="C462" s="131"/>
      <c r="D462" s="131"/>
      <c r="E462" s="131"/>
      <c r="F462" s="131"/>
      <c r="G462" s="131"/>
      <c r="H462" s="131"/>
      <c r="I462" s="131"/>
      <c r="J462" s="131"/>
      <c r="K462" s="131"/>
      <c r="L462" s="131"/>
      <c r="M462" s="131"/>
      <c r="N462" s="131"/>
      <c r="O462" s="131"/>
      <c r="P462" s="131"/>
      <c r="Q462" s="131"/>
      <c r="R462" s="131"/>
      <c r="S462" s="131"/>
      <c r="T462" s="131"/>
      <c r="U462" s="131"/>
      <c r="V462" s="131"/>
      <c r="W462" s="131"/>
      <c r="X462" s="131"/>
      <c r="Y462" s="131"/>
      <c r="Z462" s="131"/>
    </row>
    <row r="463" ht="15.75" customHeight="1">
      <c r="A463" s="131"/>
      <c r="B463" s="131"/>
      <c r="C463" s="131"/>
      <c r="D463" s="131"/>
      <c r="E463" s="131"/>
      <c r="F463" s="131"/>
      <c r="G463" s="131"/>
      <c r="H463" s="131"/>
      <c r="I463" s="131"/>
      <c r="J463" s="131"/>
      <c r="K463" s="131"/>
      <c r="L463" s="131"/>
      <c r="M463" s="131"/>
      <c r="N463" s="131"/>
      <c r="O463" s="131"/>
      <c r="P463" s="131"/>
      <c r="Q463" s="131"/>
      <c r="R463" s="131"/>
      <c r="S463" s="131"/>
      <c r="T463" s="131"/>
      <c r="U463" s="131"/>
      <c r="V463" s="131"/>
      <c r="W463" s="131"/>
      <c r="X463" s="131"/>
      <c r="Y463" s="131"/>
      <c r="Z463" s="131"/>
    </row>
    <row r="464" ht="15.75" customHeight="1">
      <c r="A464" s="131"/>
      <c r="B464" s="131"/>
      <c r="C464" s="131"/>
      <c r="D464" s="131"/>
      <c r="E464" s="131"/>
      <c r="F464" s="131"/>
      <c r="G464" s="131"/>
      <c r="H464" s="131"/>
      <c r="I464" s="131"/>
      <c r="J464" s="131"/>
      <c r="K464" s="131"/>
      <c r="L464" s="131"/>
      <c r="M464" s="131"/>
      <c r="N464" s="131"/>
      <c r="O464" s="131"/>
      <c r="P464" s="131"/>
      <c r="Q464" s="131"/>
      <c r="R464" s="131"/>
      <c r="S464" s="131"/>
      <c r="T464" s="131"/>
      <c r="U464" s="131"/>
      <c r="V464" s="131"/>
      <c r="W464" s="131"/>
      <c r="X464" s="131"/>
      <c r="Y464" s="131"/>
      <c r="Z464" s="131"/>
    </row>
    <row r="465" ht="15.75" customHeight="1">
      <c r="A465" s="131"/>
      <c r="B465" s="131"/>
      <c r="C465" s="131"/>
      <c r="D465" s="131"/>
      <c r="E465" s="131"/>
      <c r="F465" s="131"/>
      <c r="G465" s="131"/>
      <c r="H465" s="131"/>
      <c r="I465" s="131"/>
      <c r="J465" s="131"/>
      <c r="K465" s="131"/>
      <c r="L465" s="131"/>
      <c r="M465" s="131"/>
      <c r="N465" s="131"/>
      <c r="O465" s="131"/>
      <c r="P465" s="131"/>
      <c r="Q465" s="131"/>
      <c r="R465" s="131"/>
      <c r="S465" s="131"/>
      <c r="T465" s="131"/>
      <c r="U465" s="131"/>
      <c r="V465" s="131"/>
      <c r="W465" s="131"/>
      <c r="X465" s="131"/>
      <c r="Y465" s="131"/>
      <c r="Z465" s="131"/>
    </row>
    <row r="466" ht="15.75" customHeight="1">
      <c r="A466" s="131"/>
      <c r="B466" s="131"/>
      <c r="C466" s="131"/>
      <c r="D466" s="131"/>
      <c r="E466" s="131"/>
      <c r="F466" s="131"/>
      <c r="G466" s="131"/>
      <c r="H466" s="131"/>
      <c r="I466" s="131"/>
      <c r="J466" s="131"/>
      <c r="K466" s="131"/>
      <c r="L466" s="131"/>
      <c r="M466" s="131"/>
      <c r="N466" s="131"/>
      <c r="O466" s="131"/>
      <c r="P466" s="131"/>
      <c r="Q466" s="131"/>
      <c r="R466" s="131"/>
      <c r="S466" s="131"/>
      <c r="T466" s="131"/>
      <c r="U466" s="131"/>
      <c r="V466" s="131"/>
      <c r="W466" s="131"/>
      <c r="X466" s="131"/>
      <c r="Y466" s="131"/>
      <c r="Z466" s="131"/>
    </row>
    <row r="467" ht="15.75" customHeight="1">
      <c r="A467" s="131"/>
      <c r="B467" s="131"/>
      <c r="C467" s="131"/>
      <c r="D467" s="131"/>
      <c r="E467" s="131"/>
      <c r="F467" s="131"/>
      <c r="G467" s="131"/>
      <c r="H467" s="131"/>
      <c r="I467" s="131"/>
      <c r="J467" s="131"/>
      <c r="K467" s="131"/>
      <c r="L467" s="131"/>
      <c r="M467" s="131"/>
      <c r="N467" s="131"/>
      <c r="O467" s="131"/>
      <c r="P467" s="131"/>
      <c r="Q467" s="131"/>
      <c r="R467" s="131"/>
      <c r="S467" s="131"/>
      <c r="T467" s="131"/>
      <c r="U467" s="131"/>
      <c r="V467" s="131"/>
      <c r="W467" s="131"/>
      <c r="X467" s="131"/>
      <c r="Y467" s="131"/>
      <c r="Z467" s="131"/>
    </row>
    <row r="468" ht="15.75" customHeight="1">
      <c r="A468" s="131"/>
      <c r="B468" s="131"/>
      <c r="C468" s="131"/>
      <c r="D468" s="131"/>
      <c r="E468" s="131"/>
      <c r="F468" s="131"/>
      <c r="G468" s="131"/>
      <c r="H468" s="131"/>
      <c r="I468" s="131"/>
      <c r="J468" s="131"/>
      <c r="K468" s="131"/>
      <c r="L468" s="131"/>
      <c r="M468" s="131"/>
      <c r="N468" s="131"/>
      <c r="O468" s="131"/>
      <c r="P468" s="131"/>
      <c r="Q468" s="131"/>
      <c r="R468" s="131"/>
      <c r="S468" s="131"/>
      <c r="T468" s="131"/>
      <c r="U468" s="131"/>
      <c r="V468" s="131"/>
      <c r="W468" s="131"/>
      <c r="X468" s="131"/>
      <c r="Y468" s="131"/>
      <c r="Z468" s="131"/>
    </row>
    <row r="469" ht="15.75" customHeight="1">
      <c r="A469" s="131"/>
      <c r="B469" s="131"/>
      <c r="C469" s="131"/>
      <c r="D469" s="131"/>
      <c r="E469" s="131"/>
      <c r="F469" s="131"/>
      <c r="G469" s="131"/>
      <c r="H469" s="131"/>
      <c r="I469" s="131"/>
      <c r="J469" s="131"/>
      <c r="K469" s="131"/>
      <c r="L469" s="131"/>
      <c r="M469" s="131"/>
      <c r="N469" s="131"/>
      <c r="O469" s="131"/>
      <c r="P469" s="131"/>
      <c r="Q469" s="131"/>
      <c r="R469" s="131"/>
      <c r="S469" s="131"/>
      <c r="T469" s="131"/>
      <c r="U469" s="131"/>
      <c r="V469" s="131"/>
      <c r="W469" s="131"/>
      <c r="X469" s="131"/>
      <c r="Y469" s="131"/>
      <c r="Z469" s="131"/>
    </row>
    <row r="470" ht="15.75" customHeight="1">
      <c r="A470" s="131"/>
      <c r="B470" s="131"/>
      <c r="C470" s="131"/>
      <c r="D470" s="131"/>
      <c r="E470" s="131"/>
      <c r="F470" s="131"/>
      <c r="G470" s="131"/>
      <c r="H470" s="131"/>
      <c r="I470" s="131"/>
      <c r="J470" s="131"/>
      <c r="K470" s="131"/>
      <c r="L470" s="131"/>
      <c r="M470" s="131"/>
      <c r="N470" s="131"/>
      <c r="O470" s="131"/>
      <c r="P470" s="131"/>
      <c r="Q470" s="131"/>
      <c r="R470" s="131"/>
      <c r="S470" s="131"/>
      <c r="T470" s="131"/>
      <c r="U470" s="131"/>
      <c r="V470" s="131"/>
      <c r="W470" s="131"/>
      <c r="X470" s="131"/>
      <c r="Y470" s="131"/>
      <c r="Z470" s="131"/>
    </row>
    <row r="471" ht="15.75" customHeight="1">
      <c r="A471" s="131"/>
      <c r="B471" s="131"/>
      <c r="C471" s="131"/>
      <c r="D471" s="131"/>
      <c r="E471" s="131"/>
      <c r="F471" s="131"/>
      <c r="G471" s="131"/>
      <c r="H471" s="131"/>
      <c r="I471" s="131"/>
      <c r="J471" s="131"/>
      <c r="K471" s="131"/>
      <c r="L471" s="131"/>
      <c r="M471" s="131"/>
      <c r="N471" s="131"/>
      <c r="O471" s="131"/>
      <c r="P471" s="131"/>
      <c r="Q471" s="131"/>
      <c r="R471" s="131"/>
      <c r="S471" s="131"/>
      <c r="T471" s="131"/>
      <c r="U471" s="131"/>
      <c r="V471" s="131"/>
      <c r="W471" s="131"/>
      <c r="X471" s="131"/>
      <c r="Y471" s="131"/>
      <c r="Z471" s="131"/>
    </row>
    <row r="472" ht="15.75" customHeight="1">
      <c r="A472" s="131"/>
      <c r="B472" s="131"/>
      <c r="C472" s="131"/>
      <c r="D472" s="131"/>
      <c r="E472" s="131"/>
      <c r="F472" s="131"/>
      <c r="G472" s="131"/>
      <c r="H472" s="131"/>
      <c r="I472" s="131"/>
      <c r="J472" s="131"/>
      <c r="K472" s="131"/>
      <c r="L472" s="131"/>
      <c r="M472" s="131"/>
      <c r="N472" s="131"/>
      <c r="O472" s="131"/>
      <c r="P472" s="131"/>
      <c r="Q472" s="131"/>
      <c r="R472" s="131"/>
      <c r="S472" s="131"/>
      <c r="T472" s="131"/>
      <c r="U472" s="131"/>
      <c r="V472" s="131"/>
      <c r="W472" s="131"/>
      <c r="X472" s="131"/>
      <c r="Y472" s="131"/>
      <c r="Z472" s="131"/>
    </row>
    <row r="473" ht="15.75" customHeight="1">
      <c r="A473" s="131"/>
      <c r="B473" s="131"/>
      <c r="C473" s="131"/>
      <c r="D473" s="131"/>
      <c r="E473" s="131"/>
      <c r="F473" s="131"/>
      <c r="G473" s="131"/>
      <c r="H473" s="131"/>
      <c r="I473" s="131"/>
      <c r="J473" s="131"/>
      <c r="K473" s="131"/>
      <c r="L473" s="131"/>
      <c r="M473" s="131"/>
      <c r="N473" s="131"/>
      <c r="O473" s="131"/>
      <c r="P473" s="131"/>
      <c r="Q473" s="131"/>
      <c r="R473" s="131"/>
      <c r="S473" s="131"/>
      <c r="T473" s="131"/>
      <c r="U473" s="131"/>
      <c r="V473" s="131"/>
      <c r="W473" s="131"/>
      <c r="X473" s="131"/>
      <c r="Y473" s="131"/>
      <c r="Z473" s="131"/>
    </row>
    <row r="474" ht="15.75" customHeight="1">
      <c r="A474" s="131"/>
      <c r="B474" s="131"/>
      <c r="C474" s="131"/>
      <c r="D474" s="131"/>
      <c r="E474" s="131"/>
      <c r="F474" s="131"/>
      <c r="G474" s="131"/>
      <c r="H474" s="131"/>
      <c r="I474" s="131"/>
      <c r="J474" s="131"/>
      <c r="K474" s="131"/>
      <c r="L474" s="131"/>
      <c r="M474" s="131"/>
      <c r="N474" s="131"/>
      <c r="O474" s="131"/>
      <c r="P474" s="131"/>
      <c r="Q474" s="131"/>
      <c r="R474" s="131"/>
      <c r="S474" s="131"/>
      <c r="T474" s="131"/>
      <c r="U474" s="131"/>
      <c r="V474" s="131"/>
      <c r="W474" s="131"/>
      <c r="X474" s="131"/>
      <c r="Y474" s="131"/>
      <c r="Z474" s="131"/>
    </row>
    <row r="475" ht="15.75" customHeight="1">
      <c r="A475" s="131"/>
      <c r="B475" s="131"/>
      <c r="C475" s="131"/>
      <c r="D475" s="131"/>
      <c r="E475" s="131"/>
      <c r="F475" s="131"/>
      <c r="G475" s="131"/>
      <c r="H475" s="131"/>
      <c r="I475" s="131"/>
      <c r="J475" s="131"/>
      <c r="K475" s="131"/>
      <c r="L475" s="131"/>
      <c r="M475" s="131"/>
      <c r="N475" s="131"/>
      <c r="O475" s="131"/>
      <c r="P475" s="131"/>
      <c r="Q475" s="131"/>
      <c r="R475" s="131"/>
      <c r="S475" s="131"/>
      <c r="T475" s="131"/>
      <c r="U475" s="131"/>
      <c r="V475" s="131"/>
      <c r="W475" s="131"/>
      <c r="X475" s="131"/>
      <c r="Y475" s="131"/>
      <c r="Z475" s="131"/>
    </row>
    <row r="476" ht="15.75" customHeight="1">
      <c r="A476" s="131"/>
      <c r="B476" s="131"/>
      <c r="C476" s="131"/>
      <c r="D476" s="131"/>
      <c r="E476" s="131"/>
      <c r="F476" s="131"/>
      <c r="G476" s="131"/>
      <c r="H476" s="131"/>
      <c r="I476" s="131"/>
      <c r="J476" s="131"/>
      <c r="K476" s="131"/>
      <c r="L476" s="131"/>
      <c r="M476" s="131"/>
      <c r="N476" s="131"/>
      <c r="O476" s="131"/>
      <c r="P476" s="131"/>
      <c r="Q476" s="131"/>
      <c r="R476" s="131"/>
      <c r="S476" s="131"/>
      <c r="T476" s="131"/>
      <c r="U476" s="131"/>
      <c r="V476" s="131"/>
      <c r="W476" s="131"/>
      <c r="X476" s="131"/>
      <c r="Y476" s="131"/>
      <c r="Z476" s="131"/>
    </row>
    <row r="477" ht="15.75" customHeight="1">
      <c r="A477" s="131"/>
      <c r="B477" s="131"/>
      <c r="C477" s="131"/>
      <c r="D477" s="131"/>
      <c r="E477" s="131"/>
      <c r="F477" s="131"/>
      <c r="G477" s="131"/>
      <c r="H477" s="131"/>
      <c r="I477" s="131"/>
      <c r="J477" s="131"/>
      <c r="K477" s="131"/>
      <c r="L477" s="131"/>
      <c r="M477" s="131"/>
      <c r="N477" s="131"/>
      <c r="O477" s="131"/>
      <c r="P477" s="131"/>
      <c r="Q477" s="131"/>
      <c r="R477" s="131"/>
      <c r="S477" s="131"/>
      <c r="T477" s="131"/>
      <c r="U477" s="131"/>
      <c r="V477" s="131"/>
      <c r="W477" s="131"/>
      <c r="X477" s="131"/>
      <c r="Y477" s="131"/>
      <c r="Z477" s="131"/>
    </row>
    <row r="478" ht="15.75" customHeight="1">
      <c r="A478" s="131"/>
      <c r="B478" s="131"/>
      <c r="C478" s="131"/>
      <c r="D478" s="131"/>
      <c r="E478" s="131"/>
      <c r="F478" s="131"/>
      <c r="G478" s="131"/>
      <c r="H478" s="131"/>
      <c r="I478" s="131"/>
      <c r="J478" s="131"/>
      <c r="K478" s="131"/>
      <c r="L478" s="131"/>
      <c r="M478" s="131"/>
      <c r="N478" s="131"/>
      <c r="O478" s="131"/>
      <c r="P478" s="131"/>
      <c r="Q478" s="131"/>
      <c r="R478" s="131"/>
      <c r="S478" s="131"/>
      <c r="T478" s="131"/>
      <c r="U478" s="131"/>
      <c r="V478" s="131"/>
      <c r="W478" s="131"/>
      <c r="X478" s="131"/>
      <c r="Y478" s="131"/>
      <c r="Z478" s="131"/>
    </row>
    <row r="479" ht="15.75" customHeight="1">
      <c r="A479" s="131"/>
      <c r="B479" s="131"/>
      <c r="C479" s="131"/>
      <c r="D479" s="131"/>
      <c r="E479" s="131"/>
      <c r="F479" s="131"/>
      <c r="G479" s="131"/>
      <c r="H479" s="131"/>
      <c r="I479" s="131"/>
      <c r="J479" s="131"/>
      <c r="K479" s="131"/>
      <c r="L479" s="131"/>
      <c r="M479" s="131"/>
      <c r="N479" s="131"/>
      <c r="O479" s="131"/>
      <c r="P479" s="131"/>
      <c r="Q479" s="131"/>
      <c r="R479" s="131"/>
      <c r="S479" s="131"/>
      <c r="T479" s="131"/>
      <c r="U479" s="131"/>
      <c r="V479" s="131"/>
      <c r="W479" s="131"/>
      <c r="X479" s="131"/>
      <c r="Y479" s="131"/>
      <c r="Z479" s="131"/>
    </row>
    <row r="480" ht="15.75" customHeight="1">
      <c r="A480" s="131"/>
      <c r="B480" s="131"/>
      <c r="C480" s="131"/>
      <c r="D480" s="131"/>
      <c r="E480" s="131"/>
      <c r="F480" s="131"/>
      <c r="G480" s="131"/>
      <c r="H480" s="131"/>
      <c r="I480" s="131"/>
      <c r="J480" s="131"/>
      <c r="K480" s="131"/>
      <c r="L480" s="131"/>
      <c r="M480" s="131"/>
      <c r="N480" s="131"/>
      <c r="O480" s="131"/>
      <c r="P480" s="131"/>
      <c r="Q480" s="131"/>
      <c r="R480" s="131"/>
      <c r="S480" s="131"/>
      <c r="T480" s="131"/>
      <c r="U480" s="131"/>
      <c r="V480" s="131"/>
      <c r="W480" s="131"/>
      <c r="X480" s="131"/>
      <c r="Y480" s="131"/>
      <c r="Z480" s="131"/>
    </row>
    <row r="481" ht="15.75" customHeight="1">
      <c r="A481" s="131"/>
      <c r="B481" s="131"/>
      <c r="C481" s="131"/>
      <c r="D481" s="131"/>
      <c r="E481" s="131"/>
      <c r="F481" s="131"/>
      <c r="G481" s="131"/>
      <c r="H481" s="131"/>
      <c r="I481" s="131"/>
      <c r="J481" s="131"/>
      <c r="K481" s="131"/>
      <c r="L481" s="131"/>
      <c r="M481" s="131"/>
      <c r="N481" s="131"/>
      <c r="O481" s="131"/>
      <c r="P481" s="131"/>
      <c r="Q481" s="131"/>
      <c r="R481" s="131"/>
      <c r="S481" s="131"/>
      <c r="T481" s="131"/>
      <c r="U481" s="131"/>
      <c r="V481" s="131"/>
      <c r="W481" s="131"/>
      <c r="X481" s="131"/>
      <c r="Y481" s="131"/>
      <c r="Z481" s="131"/>
    </row>
    <row r="482" ht="15.75" customHeight="1">
      <c r="A482" s="131"/>
      <c r="B482" s="131"/>
      <c r="C482" s="131"/>
      <c r="D482" s="131"/>
      <c r="E482" s="131"/>
      <c r="F482" s="131"/>
      <c r="G482" s="131"/>
      <c r="H482" s="131"/>
      <c r="I482" s="131"/>
      <c r="J482" s="131"/>
      <c r="K482" s="131"/>
      <c r="L482" s="131"/>
      <c r="M482" s="131"/>
      <c r="N482" s="131"/>
      <c r="O482" s="131"/>
      <c r="P482" s="131"/>
      <c r="Q482" s="131"/>
      <c r="R482" s="131"/>
      <c r="S482" s="131"/>
      <c r="T482" s="131"/>
      <c r="U482" s="131"/>
      <c r="V482" s="131"/>
      <c r="W482" s="131"/>
      <c r="X482" s="131"/>
      <c r="Y482" s="131"/>
      <c r="Z482" s="131"/>
    </row>
    <row r="483" ht="15.75" customHeight="1">
      <c r="A483" s="131"/>
      <c r="B483" s="131"/>
      <c r="C483" s="131"/>
      <c r="D483" s="131"/>
      <c r="E483" s="131"/>
      <c r="F483" s="131"/>
      <c r="G483" s="131"/>
      <c r="H483" s="131"/>
      <c r="I483" s="131"/>
      <c r="J483" s="131"/>
      <c r="K483" s="131"/>
      <c r="L483" s="131"/>
      <c r="M483" s="131"/>
      <c r="N483" s="131"/>
      <c r="O483" s="131"/>
      <c r="P483" s="131"/>
      <c r="Q483" s="131"/>
      <c r="R483" s="131"/>
      <c r="S483" s="131"/>
      <c r="T483" s="131"/>
      <c r="U483" s="131"/>
      <c r="V483" s="131"/>
      <c r="W483" s="131"/>
      <c r="X483" s="131"/>
      <c r="Y483" s="131"/>
      <c r="Z483" s="131"/>
    </row>
    <row r="484" ht="15.75" customHeight="1">
      <c r="A484" s="131"/>
      <c r="B484" s="131"/>
      <c r="C484" s="131"/>
      <c r="D484" s="131"/>
      <c r="E484" s="131"/>
      <c r="F484" s="131"/>
      <c r="G484" s="131"/>
      <c r="H484" s="131"/>
      <c r="I484" s="131"/>
      <c r="J484" s="131"/>
      <c r="K484" s="131"/>
      <c r="L484" s="131"/>
      <c r="M484" s="131"/>
      <c r="N484" s="131"/>
      <c r="O484" s="131"/>
      <c r="P484" s="131"/>
      <c r="Q484" s="131"/>
      <c r="R484" s="131"/>
      <c r="S484" s="131"/>
      <c r="T484" s="131"/>
      <c r="U484" s="131"/>
      <c r="V484" s="131"/>
      <c r="W484" s="131"/>
      <c r="X484" s="131"/>
      <c r="Y484" s="131"/>
      <c r="Z484" s="131"/>
    </row>
    <row r="485" ht="15.75" customHeight="1">
      <c r="A485" s="131"/>
      <c r="B485" s="131"/>
      <c r="C485" s="131"/>
      <c r="D485" s="131"/>
      <c r="E485" s="131"/>
      <c r="F485" s="131"/>
      <c r="G485" s="131"/>
      <c r="H485" s="131"/>
      <c r="I485" s="131"/>
      <c r="J485" s="131"/>
      <c r="K485" s="131"/>
      <c r="L485" s="131"/>
      <c r="M485" s="131"/>
      <c r="N485" s="131"/>
      <c r="O485" s="131"/>
      <c r="P485" s="131"/>
      <c r="Q485" s="131"/>
      <c r="R485" s="131"/>
      <c r="S485" s="131"/>
      <c r="T485" s="131"/>
      <c r="U485" s="131"/>
      <c r="V485" s="131"/>
      <c r="W485" s="131"/>
      <c r="X485" s="131"/>
      <c r="Y485" s="131"/>
      <c r="Z485" s="131"/>
    </row>
    <row r="486" ht="15.75" customHeight="1">
      <c r="A486" s="131"/>
      <c r="B486" s="131"/>
      <c r="C486" s="131"/>
      <c r="D486" s="131"/>
      <c r="E486" s="131"/>
      <c r="F486" s="131"/>
      <c r="G486" s="131"/>
      <c r="H486" s="131"/>
      <c r="I486" s="131"/>
      <c r="J486" s="131"/>
      <c r="K486" s="131"/>
      <c r="L486" s="131"/>
      <c r="M486" s="131"/>
      <c r="N486" s="131"/>
      <c r="O486" s="131"/>
      <c r="P486" s="131"/>
      <c r="Q486" s="131"/>
      <c r="R486" s="131"/>
      <c r="S486" s="131"/>
      <c r="T486" s="131"/>
      <c r="U486" s="131"/>
      <c r="V486" s="131"/>
      <c r="W486" s="131"/>
      <c r="X486" s="131"/>
      <c r="Y486" s="131"/>
      <c r="Z486" s="131"/>
    </row>
    <row r="487" ht="15.75" customHeight="1">
      <c r="A487" s="131"/>
      <c r="B487" s="131"/>
      <c r="C487" s="131"/>
      <c r="D487" s="131"/>
      <c r="E487" s="131"/>
      <c r="F487" s="131"/>
      <c r="G487" s="131"/>
      <c r="H487" s="131"/>
      <c r="I487" s="131"/>
      <c r="J487" s="131"/>
      <c r="K487" s="131"/>
      <c r="L487" s="131"/>
      <c r="M487" s="131"/>
      <c r="N487" s="131"/>
      <c r="O487" s="131"/>
      <c r="P487" s="131"/>
      <c r="Q487" s="131"/>
      <c r="R487" s="131"/>
      <c r="S487" s="131"/>
      <c r="T487" s="131"/>
      <c r="U487" s="131"/>
      <c r="V487" s="131"/>
      <c r="W487" s="131"/>
      <c r="X487" s="131"/>
      <c r="Y487" s="131"/>
      <c r="Z487" s="131"/>
    </row>
    <row r="488" ht="15.75" customHeight="1">
      <c r="A488" s="131"/>
      <c r="B488" s="131"/>
      <c r="C488" s="131"/>
      <c r="D488" s="131"/>
      <c r="E488" s="131"/>
      <c r="F488" s="131"/>
      <c r="G488" s="131"/>
      <c r="H488" s="131"/>
      <c r="I488" s="131"/>
      <c r="J488" s="131"/>
      <c r="K488" s="131"/>
      <c r="L488" s="131"/>
      <c r="M488" s="131"/>
      <c r="N488" s="131"/>
      <c r="O488" s="131"/>
      <c r="P488" s="131"/>
      <c r="Q488" s="131"/>
      <c r="R488" s="131"/>
      <c r="S488" s="131"/>
      <c r="T488" s="131"/>
      <c r="U488" s="131"/>
      <c r="V488" s="131"/>
      <c r="W488" s="131"/>
      <c r="X488" s="131"/>
      <c r="Y488" s="131"/>
      <c r="Z488" s="131"/>
    </row>
    <row r="489" ht="15.75" customHeight="1">
      <c r="A489" s="131"/>
      <c r="B489" s="131"/>
      <c r="C489" s="131"/>
      <c r="D489" s="131"/>
      <c r="E489" s="131"/>
      <c r="F489" s="131"/>
      <c r="G489" s="131"/>
      <c r="H489" s="131"/>
      <c r="I489" s="131"/>
      <c r="J489" s="131"/>
      <c r="K489" s="131"/>
      <c r="L489" s="131"/>
      <c r="M489" s="131"/>
      <c r="N489" s="131"/>
      <c r="O489" s="131"/>
      <c r="P489" s="131"/>
      <c r="Q489" s="131"/>
      <c r="R489" s="131"/>
      <c r="S489" s="131"/>
      <c r="T489" s="131"/>
      <c r="U489" s="131"/>
      <c r="V489" s="131"/>
      <c r="W489" s="131"/>
      <c r="X489" s="131"/>
      <c r="Y489" s="131"/>
      <c r="Z489" s="131"/>
    </row>
    <row r="490" ht="15.75" customHeight="1">
      <c r="A490" s="131"/>
      <c r="B490" s="131"/>
      <c r="C490" s="131"/>
      <c r="D490" s="131"/>
      <c r="E490" s="131"/>
      <c r="F490" s="131"/>
      <c r="G490" s="131"/>
      <c r="H490" s="131"/>
      <c r="I490" s="131"/>
      <c r="J490" s="131"/>
      <c r="K490" s="131"/>
      <c r="L490" s="131"/>
      <c r="M490" s="131"/>
      <c r="N490" s="131"/>
      <c r="O490" s="131"/>
      <c r="P490" s="131"/>
      <c r="Q490" s="131"/>
      <c r="R490" s="131"/>
      <c r="S490" s="131"/>
      <c r="T490" s="131"/>
      <c r="U490" s="131"/>
      <c r="V490" s="131"/>
      <c r="W490" s="131"/>
      <c r="X490" s="131"/>
      <c r="Y490" s="131"/>
      <c r="Z490" s="131"/>
    </row>
    <row r="491" ht="15.75" customHeight="1">
      <c r="A491" s="131"/>
      <c r="B491" s="131"/>
      <c r="C491" s="131"/>
      <c r="D491" s="131"/>
      <c r="E491" s="131"/>
      <c r="F491" s="131"/>
      <c r="G491" s="131"/>
      <c r="H491" s="131"/>
      <c r="I491" s="131"/>
      <c r="J491" s="131"/>
      <c r="K491" s="131"/>
      <c r="L491" s="131"/>
      <c r="M491" s="131"/>
      <c r="N491" s="131"/>
      <c r="O491" s="131"/>
      <c r="P491" s="131"/>
      <c r="Q491" s="131"/>
      <c r="R491" s="131"/>
      <c r="S491" s="131"/>
      <c r="T491" s="131"/>
      <c r="U491" s="131"/>
      <c r="V491" s="131"/>
      <c r="W491" s="131"/>
      <c r="X491" s="131"/>
      <c r="Y491" s="131"/>
      <c r="Z491" s="131"/>
    </row>
    <row r="492" ht="15.75" customHeight="1">
      <c r="A492" s="131"/>
      <c r="B492" s="131"/>
      <c r="C492" s="131"/>
      <c r="D492" s="131"/>
      <c r="E492" s="131"/>
      <c r="F492" s="131"/>
      <c r="G492" s="131"/>
      <c r="H492" s="131"/>
      <c r="I492" s="131"/>
      <c r="J492" s="131"/>
      <c r="K492" s="131"/>
      <c r="L492" s="131"/>
      <c r="M492" s="131"/>
      <c r="N492" s="131"/>
      <c r="O492" s="131"/>
      <c r="P492" s="131"/>
      <c r="Q492" s="131"/>
      <c r="R492" s="131"/>
      <c r="S492" s="131"/>
      <c r="T492" s="131"/>
      <c r="U492" s="131"/>
      <c r="V492" s="131"/>
      <c r="W492" s="131"/>
      <c r="X492" s="131"/>
      <c r="Y492" s="131"/>
      <c r="Z492" s="131"/>
    </row>
    <row r="493" ht="15.75" customHeight="1">
      <c r="A493" s="131"/>
      <c r="B493" s="131"/>
      <c r="C493" s="131"/>
      <c r="D493" s="131"/>
      <c r="E493" s="131"/>
      <c r="F493" s="131"/>
      <c r="G493" s="131"/>
      <c r="H493" s="131"/>
      <c r="I493" s="131"/>
      <c r="J493" s="131"/>
      <c r="K493" s="131"/>
      <c r="L493" s="131"/>
      <c r="M493" s="131"/>
      <c r="N493" s="131"/>
      <c r="O493" s="131"/>
      <c r="P493" s="131"/>
      <c r="Q493" s="131"/>
      <c r="R493" s="131"/>
      <c r="S493" s="131"/>
      <c r="T493" s="131"/>
      <c r="U493" s="131"/>
      <c r="V493" s="131"/>
      <c r="W493" s="131"/>
      <c r="X493" s="131"/>
      <c r="Y493" s="131"/>
      <c r="Z493" s="131"/>
    </row>
    <row r="494" ht="15.75" customHeight="1">
      <c r="A494" s="131"/>
      <c r="B494" s="131"/>
      <c r="C494" s="131"/>
      <c r="D494" s="131"/>
      <c r="E494" s="131"/>
      <c r="F494" s="131"/>
      <c r="G494" s="131"/>
      <c r="H494" s="131"/>
      <c r="I494" s="131"/>
      <c r="J494" s="131"/>
      <c r="K494" s="131"/>
      <c r="L494" s="131"/>
      <c r="M494" s="131"/>
      <c r="N494" s="131"/>
      <c r="O494" s="131"/>
      <c r="P494" s="131"/>
      <c r="Q494" s="131"/>
      <c r="R494" s="131"/>
      <c r="S494" s="131"/>
      <c r="T494" s="131"/>
      <c r="U494" s="131"/>
      <c r="V494" s="131"/>
      <c r="W494" s="131"/>
      <c r="X494" s="131"/>
      <c r="Y494" s="131"/>
      <c r="Z494" s="131"/>
    </row>
    <row r="495" ht="15.75" customHeight="1">
      <c r="A495" s="131"/>
      <c r="B495" s="131"/>
      <c r="C495" s="131"/>
      <c r="D495" s="131"/>
      <c r="E495" s="131"/>
      <c r="F495" s="131"/>
      <c r="G495" s="131"/>
      <c r="H495" s="131"/>
      <c r="I495" s="131"/>
      <c r="J495" s="131"/>
      <c r="K495" s="131"/>
      <c r="L495" s="131"/>
      <c r="M495" s="131"/>
      <c r="N495" s="131"/>
      <c r="O495" s="131"/>
      <c r="P495" s="131"/>
      <c r="Q495" s="131"/>
      <c r="R495" s="131"/>
      <c r="S495" s="131"/>
      <c r="T495" s="131"/>
      <c r="U495" s="131"/>
      <c r="V495" s="131"/>
      <c r="W495" s="131"/>
      <c r="X495" s="131"/>
      <c r="Y495" s="131"/>
      <c r="Z495" s="131"/>
    </row>
    <row r="496" ht="15.75" customHeight="1">
      <c r="A496" s="131"/>
      <c r="B496" s="131"/>
      <c r="C496" s="131"/>
      <c r="D496" s="131"/>
      <c r="E496" s="131"/>
      <c r="F496" s="131"/>
      <c r="G496" s="131"/>
      <c r="H496" s="131"/>
      <c r="I496" s="131"/>
      <c r="J496" s="131"/>
      <c r="K496" s="131"/>
      <c r="L496" s="131"/>
      <c r="M496" s="131"/>
      <c r="N496" s="131"/>
      <c r="O496" s="131"/>
      <c r="P496" s="131"/>
      <c r="Q496" s="131"/>
      <c r="R496" s="131"/>
      <c r="S496" s="131"/>
      <c r="T496" s="131"/>
      <c r="U496" s="131"/>
      <c r="V496" s="131"/>
      <c r="W496" s="131"/>
      <c r="X496" s="131"/>
      <c r="Y496" s="131"/>
      <c r="Z496" s="131"/>
    </row>
    <row r="497" ht="15.75" customHeight="1">
      <c r="A497" s="131"/>
      <c r="B497" s="131"/>
      <c r="C497" s="131"/>
      <c r="D497" s="131"/>
      <c r="E497" s="131"/>
      <c r="F497" s="131"/>
      <c r="G497" s="131"/>
      <c r="H497" s="131"/>
      <c r="I497" s="131"/>
      <c r="J497" s="131"/>
      <c r="K497" s="131"/>
      <c r="L497" s="131"/>
      <c r="M497" s="131"/>
      <c r="N497" s="131"/>
      <c r="O497" s="131"/>
      <c r="P497" s="131"/>
      <c r="Q497" s="131"/>
      <c r="R497" s="131"/>
      <c r="S497" s="131"/>
      <c r="T497" s="131"/>
      <c r="U497" s="131"/>
      <c r="V497" s="131"/>
      <c r="W497" s="131"/>
      <c r="X497" s="131"/>
      <c r="Y497" s="131"/>
      <c r="Z497" s="131"/>
    </row>
    <row r="498" ht="15.75" customHeight="1">
      <c r="A498" s="131"/>
      <c r="B498" s="131"/>
      <c r="C498" s="131"/>
      <c r="D498" s="131"/>
      <c r="E498" s="131"/>
      <c r="F498" s="131"/>
      <c r="G498" s="131"/>
      <c r="H498" s="131"/>
      <c r="I498" s="131"/>
      <c r="J498" s="131"/>
      <c r="K498" s="131"/>
      <c r="L498" s="131"/>
      <c r="M498" s="131"/>
      <c r="N498" s="131"/>
      <c r="O498" s="131"/>
      <c r="P498" s="131"/>
      <c r="Q498" s="131"/>
      <c r="R498" s="131"/>
      <c r="S498" s="131"/>
      <c r="T498" s="131"/>
      <c r="U498" s="131"/>
      <c r="V498" s="131"/>
      <c r="W498" s="131"/>
      <c r="X498" s="131"/>
      <c r="Y498" s="131"/>
      <c r="Z498" s="131"/>
    </row>
    <row r="499" ht="15.75" customHeight="1">
      <c r="A499" s="131"/>
      <c r="B499" s="131"/>
      <c r="C499" s="131"/>
      <c r="D499" s="131"/>
      <c r="E499" s="131"/>
      <c r="F499" s="131"/>
      <c r="G499" s="131"/>
      <c r="H499" s="131"/>
      <c r="I499" s="131"/>
      <c r="J499" s="131"/>
      <c r="K499" s="131"/>
      <c r="L499" s="131"/>
      <c r="M499" s="131"/>
      <c r="N499" s="131"/>
      <c r="O499" s="131"/>
      <c r="P499" s="131"/>
      <c r="Q499" s="131"/>
      <c r="R499" s="131"/>
      <c r="S499" s="131"/>
      <c r="T499" s="131"/>
      <c r="U499" s="131"/>
      <c r="V499" s="131"/>
      <c r="W499" s="131"/>
      <c r="X499" s="131"/>
      <c r="Y499" s="131"/>
      <c r="Z499" s="131"/>
    </row>
    <row r="500" ht="15.75" customHeight="1">
      <c r="A500" s="131"/>
      <c r="B500" s="131"/>
      <c r="C500" s="131"/>
      <c r="D500" s="131"/>
      <c r="E500" s="131"/>
      <c r="F500" s="131"/>
      <c r="G500" s="131"/>
      <c r="H500" s="131"/>
      <c r="I500" s="131"/>
      <c r="J500" s="131"/>
      <c r="K500" s="131"/>
      <c r="L500" s="131"/>
      <c r="M500" s="131"/>
      <c r="N500" s="131"/>
      <c r="O500" s="131"/>
      <c r="P500" s="131"/>
      <c r="Q500" s="131"/>
      <c r="R500" s="131"/>
      <c r="S500" s="131"/>
      <c r="T500" s="131"/>
      <c r="U500" s="131"/>
      <c r="V500" s="131"/>
      <c r="W500" s="131"/>
      <c r="X500" s="131"/>
      <c r="Y500" s="131"/>
      <c r="Z500" s="131"/>
    </row>
    <row r="501" ht="15.75" customHeight="1">
      <c r="A501" s="131"/>
      <c r="B501" s="131"/>
      <c r="C501" s="131"/>
      <c r="D501" s="131"/>
      <c r="E501" s="131"/>
      <c r="F501" s="131"/>
      <c r="G501" s="131"/>
      <c r="H501" s="131"/>
      <c r="I501" s="131"/>
      <c r="J501" s="131"/>
      <c r="K501" s="131"/>
      <c r="L501" s="131"/>
      <c r="M501" s="131"/>
      <c r="N501" s="131"/>
      <c r="O501" s="131"/>
      <c r="P501" s="131"/>
      <c r="Q501" s="131"/>
      <c r="R501" s="131"/>
      <c r="S501" s="131"/>
      <c r="T501" s="131"/>
      <c r="U501" s="131"/>
      <c r="V501" s="131"/>
      <c r="W501" s="131"/>
      <c r="X501" s="131"/>
      <c r="Y501" s="131"/>
      <c r="Z501" s="131"/>
    </row>
    <row r="502" ht="15.75" customHeight="1">
      <c r="A502" s="131"/>
      <c r="B502" s="131"/>
      <c r="C502" s="131"/>
      <c r="D502" s="131"/>
      <c r="E502" s="131"/>
      <c r="F502" s="131"/>
      <c r="G502" s="131"/>
      <c r="H502" s="131"/>
      <c r="I502" s="131"/>
      <c r="J502" s="131"/>
      <c r="K502" s="131"/>
      <c r="L502" s="131"/>
      <c r="M502" s="131"/>
      <c r="N502" s="131"/>
      <c r="O502" s="131"/>
      <c r="P502" s="131"/>
      <c r="Q502" s="131"/>
      <c r="R502" s="131"/>
      <c r="S502" s="131"/>
      <c r="T502" s="131"/>
      <c r="U502" s="131"/>
      <c r="V502" s="131"/>
      <c r="W502" s="131"/>
      <c r="X502" s="131"/>
      <c r="Y502" s="131"/>
      <c r="Z502" s="131"/>
    </row>
    <row r="503" ht="15.75" customHeight="1">
      <c r="A503" s="131"/>
      <c r="B503" s="131"/>
      <c r="C503" s="131"/>
      <c r="D503" s="131"/>
      <c r="E503" s="131"/>
      <c r="F503" s="131"/>
      <c r="G503" s="131"/>
      <c r="H503" s="131"/>
      <c r="I503" s="131"/>
      <c r="J503" s="131"/>
      <c r="K503" s="131"/>
      <c r="L503" s="131"/>
      <c r="M503" s="131"/>
      <c r="N503" s="131"/>
      <c r="O503" s="131"/>
      <c r="P503" s="131"/>
      <c r="Q503" s="131"/>
      <c r="R503" s="131"/>
      <c r="S503" s="131"/>
      <c r="T503" s="131"/>
      <c r="U503" s="131"/>
      <c r="V503" s="131"/>
      <c r="W503" s="131"/>
      <c r="X503" s="131"/>
      <c r="Y503" s="131"/>
      <c r="Z503" s="131"/>
    </row>
    <row r="504" ht="15.75" customHeight="1">
      <c r="A504" s="131"/>
      <c r="B504" s="131"/>
      <c r="C504" s="131"/>
      <c r="D504" s="131"/>
      <c r="E504" s="131"/>
      <c r="F504" s="131"/>
      <c r="G504" s="131"/>
      <c r="H504" s="131"/>
      <c r="I504" s="131"/>
      <c r="J504" s="131"/>
      <c r="K504" s="131"/>
      <c r="L504" s="131"/>
      <c r="M504" s="131"/>
      <c r="N504" s="131"/>
      <c r="O504" s="131"/>
      <c r="P504" s="131"/>
      <c r="Q504" s="131"/>
      <c r="R504" s="131"/>
      <c r="S504" s="131"/>
      <c r="T504" s="131"/>
      <c r="U504" s="131"/>
      <c r="V504" s="131"/>
      <c r="W504" s="131"/>
      <c r="X504" s="131"/>
      <c r="Y504" s="131"/>
      <c r="Z504" s="131"/>
    </row>
    <row r="505" ht="15.75" customHeight="1">
      <c r="A505" s="131"/>
      <c r="B505" s="131"/>
      <c r="C505" s="131"/>
      <c r="D505" s="131"/>
      <c r="E505" s="131"/>
      <c r="F505" s="131"/>
      <c r="G505" s="131"/>
      <c r="H505" s="131"/>
      <c r="I505" s="131"/>
      <c r="J505" s="131"/>
      <c r="K505" s="131"/>
      <c r="L505" s="131"/>
      <c r="M505" s="131"/>
      <c r="N505" s="131"/>
      <c r="O505" s="131"/>
      <c r="P505" s="131"/>
      <c r="Q505" s="131"/>
      <c r="R505" s="131"/>
      <c r="S505" s="131"/>
      <c r="T505" s="131"/>
      <c r="U505" s="131"/>
      <c r="V505" s="131"/>
      <c r="W505" s="131"/>
      <c r="X505" s="131"/>
      <c r="Y505" s="131"/>
      <c r="Z505" s="131"/>
    </row>
    <row r="506" ht="15.75" customHeight="1">
      <c r="A506" s="131"/>
      <c r="B506" s="131"/>
      <c r="C506" s="131"/>
      <c r="D506" s="131"/>
      <c r="E506" s="131"/>
      <c r="F506" s="131"/>
      <c r="G506" s="131"/>
      <c r="H506" s="131"/>
      <c r="I506" s="131"/>
      <c r="J506" s="131"/>
      <c r="K506" s="131"/>
      <c r="L506" s="131"/>
      <c r="M506" s="131"/>
      <c r="N506" s="131"/>
      <c r="O506" s="131"/>
      <c r="P506" s="131"/>
      <c r="Q506" s="131"/>
      <c r="R506" s="131"/>
      <c r="S506" s="131"/>
      <c r="T506" s="131"/>
      <c r="U506" s="131"/>
      <c r="V506" s="131"/>
      <c r="W506" s="131"/>
      <c r="X506" s="131"/>
      <c r="Y506" s="131"/>
      <c r="Z506" s="131"/>
    </row>
    <row r="507" ht="15.75" customHeight="1">
      <c r="A507" s="131"/>
      <c r="B507" s="131"/>
      <c r="C507" s="131"/>
      <c r="D507" s="131"/>
      <c r="E507" s="131"/>
      <c r="F507" s="131"/>
      <c r="G507" s="131"/>
      <c r="H507" s="131"/>
      <c r="I507" s="131"/>
      <c r="J507" s="131"/>
      <c r="K507" s="131"/>
      <c r="L507" s="131"/>
      <c r="M507" s="131"/>
      <c r="N507" s="131"/>
      <c r="O507" s="131"/>
      <c r="P507" s="131"/>
      <c r="Q507" s="131"/>
      <c r="R507" s="131"/>
      <c r="S507" s="131"/>
      <c r="T507" s="131"/>
      <c r="U507" s="131"/>
      <c r="V507" s="131"/>
      <c r="W507" s="131"/>
      <c r="X507" s="131"/>
      <c r="Y507" s="131"/>
      <c r="Z507" s="131"/>
    </row>
    <row r="508" ht="15.75" customHeight="1">
      <c r="A508" s="131"/>
      <c r="B508" s="131"/>
      <c r="C508" s="131"/>
      <c r="D508" s="131"/>
      <c r="E508" s="131"/>
      <c r="F508" s="131"/>
      <c r="G508" s="131"/>
      <c r="H508" s="131"/>
      <c r="I508" s="131"/>
      <c r="J508" s="131"/>
      <c r="K508" s="131"/>
      <c r="L508" s="131"/>
      <c r="M508" s="131"/>
      <c r="N508" s="131"/>
      <c r="O508" s="131"/>
      <c r="P508" s="131"/>
      <c r="Q508" s="131"/>
      <c r="R508" s="131"/>
      <c r="S508" s="131"/>
      <c r="T508" s="131"/>
      <c r="U508" s="131"/>
      <c r="V508" s="131"/>
      <c r="W508" s="131"/>
      <c r="X508" s="131"/>
      <c r="Y508" s="131"/>
      <c r="Z508" s="131"/>
    </row>
    <row r="509" ht="15.75" customHeight="1">
      <c r="A509" s="131"/>
      <c r="B509" s="131"/>
      <c r="C509" s="131"/>
      <c r="D509" s="131"/>
      <c r="E509" s="131"/>
      <c r="F509" s="131"/>
      <c r="G509" s="131"/>
      <c r="H509" s="131"/>
      <c r="I509" s="131"/>
      <c r="J509" s="131"/>
      <c r="K509" s="131"/>
      <c r="L509" s="131"/>
      <c r="M509" s="131"/>
      <c r="N509" s="131"/>
      <c r="O509" s="131"/>
      <c r="P509" s="131"/>
      <c r="Q509" s="131"/>
      <c r="R509" s="131"/>
      <c r="S509" s="131"/>
      <c r="T509" s="131"/>
      <c r="U509" s="131"/>
      <c r="V509" s="131"/>
      <c r="W509" s="131"/>
      <c r="X509" s="131"/>
      <c r="Y509" s="131"/>
      <c r="Z509" s="131"/>
    </row>
    <row r="510" ht="15.75" customHeight="1">
      <c r="A510" s="131"/>
      <c r="B510" s="131"/>
      <c r="C510" s="131"/>
      <c r="D510" s="131"/>
      <c r="E510" s="131"/>
      <c r="F510" s="131"/>
      <c r="G510" s="131"/>
      <c r="H510" s="131"/>
      <c r="I510" s="131"/>
      <c r="J510" s="131"/>
      <c r="K510" s="131"/>
      <c r="L510" s="131"/>
      <c r="M510" s="131"/>
      <c r="N510" s="131"/>
      <c r="O510" s="131"/>
      <c r="P510" s="131"/>
      <c r="Q510" s="131"/>
      <c r="R510" s="131"/>
      <c r="S510" s="131"/>
      <c r="T510" s="131"/>
      <c r="U510" s="131"/>
      <c r="V510" s="131"/>
      <c r="W510" s="131"/>
      <c r="X510" s="131"/>
      <c r="Y510" s="131"/>
      <c r="Z510" s="131"/>
    </row>
    <row r="511" ht="15.75" customHeight="1">
      <c r="A511" s="131"/>
      <c r="B511" s="131"/>
      <c r="C511" s="131"/>
      <c r="D511" s="131"/>
      <c r="E511" s="131"/>
      <c r="F511" s="131"/>
      <c r="G511" s="131"/>
      <c r="H511" s="131"/>
      <c r="I511" s="131"/>
      <c r="J511" s="131"/>
      <c r="K511" s="131"/>
      <c r="L511" s="131"/>
      <c r="M511" s="131"/>
      <c r="N511" s="131"/>
      <c r="O511" s="131"/>
      <c r="P511" s="131"/>
      <c r="Q511" s="131"/>
      <c r="R511" s="131"/>
      <c r="S511" s="131"/>
      <c r="T511" s="131"/>
      <c r="U511" s="131"/>
      <c r="V511" s="131"/>
      <c r="W511" s="131"/>
      <c r="X511" s="131"/>
      <c r="Y511" s="131"/>
      <c r="Z511" s="131"/>
    </row>
    <row r="512" ht="15.75" customHeight="1">
      <c r="A512" s="131"/>
      <c r="B512" s="131"/>
      <c r="C512" s="131"/>
      <c r="D512" s="131"/>
      <c r="E512" s="131"/>
      <c r="F512" s="131"/>
      <c r="G512" s="131"/>
      <c r="H512" s="131"/>
      <c r="I512" s="131"/>
      <c r="J512" s="131"/>
      <c r="K512" s="131"/>
      <c r="L512" s="131"/>
      <c r="M512" s="131"/>
      <c r="N512" s="131"/>
      <c r="O512" s="131"/>
      <c r="P512" s="131"/>
      <c r="Q512" s="131"/>
      <c r="R512" s="131"/>
      <c r="S512" s="131"/>
      <c r="T512" s="131"/>
      <c r="U512" s="131"/>
      <c r="V512" s="131"/>
      <c r="W512" s="131"/>
      <c r="X512" s="131"/>
      <c r="Y512" s="131"/>
      <c r="Z512" s="131"/>
    </row>
    <row r="513" ht="15.75" customHeight="1">
      <c r="A513" s="131"/>
      <c r="B513" s="131"/>
      <c r="C513" s="131"/>
      <c r="D513" s="131"/>
      <c r="E513" s="131"/>
      <c r="F513" s="131"/>
      <c r="G513" s="131"/>
      <c r="H513" s="131"/>
      <c r="I513" s="131"/>
      <c r="J513" s="131"/>
      <c r="K513" s="131"/>
      <c r="L513" s="131"/>
      <c r="M513" s="131"/>
      <c r="N513" s="131"/>
      <c r="O513" s="131"/>
      <c r="P513" s="131"/>
      <c r="Q513" s="131"/>
      <c r="R513" s="131"/>
      <c r="S513" s="131"/>
      <c r="T513" s="131"/>
      <c r="U513" s="131"/>
      <c r="V513" s="131"/>
      <c r="W513" s="131"/>
      <c r="X513" s="131"/>
      <c r="Y513" s="131"/>
      <c r="Z513" s="131"/>
    </row>
    <row r="514" ht="15.75" customHeight="1">
      <c r="A514" s="131"/>
      <c r="B514" s="131"/>
      <c r="C514" s="131"/>
      <c r="D514" s="131"/>
      <c r="E514" s="131"/>
      <c r="F514" s="131"/>
      <c r="G514" s="131"/>
      <c r="H514" s="131"/>
      <c r="I514" s="131"/>
      <c r="J514" s="131"/>
      <c r="K514" s="131"/>
      <c r="L514" s="131"/>
      <c r="M514" s="131"/>
      <c r="N514" s="131"/>
      <c r="O514" s="131"/>
      <c r="P514" s="131"/>
      <c r="Q514" s="131"/>
      <c r="R514" s="131"/>
      <c r="S514" s="131"/>
      <c r="T514" s="131"/>
      <c r="U514" s="131"/>
      <c r="V514" s="131"/>
      <c r="W514" s="131"/>
      <c r="X514" s="131"/>
      <c r="Y514" s="131"/>
      <c r="Z514" s="131"/>
    </row>
    <row r="515" ht="15.75" customHeight="1">
      <c r="A515" s="131"/>
      <c r="B515" s="131"/>
      <c r="C515" s="131"/>
      <c r="D515" s="131"/>
      <c r="E515" s="131"/>
      <c r="F515" s="131"/>
      <c r="G515" s="131"/>
      <c r="H515" s="131"/>
      <c r="I515" s="131"/>
      <c r="J515" s="131"/>
      <c r="K515" s="131"/>
      <c r="L515" s="131"/>
      <c r="M515" s="131"/>
      <c r="N515" s="131"/>
      <c r="O515" s="131"/>
      <c r="P515" s="131"/>
      <c r="Q515" s="131"/>
      <c r="R515" s="131"/>
      <c r="S515" s="131"/>
      <c r="T515" s="131"/>
      <c r="U515" s="131"/>
      <c r="V515" s="131"/>
      <c r="W515" s="131"/>
      <c r="X515" s="131"/>
      <c r="Y515" s="131"/>
      <c r="Z515" s="131"/>
    </row>
    <row r="516" ht="15.75" customHeight="1">
      <c r="A516" s="131"/>
      <c r="B516" s="131"/>
      <c r="C516" s="131"/>
      <c r="D516" s="131"/>
      <c r="E516" s="131"/>
      <c r="F516" s="131"/>
      <c r="G516" s="131"/>
      <c r="H516" s="131"/>
      <c r="I516" s="131"/>
      <c r="J516" s="131"/>
      <c r="K516" s="131"/>
      <c r="L516" s="131"/>
      <c r="M516" s="131"/>
      <c r="N516" s="131"/>
      <c r="O516" s="131"/>
      <c r="P516" s="131"/>
      <c r="Q516" s="131"/>
      <c r="R516" s="131"/>
      <c r="S516" s="131"/>
      <c r="T516" s="131"/>
      <c r="U516" s="131"/>
      <c r="V516" s="131"/>
      <c r="W516" s="131"/>
      <c r="X516" s="131"/>
      <c r="Y516" s="131"/>
      <c r="Z516" s="131"/>
    </row>
    <row r="517" ht="15.75" customHeight="1">
      <c r="A517" s="131"/>
      <c r="B517" s="131"/>
      <c r="C517" s="131"/>
      <c r="D517" s="131"/>
      <c r="E517" s="131"/>
      <c r="F517" s="131"/>
      <c r="G517" s="131"/>
      <c r="H517" s="131"/>
      <c r="I517" s="131"/>
      <c r="J517" s="131"/>
      <c r="K517" s="131"/>
      <c r="L517" s="131"/>
      <c r="M517" s="131"/>
      <c r="N517" s="131"/>
      <c r="O517" s="131"/>
      <c r="P517" s="131"/>
      <c r="Q517" s="131"/>
      <c r="R517" s="131"/>
      <c r="S517" s="131"/>
      <c r="T517" s="131"/>
      <c r="U517" s="131"/>
      <c r="V517" s="131"/>
      <c r="W517" s="131"/>
      <c r="X517" s="131"/>
      <c r="Y517" s="131"/>
      <c r="Z517" s="131"/>
    </row>
    <row r="518" ht="15.75" customHeight="1">
      <c r="A518" s="131"/>
      <c r="B518" s="131"/>
      <c r="C518" s="131"/>
      <c r="D518" s="131"/>
      <c r="E518" s="131"/>
      <c r="F518" s="131"/>
      <c r="G518" s="131"/>
      <c r="H518" s="131"/>
      <c r="I518" s="131"/>
      <c r="J518" s="131"/>
      <c r="K518" s="131"/>
      <c r="L518" s="131"/>
      <c r="M518" s="131"/>
      <c r="N518" s="131"/>
      <c r="O518" s="131"/>
      <c r="P518" s="131"/>
      <c r="Q518" s="131"/>
      <c r="R518" s="131"/>
      <c r="S518" s="131"/>
      <c r="T518" s="131"/>
      <c r="U518" s="131"/>
      <c r="V518" s="131"/>
      <c r="W518" s="131"/>
      <c r="X518" s="131"/>
      <c r="Y518" s="131"/>
      <c r="Z518" s="131"/>
    </row>
    <row r="519" ht="15.75" customHeight="1">
      <c r="A519" s="131"/>
      <c r="B519" s="131"/>
      <c r="C519" s="131"/>
      <c r="D519" s="131"/>
      <c r="E519" s="131"/>
      <c r="F519" s="131"/>
      <c r="G519" s="131"/>
      <c r="H519" s="131"/>
      <c r="I519" s="131"/>
      <c r="J519" s="131"/>
      <c r="K519" s="131"/>
      <c r="L519" s="131"/>
      <c r="M519" s="131"/>
      <c r="N519" s="131"/>
      <c r="O519" s="131"/>
      <c r="P519" s="131"/>
      <c r="Q519" s="131"/>
      <c r="R519" s="131"/>
      <c r="S519" s="131"/>
      <c r="T519" s="131"/>
      <c r="U519" s="131"/>
      <c r="V519" s="131"/>
      <c r="W519" s="131"/>
      <c r="X519" s="131"/>
      <c r="Y519" s="131"/>
      <c r="Z519" s="131"/>
    </row>
    <row r="520" ht="15.75" customHeight="1">
      <c r="A520" s="131"/>
      <c r="B520" s="131"/>
      <c r="C520" s="131"/>
      <c r="D520" s="131"/>
      <c r="E520" s="131"/>
      <c r="F520" s="131"/>
      <c r="G520" s="131"/>
      <c r="H520" s="131"/>
      <c r="I520" s="131"/>
      <c r="J520" s="131"/>
      <c r="K520" s="131"/>
      <c r="L520" s="131"/>
      <c r="M520" s="131"/>
      <c r="N520" s="131"/>
      <c r="O520" s="131"/>
      <c r="P520" s="131"/>
      <c r="Q520" s="131"/>
      <c r="R520" s="131"/>
      <c r="S520" s="131"/>
      <c r="T520" s="131"/>
      <c r="U520" s="131"/>
      <c r="V520" s="131"/>
      <c r="W520" s="131"/>
      <c r="X520" s="131"/>
      <c r="Y520" s="131"/>
      <c r="Z520" s="131"/>
    </row>
    <row r="521" ht="15.75" customHeight="1">
      <c r="A521" s="131"/>
      <c r="B521" s="131"/>
      <c r="C521" s="131"/>
      <c r="D521" s="131"/>
      <c r="E521" s="131"/>
      <c r="F521" s="131"/>
      <c r="G521" s="131"/>
      <c r="H521" s="131"/>
      <c r="I521" s="131"/>
      <c r="J521" s="131"/>
      <c r="K521" s="131"/>
      <c r="L521" s="131"/>
      <c r="M521" s="131"/>
      <c r="N521" s="131"/>
      <c r="O521" s="131"/>
      <c r="P521" s="131"/>
      <c r="Q521" s="131"/>
      <c r="R521" s="131"/>
      <c r="S521" s="131"/>
      <c r="T521" s="131"/>
      <c r="U521" s="131"/>
      <c r="V521" s="131"/>
      <c r="W521" s="131"/>
      <c r="X521" s="131"/>
      <c r="Y521" s="131"/>
      <c r="Z521" s="131"/>
    </row>
    <row r="522" ht="15.75" customHeight="1">
      <c r="A522" s="131"/>
      <c r="B522" s="131"/>
      <c r="C522" s="131"/>
      <c r="D522" s="131"/>
      <c r="E522" s="131"/>
      <c r="F522" s="131"/>
      <c r="G522" s="131"/>
      <c r="H522" s="131"/>
      <c r="I522" s="131"/>
      <c r="J522" s="131"/>
      <c r="K522" s="131"/>
      <c r="L522" s="131"/>
      <c r="M522" s="131"/>
      <c r="N522" s="131"/>
      <c r="O522" s="131"/>
      <c r="P522" s="131"/>
      <c r="Q522" s="131"/>
      <c r="R522" s="131"/>
      <c r="S522" s="131"/>
      <c r="T522" s="131"/>
      <c r="U522" s="131"/>
      <c r="V522" s="131"/>
      <c r="W522" s="131"/>
      <c r="X522" s="131"/>
      <c r="Y522" s="131"/>
      <c r="Z522" s="131"/>
    </row>
    <row r="523" ht="15.75" customHeight="1">
      <c r="A523" s="131"/>
      <c r="B523" s="131"/>
      <c r="C523" s="131"/>
      <c r="D523" s="131"/>
      <c r="E523" s="131"/>
      <c r="F523" s="131"/>
      <c r="G523" s="131"/>
      <c r="H523" s="131"/>
      <c r="I523" s="131"/>
      <c r="J523" s="131"/>
      <c r="K523" s="131"/>
      <c r="L523" s="131"/>
      <c r="M523" s="131"/>
      <c r="N523" s="131"/>
      <c r="O523" s="131"/>
      <c r="P523" s="131"/>
      <c r="Q523" s="131"/>
      <c r="R523" s="131"/>
      <c r="S523" s="131"/>
      <c r="T523" s="131"/>
      <c r="U523" s="131"/>
      <c r="V523" s="131"/>
      <c r="W523" s="131"/>
      <c r="X523" s="131"/>
      <c r="Y523" s="131"/>
      <c r="Z523" s="131"/>
    </row>
    <row r="524" ht="15.75" customHeight="1">
      <c r="A524" s="131"/>
      <c r="B524" s="131"/>
      <c r="C524" s="131"/>
      <c r="D524" s="131"/>
      <c r="E524" s="131"/>
      <c r="F524" s="131"/>
      <c r="G524" s="131"/>
      <c r="H524" s="131"/>
      <c r="I524" s="131"/>
      <c r="J524" s="131"/>
      <c r="K524" s="131"/>
      <c r="L524" s="131"/>
      <c r="M524" s="131"/>
      <c r="N524" s="131"/>
      <c r="O524" s="131"/>
      <c r="P524" s="131"/>
      <c r="Q524" s="131"/>
      <c r="R524" s="131"/>
      <c r="S524" s="131"/>
      <c r="T524" s="131"/>
      <c r="U524" s="131"/>
      <c r="V524" s="131"/>
      <c r="W524" s="131"/>
      <c r="X524" s="131"/>
      <c r="Y524" s="131"/>
      <c r="Z524" s="131"/>
    </row>
    <row r="525" ht="15.75" customHeight="1">
      <c r="A525" s="131"/>
      <c r="B525" s="131"/>
      <c r="C525" s="131"/>
      <c r="D525" s="131"/>
      <c r="E525" s="131"/>
      <c r="F525" s="131"/>
      <c r="G525" s="131"/>
      <c r="H525" s="131"/>
      <c r="I525" s="131"/>
      <c r="J525" s="131"/>
      <c r="K525" s="131"/>
      <c r="L525" s="131"/>
      <c r="M525" s="131"/>
      <c r="N525" s="131"/>
      <c r="O525" s="131"/>
      <c r="P525" s="131"/>
      <c r="Q525" s="131"/>
      <c r="R525" s="131"/>
      <c r="S525" s="131"/>
      <c r="T525" s="131"/>
      <c r="U525" s="131"/>
      <c r="V525" s="131"/>
      <c r="W525" s="131"/>
      <c r="X525" s="131"/>
      <c r="Y525" s="131"/>
      <c r="Z525" s="131"/>
    </row>
    <row r="526" ht="15.75" customHeight="1">
      <c r="A526" s="131"/>
      <c r="B526" s="131"/>
      <c r="C526" s="131"/>
      <c r="D526" s="131"/>
      <c r="E526" s="131"/>
      <c r="F526" s="131"/>
      <c r="G526" s="131"/>
      <c r="H526" s="131"/>
      <c r="I526" s="131"/>
      <c r="J526" s="131"/>
      <c r="K526" s="131"/>
      <c r="L526" s="131"/>
      <c r="M526" s="131"/>
      <c r="N526" s="131"/>
      <c r="O526" s="131"/>
      <c r="P526" s="131"/>
      <c r="Q526" s="131"/>
      <c r="R526" s="131"/>
      <c r="S526" s="131"/>
      <c r="T526" s="131"/>
      <c r="U526" s="131"/>
      <c r="V526" s="131"/>
      <c r="W526" s="131"/>
      <c r="X526" s="131"/>
      <c r="Y526" s="131"/>
      <c r="Z526" s="131"/>
    </row>
    <row r="527" ht="15.75" customHeight="1">
      <c r="A527" s="131"/>
      <c r="B527" s="131"/>
      <c r="C527" s="131"/>
      <c r="D527" s="131"/>
      <c r="E527" s="131"/>
      <c r="F527" s="131"/>
      <c r="G527" s="131"/>
      <c r="H527" s="131"/>
      <c r="I527" s="131"/>
      <c r="J527" s="131"/>
      <c r="K527" s="131"/>
      <c r="L527" s="131"/>
      <c r="M527" s="131"/>
      <c r="N527" s="131"/>
      <c r="O527" s="131"/>
      <c r="P527" s="131"/>
      <c r="Q527" s="131"/>
      <c r="R527" s="131"/>
      <c r="S527" s="131"/>
      <c r="T527" s="131"/>
      <c r="U527" s="131"/>
      <c r="V527" s="131"/>
      <c r="W527" s="131"/>
      <c r="X527" s="131"/>
      <c r="Y527" s="131"/>
      <c r="Z527" s="131"/>
    </row>
    <row r="528" ht="15.75" customHeight="1">
      <c r="A528" s="131"/>
      <c r="B528" s="131"/>
      <c r="C528" s="131"/>
      <c r="D528" s="131"/>
      <c r="E528" s="131"/>
      <c r="F528" s="131"/>
      <c r="G528" s="131"/>
      <c r="H528" s="131"/>
      <c r="I528" s="131"/>
      <c r="J528" s="131"/>
      <c r="K528" s="131"/>
      <c r="L528" s="131"/>
      <c r="M528" s="131"/>
      <c r="N528" s="131"/>
      <c r="O528" s="131"/>
      <c r="P528" s="131"/>
      <c r="Q528" s="131"/>
      <c r="R528" s="131"/>
      <c r="S528" s="131"/>
      <c r="T528" s="131"/>
      <c r="U528" s="131"/>
      <c r="V528" s="131"/>
      <c r="W528" s="131"/>
      <c r="X528" s="131"/>
      <c r="Y528" s="131"/>
      <c r="Z528" s="131"/>
    </row>
    <row r="529" ht="15.75" customHeight="1">
      <c r="A529" s="131"/>
      <c r="B529" s="131"/>
      <c r="C529" s="131"/>
      <c r="D529" s="131"/>
      <c r="E529" s="131"/>
      <c r="F529" s="131"/>
      <c r="G529" s="131"/>
      <c r="H529" s="131"/>
      <c r="I529" s="131"/>
      <c r="J529" s="131"/>
      <c r="K529" s="131"/>
      <c r="L529" s="131"/>
      <c r="M529" s="131"/>
      <c r="N529" s="131"/>
      <c r="O529" s="131"/>
      <c r="P529" s="131"/>
      <c r="Q529" s="131"/>
      <c r="R529" s="131"/>
      <c r="S529" s="131"/>
      <c r="T529" s="131"/>
      <c r="U529" s="131"/>
      <c r="V529" s="131"/>
      <c r="W529" s="131"/>
      <c r="X529" s="131"/>
      <c r="Y529" s="131"/>
      <c r="Z529" s="131"/>
    </row>
    <row r="530" ht="15.75" customHeight="1">
      <c r="A530" s="131"/>
      <c r="B530" s="131"/>
      <c r="C530" s="131"/>
      <c r="D530" s="131"/>
      <c r="E530" s="131"/>
      <c r="F530" s="131"/>
      <c r="G530" s="131"/>
      <c r="H530" s="131"/>
      <c r="I530" s="131"/>
      <c r="J530" s="131"/>
      <c r="K530" s="131"/>
      <c r="L530" s="131"/>
      <c r="M530" s="131"/>
      <c r="N530" s="131"/>
      <c r="O530" s="131"/>
      <c r="P530" s="131"/>
      <c r="Q530" s="131"/>
      <c r="R530" s="131"/>
      <c r="S530" s="131"/>
      <c r="T530" s="131"/>
      <c r="U530" s="131"/>
      <c r="V530" s="131"/>
      <c r="W530" s="131"/>
      <c r="X530" s="131"/>
      <c r="Y530" s="131"/>
      <c r="Z530" s="131"/>
    </row>
    <row r="531" ht="15.75" customHeight="1">
      <c r="A531" s="131"/>
      <c r="B531" s="131"/>
      <c r="C531" s="131"/>
      <c r="D531" s="131"/>
      <c r="E531" s="131"/>
      <c r="F531" s="131"/>
      <c r="G531" s="131"/>
      <c r="H531" s="131"/>
      <c r="I531" s="131"/>
      <c r="J531" s="131"/>
      <c r="K531" s="131"/>
      <c r="L531" s="131"/>
      <c r="M531" s="131"/>
      <c r="N531" s="131"/>
      <c r="O531" s="131"/>
      <c r="P531" s="131"/>
      <c r="Q531" s="131"/>
      <c r="R531" s="131"/>
      <c r="S531" s="131"/>
      <c r="T531" s="131"/>
      <c r="U531" s="131"/>
      <c r="V531" s="131"/>
      <c r="W531" s="131"/>
      <c r="X531" s="131"/>
      <c r="Y531" s="131"/>
      <c r="Z531" s="131"/>
    </row>
    <row r="532" ht="15.75" customHeight="1">
      <c r="A532" s="131"/>
      <c r="B532" s="131"/>
      <c r="C532" s="131"/>
      <c r="D532" s="131"/>
      <c r="E532" s="131"/>
      <c r="F532" s="131"/>
      <c r="G532" s="131"/>
      <c r="H532" s="131"/>
      <c r="I532" s="131"/>
      <c r="J532" s="131"/>
      <c r="K532" s="131"/>
      <c r="L532" s="131"/>
      <c r="M532" s="131"/>
      <c r="N532" s="131"/>
      <c r="O532" s="131"/>
      <c r="P532" s="131"/>
      <c r="Q532" s="131"/>
      <c r="R532" s="131"/>
      <c r="S532" s="131"/>
      <c r="T532" s="131"/>
      <c r="U532" s="131"/>
      <c r="V532" s="131"/>
      <c r="W532" s="131"/>
      <c r="X532" s="131"/>
      <c r="Y532" s="131"/>
      <c r="Z532" s="131"/>
    </row>
    <row r="533" ht="15.75" customHeight="1">
      <c r="A533" s="131"/>
      <c r="B533" s="131"/>
      <c r="C533" s="131"/>
      <c r="D533" s="131"/>
      <c r="E533" s="131"/>
      <c r="F533" s="131"/>
      <c r="G533" s="131"/>
      <c r="H533" s="131"/>
      <c r="I533" s="131"/>
      <c r="J533" s="131"/>
      <c r="K533" s="131"/>
      <c r="L533" s="131"/>
      <c r="M533" s="131"/>
      <c r="N533" s="131"/>
      <c r="O533" s="131"/>
      <c r="P533" s="131"/>
      <c r="Q533" s="131"/>
      <c r="R533" s="131"/>
      <c r="S533" s="131"/>
      <c r="T533" s="131"/>
      <c r="U533" s="131"/>
      <c r="V533" s="131"/>
      <c r="W533" s="131"/>
      <c r="X533" s="131"/>
      <c r="Y533" s="131"/>
      <c r="Z533" s="131"/>
    </row>
    <row r="534" ht="15.75" customHeight="1">
      <c r="A534" s="131"/>
      <c r="B534" s="131"/>
      <c r="C534" s="131"/>
      <c r="D534" s="131"/>
      <c r="E534" s="131"/>
      <c r="F534" s="131"/>
      <c r="G534" s="131"/>
      <c r="H534" s="131"/>
      <c r="I534" s="131"/>
      <c r="J534" s="131"/>
      <c r="K534" s="131"/>
      <c r="L534" s="131"/>
      <c r="M534" s="131"/>
      <c r="N534" s="131"/>
      <c r="O534" s="131"/>
      <c r="P534" s="131"/>
      <c r="Q534" s="131"/>
      <c r="R534" s="131"/>
      <c r="S534" s="131"/>
      <c r="T534" s="131"/>
      <c r="U534" s="131"/>
      <c r="V534" s="131"/>
      <c r="W534" s="131"/>
      <c r="X534" s="131"/>
      <c r="Y534" s="131"/>
      <c r="Z534" s="131"/>
    </row>
    <row r="535" ht="15.75" customHeight="1">
      <c r="A535" s="131"/>
      <c r="B535" s="131"/>
      <c r="C535" s="131"/>
      <c r="D535" s="131"/>
      <c r="E535" s="131"/>
      <c r="F535" s="131"/>
      <c r="G535" s="131"/>
      <c r="H535" s="131"/>
      <c r="I535" s="131"/>
      <c r="J535" s="131"/>
      <c r="K535" s="131"/>
      <c r="L535" s="131"/>
      <c r="M535" s="131"/>
      <c r="N535" s="131"/>
      <c r="O535" s="131"/>
      <c r="P535" s="131"/>
      <c r="Q535" s="131"/>
      <c r="R535" s="131"/>
      <c r="S535" s="131"/>
      <c r="T535" s="131"/>
      <c r="U535" s="131"/>
      <c r="V535" s="131"/>
      <c r="W535" s="131"/>
      <c r="X535" s="131"/>
      <c r="Y535" s="131"/>
      <c r="Z535" s="131"/>
    </row>
    <row r="536" ht="15.75" customHeight="1">
      <c r="A536" s="131"/>
      <c r="B536" s="131"/>
      <c r="C536" s="131"/>
      <c r="D536" s="131"/>
      <c r="E536" s="131"/>
      <c r="F536" s="131"/>
      <c r="G536" s="131"/>
      <c r="H536" s="131"/>
      <c r="I536" s="131"/>
      <c r="J536" s="131"/>
      <c r="K536" s="131"/>
      <c r="L536" s="131"/>
      <c r="M536" s="131"/>
      <c r="N536" s="131"/>
      <c r="O536" s="131"/>
      <c r="P536" s="131"/>
      <c r="Q536" s="131"/>
      <c r="R536" s="131"/>
      <c r="S536" s="131"/>
      <c r="T536" s="131"/>
      <c r="U536" s="131"/>
      <c r="V536" s="131"/>
      <c r="W536" s="131"/>
      <c r="X536" s="131"/>
      <c r="Y536" s="131"/>
      <c r="Z536" s="131"/>
    </row>
    <row r="537" ht="15.75" customHeight="1">
      <c r="A537" s="131"/>
      <c r="B537" s="131"/>
      <c r="C537" s="131"/>
      <c r="D537" s="131"/>
      <c r="E537" s="131"/>
      <c r="F537" s="131"/>
      <c r="G537" s="131"/>
      <c r="H537" s="131"/>
      <c r="I537" s="131"/>
      <c r="J537" s="131"/>
      <c r="K537" s="131"/>
      <c r="L537" s="131"/>
      <c r="M537" s="131"/>
      <c r="N537" s="131"/>
      <c r="O537" s="131"/>
      <c r="P537" s="131"/>
      <c r="Q537" s="131"/>
      <c r="R537" s="131"/>
      <c r="S537" s="131"/>
      <c r="T537" s="131"/>
      <c r="U537" s="131"/>
      <c r="V537" s="131"/>
      <c r="W537" s="131"/>
      <c r="X537" s="131"/>
      <c r="Y537" s="131"/>
      <c r="Z537" s="131"/>
    </row>
    <row r="538" ht="15.75" customHeight="1">
      <c r="A538" s="131"/>
      <c r="B538" s="131"/>
      <c r="C538" s="131"/>
      <c r="D538" s="131"/>
      <c r="E538" s="131"/>
      <c r="F538" s="131"/>
      <c r="G538" s="131"/>
      <c r="H538" s="131"/>
      <c r="I538" s="131"/>
      <c r="J538" s="131"/>
      <c r="K538" s="131"/>
      <c r="L538" s="131"/>
      <c r="M538" s="131"/>
      <c r="N538" s="131"/>
      <c r="O538" s="131"/>
      <c r="P538" s="131"/>
      <c r="Q538" s="131"/>
      <c r="R538" s="131"/>
      <c r="S538" s="131"/>
      <c r="T538" s="131"/>
      <c r="U538" s="131"/>
      <c r="V538" s="131"/>
      <c r="W538" s="131"/>
      <c r="X538" s="131"/>
      <c r="Y538" s="131"/>
      <c r="Z538" s="131"/>
    </row>
    <row r="539" ht="15.75" customHeight="1">
      <c r="A539" s="131"/>
      <c r="B539" s="131"/>
      <c r="C539" s="131"/>
      <c r="D539" s="131"/>
      <c r="E539" s="131"/>
      <c r="F539" s="131"/>
      <c r="G539" s="131"/>
      <c r="H539" s="131"/>
      <c r="I539" s="131"/>
      <c r="J539" s="131"/>
      <c r="K539" s="131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</row>
    <row r="540" ht="15.75" customHeight="1">
      <c r="A540" s="131"/>
      <c r="B540" s="131"/>
      <c r="C540" s="131"/>
      <c r="D540" s="131"/>
      <c r="E540" s="131"/>
      <c r="F540" s="131"/>
      <c r="G540" s="131"/>
      <c r="H540" s="131"/>
      <c r="I540" s="131"/>
      <c r="J540" s="131"/>
      <c r="K540" s="131"/>
      <c r="L540" s="131"/>
      <c r="M540" s="131"/>
      <c r="N540" s="131"/>
      <c r="O540" s="131"/>
      <c r="P540" s="131"/>
      <c r="Q540" s="131"/>
      <c r="R540" s="131"/>
      <c r="S540" s="131"/>
      <c r="T540" s="131"/>
      <c r="U540" s="131"/>
      <c r="V540" s="131"/>
      <c r="W540" s="131"/>
      <c r="X540" s="131"/>
      <c r="Y540" s="131"/>
      <c r="Z540" s="131"/>
    </row>
    <row r="541" ht="15.75" customHeight="1">
      <c r="A541" s="131"/>
      <c r="B541" s="131"/>
      <c r="C541" s="131"/>
      <c r="D541" s="131"/>
      <c r="E541" s="131"/>
      <c r="F541" s="131"/>
      <c r="G541" s="131"/>
      <c r="H541" s="131"/>
      <c r="I541" s="131"/>
      <c r="J541" s="131"/>
      <c r="K541" s="131"/>
      <c r="L541" s="131"/>
      <c r="M541" s="131"/>
      <c r="N541" s="131"/>
      <c r="O541" s="131"/>
      <c r="P541" s="131"/>
      <c r="Q541" s="131"/>
      <c r="R541" s="131"/>
      <c r="S541" s="131"/>
      <c r="T541" s="131"/>
      <c r="U541" s="131"/>
      <c r="V541" s="131"/>
      <c r="W541" s="131"/>
      <c r="X541" s="131"/>
      <c r="Y541" s="131"/>
      <c r="Z541" s="131"/>
    </row>
    <row r="542" ht="15.75" customHeight="1">
      <c r="A542" s="131"/>
      <c r="B542" s="131"/>
      <c r="C542" s="131"/>
      <c r="D542" s="131"/>
      <c r="E542" s="131"/>
      <c r="F542" s="131"/>
      <c r="G542" s="131"/>
      <c r="H542" s="131"/>
      <c r="I542" s="131"/>
      <c r="J542" s="131"/>
      <c r="K542" s="131"/>
      <c r="L542" s="131"/>
      <c r="M542" s="131"/>
      <c r="N542" s="131"/>
      <c r="O542" s="131"/>
      <c r="P542" s="131"/>
      <c r="Q542" s="131"/>
      <c r="R542" s="131"/>
      <c r="S542" s="131"/>
      <c r="T542" s="131"/>
      <c r="U542" s="131"/>
      <c r="V542" s="131"/>
      <c r="W542" s="131"/>
      <c r="X542" s="131"/>
      <c r="Y542" s="131"/>
      <c r="Z542" s="131"/>
    </row>
    <row r="543" ht="15.75" customHeight="1">
      <c r="A543" s="131"/>
      <c r="B543" s="131"/>
      <c r="C543" s="131"/>
      <c r="D543" s="131"/>
      <c r="E543" s="131"/>
      <c r="F543" s="131"/>
      <c r="G543" s="131"/>
      <c r="H543" s="131"/>
      <c r="I543" s="131"/>
      <c r="J543" s="131"/>
      <c r="K543" s="131"/>
      <c r="L543" s="131"/>
      <c r="M543" s="131"/>
      <c r="N543" s="131"/>
      <c r="O543" s="131"/>
      <c r="P543" s="131"/>
      <c r="Q543" s="131"/>
      <c r="R543" s="131"/>
      <c r="S543" s="131"/>
      <c r="T543" s="131"/>
      <c r="U543" s="131"/>
      <c r="V543" s="131"/>
      <c r="W543" s="131"/>
      <c r="X543" s="131"/>
      <c r="Y543" s="131"/>
      <c r="Z543" s="131"/>
    </row>
    <row r="544" ht="15.75" customHeight="1">
      <c r="A544" s="131"/>
      <c r="B544" s="131"/>
      <c r="C544" s="131"/>
      <c r="D544" s="131"/>
      <c r="E544" s="131"/>
      <c r="F544" s="131"/>
      <c r="G544" s="131"/>
      <c r="H544" s="131"/>
      <c r="I544" s="131"/>
      <c r="J544" s="131"/>
      <c r="K544" s="131"/>
      <c r="L544" s="131"/>
      <c r="M544" s="131"/>
      <c r="N544" s="131"/>
      <c r="O544" s="131"/>
      <c r="P544" s="131"/>
      <c r="Q544" s="131"/>
      <c r="R544" s="131"/>
      <c r="S544" s="131"/>
      <c r="T544" s="131"/>
      <c r="U544" s="131"/>
      <c r="V544" s="131"/>
      <c r="W544" s="131"/>
      <c r="X544" s="131"/>
      <c r="Y544" s="131"/>
      <c r="Z544" s="131"/>
    </row>
    <row r="545" ht="15.75" customHeight="1">
      <c r="A545" s="131"/>
      <c r="B545" s="131"/>
      <c r="C545" s="131"/>
      <c r="D545" s="131"/>
      <c r="E545" s="131"/>
      <c r="F545" s="131"/>
      <c r="G545" s="131"/>
      <c r="H545" s="131"/>
      <c r="I545" s="131"/>
      <c r="J545" s="131"/>
      <c r="K545" s="131"/>
      <c r="L545" s="131"/>
      <c r="M545" s="131"/>
      <c r="N545" s="131"/>
      <c r="O545" s="131"/>
      <c r="P545" s="131"/>
      <c r="Q545" s="131"/>
      <c r="R545" s="131"/>
      <c r="S545" s="131"/>
      <c r="T545" s="131"/>
      <c r="U545" s="131"/>
      <c r="V545" s="131"/>
      <c r="W545" s="131"/>
      <c r="X545" s="131"/>
      <c r="Y545" s="131"/>
      <c r="Z545" s="131"/>
    </row>
    <row r="546" ht="15.75" customHeight="1">
      <c r="A546" s="131"/>
      <c r="B546" s="131"/>
      <c r="C546" s="131"/>
      <c r="D546" s="131"/>
      <c r="E546" s="131"/>
      <c r="F546" s="131"/>
      <c r="G546" s="131"/>
      <c r="H546" s="131"/>
      <c r="I546" s="131"/>
      <c r="J546" s="131"/>
      <c r="K546" s="131"/>
      <c r="L546" s="131"/>
      <c r="M546" s="131"/>
      <c r="N546" s="131"/>
      <c r="O546" s="131"/>
      <c r="P546" s="131"/>
      <c r="Q546" s="131"/>
      <c r="R546" s="131"/>
      <c r="S546" s="131"/>
      <c r="T546" s="131"/>
      <c r="U546" s="131"/>
      <c r="V546" s="131"/>
      <c r="W546" s="131"/>
      <c r="X546" s="131"/>
      <c r="Y546" s="131"/>
      <c r="Z546" s="131"/>
    </row>
    <row r="547" ht="15.75" customHeight="1">
      <c r="A547" s="131"/>
      <c r="B547" s="131"/>
      <c r="C547" s="131"/>
      <c r="D547" s="131"/>
      <c r="E547" s="131"/>
      <c r="F547" s="131"/>
      <c r="G547" s="131"/>
      <c r="H547" s="131"/>
      <c r="I547" s="131"/>
      <c r="J547" s="131"/>
      <c r="K547" s="131"/>
      <c r="L547" s="131"/>
      <c r="M547" s="131"/>
      <c r="N547" s="131"/>
      <c r="O547" s="131"/>
      <c r="P547" s="131"/>
      <c r="Q547" s="131"/>
      <c r="R547" s="131"/>
      <c r="S547" s="131"/>
      <c r="T547" s="131"/>
      <c r="U547" s="131"/>
      <c r="V547" s="131"/>
      <c r="W547" s="131"/>
      <c r="X547" s="131"/>
      <c r="Y547" s="131"/>
      <c r="Z547" s="131"/>
    </row>
    <row r="548" ht="15.75" customHeight="1">
      <c r="A548" s="131"/>
      <c r="B548" s="131"/>
      <c r="C548" s="131"/>
      <c r="D548" s="131"/>
      <c r="E548" s="131"/>
      <c r="F548" s="131"/>
      <c r="G548" s="131"/>
      <c r="H548" s="131"/>
      <c r="I548" s="131"/>
      <c r="J548" s="131"/>
      <c r="K548" s="131"/>
      <c r="L548" s="131"/>
      <c r="M548" s="131"/>
      <c r="N548" s="131"/>
      <c r="O548" s="131"/>
      <c r="P548" s="131"/>
      <c r="Q548" s="131"/>
      <c r="R548" s="131"/>
      <c r="S548" s="131"/>
      <c r="T548" s="131"/>
      <c r="U548" s="131"/>
      <c r="V548" s="131"/>
      <c r="W548" s="131"/>
      <c r="X548" s="131"/>
      <c r="Y548" s="131"/>
      <c r="Z548" s="131"/>
    </row>
    <row r="549" ht="15.75" customHeight="1">
      <c r="A549" s="131"/>
      <c r="B549" s="131"/>
      <c r="C549" s="131"/>
      <c r="D549" s="131"/>
      <c r="E549" s="131"/>
      <c r="F549" s="131"/>
      <c r="G549" s="131"/>
      <c r="H549" s="131"/>
      <c r="I549" s="131"/>
      <c r="J549" s="131"/>
      <c r="K549" s="131"/>
      <c r="L549" s="131"/>
      <c r="M549" s="131"/>
      <c r="N549" s="131"/>
      <c r="O549" s="131"/>
      <c r="P549" s="131"/>
      <c r="Q549" s="131"/>
      <c r="R549" s="131"/>
      <c r="S549" s="131"/>
      <c r="T549" s="131"/>
      <c r="U549" s="131"/>
      <c r="V549" s="131"/>
      <c r="W549" s="131"/>
      <c r="X549" s="131"/>
      <c r="Y549" s="131"/>
      <c r="Z549" s="131"/>
    </row>
    <row r="550" ht="15.75" customHeight="1">
      <c r="A550" s="131"/>
      <c r="B550" s="131"/>
      <c r="C550" s="131"/>
      <c r="D550" s="131"/>
      <c r="E550" s="131"/>
      <c r="F550" s="131"/>
      <c r="G550" s="131"/>
      <c r="H550" s="131"/>
      <c r="I550" s="131"/>
      <c r="J550" s="131"/>
      <c r="K550" s="131"/>
      <c r="L550" s="131"/>
      <c r="M550" s="131"/>
      <c r="N550" s="131"/>
      <c r="O550" s="131"/>
      <c r="P550" s="131"/>
      <c r="Q550" s="131"/>
      <c r="R550" s="131"/>
      <c r="S550" s="131"/>
      <c r="T550" s="131"/>
      <c r="U550" s="131"/>
      <c r="V550" s="131"/>
      <c r="W550" s="131"/>
      <c r="X550" s="131"/>
      <c r="Y550" s="131"/>
      <c r="Z550" s="131"/>
    </row>
    <row r="551" ht="15.75" customHeight="1">
      <c r="A551" s="131"/>
      <c r="B551" s="131"/>
      <c r="C551" s="131"/>
      <c r="D551" s="131"/>
      <c r="E551" s="131"/>
      <c r="F551" s="131"/>
      <c r="G551" s="131"/>
      <c r="H551" s="131"/>
      <c r="I551" s="131"/>
      <c r="J551" s="131"/>
      <c r="K551" s="131"/>
      <c r="L551" s="131"/>
      <c r="M551" s="131"/>
      <c r="N551" s="131"/>
      <c r="O551" s="131"/>
      <c r="P551" s="131"/>
      <c r="Q551" s="131"/>
      <c r="R551" s="131"/>
      <c r="S551" s="131"/>
      <c r="T551" s="131"/>
      <c r="U551" s="131"/>
      <c r="V551" s="131"/>
      <c r="W551" s="131"/>
      <c r="X551" s="131"/>
      <c r="Y551" s="131"/>
      <c r="Z551" s="131"/>
    </row>
    <row r="552" ht="15.75" customHeight="1">
      <c r="A552" s="131"/>
      <c r="B552" s="131"/>
      <c r="C552" s="131"/>
      <c r="D552" s="131"/>
      <c r="E552" s="131"/>
      <c r="F552" s="131"/>
      <c r="G552" s="131"/>
      <c r="H552" s="131"/>
      <c r="I552" s="131"/>
      <c r="J552" s="131"/>
      <c r="K552" s="131"/>
      <c r="L552" s="131"/>
      <c r="M552" s="131"/>
      <c r="N552" s="131"/>
      <c r="O552" s="131"/>
      <c r="P552" s="131"/>
      <c r="Q552" s="131"/>
      <c r="R552" s="131"/>
      <c r="S552" s="131"/>
      <c r="T552" s="131"/>
      <c r="U552" s="131"/>
      <c r="V552" s="131"/>
      <c r="W552" s="131"/>
      <c r="X552" s="131"/>
      <c r="Y552" s="131"/>
      <c r="Z552" s="131"/>
    </row>
    <row r="553" ht="15.75" customHeight="1">
      <c r="A553" s="131"/>
      <c r="B553" s="131"/>
      <c r="C553" s="131"/>
      <c r="D553" s="131"/>
      <c r="E553" s="131"/>
      <c r="F553" s="131"/>
      <c r="G553" s="131"/>
      <c r="H553" s="131"/>
      <c r="I553" s="131"/>
      <c r="J553" s="131"/>
      <c r="K553" s="131"/>
      <c r="L553" s="131"/>
      <c r="M553" s="131"/>
      <c r="N553" s="131"/>
      <c r="O553" s="131"/>
      <c r="P553" s="131"/>
      <c r="Q553" s="131"/>
      <c r="R553" s="131"/>
      <c r="S553" s="131"/>
      <c r="T553" s="131"/>
      <c r="U553" s="131"/>
      <c r="V553" s="131"/>
      <c r="W553" s="131"/>
      <c r="X553" s="131"/>
      <c r="Y553" s="131"/>
      <c r="Z553" s="131"/>
    </row>
    <row r="554" ht="15.75" customHeight="1">
      <c r="A554" s="131"/>
      <c r="B554" s="131"/>
      <c r="C554" s="131"/>
      <c r="D554" s="131"/>
      <c r="E554" s="131"/>
      <c r="F554" s="131"/>
      <c r="G554" s="131"/>
      <c r="H554" s="131"/>
      <c r="I554" s="131"/>
      <c r="J554" s="131"/>
      <c r="K554" s="131"/>
      <c r="L554" s="131"/>
      <c r="M554" s="131"/>
      <c r="N554" s="131"/>
      <c r="O554" s="131"/>
      <c r="P554" s="131"/>
      <c r="Q554" s="131"/>
      <c r="R554" s="131"/>
      <c r="S554" s="131"/>
      <c r="T554" s="131"/>
      <c r="U554" s="131"/>
      <c r="V554" s="131"/>
      <c r="W554" s="131"/>
      <c r="X554" s="131"/>
      <c r="Y554" s="131"/>
      <c r="Z554" s="131"/>
    </row>
    <row r="555" ht="15.75" customHeight="1">
      <c r="A555" s="131"/>
      <c r="B555" s="131"/>
      <c r="C555" s="131"/>
      <c r="D555" s="131"/>
      <c r="E555" s="131"/>
      <c r="F555" s="131"/>
      <c r="G555" s="131"/>
      <c r="H555" s="131"/>
      <c r="I555" s="131"/>
      <c r="J555" s="131"/>
      <c r="K555" s="131"/>
      <c r="L555" s="131"/>
      <c r="M555" s="131"/>
      <c r="N555" s="131"/>
      <c r="O555" s="131"/>
      <c r="P555" s="131"/>
      <c r="Q555" s="131"/>
      <c r="R555" s="131"/>
      <c r="S555" s="131"/>
      <c r="T555" s="131"/>
      <c r="U555" s="131"/>
      <c r="V555" s="131"/>
      <c r="W555" s="131"/>
      <c r="X555" s="131"/>
      <c r="Y555" s="131"/>
      <c r="Z555" s="131"/>
    </row>
    <row r="556" ht="15.75" customHeight="1">
      <c r="A556" s="131"/>
      <c r="B556" s="131"/>
      <c r="C556" s="131"/>
      <c r="D556" s="131"/>
      <c r="E556" s="131"/>
      <c r="F556" s="131"/>
      <c r="G556" s="131"/>
      <c r="H556" s="131"/>
      <c r="I556" s="131"/>
      <c r="J556" s="131"/>
      <c r="K556" s="131"/>
      <c r="L556" s="131"/>
      <c r="M556" s="131"/>
      <c r="N556" s="131"/>
      <c r="O556" s="131"/>
      <c r="P556" s="131"/>
      <c r="Q556" s="131"/>
      <c r="R556" s="131"/>
      <c r="S556" s="131"/>
      <c r="T556" s="131"/>
      <c r="U556" s="131"/>
      <c r="V556" s="131"/>
      <c r="W556" s="131"/>
      <c r="X556" s="131"/>
      <c r="Y556" s="131"/>
      <c r="Z556" s="131"/>
    </row>
    <row r="557" ht="15.75" customHeight="1">
      <c r="A557" s="131"/>
      <c r="B557" s="131"/>
      <c r="C557" s="131"/>
      <c r="D557" s="131"/>
      <c r="E557" s="131"/>
      <c r="F557" s="131"/>
      <c r="G557" s="131"/>
      <c r="H557" s="131"/>
      <c r="I557" s="131"/>
      <c r="J557" s="131"/>
      <c r="K557" s="131"/>
      <c r="L557" s="131"/>
      <c r="M557" s="131"/>
      <c r="N557" s="131"/>
      <c r="O557" s="131"/>
      <c r="P557" s="131"/>
      <c r="Q557" s="131"/>
      <c r="R557" s="131"/>
      <c r="S557" s="131"/>
      <c r="T557" s="131"/>
      <c r="U557" s="131"/>
      <c r="V557" s="131"/>
      <c r="W557" s="131"/>
      <c r="X557" s="131"/>
      <c r="Y557" s="131"/>
      <c r="Z557" s="131"/>
    </row>
    <row r="558" ht="15.75" customHeight="1">
      <c r="A558" s="131"/>
      <c r="B558" s="131"/>
      <c r="C558" s="131"/>
      <c r="D558" s="131"/>
      <c r="E558" s="131"/>
      <c r="F558" s="131"/>
      <c r="G558" s="131"/>
      <c r="H558" s="131"/>
      <c r="I558" s="131"/>
      <c r="J558" s="131"/>
      <c r="K558" s="131"/>
      <c r="L558" s="131"/>
      <c r="M558" s="131"/>
      <c r="N558" s="131"/>
      <c r="O558" s="131"/>
      <c r="P558" s="131"/>
      <c r="Q558" s="131"/>
      <c r="R558" s="131"/>
      <c r="S558" s="131"/>
      <c r="T558" s="131"/>
      <c r="U558" s="131"/>
      <c r="V558" s="131"/>
      <c r="W558" s="131"/>
      <c r="X558" s="131"/>
      <c r="Y558" s="131"/>
      <c r="Z558" s="131"/>
    </row>
    <row r="559" ht="15.75" customHeight="1">
      <c r="A559" s="131"/>
      <c r="B559" s="131"/>
      <c r="C559" s="131"/>
      <c r="D559" s="131"/>
      <c r="E559" s="131"/>
      <c r="F559" s="131"/>
      <c r="G559" s="131"/>
      <c r="H559" s="131"/>
      <c r="I559" s="131"/>
      <c r="J559" s="131"/>
      <c r="K559" s="131"/>
      <c r="L559" s="131"/>
      <c r="M559" s="131"/>
      <c r="N559" s="131"/>
      <c r="O559" s="131"/>
      <c r="P559" s="131"/>
      <c r="Q559" s="131"/>
      <c r="R559" s="131"/>
      <c r="S559" s="131"/>
      <c r="T559" s="131"/>
      <c r="U559" s="131"/>
      <c r="V559" s="131"/>
      <c r="W559" s="131"/>
      <c r="X559" s="131"/>
      <c r="Y559" s="131"/>
      <c r="Z559" s="131"/>
    </row>
    <row r="560" ht="15.75" customHeight="1">
      <c r="A560" s="131"/>
      <c r="B560" s="131"/>
      <c r="C560" s="131"/>
      <c r="D560" s="131"/>
      <c r="E560" s="131"/>
      <c r="F560" s="131"/>
      <c r="G560" s="131"/>
      <c r="H560" s="131"/>
      <c r="I560" s="131"/>
      <c r="J560" s="131"/>
      <c r="K560" s="131"/>
      <c r="L560" s="131"/>
      <c r="M560" s="131"/>
      <c r="N560" s="131"/>
      <c r="O560" s="131"/>
      <c r="P560" s="131"/>
      <c r="Q560" s="131"/>
      <c r="R560" s="131"/>
      <c r="S560" s="131"/>
      <c r="T560" s="131"/>
      <c r="U560" s="131"/>
      <c r="V560" s="131"/>
      <c r="W560" s="131"/>
      <c r="X560" s="131"/>
      <c r="Y560" s="131"/>
      <c r="Z560" s="131"/>
    </row>
    <row r="561" ht="15.75" customHeight="1">
      <c r="A561" s="131"/>
      <c r="B561" s="131"/>
      <c r="C561" s="131"/>
      <c r="D561" s="131"/>
      <c r="E561" s="131"/>
      <c r="F561" s="131"/>
      <c r="G561" s="131"/>
      <c r="H561" s="131"/>
      <c r="I561" s="131"/>
      <c r="J561" s="131"/>
      <c r="K561" s="131"/>
      <c r="L561" s="131"/>
      <c r="M561" s="131"/>
      <c r="N561" s="131"/>
      <c r="O561" s="131"/>
      <c r="P561" s="131"/>
      <c r="Q561" s="131"/>
      <c r="R561" s="131"/>
      <c r="S561" s="131"/>
      <c r="T561" s="131"/>
      <c r="U561" s="131"/>
      <c r="V561" s="131"/>
      <c r="W561" s="131"/>
      <c r="X561" s="131"/>
      <c r="Y561" s="131"/>
      <c r="Z561" s="131"/>
    </row>
    <row r="562" ht="15.75" customHeight="1">
      <c r="A562" s="131"/>
      <c r="B562" s="131"/>
      <c r="C562" s="131"/>
      <c r="D562" s="131"/>
      <c r="E562" s="131"/>
      <c r="F562" s="131"/>
      <c r="G562" s="131"/>
      <c r="H562" s="131"/>
      <c r="I562" s="131"/>
      <c r="J562" s="131"/>
      <c r="K562" s="131"/>
      <c r="L562" s="131"/>
      <c r="M562" s="131"/>
      <c r="N562" s="131"/>
      <c r="O562" s="131"/>
      <c r="P562" s="131"/>
      <c r="Q562" s="131"/>
      <c r="R562" s="131"/>
      <c r="S562" s="131"/>
      <c r="T562" s="131"/>
      <c r="U562" s="131"/>
      <c r="V562" s="131"/>
      <c r="W562" s="131"/>
      <c r="X562" s="131"/>
      <c r="Y562" s="131"/>
      <c r="Z562" s="131"/>
    </row>
    <row r="563" ht="15.75" customHeight="1">
      <c r="A563" s="131"/>
      <c r="B563" s="131"/>
      <c r="C563" s="131"/>
      <c r="D563" s="131"/>
      <c r="E563" s="131"/>
      <c r="F563" s="131"/>
      <c r="G563" s="131"/>
      <c r="H563" s="131"/>
      <c r="I563" s="131"/>
      <c r="J563" s="131"/>
      <c r="K563" s="131"/>
      <c r="L563" s="131"/>
      <c r="M563" s="131"/>
      <c r="N563" s="131"/>
      <c r="O563" s="131"/>
      <c r="P563" s="131"/>
      <c r="Q563" s="131"/>
      <c r="R563" s="131"/>
      <c r="S563" s="131"/>
      <c r="T563" s="131"/>
      <c r="U563" s="131"/>
      <c r="V563" s="131"/>
      <c r="W563" s="131"/>
      <c r="X563" s="131"/>
      <c r="Y563" s="131"/>
      <c r="Z563" s="131"/>
    </row>
    <row r="564" ht="15.75" customHeight="1">
      <c r="A564" s="131"/>
      <c r="B564" s="131"/>
      <c r="C564" s="131"/>
      <c r="D564" s="131"/>
      <c r="E564" s="131"/>
      <c r="F564" s="131"/>
      <c r="G564" s="131"/>
      <c r="H564" s="131"/>
      <c r="I564" s="131"/>
      <c r="J564" s="131"/>
      <c r="K564" s="131"/>
      <c r="L564" s="131"/>
      <c r="M564" s="131"/>
      <c r="N564" s="131"/>
      <c r="O564" s="131"/>
      <c r="P564" s="131"/>
      <c r="Q564" s="131"/>
      <c r="R564" s="131"/>
      <c r="S564" s="131"/>
      <c r="T564" s="131"/>
      <c r="U564" s="131"/>
      <c r="V564" s="131"/>
      <c r="W564" s="131"/>
      <c r="X564" s="131"/>
      <c r="Y564" s="131"/>
      <c r="Z564" s="131"/>
    </row>
    <row r="565" ht="15.75" customHeight="1">
      <c r="A565" s="131"/>
      <c r="B565" s="131"/>
      <c r="C565" s="131"/>
      <c r="D565" s="131"/>
      <c r="E565" s="131"/>
      <c r="F565" s="131"/>
      <c r="G565" s="131"/>
      <c r="H565" s="131"/>
      <c r="I565" s="131"/>
      <c r="J565" s="131"/>
      <c r="K565" s="131"/>
      <c r="L565" s="131"/>
      <c r="M565" s="131"/>
      <c r="N565" s="131"/>
      <c r="O565" s="131"/>
      <c r="P565" s="131"/>
      <c r="Q565" s="131"/>
      <c r="R565" s="131"/>
      <c r="S565" s="131"/>
      <c r="T565" s="131"/>
      <c r="U565" s="131"/>
      <c r="V565" s="131"/>
      <c r="W565" s="131"/>
      <c r="X565" s="131"/>
      <c r="Y565" s="131"/>
      <c r="Z565" s="131"/>
    </row>
    <row r="566" ht="15.75" customHeight="1">
      <c r="A566" s="131"/>
      <c r="B566" s="131"/>
      <c r="C566" s="131"/>
      <c r="D566" s="131"/>
      <c r="E566" s="131"/>
      <c r="F566" s="131"/>
      <c r="G566" s="131"/>
      <c r="H566" s="131"/>
      <c r="I566" s="131"/>
      <c r="J566" s="131"/>
      <c r="K566" s="131"/>
      <c r="L566" s="131"/>
      <c r="M566" s="131"/>
      <c r="N566" s="131"/>
      <c r="O566" s="131"/>
      <c r="P566" s="131"/>
      <c r="Q566" s="131"/>
      <c r="R566" s="131"/>
      <c r="S566" s="131"/>
      <c r="T566" s="131"/>
      <c r="U566" s="131"/>
      <c r="V566" s="131"/>
      <c r="W566" s="131"/>
      <c r="X566" s="131"/>
      <c r="Y566" s="131"/>
      <c r="Z566" s="131"/>
    </row>
    <row r="567" ht="15.75" customHeight="1">
      <c r="A567" s="131"/>
      <c r="B567" s="131"/>
      <c r="C567" s="131"/>
      <c r="D567" s="131"/>
      <c r="E567" s="131"/>
      <c r="F567" s="131"/>
      <c r="G567" s="131"/>
      <c r="H567" s="131"/>
      <c r="I567" s="131"/>
      <c r="J567" s="131"/>
      <c r="K567" s="131"/>
      <c r="L567" s="131"/>
      <c r="M567" s="131"/>
      <c r="N567" s="131"/>
      <c r="O567" s="131"/>
      <c r="P567" s="131"/>
      <c r="Q567" s="131"/>
      <c r="R567" s="131"/>
      <c r="S567" s="131"/>
      <c r="T567" s="131"/>
      <c r="U567" s="131"/>
      <c r="V567" s="131"/>
      <c r="W567" s="131"/>
      <c r="X567" s="131"/>
      <c r="Y567" s="131"/>
      <c r="Z567" s="131"/>
    </row>
    <row r="568" ht="15.75" customHeight="1">
      <c r="A568" s="131"/>
      <c r="B568" s="131"/>
      <c r="C568" s="131"/>
      <c r="D568" s="131"/>
      <c r="E568" s="131"/>
      <c r="F568" s="131"/>
      <c r="G568" s="131"/>
      <c r="H568" s="131"/>
      <c r="I568" s="131"/>
      <c r="J568" s="131"/>
      <c r="K568" s="131"/>
      <c r="L568" s="131"/>
      <c r="M568" s="131"/>
      <c r="N568" s="131"/>
      <c r="O568" s="131"/>
      <c r="P568" s="131"/>
      <c r="Q568" s="131"/>
      <c r="R568" s="131"/>
      <c r="S568" s="131"/>
      <c r="T568" s="131"/>
      <c r="U568" s="131"/>
      <c r="V568" s="131"/>
      <c r="W568" s="131"/>
      <c r="X568" s="131"/>
      <c r="Y568" s="131"/>
      <c r="Z568" s="131"/>
    </row>
    <row r="569" ht="15.75" customHeight="1">
      <c r="A569" s="131"/>
      <c r="B569" s="131"/>
      <c r="C569" s="131"/>
      <c r="D569" s="131"/>
      <c r="E569" s="131"/>
      <c r="F569" s="131"/>
      <c r="G569" s="131"/>
      <c r="H569" s="131"/>
      <c r="I569" s="131"/>
      <c r="J569" s="131"/>
      <c r="K569" s="131"/>
      <c r="L569" s="131"/>
      <c r="M569" s="131"/>
      <c r="N569" s="131"/>
      <c r="O569" s="131"/>
      <c r="P569" s="131"/>
      <c r="Q569" s="131"/>
      <c r="R569" s="131"/>
      <c r="S569" s="131"/>
      <c r="T569" s="131"/>
      <c r="U569" s="131"/>
      <c r="V569" s="131"/>
      <c r="W569" s="131"/>
      <c r="X569" s="131"/>
      <c r="Y569" s="131"/>
      <c r="Z569" s="131"/>
    </row>
    <row r="570" ht="15.75" customHeight="1">
      <c r="A570" s="131"/>
      <c r="B570" s="131"/>
      <c r="C570" s="131"/>
      <c r="D570" s="131"/>
      <c r="E570" s="131"/>
      <c r="F570" s="131"/>
      <c r="G570" s="131"/>
      <c r="H570" s="131"/>
      <c r="I570" s="131"/>
      <c r="J570" s="131"/>
      <c r="K570" s="131"/>
      <c r="L570" s="131"/>
      <c r="M570" s="131"/>
      <c r="N570" s="131"/>
      <c r="O570" s="131"/>
      <c r="P570" s="131"/>
      <c r="Q570" s="131"/>
      <c r="R570" s="131"/>
      <c r="S570" s="131"/>
      <c r="T570" s="131"/>
      <c r="U570" s="131"/>
      <c r="V570" s="131"/>
      <c r="W570" s="131"/>
      <c r="X570" s="131"/>
      <c r="Y570" s="131"/>
      <c r="Z570" s="131"/>
    </row>
    <row r="571" ht="15.75" customHeight="1">
      <c r="A571" s="131"/>
      <c r="B571" s="131"/>
      <c r="C571" s="131"/>
      <c r="D571" s="131"/>
      <c r="E571" s="131"/>
      <c r="F571" s="131"/>
      <c r="G571" s="131"/>
      <c r="H571" s="131"/>
      <c r="I571" s="131"/>
      <c r="J571" s="131"/>
      <c r="K571" s="131"/>
      <c r="L571" s="131"/>
      <c r="M571" s="131"/>
      <c r="N571" s="131"/>
      <c r="O571" s="131"/>
      <c r="P571" s="131"/>
      <c r="Q571" s="131"/>
      <c r="R571" s="131"/>
      <c r="S571" s="131"/>
      <c r="T571" s="131"/>
      <c r="U571" s="131"/>
      <c r="V571" s="131"/>
      <c r="W571" s="131"/>
      <c r="X571" s="131"/>
      <c r="Y571" s="131"/>
      <c r="Z571" s="131"/>
    </row>
    <row r="572" ht="15.75" customHeight="1">
      <c r="A572" s="131"/>
      <c r="B572" s="131"/>
      <c r="C572" s="131"/>
      <c r="D572" s="131"/>
      <c r="E572" s="131"/>
      <c r="F572" s="131"/>
      <c r="G572" s="131"/>
      <c r="H572" s="131"/>
      <c r="I572" s="131"/>
      <c r="J572" s="131"/>
      <c r="K572" s="131"/>
      <c r="L572" s="131"/>
      <c r="M572" s="131"/>
      <c r="N572" s="131"/>
      <c r="O572" s="131"/>
      <c r="P572" s="131"/>
      <c r="Q572" s="131"/>
      <c r="R572" s="131"/>
      <c r="S572" s="131"/>
      <c r="T572" s="131"/>
      <c r="U572" s="131"/>
      <c r="V572" s="131"/>
      <c r="W572" s="131"/>
      <c r="X572" s="131"/>
      <c r="Y572" s="131"/>
      <c r="Z572" s="131"/>
    </row>
    <row r="573" ht="15.75" customHeight="1">
      <c r="A573" s="131"/>
      <c r="B573" s="131"/>
      <c r="C573" s="131"/>
      <c r="D573" s="131"/>
      <c r="E573" s="131"/>
      <c r="F573" s="131"/>
      <c r="G573" s="131"/>
      <c r="H573" s="131"/>
      <c r="I573" s="131"/>
      <c r="J573" s="131"/>
      <c r="K573" s="131"/>
      <c r="L573" s="131"/>
      <c r="M573" s="131"/>
      <c r="N573" s="131"/>
      <c r="O573" s="131"/>
      <c r="P573" s="131"/>
      <c r="Q573" s="131"/>
      <c r="R573" s="131"/>
      <c r="S573" s="131"/>
      <c r="T573" s="131"/>
      <c r="U573" s="131"/>
      <c r="V573" s="131"/>
      <c r="W573" s="131"/>
      <c r="X573" s="131"/>
      <c r="Y573" s="131"/>
      <c r="Z573" s="131"/>
    </row>
    <row r="574" ht="15.75" customHeight="1">
      <c r="A574" s="131"/>
      <c r="B574" s="131"/>
      <c r="C574" s="131"/>
      <c r="D574" s="131"/>
      <c r="E574" s="131"/>
      <c r="F574" s="131"/>
      <c r="G574" s="131"/>
      <c r="H574" s="131"/>
      <c r="I574" s="131"/>
      <c r="J574" s="131"/>
      <c r="K574" s="131"/>
      <c r="L574" s="131"/>
      <c r="M574" s="131"/>
      <c r="N574" s="131"/>
      <c r="O574" s="131"/>
      <c r="P574" s="131"/>
      <c r="Q574" s="131"/>
      <c r="R574" s="131"/>
      <c r="S574" s="131"/>
      <c r="T574" s="131"/>
      <c r="U574" s="131"/>
      <c r="V574" s="131"/>
      <c r="W574" s="131"/>
      <c r="X574" s="131"/>
      <c r="Y574" s="131"/>
      <c r="Z574" s="131"/>
    </row>
    <row r="575" ht="15.75" customHeight="1">
      <c r="A575" s="131"/>
      <c r="B575" s="131"/>
      <c r="C575" s="131"/>
      <c r="D575" s="131"/>
      <c r="E575" s="131"/>
      <c r="F575" s="131"/>
      <c r="G575" s="131"/>
      <c r="H575" s="131"/>
      <c r="I575" s="131"/>
      <c r="J575" s="131"/>
      <c r="K575" s="131"/>
      <c r="L575" s="131"/>
      <c r="M575" s="131"/>
      <c r="N575" s="131"/>
      <c r="O575" s="131"/>
      <c r="P575" s="131"/>
      <c r="Q575" s="131"/>
      <c r="R575" s="131"/>
      <c r="S575" s="131"/>
      <c r="T575" s="131"/>
      <c r="U575" s="131"/>
      <c r="V575" s="131"/>
      <c r="W575" s="131"/>
      <c r="X575" s="131"/>
      <c r="Y575" s="131"/>
      <c r="Z575" s="131"/>
    </row>
    <row r="576" ht="15.75" customHeight="1">
      <c r="A576" s="131"/>
      <c r="B576" s="131"/>
      <c r="C576" s="131"/>
      <c r="D576" s="131"/>
      <c r="E576" s="131"/>
      <c r="F576" s="131"/>
      <c r="G576" s="131"/>
      <c r="H576" s="131"/>
      <c r="I576" s="131"/>
      <c r="J576" s="131"/>
      <c r="K576" s="131"/>
      <c r="L576" s="131"/>
      <c r="M576" s="131"/>
      <c r="N576" s="131"/>
      <c r="O576" s="131"/>
      <c r="P576" s="131"/>
      <c r="Q576" s="131"/>
      <c r="R576" s="131"/>
      <c r="S576" s="131"/>
      <c r="T576" s="131"/>
      <c r="U576" s="131"/>
      <c r="V576" s="131"/>
      <c r="W576" s="131"/>
      <c r="X576" s="131"/>
      <c r="Y576" s="131"/>
      <c r="Z576" s="131"/>
    </row>
    <row r="577" ht="15.75" customHeight="1">
      <c r="A577" s="131"/>
      <c r="B577" s="131"/>
      <c r="C577" s="131"/>
      <c r="D577" s="131"/>
      <c r="E577" s="131"/>
      <c r="F577" s="131"/>
      <c r="G577" s="131"/>
      <c r="H577" s="131"/>
      <c r="I577" s="131"/>
      <c r="J577" s="131"/>
      <c r="K577" s="131"/>
      <c r="L577" s="131"/>
      <c r="M577" s="131"/>
      <c r="N577" s="131"/>
      <c r="O577" s="131"/>
      <c r="P577" s="131"/>
      <c r="Q577" s="131"/>
      <c r="R577" s="131"/>
      <c r="S577" s="131"/>
      <c r="T577" s="131"/>
      <c r="U577" s="131"/>
      <c r="V577" s="131"/>
      <c r="W577" s="131"/>
      <c r="X577" s="131"/>
      <c r="Y577" s="131"/>
      <c r="Z577" s="131"/>
    </row>
    <row r="578" ht="15.75" customHeight="1">
      <c r="A578" s="131"/>
      <c r="B578" s="131"/>
      <c r="C578" s="131"/>
      <c r="D578" s="131"/>
      <c r="E578" s="131"/>
      <c r="F578" s="131"/>
      <c r="G578" s="131"/>
      <c r="H578" s="131"/>
      <c r="I578" s="131"/>
      <c r="J578" s="131"/>
      <c r="K578" s="131"/>
      <c r="L578" s="131"/>
      <c r="M578" s="131"/>
      <c r="N578" s="131"/>
      <c r="O578" s="131"/>
      <c r="P578" s="131"/>
      <c r="Q578" s="131"/>
      <c r="R578" s="131"/>
      <c r="S578" s="131"/>
      <c r="T578" s="131"/>
      <c r="U578" s="131"/>
      <c r="V578" s="131"/>
      <c r="W578" s="131"/>
      <c r="X578" s="131"/>
      <c r="Y578" s="131"/>
      <c r="Z578" s="131"/>
    </row>
    <row r="579" ht="15.75" customHeight="1">
      <c r="A579" s="131"/>
      <c r="B579" s="131"/>
      <c r="C579" s="131"/>
      <c r="D579" s="131"/>
      <c r="E579" s="131"/>
      <c r="F579" s="131"/>
      <c r="G579" s="131"/>
      <c r="H579" s="131"/>
      <c r="I579" s="131"/>
      <c r="J579" s="131"/>
      <c r="K579" s="131"/>
      <c r="L579" s="131"/>
      <c r="M579" s="131"/>
      <c r="N579" s="131"/>
      <c r="O579" s="131"/>
      <c r="P579" s="131"/>
      <c r="Q579" s="131"/>
      <c r="R579" s="131"/>
      <c r="S579" s="131"/>
      <c r="T579" s="131"/>
      <c r="U579" s="131"/>
      <c r="V579" s="131"/>
      <c r="W579" s="131"/>
      <c r="X579" s="131"/>
      <c r="Y579" s="131"/>
      <c r="Z579" s="131"/>
    </row>
    <row r="580" ht="15.75" customHeight="1">
      <c r="A580" s="131"/>
      <c r="B580" s="131"/>
      <c r="C580" s="131"/>
      <c r="D580" s="131"/>
      <c r="E580" s="131"/>
      <c r="F580" s="131"/>
      <c r="G580" s="131"/>
      <c r="H580" s="131"/>
      <c r="I580" s="131"/>
      <c r="J580" s="131"/>
      <c r="K580" s="131"/>
      <c r="L580" s="131"/>
      <c r="M580" s="131"/>
      <c r="N580" s="131"/>
      <c r="O580" s="131"/>
      <c r="P580" s="131"/>
      <c r="Q580" s="131"/>
      <c r="R580" s="131"/>
      <c r="S580" s="131"/>
      <c r="T580" s="131"/>
      <c r="U580" s="131"/>
      <c r="V580" s="131"/>
      <c r="W580" s="131"/>
      <c r="X580" s="131"/>
      <c r="Y580" s="131"/>
      <c r="Z580" s="131"/>
    </row>
    <row r="581" ht="15.75" customHeight="1">
      <c r="A581" s="131"/>
      <c r="B581" s="131"/>
      <c r="C581" s="131"/>
      <c r="D581" s="131"/>
      <c r="E581" s="131"/>
      <c r="F581" s="131"/>
      <c r="G581" s="131"/>
      <c r="H581" s="131"/>
      <c r="I581" s="131"/>
      <c r="J581" s="131"/>
      <c r="K581" s="131"/>
      <c r="L581" s="131"/>
      <c r="M581" s="131"/>
      <c r="N581" s="131"/>
      <c r="O581" s="131"/>
      <c r="P581" s="131"/>
      <c r="Q581" s="131"/>
      <c r="R581" s="131"/>
      <c r="S581" s="131"/>
      <c r="T581" s="131"/>
      <c r="U581" s="131"/>
      <c r="V581" s="131"/>
      <c r="W581" s="131"/>
      <c r="X581" s="131"/>
      <c r="Y581" s="131"/>
      <c r="Z581" s="131"/>
    </row>
    <row r="582" ht="15.75" customHeight="1">
      <c r="A582" s="131"/>
      <c r="B582" s="131"/>
      <c r="C582" s="131"/>
      <c r="D582" s="131"/>
      <c r="E582" s="131"/>
      <c r="F582" s="131"/>
      <c r="G582" s="131"/>
      <c r="H582" s="131"/>
      <c r="I582" s="131"/>
      <c r="J582" s="131"/>
      <c r="K582" s="131"/>
      <c r="L582" s="131"/>
      <c r="M582" s="131"/>
      <c r="N582" s="131"/>
      <c r="O582" s="131"/>
      <c r="P582" s="131"/>
      <c r="Q582" s="131"/>
      <c r="R582" s="131"/>
      <c r="S582" s="131"/>
      <c r="T582" s="131"/>
      <c r="U582" s="131"/>
      <c r="V582" s="131"/>
      <c r="W582" s="131"/>
      <c r="X582" s="131"/>
      <c r="Y582" s="131"/>
      <c r="Z582" s="131"/>
    </row>
    <row r="583" ht="15.75" customHeight="1">
      <c r="A583" s="131"/>
      <c r="B583" s="131"/>
      <c r="C583" s="131"/>
      <c r="D583" s="131"/>
      <c r="E583" s="131"/>
      <c r="F583" s="131"/>
      <c r="G583" s="131"/>
      <c r="H583" s="131"/>
      <c r="I583" s="131"/>
      <c r="J583" s="131"/>
      <c r="K583" s="131"/>
      <c r="L583" s="131"/>
      <c r="M583" s="131"/>
      <c r="N583" s="131"/>
      <c r="O583" s="131"/>
      <c r="P583" s="131"/>
      <c r="Q583" s="131"/>
      <c r="R583" s="131"/>
      <c r="S583" s="131"/>
      <c r="T583" s="131"/>
      <c r="U583" s="131"/>
      <c r="V583" s="131"/>
      <c r="W583" s="131"/>
      <c r="X583" s="131"/>
      <c r="Y583" s="131"/>
      <c r="Z583" s="131"/>
    </row>
    <row r="584" ht="15.75" customHeight="1">
      <c r="A584" s="131"/>
      <c r="B584" s="131"/>
      <c r="C584" s="131"/>
      <c r="D584" s="131"/>
      <c r="E584" s="131"/>
      <c r="F584" s="131"/>
      <c r="G584" s="131"/>
      <c r="H584" s="131"/>
      <c r="I584" s="131"/>
      <c r="J584" s="131"/>
      <c r="K584" s="131"/>
      <c r="L584" s="131"/>
      <c r="M584" s="131"/>
      <c r="N584" s="131"/>
      <c r="O584" s="131"/>
      <c r="P584" s="131"/>
      <c r="Q584" s="131"/>
      <c r="R584" s="131"/>
      <c r="S584" s="131"/>
      <c r="T584" s="131"/>
      <c r="U584" s="131"/>
      <c r="V584" s="131"/>
      <c r="W584" s="131"/>
      <c r="X584" s="131"/>
      <c r="Y584" s="131"/>
      <c r="Z584" s="131"/>
    </row>
    <row r="585" ht="15.75" customHeight="1">
      <c r="A585" s="131"/>
      <c r="B585" s="131"/>
      <c r="C585" s="131"/>
      <c r="D585" s="131"/>
      <c r="E585" s="131"/>
      <c r="F585" s="131"/>
      <c r="G585" s="131"/>
      <c r="H585" s="131"/>
      <c r="I585" s="131"/>
      <c r="J585" s="131"/>
      <c r="K585" s="131"/>
      <c r="L585" s="131"/>
      <c r="M585" s="131"/>
      <c r="N585" s="131"/>
      <c r="O585" s="131"/>
      <c r="P585" s="131"/>
      <c r="Q585" s="131"/>
      <c r="R585" s="131"/>
      <c r="S585" s="131"/>
      <c r="T585" s="131"/>
      <c r="U585" s="131"/>
      <c r="V585" s="131"/>
      <c r="W585" s="131"/>
      <c r="X585" s="131"/>
      <c r="Y585" s="131"/>
      <c r="Z585" s="131"/>
    </row>
    <row r="586" ht="15.75" customHeight="1">
      <c r="A586" s="131"/>
      <c r="B586" s="131"/>
      <c r="C586" s="131"/>
      <c r="D586" s="131"/>
      <c r="E586" s="131"/>
      <c r="F586" s="131"/>
      <c r="G586" s="131"/>
      <c r="H586" s="131"/>
      <c r="I586" s="131"/>
      <c r="J586" s="131"/>
      <c r="K586" s="131"/>
      <c r="L586" s="131"/>
      <c r="M586" s="131"/>
      <c r="N586" s="131"/>
      <c r="O586" s="131"/>
      <c r="P586" s="131"/>
      <c r="Q586" s="131"/>
      <c r="R586" s="131"/>
      <c r="S586" s="131"/>
      <c r="T586" s="131"/>
      <c r="U586" s="131"/>
      <c r="V586" s="131"/>
      <c r="W586" s="131"/>
      <c r="X586" s="131"/>
      <c r="Y586" s="131"/>
      <c r="Z586" s="131"/>
    </row>
    <row r="587" ht="15.75" customHeight="1">
      <c r="A587" s="131"/>
      <c r="B587" s="131"/>
      <c r="C587" s="131"/>
      <c r="D587" s="131"/>
      <c r="E587" s="131"/>
      <c r="F587" s="131"/>
      <c r="G587" s="131"/>
      <c r="H587" s="131"/>
      <c r="I587" s="131"/>
      <c r="J587" s="131"/>
      <c r="K587" s="131"/>
      <c r="L587" s="131"/>
      <c r="M587" s="131"/>
      <c r="N587" s="131"/>
      <c r="O587" s="131"/>
      <c r="P587" s="131"/>
      <c r="Q587" s="131"/>
      <c r="R587" s="131"/>
      <c r="S587" s="131"/>
      <c r="T587" s="131"/>
      <c r="U587" s="131"/>
      <c r="V587" s="131"/>
      <c r="W587" s="131"/>
      <c r="X587" s="131"/>
      <c r="Y587" s="131"/>
      <c r="Z587" s="131"/>
    </row>
    <row r="588" ht="15.75" customHeight="1">
      <c r="A588" s="131"/>
      <c r="B588" s="131"/>
      <c r="C588" s="131"/>
      <c r="D588" s="131"/>
      <c r="E588" s="131"/>
      <c r="F588" s="131"/>
      <c r="G588" s="131"/>
      <c r="H588" s="131"/>
      <c r="I588" s="131"/>
      <c r="J588" s="131"/>
      <c r="K588" s="131"/>
      <c r="L588" s="131"/>
      <c r="M588" s="131"/>
      <c r="N588" s="131"/>
      <c r="O588" s="131"/>
      <c r="P588" s="131"/>
      <c r="Q588" s="131"/>
      <c r="R588" s="131"/>
      <c r="S588" s="131"/>
      <c r="T588" s="131"/>
      <c r="U588" s="131"/>
      <c r="V588" s="131"/>
      <c r="W588" s="131"/>
      <c r="X588" s="131"/>
      <c r="Y588" s="131"/>
      <c r="Z588" s="131"/>
    </row>
    <row r="589" ht="15.75" customHeight="1">
      <c r="A589" s="131"/>
      <c r="B589" s="131"/>
      <c r="C589" s="131"/>
      <c r="D589" s="131"/>
      <c r="E589" s="131"/>
      <c r="F589" s="131"/>
      <c r="G589" s="131"/>
      <c r="H589" s="131"/>
      <c r="I589" s="131"/>
      <c r="J589" s="131"/>
      <c r="K589" s="131"/>
      <c r="L589" s="131"/>
      <c r="M589" s="131"/>
      <c r="N589" s="131"/>
      <c r="O589" s="131"/>
      <c r="P589" s="131"/>
      <c r="Q589" s="131"/>
      <c r="R589" s="131"/>
      <c r="S589" s="131"/>
      <c r="T589" s="131"/>
      <c r="U589" s="131"/>
      <c r="V589" s="131"/>
      <c r="W589" s="131"/>
      <c r="X589" s="131"/>
      <c r="Y589" s="131"/>
      <c r="Z589" s="131"/>
    </row>
    <row r="590" ht="15.75" customHeight="1">
      <c r="A590" s="131"/>
      <c r="B590" s="131"/>
      <c r="C590" s="131"/>
      <c r="D590" s="131"/>
      <c r="E590" s="131"/>
      <c r="F590" s="131"/>
      <c r="G590" s="131"/>
      <c r="H590" s="131"/>
      <c r="I590" s="131"/>
      <c r="J590" s="131"/>
      <c r="K590" s="131"/>
      <c r="L590" s="131"/>
      <c r="M590" s="131"/>
      <c r="N590" s="131"/>
      <c r="O590" s="131"/>
      <c r="P590" s="131"/>
      <c r="Q590" s="131"/>
      <c r="R590" s="131"/>
      <c r="S590" s="131"/>
      <c r="T590" s="131"/>
      <c r="U590" s="131"/>
      <c r="V590" s="131"/>
      <c r="W590" s="131"/>
      <c r="X590" s="131"/>
      <c r="Y590" s="131"/>
      <c r="Z590" s="131"/>
    </row>
    <row r="591" ht="15.75" customHeight="1">
      <c r="A591" s="131"/>
      <c r="B591" s="131"/>
      <c r="C591" s="131"/>
      <c r="D591" s="131"/>
      <c r="E591" s="131"/>
      <c r="F591" s="131"/>
      <c r="G591" s="131"/>
      <c r="H591" s="131"/>
      <c r="I591" s="131"/>
      <c r="J591" s="131"/>
      <c r="K591" s="131"/>
      <c r="L591" s="131"/>
      <c r="M591" s="131"/>
      <c r="N591" s="131"/>
      <c r="O591" s="131"/>
      <c r="P591" s="131"/>
      <c r="Q591" s="131"/>
      <c r="R591" s="131"/>
      <c r="S591" s="131"/>
      <c r="T591" s="131"/>
      <c r="U591" s="131"/>
      <c r="V591" s="131"/>
      <c r="W591" s="131"/>
      <c r="X591" s="131"/>
      <c r="Y591" s="131"/>
      <c r="Z591" s="131"/>
    </row>
    <row r="592" ht="15.75" customHeight="1">
      <c r="A592" s="131"/>
      <c r="B592" s="131"/>
      <c r="C592" s="131"/>
      <c r="D592" s="131"/>
      <c r="E592" s="131"/>
      <c r="F592" s="131"/>
      <c r="G592" s="131"/>
      <c r="H592" s="131"/>
      <c r="I592" s="131"/>
      <c r="J592" s="131"/>
      <c r="K592" s="131"/>
      <c r="L592" s="131"/>
      <c r="M592" s="131"/>
      <c r="N592" s="131"/>
      <c r="O592" s="131"/>
      <c r="P592" s="131"/>
      <c r="Q592" s="131"/>
      <c r="R592" s="131"/>
      <c r="S592" s="131"/>
      <c r="T592" s="131"/>
      <c r="U592" s="131"/>
      <c r="V592" s="131"/>
      <c r="W592" s="131"/>
      <c r="X592" s="131"/>
      <c r="Y592" s="131"/>
      <c r="Z592" s="131"/>
    </row>
    <row r="593" ht="15.75" customHeight="1">
      <c r="A593" s="131"/>
      <c r="B593" s="131"/>
      <c r="C593" s="131"/>
      <c r="D593" s="131"/>
      <c r="E593" s="131"/>
      <c r="F593" s="131"/>
      <c r="G593" s="131"/>
      <c r="H593" s="131"/>
      <c r="I593" s="131"/>
      <c r="J593" s="131"/>
      <c r="K593" s="131"/>
      <c r="L593" s="131"/>
      <c r="M593" s="131"/>
      <c r="N593" s="131"/>
      <c r="O593" s="131"/>
      <c r="P593" s="131"/>
      <c r="Q593" s="131"/>
      <c r="R593" s="131"/>
      <c r="S593" s="131"/>
      <c r="T593" s="131"/>
      <c r="U593" s="131"/>
      <c r="V593" s="131"/>
      <c r="W593" s="131"/>
      <c r="X593" s="131"/>
      <c r="Y593" s="131"/>
      <c r="Z593" s="131"/>
    </row>
    <row r="594" ht="15.75" customHeight="1">
      <c r="A594" s="131"/>
      <c r="B594" s="131"/>
      <c r="C594" s="131"/>
      <c r="D594" s="131"/>
      <c r="E594" s="131"/>
      <c r="F594" s="131"/>
      <c r="G594" s="131"/>
      <c r="H594" s="131"/>
      <c r="I594" s="131"/>
      <c r="J594" s="131"/>
      <c r="K594" s="131"/>
      <c r="L594" s="131"/>
      <c r="M594" s="131"/>
      <c r="N594" s="131"/>
      <c r="O594" s="131"/>
      <c r="P594" s="131"/>
      <c r="Q594" s="131"/>
      <c r="R594" s="131"/>
      <c r="S594" s="131"/>
      <c r="T594" s="131"/>
      <c r="U594" s="131"/>
      <c r="V594" s="131"/>
      <c r="W594" s="131"/>
      <c r="X594" s="131"/>
      <c r="Y594" s="131"/>
      <c r="Z594" s="131"/>
    </row>
    <row r="595" ht="15.75" customHeight="1">
      <c r="A595" s="131"/>
      <c r="B595" s="131"/>
      <c r="C595" s="131"/>
      <c r="D595" s="131"/>
      <c r="E595" s="131"/>
      <c r="F595" s="131"/>
      <c r="G595" s="131"/>
      <c r="H595" s="131"/>
      <c r="I595" s="131"/>
      <c r="J595" s="131"/>
      <c r="K595" s="131"/>
      <c r="L595" s="131"/>
      <c r="M595" s="131"/>
      <c r="N595" s="131"/>
      <c r="O595" s="131"/>
      <c r="P595" s="131"/>
      <c r="Q595" s="131"/>
      <c r="R595" s="131"/>
      <c r="S595" s="131"/>
      <c r="T595" s="131"/>
      <c r="U595" s="131"/>
      <c r="V595" s="131"/>
      <c r="W595" s="131"/>
      <c r="X595" s="131"/>
      <c r="Y595" s="131"/>
      <c r="Z595" s="131"/>
    </row>
    <row r="596" ht="15.75" customHeight="1">
      <c r="A596" s="131"/>
      <c r="B596" s="131"/>
      <c r="C596" s="131"/>
      <c r="D596" s="131"/>
      <c r="E596" s="131"/>
      <c r="F596" s="131"/>
      <c r="G596" s="131"/>
      <c r="H596" s="131"/>
      <c r="I596" s="131"/>
      <c r="J596" s="131"/>
      <c r="K596" s="131"/>
      <c r="L596" s="131"/>
      <c r="M596" s="131"/>
      <c r="N596" s="131"/>
      <c r="O596" s="131"/>
      <c r="P596" s="131"/>
      <c r="Q596" s="131"/>
      <c r="R596" s="131"/>
      <c r="S596" s="131"/>
      <c r="T596" s="131"/>
      <c r="U596" s="131"/>
      <c r="V596" s="131"/>
      <c r="W596" s="131"/>
      <c r="X596" s="131"/>
      <c r="Y596" s="131"/>
      <c r="Z596" s="131"/>
    </row>
    <row r="597" ht="15.75" customHeight="1">
      <c r="A597" s="131"/>
      <c r="B597" s="131"/>
      <c r="C597" s="131"/>
      <c r="D597" s="131"/>
      <c r="E597" s="131"/>
      <c r="F597" s="131"/>
      <c r="G597" s="131"/>
      <c r="H597" s="131"/>
      <c r="I597" s="131"/>
      <c r="J597" s="131"/>
      <c r="K597" s="131"/>
      <c r="L597" s="131"/>
      <c r="M597" s="131"/>
      <c r="N597" s="131"/>
      <c r="O597" s="131"/>
      <c r="P597" s="131"/>
      <c r="Q597" s="131"/>
      <c r="R597" s="131"/>
      <c r="S597" s="131"/>
      <c r="T597" s="131"/>
      <c r="U597" s="131"/>
      <c r="V597" s="131"/>
      <c r="W597" s="131"/>
      <c r="X597" s="131"/>
      <c r="Y597" s="131"/>
      <c r="Z597" s="131"/>
    </row>
    <row r="598" ht="15.75" customHeight="1">
      <c r="A598" s="131"/>
      <c r="B598" s="131"/>
      <c r="C598" s="131"/>
      <c r="D598" s="131"/>
      <c r="E598" s="131"/>
      <c r="F598" s="131"/>
      <c r="G598" s="131"/>
      <c r="H598" s="131"/>
      <c r="I598" s="131"/>
      <c r="J598" s="131"/>
      <c r="K598" s="131"/>
      <c r="L598" s="131"/>
      <c r="M598" s="131"/>
      <c r="N598" s="131"/>
      <c r="O598" s="131"/>
      <c r="P598" s="131"/>
      <c r="Q598" s="131"/>
      <c r="R598" s="131"/>
      <c r="S598" s="131"/>
      <c r="T598" s="131"/>
      <c r="U598" s="131"/>
      <c r="V598" s="131"/>
      <c r="W598" s="131"/>
      <c r="X598" s="131"/>
      <c r="Y598" s="131"/>
      <c r="Z598" s="131"/>
    </row>
    <row r="599" ht="15.75" customHeight="1">
      <c r="A599" s="131"/>
      <c r="B599" s="131"/>
      <c r="C599" s="131"/>
      <c r="D599" s="131"/>
      <c r="E599" s="131"/>
      <c r="F599" s="131"/>
      <c r="G599" s="131"/>
      <c r="H599" s="131"/>
      <c r="I599" s="131"/>
      <c r="J599" s="131"/>
      <c r="K599" s="131"/>
      <c r="L599" s="131"/>
      <c r="M599" s="131"/>
      <c r="N599" s="131"/>
      <c r="O599" s="131"/>
      <c r="P599" s="131"/>
      <c r="Q599" s="131"/>
      <c r="R599" s="131"/>
      <c r="S599" s="131"/>
      <c r="T599" s="131"/>
      <c r="U599" s="131"/>
      <c r="V599" s="131"/>
      <c r="W599" s="131"/>
      <c r="X599" s="131"/>
      <c r="Y599" s="131"/>
      <c r="Z599" s="131"/>
    </row>
    <row r="600" ht="15.75" customHeight="1">
      <c r="A600" s="131"/>
      <c r="B600" s="131"/>
      <c r="C600" s="131"/>
      <c r="D600" s="131"/>
      <c r="E600" s="131"/>
      <c r="F600" s="131"/>
      <c r="G600" s="131"/>
      <c r="H600" s="131"/>
      <c r="I600" s="131"/>
      <c r="J600" s="131"/>
      <c r="K600" s="131"/>
      <c r="L600" s="131"/>
      <c r="M600" s="131"/>
      <c r="N600" s="131"/>
      <c r="O600" s="131"/>
      <c r="P600" s="131"/>
      <c r="Q600" s="131"/>
      <c r="R600" s="131"/>
      <c r="S600" s="131"/>
      <c r="T600" s="131"/>
      <c r="U600" s="131"/>
      <c r="V600" s="131"/>
      <c r="W600" s="131"/>
      <c r="X600" s="131"/>
      <c r="Y600" s="131"/>
      <c r="Z600" s="131"/>
    </row>
    <row r="601" ht="15.75" customHeight="1">
      <c r="A601" s="131"/>
      <c r="B601" s="131"/>
      <c r="C601" s="131"/>
      <c r="D601" s="131"/>
      <c r="E601" s="131"/>
      <c r="F601" s="131"/>
      <c r="G601" s="131"/>
      <c r="H601" s="131"/>
      <c r="I601" s="131"/>
      <c r="J601" s="131"/>
      <c r="K601" s="131"/>
      <c r="L601" s="131"/>
      <c r="M601" s="131"/>
      <c r="N601" s="131"/>
      <c r="O601" s="131"/>
      <c r="P601" s="131"/>
      <c r="Q601" s="131"/>
      <c r="R601" s="131"/>
      <c r="S601" s="131"/>
      <c r="T601" s="131"/>
      <c r="U601" s="131"/>
      <c r="V601" s="131"/>
      <c r="W601" s="131"/>
      <c r="X601" s="131"/>
      <c r="Y601" s="131"/>
      <c r="Z601" s="131"/>
    </row>
    <row r="602" ht="15.75" customHeight="1">
      <c r="A602" s="131"/>
      <c r="B602" s="131"/>
      <c r="C602" s="131"/>
      <c r="D602" s="131"/>
      <c r="E602" s="131"/>
      <c r="F602" s="131"/>
      <c r="G602" s="131"/>
      <c r="H602" s="131"/>
      <c r="I602" s="131"/>
      <c r="J602" s="131"/>
      <c r="K602" s="131"/>
      <c r="L602" s="131"/>
      <c r="M602" s="131"/>
      <c r="N602" s="131"/>
      <c r="O602" s="131"/>
      <c r="P602" s="131"/>
      <c r="Q602" s="131"/>
      <c r="R602" s="131"/>
      <c r="S602" s="131"/>
      <c r="T602" s="131"/>
      <c r="U602" s="131"/>
      <c r="V602" s="131"/>
      <c r="W602" s="131"/>
      <c r="X602" s="131"/>
      <c r="Y602" s="131"/>
      <c r="Z602" s="131"/>
    </row>
    <row r="603" ht="15.75" customHeight="1">
      <c r="A603" s="131"/>
      <c r="B603" s="131"/>
      <c r="C603" s="131"/>
      <c r="D603" s="131"/>
      <c r="E603" s="131"/>
      <c r="F603" s="131"/>
      <c r="G603" s="131"/>
      <c r="H603" s="131"/>
      <c r="I603" s="131"/>
      <c r="J603" s="131"/>
      <c r="K603" s="131"/>
      <c r="L603" s="131"/>
      <c r="M603" s="131"/>
      <c r="N603" s="131"/>
      <c r="O603" s="131"/>
      <c r="P603" s="131"/>
      <c r="Q603" s="131"/>
      <c r="R603" s="131"/>
      <c r="S603" s="131"/>
      <c r="T603" s="131"/>
      <c r="U603" s="131"/>
      <c r="V603" s="131"/>
      <c r="W603" s="131"/>
      <c r="X603" s="131"/>
      <c r="Y603" s="131"/>
      <c r="Z603" s="131"/>
    </row>
    <row r="604" ht="15.75" customHeight="1">
      <c r="A604" s="131"/>
      <c r="B604" s="131"/>
      <c r="C604" s="131"/>
      <c r="D604" s="131"/>
      <c r="E604" s="131"/>
      <c r="F604" s="131"/>
      <c r="G604" s="131"/>
      <c r="H604" s="131"/>
      <c r="I604" s="131"/>
      <c r="J604" s="131"/>
      <c r="K604" s="131"/>
      <c r="L604" s="131"/>
      <c r="M604" s="131"/>
      <c r="N604" s="131"/>
      <c r="O604" s="131"/>
      <c r="P604" s="131"/>
      <c r="Q604" s="131"/>
      <c r="R604" s="131"/>
      <c r="S604" s="131"/>
      <c r="T604" s="131"/>
      <c r="U604" s="131"/>
      <c r="V604" s="131"/>
      <c r="W604" s="131"/>
      <c r="X604" s="131"/>
      <c r="Y604" s="131"/>
      <c r="Z604" s="131"/>
    </row>
    <row r="605" ht="15.75" customHeight="1">
      <c r="A605" s="131"/>
      <c r="B605" s="131"/>
      <c r="C605" s="131"/>
      <c r="D605" s="131"/>
      <c r="E605" s="131"/>
      <c r="F605" s="131"/>
      <c r="G605" s="131"/>
      <c r="H605" s="131"/>
      <c r="I605" s="131"/>
      <c r="J605" s="131"/>
      <c r="K605" s="131"/>
      <c r="L605" s="131"/>
      <c r="M605" s="131"/>
      <c r="N605" s="131"/>
      <c r="O605" s="131"/>
      <c r="P605" s="131"/>
      <c r="Q605" s="131"/>
      <c r="R605" s="131"/>
      <c r="S605" s="131"/>
      <c r="T605" s="131"/>
      <c r="U605" s="131"/>
      <c r="V605" s="131"/>
      <c r="W605" s="131"/>
      <c r="X605" s="131"/>
      <c r="Y605" s="131"/>
      <c r="Z605" s="131"/>
    </row>
    <row r="606" ht="15.75" customHeight="1">
      <c r="A606" s="131"/>
      <c r="B606" s="131"/>
      <c r="C606" s="131"/>
      <c r="D606" s="131"/>
      <c r="E606" s="131"/>
      <c r="F606" s="131"/>
      <c r="G606" s="131"/>
      <c r="H606" s="131"/>
      <c r="I606" s="131"/>
      <c r="J606" s="131"/>
      <c r="K606" s="131"/>
      <c r="L606" s="131"/>
      <c r="M606" s="131"/>
      <c r="N606" s="131"/>
      <c r="O606" s="131"/>
      <c r="P606" s="131"/>
      <c r="Q606" s="131"/>
      <c r="R606" s="131"/>
      <c r="S606" s="131"/>
      <c r="T606" s="131"/>
      <c r="U606" s="131"/>
      <c r="V606" s="131"/>
      <c r="W606" s="131"/>
      <c r="X606" s="131"/>
      <c r="Y606" s="131"/>
      <c r="Z606" s="131"/>
    </row>
    <row r="607" ht="15.75" customHeight="1">
      <c r="A607" s="131"/>
      <c r="B607" s="131"/>
      <c r="C607" s="131"/>
      <c r="D607" s="131"/>
      <c r="E607" s="131"/>
      <c r="F607" s="131"/>
      <c r="G607" s="131"/>
      <c r="H607" s="131"/>
      <c r="I607" s="131"/>
      <c r="J607" s="131"/>
      <c r="K607" s="131"/>
      <c r="L607" s="131"/>
      <c r="M607" s="131"/>
      <c r="N607" s="131"/>
      <c r="O607" s="131"/>
      <c r="P607" s="131"/>
      <c r="Q607" s="131"/>
      <c r="R607" s="131"/>
      <c r="S607" s="131"/>
      <c r="T607" s="131"/>
      <c r="U607" s="131"/>
      <c r="V607" s="131"/>
      <c r="W607" s="131"/>
      <c r="X607" s="131"/>
      <c r="Y607" s="131"/>
      <c r="Z607" s="131"/>
    </row>
    <row r="608" ht="15.75" customHeight="1">
      <c r="A608" s="131"/>
      <c r="B608" s="131"/>
      <c r="C608" s="131"/>
      <c r="D608" s="131"/>
      <c r="E608" s="131"/>
      <c r="F608" s="131"/>
      <c r="G608" s="131"/>
      <c r="H608" s="131"/>
      <c r="I608" s="131"/>
      <c r="J608" s="131"/>
      <c r="K608" s="131"/>
      <c r="L608" s="131"/>
      <c r="M608" s="131"/>
      <c r="N608" s="131"/>
      <c r="O608" s="131"/>
      <c r="P608" s="131"/>
      <c r="Q608" s="131"/>
      <c r="R608" s="131"/>
      <c r="S608" s="131"/>
      <c r="T608" s="131"/>
      <c r="U608" s="131"/>
      <c r="V608" s="131"/>
      <c r="W608" s="131"/>
      <c r="X608" s="131"/>
      <c r="Y608" s="131"/>
      <c r="Z608" s="131"/>
    </row>
    <row r="609" ht="15.75" customHeight="1">
      <c r="A609" s="131"/>
      <c r="B609" s="131"/>
      <c r="C609" s="131"/>
      <c r="D609" s="131"/>
      <c r="E609" s="131"/>
      <c r="F609" s="131"/>
      <c r="G609" s="131"/>
      <c r="H609" s="131"/>
      <c r="I609" s="131"/>
      <c r="J609" s="131"/>
      <c r="K609" s="131"/>
      <c r="L609" s="131"/>
      <c r="M609" s="131"/>
      <c r="N609" s="131"/>
      <c r="O609" s="131"/>
      <c r="P609" s="131"/>
      <c r="Q609" s="131"/>
      <c r="R609" s="131"/>
      <c r="S609" s="131"/>
      <c r="T609" s="131"/>
      <c r="U609" s="131"/>
      <c r="V609" s="131"/>
      <c r="W609" s="131"/>
      <c r="X609" s="131"/>
      <c r="Y609" s="131"/>
      <c r="Z609" s="131"/>
    </row>
    <row r="610" ht="15.75" customHeight="1">
      <c r="A610" s="131"/>
      <c r="B610" s="131"/>
      <c r="C610" s="131"/>
      <c r="D610" s="131"/>
      <c r="E610" s="131"/>
      <c r="F610" s="131"/>
      <c r="G610" s="131"/>
      <c r="H610" s="131"/>
      <c r="I610" s="131"/>
      <c r="J610" s="131"/>
      <c r="K610" s="131"/>
      <c r="L610" s="131"/>
      <c r="M610" s="131"/>
      <c r="N610" s="131"/>
      <c r="O610" s="131"/>
      <c r="P610" s="131"/>
      <c r="Q610" s="131"/>
      <c r="R610" s="131"/>
      <c r="S610" s="131"/>
      <c r="T610" s="131"/>
      <c r="U610" s="131"/>
      <c r="V610" s="131"/>
      <c r="W610" s="131"/>
      <c r="X610" s="131"/>
      <c r="Y610" s="131"/>
      <c r="Z610" s="131"/>
    </row>
    <row r="611" ht="15.75" customHeight="1">
      <c r="A611" s="131"/>
      <c r="B611" s="131"/>
      <c r="C611" s="131"/>
      <c r="D611" s="131"/>
      <c r="E611" s="131"/>
      <c r="F611" s="131"/>
      <c r="G611" s="131"/>
      <c r="H611" s="131"/>
      <c r="I611" s="131"/>
      <c r="J611" s="131"/>
      <c r="K611" s="131"/>
      <c r="L611" s="131"/>
      <c r="M611" s="131"/>
      <c r="N611" s="131"/>
      <c r="O611" s="131"/>
      <c r="P611" s="131"/>
      <c r="Q611" s="131"/>
      <c r="R611" s="131"/>
      <c r="S611" s="131"/>
      <c r="T611" s="131"/>
      <c r="U611" s="131"/>
      <c r="V611" s="131"/>
      <c r="W611" s="131"/>
      <c r="X611" s="131"/>
      <c r="Y611" s="131"/>
      <c r="Z611" s="131"/>
    </row>
    <row r="612" ht="15.75" customHeight="1">
      <c r="A612" s="131"/>
      <c r="B612" s="131"/>
      <c r="C612" s="131"/>
      <c r="D612" s="131"/>
      <c r="E612" s="131"/>
      <c r="F612" s="131"/>
      <c r="G612" s="131"/>
      <c r="H612" s="131"/>
      <c r="I612" s="131"/>
      <c r="J612" s="131"/>
      <c r="K612" s="131"/>
      <c r="L612" s="131"/>
      <c r="M612" s="131"/>
      <c r="N612" s="131"/>
      <c r="O612" s="131"/>
      <c r="P612" s="131"/>
      <c r="Q612" s="131"/>
      <c r="R612" s="131"/>
      <c r="S612" s="131"/>
      <c r="T612" s="131"/>
      <c r="U612" s="131"/>
      <c r="V612" s="131"/>
      <c r="W612" s="131"/>
      <c r="X612" s="131"/>
      <c r="Y612" s="131"/>
      <c r="Z612" s="131"/>
    </row>
    <row r="613" ht="15.75" customHeight="1">
      <c r="A613" s="131"/>
      <c r="B613" s="131"/>
      <c r="C613" s="131"/>
      <c r="D613" s="131"/>
      <c r="E613" s="131"/>
      <c r="F613" s="131"/>
      <c r="G613" s="131"/>
      <c r="H613" s="131"/>
      <c r="I613" s="131"/>
      <c r="J613" s="131"/>
      <c r="K613" s="131"/>
      <c r="L613" s="131"/>
      <c r="M613" s="131"/>
      <c r="N613" s="131"/>
      <c r="O613" s="131"/>
      <c r="P613" s="131"/>
      <c r="Q613" s="131"/>
      <c r="R613" s="131"/>
      <c r="S613" s="131"/>
      <c r="T613" s="131"/>
      <c r="U613" s="131"/>
      <c r="V613" s="131"/>
      <c r="W613" s="131"/>
      <c r="X613" s="131"/>
      <c r="Y613" s="131"/>
      <c r="Z613" s="131"/>
    </row>
    <row r="614" ht="15.75" customHeight="1">
      <c r="A614" s="131"/>
      <c r="B614" s="131"/>
      <c r="C614" s="131"/>
      <c r="D614" s="131"/>
      <c r="E614" s="131"/>
      <c r="F614" s="131"/>
      <c r="G614" s="131"/>
      <c r="H614" s="131"/>
      <c r="I614" s="131"/>
      <c r="J614" s="131"/>
      <c r="K614" s="131"/>
      <c r="L614" s="131"/>
      <c r="M614" s="131"/>
      <c r="N614" s="131"/>
      <c r="O614" s="131"/>
      <c r="P614" s="131"/>
      <c r="Q614" s="131"/>
      <c r="R614" s="131"/>
      <c r="S614" s="131"/>
      <c r="T614" s="131"/>
      <c r="U614" s="131"/>
      <c r="V614" s="131"/>
      <c r="W614" s="131"/>
      <c r="X614" s="131"/>
      <c r="Y614" s="131"/>
      <c r="Z614" s="131"/>
    </row>
    <row r="615" ht="15.75" customHeight="1">
      <c r="A615" s="131"/>
      <c r="B615" s="131"/>
      <c r="C615" s="131"/>
      <c r="D615" s="131"/>
      <c r="E615" s="131"/>
      <c r="F615" s="131"/>
      <c r="G615" s="131"/>
      <c r="H615" s="131"/>
      <c r="I615" s="131"/>
      <c r="J615" s="131"/>
      <c r="K615" s="131"/>
      <c r="L615" s="131"/>
      <c r="M615" s="131"/>
      <c r="N615" s="131"/>
      <c r="O615" s="131"/>
      <c r="P615" s="131"/>
      <c r="Q615" s="131"/>
      <c r="R615" s="131"/>
      <c r="S615" s="131"/>
      <c r="T615" s="131"/>
      <c r="U615" s="131"/>
      <c r="V615" s="131"/>
      <c r="W615" s="131"/>
      <c r="X615" s="131"/>
      <c r="Y615" s="131"/>
      <c r="Z615" s="131"/>
    </row>
    <row r="616" ht="15.75" customHeight="1">
      <c r="A616" s="131"/>
      <c r="B616" s="131"/>
      <c r="C616" s="131"/>
      <c r="D616" s="131"/>
      <c r="E616" s="131"/>
      <c r="F616" s="131"/>
      <c r="G616" s="131"/>
      <c r="H616" s="131"/>
      <c r="I616" s="131"/>
      <c r="J616" s="131"/>
      <c r="K616" s="131"/>
      <c r="L616" s="131"/>
      <c r="M616" s="131"/>
      <c r="N616" s="131"/>
      <c r="O616" s="131"/>
      <c r="P616" s="131"/>
      <c r="Q616" s="131"/>
      <c r="R616" s="131"/>
      <c r="S616" s="131"/>
      <c r="T616" s="131"/>
      <c r="U616" s="131"/>
      <c r="V616" s="131"/>
      <c r="W616" s="131"/>
      <c r="X616" s="131"/>
      <c r="Y616" s="131"/>
      <c r="Z616" s="131"/>
    </row>
    <row r="617" ht="15.75" customHeight="1">
      <c r="A617" s="131"/>
      <c r="B617" s="131"/>
      <c r="C617" s="131"/>
      <c r="D617" s="131"/>
      <c r="E617" s="131"/>
      <c r="F617" s="131"/>
      <c r="G617" s="131"/>
      <c r="H617" s="131"/>
      <c r="I617" s="131"/>
      <c r="J617" s="131"/>
      <c r="K617" s="131"/>
      <c r="L617" s="131"/>
      <c r="M617" s="131"/>
      <c r="N617" s="131"/>
      <c r="O617" s="131"/>
      <c r="P617" s="131"/>
      <c r="Q617" s="131"/>
      <c r="R617" s="131"/>
      <c r="S617" s="131"/>
      <c r="T617" s="131"/>
      <c r="U617" s="131"/>
      <c r="V617" s="131"/>
      <c r="W617" s="131"/>
      <c r="X617" s="131"/>
      <c r="Y617" s="131"/>
      <c r="Z617" s="131"/>
    </row>
    <row r="618" ht="15.75" customHeight="1">
      <c r="A618" s="131"/>
      <c r="B618" s="131"/>
      <c r="C618" s="131"/>
      <c r="D618" s="131"/>
      <c r="E618" s="131"/>
      <c r="F618" s="131"/>
      <c r="G618" s="131"/>
      <c r="H618" s="131"/>
      <c r="I618" s="131"/>
      <c r="J618" s="131"/>
      <c r="K618" s="131"/>
      <c r="L618" s="131"/>
      <c r="M618" s="131"/>
      <c r="N618" s="131"/>
      <c r="O618" s="131"/>
      <c r="P618" s="131"/>
      <c r="Q618" s="131"/>
      <c r="R618" s="131"/>
      <c r="S618" s="131"/>
      <c r="T618" s="131"/>
      <c r="U618" s="131"/>
      <c r="V618" s="131"/>
      <c r="W618" s="131"/>
      <c r="X618" s="131"/>
      <c r="Y618" s="131"/>
      <c r="Z618" s="131"/>
    </row>
    <row r="619" ht="15.75" customHeight="1">
      <c r="A619" s="131"/>
      <c r="B619" s="131"/>
      <c r="C619" s="131"/>
      <c r="D619" s="131"/>
      <c r="E619" s="131"/>
      <c r="F619" s="131"/>
      <c r="G619" s="131"/>
      <c r="H619" s="131"/>
      <c r="I619" s="131"/>
      <c r="J619" s="131"/>
      <c r="K619" s="131"/>
      <c r="L619" s="131"/>
      <c r="M619" s="131"/>
      <c r="N619" s="131"/>
      <c r="O619" s="131"/>
      <c r="P619" s="131"/>
      <c r="Q619" s="131"/>
      <c r="R619" s="131"/>
      <c r="S619" s="131"/>
      <c r="T619" s="131"/>
      <c r="U619" s="131"/>
      <c r="V619" s="131"/>
      <c r="W619" s="131"/>
      <c r="X619" s="131"/>
      <c r="Y619" s="131"/>
      <c r="Z619" s="131"/>
    </row>
    <row r="620" ht="15.75" customHeight="1">
      <c r="A620" s="131"/>
      <c r="B620" s="131"/>
      <c r="C620" s="131"/>
      <c r="D620" s="131"/>
      <c r="E620" s="131"/>
      <c r="F620" s="131"/>
      <c r="G620" s="131"/>
      <c r="H620" s="131"/>
      <c r="I620" s="131"/>
      <c r="J620" s="131"/>
      <c r="K620" s="131"/>
      <c r="L620" s="131"/>
      <c r="M620" s="131"/>
      <c r="N620" s="131"/>
      <c r="O620" s="131"/>
      <c r="P620" s="131"/>
      <c r="Q620" s="131"/>
      <c r="R620" s="131"/>
      <c r="S620" s="131"/>
      <c r="T620" s="131"/>
      <c r="U620" s="131"/>
      <c r="V620" s="131"/>
      <c r="W620" s="131"/>
      <c r="X620" s="131"/>
      <c r="Y620" s="131"/>
      <c r="Z620" s="131"/>
    </row>
    <row r="621" ht="15.75" customHeight="1">
      <c r="A621" s="131"/>
      <c r="B621" s="131"/>
      <c r="C621" s="131"/>
      <c r="D621" s="131"/>
      <c r="E621" s="131"/>
      <c r="F621" s="131"/>
      <c r="G621" s="131"/>
      <c r="H621" s="131"/>
      <c r="I621" s="131"/>
      <c r="J621" s="131"/>
      <c r="K621" s="131"/>
      <c r="L621" s="131"/>
      <c r="M621" s="131"/>
      <c r="N621" s="131"/>
      <c r="O621" s="131"/>
      <c r="P621" s="131"/>
      <c r="Q621" s="131"/>
      <c r="R621" s="131"/>
      <c r="S621" s="131"/>
      <c r="T621" s="131"/>
      <c r="U621" s="131"/>
      <c r="V621" s="131"/>
      <c r="W621" s="131"/>
      <c r="X621" s="131"/>
      <c r="Y621" s="131"/>
      <c r="Z621" s="131"/>
    </row>
    <row r="622" ht="15.75" customHeight="1">
      <c r="A622" s="131"/>
      <c r="B622" s="131"/>
      <c r="C622" s="131"/>
      <c r="D622" s="131"/>
      <c r="E622" s="131"/>
      <c r="F622" s="131"/>
      <c r="G622" s="131"/>
      <c r="H622" s="131"/>
      <c r="I622" s="131"/>
      <c r="J622" s="131"/>
      <c r="K622" s="131"/>
      <c r="L622" s="131"/>
      <c r="M622" s="131"/>
      <c r="N622" s="131"/>
      <c r="O622" s="131"/>
      <c r="P622" s="131"/>
      <c r="Q622" s="131"/>
      <c r="R622" s="131"/>
      <c r="S622" s="131"/>
      <c r="T622" s="131"/>
      <c r="U622" s="131"/>
      <c r="V622" s="131"/>
      <c r="W622" s="131"/>
      <c r="X622" s="131"/>
      <c r="Y622" s="131"/>
      <c r="Z622" s="131"/>
    </row>
    <row r="623" ht="15.75" customHeight="1">
      <c r="A623" s="131"/>
      <c r="B623" s="131"/>
      <c r="C623" s="131"/>
      <c r="D623" s="131"/>
      <c r="E623" s="131"/>
      <c r="F623" s="131"/>
      <c r="G623" s="131"/>
      <c r="H623" s="131"/>
      <c r="I623" s="131"/>
      <c r="J623" s="131"/>
      <c r="K623" s="131"/>
      <c r="L623" s="131"/>
      <c r="M623" s="131"/>
      <c r="N623" s="131"/>
      <c r="O623" s="131"/>
      <c r="P623" s="131"/>
      <c r="Q623" s="131"/>
      <c r="R623" s="131"/>
      <c r="S623" s="131"/>
      <c r="T623" s="131"/>
      <c r="U623" s="131"/>
      <c r="V623" s="131"/>
      <c r="W623" s="131"/>
      <c r="X623" s="131"/>
      <c r="Y623" s="131"/>
      <c r="Z623" s="131"/>
    </row>
    <row r="624" ht="15.75" customHeight="1">
      <c r="A624" s="131"/>
      <c r="B624" s="131"/>
      <c r="C624" s="131"/>
      <c r="D624" s="131"/>
      <c r="E624" s="131"/>
      <c r="F624" s="131"/>
      <c r="G624" s="131"/>
      <c r="H624" s="131"/>
      <c r="I624" s="131"/>
      <c r="J624" s="131"/>
      <c r="K624" s="131"/>
      <c r="L624" s="131"/>
      <c r="M624" s="131"/>
      <c r="N624" s="131"/>
      <c r="O624" s="131"/>
      <c r="P624" s="131"/>
      <c r="Q624" s="131"/>
      <c r="R624" s="131"/>
      <c r="S624" s="131"/>
      <c r="T624" s="131"/>
      <c r="U624" s="131"/>
      <c r="V624" s="131"/>
      <c r="W624" s="131"/>
      <c r="X624" s="131"/>
      <c r="Y624" s="131"/>
      <c r="Z624" s="131"/>
    </row>
    <row r="625" ht="15.75" customHeight="1">
      <c r="A625" s="131"/>
      <c r="B625" s="131"/>
      <c r="C625" s="131"/>
      <c r="D625" s="131"/>
      <c r="E625" s="131"/>
      <c r="F625" s="131"/>
      <c r="G625" s="131"/>
      <c r="H625" s="131"/>
      <c r="I625" s="131"/>
      <c r="J625" s="131"/>
      <c r="K625" s="131"/>
      <c r="L625" s="131"/>
      <c r="M625" s="131"/>
      <c r="N625" s="131"/>
      <c r="O625" s="131"/>
      <c r="P625" s="131"/>
      <c r="Q625" s="131"/>
      <c r="R625" s="131"/>
      <c r="S625" s="131"/>
      <c r="T625" s="131"/>
      <c r="U625" s="131"/>
      <c r="V625" s="131"/>
      <c r="W625" s="131"/>
      <c r="X625" s="131"/>
      <c r="Y625" s="131"/>
      <c r="Z625" s="131"/>
    </row>
    <row r="626" ht="15.75" customHeight="1">
      <c r="A626" s="131"/>
      <c r="B626" s="131"/>
      <c r="C626" s="131"/>
      <c r="D626" s="131"/>
      <c r="E626" s="131"/>
      <c r="F626" s="131"/>
      <c r="G626" s="131"/>
      <c r="H626" s="131"/>
      <c r="I626" s="131"/>
      <c r="J626" s="131"/>
      <c r="K626" s="131"/>
      <c r="L626" s="131"/>
      <c r="M626" s="131"/>
      <c r="N626" s="131"/>
      <c r="O626" s="131"/>
      <c r="P626" s="131"/>
      <c r="Q626" s="131"/>
      <c r="R626" s="131"/>
      <c r="S626" s="131"/>
      <c r="T626" s="131"/>
      <c r="U626" s="131"/>
      <c r="V626" s="131"/>
      <c r="W626" s="131"/>
      <c r="X626" s="131"/>
      <c r="Y626" s="131"/>
      <c r="Z626" s="131"/>
    </row>
    <row r="627" ht="15.75" customHeight="1">
      <c r="A627" s="131"/>
      <c r="B627" s="131"/>
      <c r="C627" s="131"/>
      <c r="D627" s="131"/>
      <c r="E627" s="131"/>
      <c r="F627" s="131"/>
      <c r="G627" s="131"/>
      <c r="H627" s="131"/>
      <c r="I627" s="131"/>
      <c r="J627" s="131"/>
      <c r="K627" s="131"/>
      <c r="L627" s="131"/>
      <c r="M627" s="131"/>
      <c r="N627" s="131"/>
      <c r="O627" s="131"/>
      <c r="P627" s="131"/>
      <c r="Q627" s="131"/>
      <c r="R627" s="131"/>
      <c r="S627" s="131"/>
      <c r="T627" s="131"/>
      <c r="U627" s="131"/>
      <c r="V627" s="131"/>
      <c r="W627" s="131"/>
      <c r="X627" s="131"/>
      <c r="Y627" s="131"/>
      <c r="Z627" s="131"/>
    </row>
    <row r="628" ht="15.75" customHeight="1">
      <c r="A628" s="131"/>
      <c r="B628" s="131"/>
      <c r="C628" s="131"/>
      <c r="D628" s="131"/>
      <c r="E628" s="131"/>
      <c r="F628" s="131"/>
      <c r="G628" s="131"/>
      <c r="H628" s="131"/>
      <c r="I628" s="131"/>
      <c r="J628" s="131"/>
      <c r="K628" s="131"/>
      <c r="L628" s="131"/>
      <c r="M628" s="131"/>
      <c r="N628" s="131"/>
      <c r="O628" s="131"/>
      <c r="P628" s="131"/>
      <c r="Q628" s="131"/>
      <c r="R628" s="131"/>
      <c r="S628" s="131"/>
      <c r="T628" s="131"/>
      <c r="U628" s="131"/>
      <c r="V628" s="131"/>
      <c r="W628" s="131"/>
      <c r="X628" s="131"/>
      <c r="Y628" s="131"/>
      <c r="Z628" s="131"/>
    </row>
    <row r="629" ht="15.75" customHeight="1">
      <c r="A629" s="131"/>
      <c r="B629" s="131"/>
      <c r="C629" s="131"/>
      <c r="D629" s="131"/>
      <c r="E629" s="131"/>
      <c r="F629" s="131"/>
      <c r="G629" s="131"/>
      <c r="H629" s="131"/>
      <c r="I629" s="131"/>
      <c r="J629" s="131"/>
      <c r="K629" s="131"/>
      <c r="L629" s="131"/>
      <c r="M629" s="131"/>
      <c r="N629" s="131"/>
      <c r="O629" s="131"/>
      <c r="P629" s="131"/>
      <c r="Q629" s="131"/>
      <c r="R629" s="131"/>
      <c r="S629" s="131"/>
      <c r="T629" s="131"/>
      <c r="U629" s="131"/>
      <c r="V629" s="131"/>
      <c r="W629" s="131"/>
      <c r="X629" s="131"/>
      <c r="Y629" s="131"/>
      <c r="Z629" s="131"/>
    </row>
    <row r="630" ht="15.75" customHeight="1">
      <c r="A630" s="131"/>
      <c r="B630" s="131"/>
      <c r="C630" s="131"/>
      <c r="D630" s="131"/>
      <c r="E630" s="131"/>
      <c r="F630" s="131"/>
      <c r="G630" s="131"/>
      <c r="H630" s="131"/>
      <c r="I630" s="131"/>
      <c r="J630" s="131"/>
      <c r="K630" s="131"/>
      <c r="L630" s="131"/>
      <c r="M630" s="131"/>
      <c r="N630" s="131"/>
      <c r="O630" s="131"/>
      <c r="P630" s="131"/>
      <c r="Q630" s="131"/>
      <c r="R630" s="131"/>
      <c r="S630" s="131"/>
      <c r="T630" s="131"/>
      <c r="U630" s="131"/>
      <c r="V630" s="131"/>
      <c r="W630" s="131"/>
      <c r="X630" s="131"/>
      <c r="Y630" s="131"/>
      <c r="Z630" s="131"/>
    </row>
    <row r="631" ht="15.75" customHeight="1">
      <c r="A631" s="131"/>
      <c r="B631" s="131"/>
      <c r="C631" s="131"/>
      <c r="D631" s="131"/>
      <c r="E631" s="131"/>
      <c r="F631" s="131"/>
      <c r="G631" s="131"/>
      <c r="H631" s="131"/>
      <c r="I631" s="131"/>
      <c r="J631" s="131"/>
      <c r="K631" s="131"/>
      <c r="L631" s="131"/>
      <c r="M631" s="131"/>
      <c r="N631" s="131"/>
      <c r="O631" s="131"/>
      <c r="P631" s="131"/>
      <c r="Q631" s="131"/>
      <c r="R631" s="131"/>
      <c r="S631" s="131"/>
      <c r="T631" s="131"/>
      <c r="U631" s="131"/>
      <c r="V631" s="131"/>
      <c r="W631" s="131"/>
      <c r="X631" s="131"/>
      <c r="Y631" s="131"/>
      <c r="Z631" s="131"/>
    </row>
    <row r="632" ht="15.75" customHeight="1">
      <c r="A632" s="131"/>
      <c r="B632" s="131"/>
      <c r="C632" s="131"/>
      <c r="D632" s="131"/>
      <c r="E632" s="131"/>
      <c r="F632" s="131"/>
      <c r="G632" s="131"/>
      <c r="H632" s="131"/>
      <c r="I632" s="131"/>
      <c r="J632" s="131"/>
      <c r="K632" s="131"/>
      <c r="L632" s="131"/>
      <c r="M632" s="131"/>
      <c r="N632" s="131"/>
      <c r="O632" s="131"/>
      <c r="P632" s="131"/>
      <c r="Q632" s="131"/>
      <c r="R632" s="131"/>
      <c r="S632" s="131"/>
      <c r="T632" s="131"/>
      <c r="U632" s="131"/>
      <c r="V632" s="131"/>
      <c r="W632" s="131"/>
      <c r="X632" s="131"/>
      <c r="Y632" s="131"/>
      <c r="Z632" s="131"/>
    </row>
    <row r="633" ht="15.75" customHeight="1">
      <c r="A633" s="131"/>
      <c r="B633" s="131"/>
      <c r="C633" s="131"/>
      <c r="D633" s="131"/>
      <c r="E633" s="131"/>
      <c r="F633" s="131"/>
      <c r="G633" s="131"/>
      <c r="H633" s="131"/>
      <c r="I633" s="131"/>
      <c r="J633" s="131"/>
      <c r="K633" s="131"/>
      <c r="L633" s="131"/>
      <c r="M633" s="131"/>
      <c r="N633" s="131"/>
      <c r="O633" s="131"/>
      <c r="P633" s="131"/>
      <c r="Q633" s="131"/>
      <c r="R633" s="131"/>
      <c r="S633" s="131"/>
      <c r="T633" s="131"/>
      <c r="U633" s="131"/>
      <c r="V633" s="131"/>
      <c r="W633" s="131"/>
      <c r="X633" s="131"/>
      <c r="Y633" s="131"/>
      <c r="Z633" s="131"/>
    </row>
    <row r="634" ht="15.75" customHeight="1">
      <c r="A634" s="131"/>
      <c r="B634" s="131"/>
      <c r="C634" s="131"/>
      <c r="D634" s="131"/>
      <c r="E634" s="131"/>
      <c r="F634" s="131"/>
      <c r="G634" s="131"/>
      <c r="H634" s="131"/>
      <c r="I634" s="131"/>
      <c r="J634" s="131"/>
      <c r="K634" s="131"/>
      <c r="L634" s="131"/>
      <c r="M634" s="131"/>
      <c r="N634" s="131"/>
      <c r="O634" s="131"/>
      <c r="P634" s="131"/>
      <c r="Q634" s="131"/>
      <c r="R634" s="131"/>
      <c r="S634" s="131"/>
      <c r="T634" s="131"/>
      <c r="U634" s="131"/>
      <c r="V634" s="131"/>
      <c r="W634" s="131"/>
      <c r="X634" s="131"/>
      <c r="Y634" s="131"/>
      <c r="Z634" s="131"/>
    </row>
    <row r="635" ht="15.75" customHeight="1">
      <c r="A635" s="131"/>
      <c r="B635" s="131"/>
      <c r="C635" s="131"/>
      <c r="D635" s="131"/>
      <c r="E635" s="131"/>
      <c r="F635" s="131"/>
      <c r="G635" s="131"/>
      <c r="H635" s="131"/>
      <c r="I635" s="131"/>
      <c r="J635" s="131"/>
      <c r="K635" s="131"/>
      <c r="L635" s="131"/>
      <c r="M635" s="131"/>
      <c r="N635" s="131"/>
      <c r="O635" s="131"/>
      <c r="P635" s="131"/>
      <c r="Q635" s="131"/>
      <c r="R635" s="131"/>
      <c r="S635" s="131"/>
      <c r="T635" s="131"/>
      <c r="U635" s="131"/>
      <c r="V635" s="131"/>
      <c r="W635" s="131"/>
      <c r="X635" s="131"/>
      <c r="Y635" s="131"/>
      <c r="Z635" s="131"/>
    </row>
    <row r="636" ht="15.75" customHeight="1">
      <c r="A636" s="131"/>
      <c r="B636" s="131"/>
      <c r="C636" s="131"/>
      <c r="D636" s="131"/>
      <c r="E636" s="131"/>
      <c r="F636" s="131"/>
      <c r="G636" s="131"/>
      <c r="H636" s="131"/>
      <c r="I636" s="131"/>
      <c r="J636" s="131"/>
      <c r="K636" s="131"/>
      <c r="L636" s="131"/>
      <c r="M636" s="131"/>
      <c r="N636" s="131"/>
      <c r="O636" s="131"/>
      <c r="P636" s="131"/>
      <c r="Q636" s="131"/>
      <c r="R636" s="131"/>
      <c r="S636" s="131"/>
      <c r="T636" s="131"/>
      <c r="U636" s="131"/>
      <c r="V636" s="131"/>
      <c r="W636" s="131"/>
      <c r="X636" s="131"/>
      <c r="Y636" s="131"/>
      <c r="Z636" s="131"/>
    </row>
    <row r="637" ht="15.75" customHeight="1">
      <c r="A637" s="131"/>
      <c r="B637" s="131"/>
      <c r="C637" s="131"/>
      <c r="D637" s="131"/>
      <c r="E637" s="131"/>
      <c r="F637" s="131"/>
      <c r="G637" s="131"/>
      <c r="H637" s="131"/>
      <c r="I637" s="131"/>
      <c r="J637" s="131"/>
      <c r="K637" s="131"/>
      <c r="L637" s="131"/>
      <c r="M637" s="131"/>
      <c r="N637" s="131"/>
      <c r="O637" s="131"/>
      <c r="P637" s="131"/>
      <c r="Q637" s="131"/>
      <c r="R637" s="131"/>
      <c r="S637" s="131"/>
      <c r="T637" s="131"/>
      <c r="U637" s="131"/>
      <c r="V637" s="131"/>
      <c r="W637" s="131"/>
      <c r="X637" s="131"/>
      <c r="Y637" s="131"/>
      <c r="Z637" s="131"/>
    </row>
    <row r="638" ht="15.75" customHeight="1">
      <c r="A638" s="131"/>
      <c r="B638" s="131"/>
      <c r="C638" s="131"/>
      <c r="D638" s="131"/>
      <c r="E638" s="131"/>
      <c r="F638" s="131"/>
      <c r="G638" s="131"/>
      <c r="H638" s="131"/>
      <c r="I638" s="131"/>
      <c r="J638" s="131"/>
      <c r="K638" s="131"/>
      <c r="L638" s="131"/>
      <c r="M638" s="131"/>
      <c r="N638" s="131"/>
      <c r="O638" s="131"/>
      <c r="P638" s="131"/>
      <c r="Q638" s="131"/>
      <c r="R638" s="131"/>
      <c r="S638" s="131"/>
      <c r="T638" s="131"/>
      <c r="U638" s="131"/>
      <c r="V638" s="131"/>
      <c r="W638" s="131"/>
      <c r="X638" s="131"/>
      <c r="Y638" s="131"/>
      <c r="Z638" s="131"/>
    </row>
    <row r="639" ht="15.75" customHeight="1">
      <c r="A639" s="131"/>
      <c r="B639" s="131"/>
      <c r="C639" s="131"/>
      <c r="D639" s="131"/>
      <c r="E639" s="131"/>
      <c r="F639" s="131"/>
      <c r="G639" s="131"/>
      <c r="H639" s="131"/>
      <c r="I639" s="131"/>
      <c r="J639" s="131"/>
      <c r="K639" s="131"/>
      <c r="L639" s="131"/>
      <c r="M639" s="131"/>
      <c r="N639" s="131"/>
      <c r="O639" s="131"/>
      <c r="P639" s="131"/>
      <c r="Q639" s="131"/>
      <c r="R639" s="131"/>
      <c r="S639" s="131"/>
      <c r="T639" s="131"/>
      <c r="U639" s="131"/>
      <c r="V639" s="131"/>
      <c r="W639" s="131"/>
      <c r="X639" s="131"/>
      <c r="Y639" s="131"/>
      <c r="Z639" s="131"/>
    </row>
    <row r="640" ht="15.75" customHeight="1">
      <c r="A640" s="131"/>
      <c r="B640" s="131"/>
      <c r="C640" s="131"/>
      <c r="D640" s="131"/>
      <c r="E640" s="131"/>
      <c r="F640" s="131"/>
      <c r="G640" s="131"/>
      <c r="H640" s="131"/>
      <c r="I640" s="131"/>
      <c r="J640" s="131"/>
      <c r="K640" s="131"/>
      <c r="L640" s="131"/>
      <c r="M640" s="131"/>
      <c r="N640" s="131"/>
      <c r="O640" s="131"/>
      <c r="P640" s="131"/>
      <c r="Q640" s="131"/>
      <c r="R640" s="131"/>
      <c r="S640" s="131"/>
      <c r="T640" s="131"/>
      <c r="U640" s="131"/>
      <c r="V640" s="131"/>
      <c r="W640" s="131"/>
      <c r="X640" s="131"/>
      <c r="Y640" s="131"/>
      <c r="Z640" s="131"/>
    </row>
    <row r="641" ht="15.75" customHeight="1">
      <c r="A641" s="131"/>
      <c r="B641" s="131"/>
      <c r="C641" s="131"/>
      <c r="D641" s="131"/>
      <c r="E641" s="131"/>
      <c r="F641" s="131"/>
      <c r="G641" s="131"/>
      <c r="H641" s="131"/>
      <c r="I641" s="131"/>
      <c r="J641" s="131"/>
      <c r="K641" s="131"/>
      <c r="L641" s="131"/>
      <c r="M641" s="131"/>
      <c r="N641" s="131"/>
      <c r="O641" s="131"/>
      <c r="P641" s="131"/>
      <c r="Q641" s="131"/>
      <c r="R641" s="131"/>
      <c r="S641" s="131"/>
      <c r="T641" s="131"/>
      <c r="U641" s="131"/>
      <c r="V641" s="131"/>
      <c r="W641" s="131"/>
      <c r="X641" s="131"/>
      <c r="Y641" s="131"/>
      <c r="Z641" s="131"/>
    </row>
    <row r="642" ht="15.75" customHeight="1">
      <c r="A642" s="131"/>
      <c r="B642" s="131"/>
      <c r="C642" s="131"/>
      <c r="D642" s="131"/>
      <c r="E642" s="131"/>
      <c r="F642" s="131"/>
      <c r="G642" s="131"/>
      <c r="H642" s="131"/>
      <c r="I642" s="131"/>
      <c r="J642" s="131"/>
      <c r="K642" s="131"/>
      <c r="L642" s="131"/>
      <c r="M642" s="131"/>
      <c r="N642" s="131"/>
      <c r="O642" s="131"/>
      <c r="P642" s="131"/>
      <c r="Q642" s="131"/>
      <c r="R642" s="131"/>
      <c r="S642" s="131"/>
      <c r="T642" s="131"/>
      <c r="U642" s="131"/>
      <c r="V642" s="131"/>
      <c r="W642" s="131"/>
      <c r="X642" s="131"/>
      <c r="Y642" s="131"/>
      <c r="Z642" s="131"/>
    </row>
    <row r="643" ht="15.75" customHeight="1">
      <c r="A643" s="131"/>
      <c r="B643" s="131"/>
      <c r="C643" s="131"/>
      <c r="D643" s="131"/>
      <c r="E643" s="131"/>
      <c r="F643" s="131"/>
      <c r="G643" s="131"/>
      <c r="H643" s="131"/>
      <c r="I643" s="131"/>
      <c r="J643" s="131"/>
      <c r="K643" s="131"/>
      <c r="L643" s="131"/>
      <c r="M643" s="131"/>
      <c r="N643" s="131"/>
      <c r="O643" s="131"/>
      <c r="P643" s="131"/>
      <c r="Q643" s="131"/>
      <c r="R643" s="131"/>
      <c r="S643" s="131"/>
      <c r="T643" s="131"/>
      <c r="U643" s="131"/>
      <c r="V643" s="131"/>
      <c r="W643" s="131"/>
      <c r="X643" s="131"/>
      <c r="Y643" s="131"/>
      <c r="Z643" s="131"/>
    </row>
    <row r="644" ht="15.75" customHeight="1">
      <c r="A644" s="131"/>
      <c r="B644" s="131"/>
      <c r="C644" s="131"/>
      <c r="D644" s="131"/>
      <c r="E644" s="131"/>
      <c r="F644" s="131"/>
      <c r="G644" s="131"/>
      <c r="H644" s="131"/>
      <c r="I644" s="131"/>
      <c r="J644" s="131"/>
      <c r="K644" s="131"/>
      <c r="L644" s="131"/>
      <c r="M644" s="131"/>
      <c r="N644" s="131"/>
      <c r="O644" s="131"/>
      <c r="P644" s="131"/>
      <c r="Q644" s="131"/>
      <c r="R644" s="131"/>
      <c r="S644" s="131"/>
      <c r="T644" s="131"/>
      <c r="U644" s="131"/>
      <c r="V644" s="131"/>
      <c r="W644" s="131"/>
      <c r="X644" s="131"/>
      <c r="Y644" s="131"/>
      <c r="Z644" s="131"/>
    </row>
    <row r="645" ht="15.75" customHeight="1">
      <c r="A645" s="131"/>
      <c r="B645" s="131"/>
      <c r="C645" s="131"/>
      <c r="D645" s="131"/>
      <c r="E645" s="131"/>
      <c r="F645" s="131"/>
      <c r="G645" s="131"/>
      <c r="H645" s="131"/>
      <c r="I645" s="131"/>
      <c r="J645" s="131"/>
      <c r="K645" s="131"/>
      <c r="L645" s="131"/>
      <c r="M645" s="131"/>
      <c r="N645" s="131"/>
      <c r="O645" s="131"/>
      <c r="P645" s="131"/>
      <c r="Q645" s="131"/>
      <c r="R645" s="131"/>
      <c r="S645" s="131"/>
      <c r="T645" s="131"/>
      <c r="U645" s="131"/>
      <c r="V645" s="131"/>
      <c r="W645" s="131"/>
      <c r="X645" s="131"/>
      <c r="Y645" s="131"/>
      <c r="Z645" s="131"/>
    </row>
    <row r="646" ht="15.75" customHeight="1">
      <c r="A646" s="131"/>
      <c r="B646" s="131"/>
      <c r="C646" s="131"/>
      <c r="D646" s="131"/>
      <c r="E646" s="131"/>
      <c r="F646" s="131"/>
      <c r="G646" s="131"/>
      <c r="H646" s="131"/>
      <c r="I646" s="131"/>
      <c r="J646" s="131"/>
      <c r="K646" s="131"/>
      <c r="L646" s="131"/>
      <c r="M646" s="131"/>
      <c r="N646" s="131"/>
      <c r="O646" s="131"/>
      <c r="P646" s="131"/>
      <c r="Q646" s="131"/>
      <c r="R646" s="131"/>
      <c r="S646" s="131"/>
      <c r="T646" s="131"/>
      <c r="U646" s="131"/>
      <c r="V646" s="131"/>
      <c r="W646" s="131"/>
      <c r="X646" s="131"/>
      <c r="Y646" s="131"/>
      <c r="Z646" s="131"/>
    </row>
    <row r="647" ht="15.75" customHeight="1">
      <c r="A647" s="131"/>
      <c r="B647" s="131"/>
      <c r="C647" s="131"/>
      <c r="D647" s="131"/>
      <c r="E647" s="131"/>
      <c r="F647" s="131"/>
      <c r="G647" s="131"/>
      <c r="H647" s="131"/>
      <c r="I647" s="131"/>
      <c r="J647" s="131"/>
      <c r="K647" s="131"/>
      <c r="L647" s="131"/>
      <c r="M647" s="131"/>
      <c r="N647" s="131"/>
      <c r="O647" s="131"/>
      <c r="P647" s="131"/>
      <c r="Q647" s="131"/>
      <c r="R647" s="131"/>
      <c r="S647" s="131"/>
      <c r="T647" s="131"/>
      <c r="U647" s="131"/>
      <c r="V647" s="131"/>
      <c r="W647" s="131"/>
      <c r="X647" s="131"/>
      <c r="Y647" s="131"/>
      <c r="Z647" s="131"/>
    </row>
    <row r="648" ht="15.75" customHeight="1">
      <c r="A648" s="131"/>
      <c r="B648" s="131"/>
      <c r="C648" s="131"/>
      <c r="D648" s="131"/>
      <c r="E648" s="131"/>
      <c r="F648" s="131"/>
      <c r="G648" s="131"/>
      <c r="H648" s="131"/>
      <c r="I648" s="131"/>
      <c r="J648" s="131"/>
      <c r="K648" s="131"/>
      <c r="L648" s="131"/>
      <c r="M648" s="131"/>
      <c r="N648" s="131"/>
      <c r="O648" s="131"/>
      <c r="P648" s="131"/>
      <c r="Q648" s="131"/>
      <c r="R648" s="131"/>
      <c r="S648" s="131"/>
      <c r="T648" s="131"/>
      <c r="U648" s="131"/>
      <c r="V648" s="131"/>
      <c r="W648" s="131"/>
      <c r="X648" s="131"/>
      <c r="Y648" s="131"/>
      <c r="Z648" s="131"/>
    </row>
    <row r="649" ht="15.75" customHeight="1">
      <c r="A649" s="131"/>
      <c r="B649" s="131"/>
      <c r="C649" s="131"/>
      <c r="D649" s="131"/>
      <c r="E649" s="131"/>
      <c r="F649" s="131"/>
      <c r="G649" s="131"/>
      <c r="H649" s="131"/>
      <c r="I649" s="131"/>
      <c r="J649" s="131"/>
      <c r="K649" s="131"/>
      <c r="L649" s="131"/>
      <c r="M649" s="131"/>
      <c r="N649" s="131"/>
      <c r="O649" s="131"/>
      <c r="P649" s="131"/>
      <c r="Q649" s="131"/>
      <c r="R649" s="131"/>
      <c r="S649" s="131"/>
      <c r="T649" s="131"/>
      <c r="U649" s="131"/>
      <c r="V649" s="131"/>
      <c r="W649" s="131"/>
      <c r="X649" s="131"/>
      <c r="Y649" s="131"/>
      <c r="Z649" s="131"/>
    </row>
    <row r="650" ht="15.75" customHeight="1">
      <c r="A650" s="131"/>
      <c r="B650" s="131"/>
      <c r="C650" s="131"/>
      <c r="D650" s="131"/>
      <c r="E650" s="131"/>
      <c r="F650" s="131"/>
      <c r="G650" s="131"/>
      <c r="H650" s="131"/>
      <c r="I650" s="131"/>
      <c r="J650" s="131"/>
      <c r="K650" s="131"/>
      <c r="L650" s="131"/>
      <c r="M650" s="131"/>
      <c r="N650" s="131"/>
      <c r="O650" s="131"/>
      <c r="P650" s="131"/>
      <c r="Q650" s="131"/>
      <c r="R650" s="131"/>
      <c r="S650" s="131"/>
      <c r="T650" s="131"/>
      <c r="U650" s="131"/>
      <c r="V650" s="131"/>
      <c r="W650" s="131"/>
      <c r="X650" s="131"/>
      <c r="Y650" s="131"/>
      <c r="Z650" s="131"/>
    </row>
    <row r="651" ht="15.75" customHeight="1">
      <c r="A651" s="131"/>
      <c r="B651" s="131"/>
      <c r="C651" s="131"/>
      <c r="D651" s="131"/>
      <c r="E651" s="131"/>
      <c r="F651" s="131"/>
      <c r="G651" s="131"/>
      <c r="H651" s="131"/>
      <c r="I651" s="131"/>
      <c r="J651" s="131"/>
      <c r="K651" s="131"/>
      <c r="L651" s="131"/>
      <c r="M651" s="131"/>
      <c r="N651" s="131"/>
      <c r="O651" s="131"/>
      <c r="P651" s="131"/>
      <c r="Q651" s="131"/>
      <c r="R651" s="131"/>
      <c r="S651" s="131"/>
      <c r="T651" s="131"/>
      <c r="U651" s="131"/>
      <c r="V651" s="131"/>
      <c r="W651" s="131"/>
      <c r="X651" s="131"/>
      <c r="Y651" s="131"/>
      <c r="Z651" s="131"/>
    </row>
    <row r="652" ht="15.75" customHeight="1">
      <c r="A652" s="131"/>
      <c r="B652" s="131"/>
      <c r="C652" s="131"/>
      <c r="D652" s="131"/>
      <c r="E652" s="131"/>
      <c r="F652" s="131"/>
      <c r="G652" s="131"/>
      <c r="H652" s="131"/>
      <c r="I652" s="131"/>
      <c r="J652" s="131"/>
      <c r="K652" s="131"/>
      <c r="L652" s="131"/>
      <c r="M652" s="131"/>
      <c r="N652" s="131"/>
      <c r="O652" s="131"/>
      <c r="P652" s="131"/>
      <c r="Q652" s="131"/>
      <c r="R652" s="131"/>
      <c r="S652" s="131"/>
      <c r="T652" s="131"/>
      <c r="U652" s="131"/>
      <c r="V652" s="131"/>
      <c r="W652" s="131"/>
      <c r="X652" s="131"/>
      <c r="Y652" s="131"/>
      <c r="Z652" s="131"/>
    </row>
    <row r="653" ht="15.75" customHeight="1">
      <c r="A653" s="131"/>
      <c r="B653" s="131"/>
      <c r="C653" s="131"/>
      <c r="D653" s="131"/>
      <c r="E653" s="131"/>
      <c r="F653" s="131"/>
      <c r="G653" s="131"/>
      <c r="H653" s="131"/>
      <c r="I653" s="131"/>
      <c r="J653" s="131"/>
      <c r="K653" s="131"/>
      <c r="L653" s="131"/>
      <c r="M653" s="131"/>
      <c r="N653" s="131"/>
      <c r="O653" s="131"/>
      <c r="P653" s="131"/>
      <c r="Q653" s="131"/>
      <c r="R653" s="131"/>
      <c r="S653" s="131"/>
      <c r="T653" s="131"/>
      <c r="U653" s="131"/>
      <c r="V653" s="131"/>
      <c r="W653" s="131"/>
      <c r="X653" s="131"/>
      <c r="Y653" s="131"/>
      <c r="Z653" s="131"/>
    </row>
    <row r="654" ht="15.75" customHeight="1">
      <c r="A654" s="131"/>
      <c r="B654" s="131"/>
      <c r="C654" s="131"/>
      <c r="D654" s="131"/>
      <c r="E654" s="131"/>
      <c r="F654" s="131"/>
      <c r="G654" s="131"/>
      <c r="H654" s="131"/>
      <c r="I654" s="131"/>
      <c r="J654" s="131"/>
      <c r="K654" s="131"/>
      <c r="L654" s="131"/>
      <c r="M654" s="131"/>
      <c r="N654" s="131"/>
      <c r="O654" s="131"/>
      <c r="P654" s="131"/>
      <c r="Q654" s="131"/>
      <c r="R654" s="131"/>
      <c r="S654" s="131"/>
      <c r="T654" s="131"/>
      <c r="U654" s="131"/>
      <c r="V654" s="131"/>
      <c r="W654" s="131"/>
      <c r="X654" s="131"/>
      <c r="Y654" s="131"/>
      <c r="Z654" s="131"/>
    </row>
    <row r="655" ht="15.75" customHeight="1">
      <c r="A655" s="131"/>
      <c r="B655" s="131"/>
      <c r="C655" s="131"/>
      <c r="D655" s="131"/>
      <c r="E655" s="131"/>
      <c r="F655" s="131"/>
      <c r="G655" s="131"/>
      <c r="H655" s="131"/>
      <c r="I655" s="131"/>
      <c r="J655" s="131"/>
      <c r="K655" s="131"/>
      <c r="L655" s="131"/>
      <c r="M655" s="131"/>
      <c r="N655" s="131"/>
      <c r="O655" s="131"/>
      <c r="P655" s="131"/>
      <c r="Q655" s="131"/>
      <c r="R655" s="131"/>
      <c r="S655" s="131"/>
      <c r="T655" s="131"/>
      <c r="U655" s="131"/>
      <c r="V655" s="131"/>
      <c r="W655" s="131"/>
      <c r="X655" s="131"/>
      <c r="Y655" s="131"/>
      <c r="Z655" s="131"/>
    </row>
    <row r="656" ht="15.75" customHeight="1">
      <c r="A656" s="131"/>
      <c r="B656" s="131"/>
      <c r="C656" s="131"/>
      <c r="D656" s="131"/>
      <c r="E656" s="131"/>
      <c r="F656" s="131"/>
      <c r="G656" s="131"/>
      <c r="H656" s="131"/>
      <c r="I656" s="131"/>
      <c r="J656" s="131"/>
      <c r="K656" s="131"/>
      <c r="L656" s="131"/>
      <c r="M656" s="131"/>
      <c r="N656" s="131"/>
      <c r="O656" s="131"/>
      <c r="P656" s="131"/>
      <c r="Q656" s="131"/>
      <c r="R656" s="131"/>
      <c r="S656" s="131"/>
      <c r="T656" s="131"/>
      <c r="U656" s="131"/>
      <c r="V656" s="131"/>
      <c r="W656" s="131"/>
      <c r="X656" s="131"/>
      <c r="Y656" s="131"/>
      <c r="Z656" s="131"/>
    </row>
    <row r="657" ht="15.75" customHeight="1">
      <c r="A657" s="131"/>
      <c r="B657" s="131"/>
      <c r="C657" s="131"/>
      <c r="D657" s="131"/>
      <c r="E657" s="131"/>
      <c r="F657" s="131"/>
      <c r="G657" s="131"/>
      <c r="H657" s="131"/>
      <c r="I657" s="131"/>
      <c r="J657" s="131"/>
      <c r="K657" s="131"/>
      <c r="L657" s="131"/>
      <c r="M657" s="131"/>
      <c r="N657" s="131"/>
      <c r="O657" s="131"/>
      <c r="P657" s="131"/>
      <c r="Q657" s="131"/>
      <c r="R657" s="131"/>
      <c r="S657" s="131"/>
      <c r="T657" s="131"/>
      <c r="U657" s="131"/>
      <c r="V657" s="131"/>
      <c r="W657" s="131"/>
      <c r="X657" s="131"/>
      <c r="Y657" s="131"/>
      <c r="Z657" s="131"/>
    </row>
    <row r="658" ht="15.75" customHeight="1">
      <c r="A658" s="131"/>
      <c r="B658" s="131"/>
      <c r="C658" s="131"/>
      <c r="D658" s="131"/>
      <c r="E658" s="131"/>
      <c r="F658" s="131"/>
      <c r="G658" s="131"/>
      <c r="H658" s="131"/>
      <c r="I658" s="131"/>
      <c r="J658" s="131"/>
      <c r="K658" s="131"/>
      <c r="L658" s="131"/>
      <c r="M658" s="131"/>
      <c r="N658" s="131"/>
      <c r="O658" s="131"/>
      <c r="P658" s="131"/>
      <c r="Q658" s="131"/>
      <c r="R658" s="131"/>
      <c r="S658" s="131"/>
      <c r="T658" s="131"/>
      <c r="U658" s="131"/>
      <c r="V658" s="131"/>
      <c r="W658" s="131"/>
      <c r="X658" s="131"/>
      <c r="Y658" s="131"/>
      <c r="Z658" s="131"/>
    </row>
    <row r="659" ht="15.75" customHeight="1">
      <c r="A659" s="131"/>
      <c r="B659" s="131"/>
      <c r="C659" s="131"/>
      <c r="D659" s="131"/>
      <c r="E659" s="131"/>
      <c r="F659" s="131"/>
      <c r="G659" s="131"/>
      <c r="H659" s="131"/>
      <c r="I659" s="131"/>
      <c r="J659" s="131"/>
      <c r="K659" s="131"/>
      <c r="L659" s="131"/>
      <c r="M659" s="131"/>
      <c r="N659" s="131"/>
      <c r="O659" s="131"/>
      <c r="P659" s="131"/>
      <c r="Q659" s="131"/>
      <c r="R659" s="131"/>
      <c r="S659" s="131"/>
      <c r="T659" s="131"/>
      <c r="U659" s="131"/>
      <c r="V659" s="131"/>
      <c r="W659" s="131"/>
      <c r="X659" s="131"/>
      <c r="Y659" s="131"/>
      <c r="Z659" s="131"/>
    </row>
    <row r="660" ht="15.75" customHeight="1">
      <c r="A660" s="131"/>
      <c r="B660" s="131"/>
      <c r="C660" s="131"/>
      <c r="D660" s="131"/>
      <c r="E660" s="131"/>
      <c r="F660" s="131"/>
      <c r="G660" s="131"/>
      <c r="H660" s="131"/>
      <c r="I660" s="131"/>
      <c r="J660" s="131"/>
      <c r="K660" s="131"/>
      <c r="L660" s="131"/>
      <c r="M660" s="131"/>
      <c r="N660" s="131"/>
      <c r="O660" s="131"/>
      <c r="P660" s="131"/>
      <c r="Q660" s="131"/>
      <c r="R660" s="131"/>
      <c r="S660" s="131"/>
      <c r="T660" s="131"/>
      <c r="U660" s="131"/>
      <c r="V660" s="131"/>
      <c r="W660" s="131"/>
      <c r="X660" s="131"/>
      <c r="Y660" s="131"/>
      <c r="Z660" s="131"/>
    </row>
    <row r="661" ht="15.75" customHeight="1">
      <c r="A661" s="131"/>
      <c r="B661" s="131"/>
      <c r="C661" s="131"/>
      <c r="D661" s="131"/>
      <c r="E661" s="131"/>
      <c r="F661" s="131"/>
      <c r="G661" s="131"/>
      <c r="H661" s="131"/>
      <c r="I661" s="131"/>
      <c r="J661" s="131"/>
      <c r="K661" s="131"/>
      <c r="L661" s="131"/>
      <c r="M661" s="131"/>
      <c r="N661" s="131"/>
      <c r="O661" s="131"/>
      <c r="P661" s="131"/>
      <c r="Q661" s="131"/>
      <c r="R661" s="131"/>
      <c r="S661" s="131"/>
      <c r="T661" s="131"/>
      <c r="U661" s="131"/>
      <c r="V661" s="131"/>
      <c r="W661" s="131"/>
      <c r="X661" s="131"/>
      <c r="Y661" s="131"/>
      <c r="Z661" s="131"/>
    </row>
    <row r="662" ht="15.75" customHeight="1">
      <c r="A662" s="131"/>
      <c r="B662" s="131"/>
      <c r="C662" s="131"/>
      <c r="D662" s="131"/>
      <c r="E662" s="131"/>
      <c r="F662" s="131"/>
      <c r="G662" s="131"/>
      <c r="H662" s="131"/>
      <c r="I662" s="131"/>
      <c r="J662" s="131"/>
      <c r="K662" s="131"/>
      <c r="L662" s="131"/>
      <c r="M662" s="131"/>
      <c r="N662" s="131"/>
      <c r="O662" s="131"/>
      <c r="P662" s="131"/>
      <c r="Q662" s="131"/>
      <c r="R662" s="131"/>
      <c r="S662" s="131"/>
      <c r="T662" s="131"/>
      <c r="U662" s="131"/>
      <c r="V662" s="131"/>
      <c r="W662" s="131"/>
      <c r="X662" s="131"/>
      <c r="Y662" s="131"/>
      <c r="Z662" s="131"/>
    </row>
    <row r="663" ht="15.75" customHeight="1">
      <c r="A663" s="131"/>
      <c r="B663" s="131"/>
      <c r="C663" s="131"/>
      <c r="D663" s="131"/>
      <c r="E663" s="131"/>
      <c r="F663" s="131"/>
      <c r="G663" s="131"/>
      <c r="H663" s="131"/>
      <c r="I663" s="131"/>
      <c r="J663" s="131"/>
      <c r="K663" s="131"/>
      <c r="L663" s="131"/>
      <c r="M663" s="131"/>
      <c r="N663" s="131"/>
      <c r="O663" s="131"/>
      <c r="P663" s="131"/>
      <c r="Q663" s="131"/>
      <c r="R663" s="131"/>
      <c r="S663" s="131"/>
      <c r="T663" s="131"/>
      <c r="U663" s="131"/>
      <c r="V663" s="131"/>
      <c r="W663" s="131"/>
      <c r="X663" s="131"/>
      <c r="Y663" s="131"/>
      <c r="Z663" s="131"/>
    </row>
    <row r="664" ht="15.75" customHeight="1">
      <c r="A664" s="131"/>
      <c r="B664" s="131"/>
      <c r="C664" s="131"/>
      <c r="D664" s="131"/>
      <c r="E664" s="131"/>
      <c r="F664" s="131"/>
      <c r="G664" s="131"/>
      <c r="H664" s="131"/>
      <c r="I664" s="131"/>
      <c r="J664" s="131"/>
      <c r="K664" s="131"/>
      <c r="L664" s="131"/>
      <c r="M664" s="131"/>
      <c r="N664" s="131"/>
      <c r="O664" s="131"/>
      <c r="P664" s="131"/>
      <c r="Q664" s="131"/>
      <c r="R664" s="131"/>
      <c r="S664" s="131"/>
      <c r="T664" s="131"/>
      <c r="U664" s="131"/>
      <c r="V664" s="131"/>
      <c r="W664" s="131"/>
      <c r="X664" s="131"/>
      <c r="Y664" s="131"/>
      <c r="Z664" s="131"/>
    </row>
    <row r="665" ht="15.75" customHeight="1">
      <c r="A665" s="131"/>
      <c r="B665" s="131"/>
      <c r="C665" s="131"/>
      <c r="D665" s="131"/>
      <c r="E665" s="131"/>
      <c r="F665" s="131"/>
      <c r="G665" s="131"/>
      <c r="H665" s="131"/>
      <c r="I665" s="131"/>
      <c r="J665" s="131"/>
      <c r="K665" s="131"/>
      <c r="L665" s="131"/>
      <c r="M665" s="131"/>
      <c r="N665" s="131"/>
      <c r="O665" s="131"/>
      <c r="P665" s="131"/>
      <c r="Q665" s="131"/>
      <c r="R665" s="131"/>
      <c r="S665" s="131"/>
      <c r="T665" s="131"/>
      <c r="U665" s="131"/>
      <c r="V665" s="131"/>
      <c r="W665" s="131"/>
      <c r="X665" s="131"/>
      <c r="Y665" s="131"/>
      <c r="Z665" s="131"/>
    </row>
    <row r="666" ht="15.75" customHeight="1">
      <c r="A666" s="131"/>
      <c r="B666" s="131"/>
      <c r="C666" s="131"/>
      <c r="D666" s="131"/>
      <c r="E666" s="131"/>
      <c r="F666" s="131"/>
      <c r="G666" s="131"/>
      <c r="H666" s="131"/>
      <c r="I666" s="131"/>
      <c r="J666" s="131"/>
      <c r="K666" s="131"/>
      <c r="L666" s="131"/>
      <c r="M666" s="131"/>
      <c r="N666" s="131"/>
      <c r="O666" s="131"/>
      <c r="P666" s="131"/>
      <c r="Q666" s="131"/>
      <c r="R666" s="131"/>
      <c r="S666" s="131"/>
      <c r="T666" s="131"/>
      <c r="U666" s="131"/>
      <c r="V666" s="131"/>
      <c r="W666" s="131"/>
      <c r="X666" s="131"/>
      <c r="Y666" s="131"/>
      <c r="Z666" s="131"/>
    </row>
    <row r="667" ht="15.75" customHeight="1">
      <c r="A667" s="131"/>
      <c r="B667" s="131"/>
      <c r="C667" s="131"/>
      <c r="D667" s="131"/>
      <c r="E667" s="131"/>
      <c r="F667" s="131"/>
      <c r="G667" s="131"/>
      <c r="H667" s="131"/>
      <c r="I667" s="131"/>
      <c r="J667" s="131"/>
      <c r="K667" s="131"/>
      <c r="L667" s="131"/>
      <c r="M667" s="131"/>
      <c r="N667" s="131"/>
      <c r="O667" s="131"/>
      <c r="P667" s="131"/>
      <c r="Q667" s="131"/>
      <c r="R667" s="131"/>
      <c r="S667" s="131"/>
      <c r="T667" s="131"/>
      <c r="U667" s="131"/>
      <c r="V667" s="131"/>
      <c r="W667" s="131"/>
      <c r="X667" s="131"/>
      <c r="Y667" s="131"/>
      <c r="Z667" s="131"/>
    </row>
    <row r="668" ht="15.75" customHeight="1">
      <c r="A668" s="131"/>
      <c r="B668" s="131"/>
      <c r="C668" s="131"/>
      <c r="D668" s="131"/>
      <c r="E668" s="131"/>
      <c r="F668" s="131"/>
      <c r="G668" s="131"/>
      <c r="H668" s="131"/>
      <c r="I668" s="131"/>
      <c r="J668" s="131"/>
      <c r="K668" s="131"/>
      <c r="L668" s="131"/>
      <c r="M668" s="131"/>
      <c r="N668" s="131"/>
      <c r="O668" s="131"/>
      <c r="P668" s="131"/>
      <c r="Q668" s="131"/>
      <c r="R668" s="131"/>
      <c r="S668" s="131"/>
      <c r="T668" s="131"/>
      <c r="U668" s="131"/>
      <c r="V668" s="131"/>
      <c r="W668" s="131"/>
      <c r="X668" s="131"/>
      <c r="Y668" s="131"/>
      <c r="Z668" s="131"/>
    </row>
    <row r="669" ht="15.75" customHeight="1">
      <c r="A669" s="131"/>
      <c r="B669" s="131"/>
      <c r="C669" s="131"/>
      <c r="D669" s="131"/>
      <c r="E669" s="131"/>
      <c r="F669" s="131"/>
      <c r="G669" s="131"/>
      <c r="H669" s="131"/>
      <c r="I669" s="131"/>
      <c r="J669" s="131"/>
      <c r="K669" s="131"/>
      <c r="L669" s="131"/>
      <c r="M669" s="131"/>
      <c r="N669" s="131"/>
      <c r="O669" s="131"/>
      <c r="P669" s="131"/>
      <c r="Q669" s="131"/>
      <c r="R669" s="131"/>
      <c r="S669" s="131"/>
      <c r="T669" s="131"/>
      <c r="U669" s="131"/>
      <c r="V669" s="131"/>
      <c r="W669" s="131"/>
      <c r="X669" s="131"/>
      <c r="Y669" s="131"/>
      <c r="Z669" s="131"/>
    </row>
    <row r="670" ht="15.75" customHeight="1">
      <c r="A670" s="131"/>
      <c r="B670" s="131"/>
      <c r="C670" s="131"/>
      <c r="D670" s="131"/>
      <c r="E670" s="131"/>
      <c r="F670" s="131"/>
      <c r="G670" s="131"/>
      <c r="H670" s="131"/>
      <c r="I670" s="131"/>
      <c r="J670" s="131"/>
      <c r="K670" s="131"/>
      <c r="L670" s="131"/>
      <c r="M670" s="131"/>
      <c r="N670" s="131"/>
      <c r="O670" s="131"/>
      <c r="P670" s="131"/>
      <c r="Q670" s="131"/>
      <c r="R670" s="131"/>
      <c r="S670" s="131"/>
      <c r="T670" s="131"/>
      <c r="U670" s="131"/>
      <c r="V670" s="131"/>
      <c r="W670" s="131"/>
      <c r="X670" s="131"/>
      <c r="Y670" s="131"/>
      <c r="Z670" s="131"/>
    </row>
    <row r="671" ht="15.75" customHeight="1">
      <c r="A671" s="131"/>
      <c r="B671" s="131"/>
      <c r="C671" s="131"/>
      <c r="D671" s="131"/>
      <c r="E671" s="131"/>
      <c r="F671" s="131"/>
      <c r="G671" s="131"/>
      <c r="H671" s="131"/>
      <c r="I671" s="131"/>
      <c r="J671" s="131"/>
      <c r="K671" s="131"/>
      <c r="L671" s="131"/>
      <c r="M671" s="131"/>
      <c r="N671" s="131"/>
      <c r="O671" s="131"/>
      <c r="P671" s="131"/>
      <c r="Q671" s="131"/>
      <c r="R671" s="131"/>
      <c r="S671" s="131"/>
      <c r="T671" s="131"/>
      <c r="U671" s="131"/>
      <c r="V671" s="131"/>
      <c r="W671" s="131"/>
      <c r="X671" s="131"/>
      <c r="Y671" s="131"/>
      <c r="Z671" s="131"/>
    </row>
    <row r="672" ht="15.75" customHeight="1">
      <c r="A672" s="131"/>
      <c r="B672" s="131"/>
      <c r="C672" s="131"/>
      <c r="D672" s="131"/>
      <c r="E672" s="131"/>
      <c r="F672" s="131"/>
      <c r="G672" s="131"/>
      <c r="H672" s="131"/>
      <c r="I672" s="131"/>
      <c r="J672" s="131"/>
      <c r="K672" s="131"/>
      <c r="L672" s="131"/>
      <c r="M672" s="131"/>
      <c r="N672" s="131"/>
      <c r="O672" s="131"/>
      <c r="P672" s="131"/>
      <c r="Q672" s="131"/>
      <c r="R672" s="131"/>
      <c r="S672" s="131"/>
      <c r="T672" s="131"/>
      <c r="U672" s="131"/>
      <c r="V672" s="131"/>
      <c r="W672" s="131"/>
      <c r="X672" s="131"/>
      <c r="Y672" s="131"/>
      <c r="Z672" s="131"/>
    </row>
    <row r="673" ht="15.75" customHeight="1">
      <c r="A673" s="131"/>
      <c r="B673" s="131"/>
      <c r="C673" s="131"/>
      <c r="D673" s="131"/>
      <c r="E673" s="131"/>
      <c r="F673" s="131"/>
      <c r="G673" s="131"/>
      <c r="H673" s="131"/>
      <c r="I673" s="131"/>
      <c r="J673" s="131"/>
      <c r="K673" s="131"/>
      <c r="L673" s="131"/>
      <c r="M673" s="131"/>
      <c r="N673" s="131"/>
      <c r="O673" s="131"/>
      <c r="P673" s="131"/>
      <c r="Q673" s="131"/>
      <c r="R673" s="131"/>
      <c r="S673" s="131"/>
      <c r="T673" s="131"/>
      <c r="U673" s="131"/>
      <c r="V673" s="131"/>
      <c r="W673" s="131"/>
      <c r="X673" s="131"/>
      <c r="Y673" s="131"/>
      <c r="Z673" s="131"/>
    </row>
    <row r="674" ht="15.75" customHeight="1">
      <c r="A674" s="131"/>
      <c r="B674" s="131"/>
      <c r="C674" s="131"/>
      <c r="D674" s="131"/>
      <c r="E674" s="131"/>
      <c r="F674" s="131"/>
      <c r="G674" s="131"/>
      <c r="H674" s="131"/>
      <c r="I674" s="131"/>
      <c r="J674" s="131"/>
      <c r="K674" s="131"/>
      <c r="L674" s="131"/>
      <c r="M674" s="131"/>
      <c r="N674" s="131"/>
      <c r="O674" s="131"/>
      <c r="P674" s="131"/>
      <c r="Q674" s="131"/>
      <c r="R674" s="131"/>
      <c r="S674" s="131"/>
      <c r="T674" s="131"/>
      <c r="U674" s="131"/>
      <c r="V674" s="131"/>
      <c r="W674" s="131"/>
      <c r="X674" s="131"/>
      <c r="Y674" s="131"/>
      <c r="Z674" s="131"/>
    </row>
    <row r="675" ht="15.75" customHeight="1">
      <c r="A675" s="131"/>
      <c r="B675" s="131"/>
      <c r="C675" s="131"/>
      <c r="D675" s="131"/>
      <c r="E675" s="131"/>
      <c r="F675" s="131"/>
      <c r="G675" s="131"/>
      <c r="H675" s="131"/>
      <c r="I675" s="131"/>
      <c r="J675" s="131"/>
      <c r="K675" s="131"/>
      <c r="L675" s="131"/>
      <c r="M675" s="131"/>
      <c r="N675" s="131"/>
      <c r="O675" s="131"/>
      <c r="P675" s="131"/>
      <c r="Q675" s="131"/>
      <c r="R675" s="131"/>
      <c r="S675" s="131"/>
      <c r="T675" s="131"/>
      <c r="U675" s="131"/>
      <c r="V675" s="131"/>
      <c r="W675" s="131"/>
      <c r="X675" s="131"/>
      <c r="Y675" s="131"/>
      <c r="Z675" s="131"/>
    </row>
    <row r="676" ht="15.75" customHeight="1">
      <c r="A676" s="131"/>
      <c r="B676" s="131"/>
      <c r="C676" s="131"/>
      <c r="D676" s="131"/>
      <c r="E676" s="131"/>
      <c r="F676" s="131"/>
      <c r="G676" s="131"/>
      <c r="H676" s="131"/>
      <c r="I676" s="131"/>
      <c r="J676" s="131"/>
      <c r="K676" s="131"/>
      <c r="L676" s="131"/>
      <c r="M676" s="131"/>
      <c r="N676" s="131"/>
      <c r="O676" s="131"/>
      <c r="P676" s="131"/>
      <c r="Q676" s="131"/>
      <c r="R676" s="131"/>
      <c r="S676" s="131"/>
      <c r="T676" s="131"/>
      <c r="U676" s="131"/>
      <c r="V676" s="131"/>
      <c r="W676" s="131"/>
      <c r="X676" s="131"/>
      <c r="Y676" s="131"/>
      <c r="Z676" s="131"/>
    </row>
    <row r="677" ht="15.75" customHeight="1">
      <c r="A677" s="131"/>
      <c r="B677" s="131"/>
      <c r="C677" s="131"/>
      <c r="D677" s="131"/>
      <c r="E677" s="131"/>
      <c r="F677" s="131"/>
      <c r="G677" s="131"/>
      <c r="H677" s="131"/>
      <c r="I677" s="131"/>
      <c r="J677" s="131"/>
      <c r="K677" s="131"/>
      <c r="L677" s="131"/>
      <c r="M677" s="131"/>
      <c r="N677" s="131"/>
      <c r="O677" s="131"/>
      <c r="P677" s="131"/>
      <c r="Q677" s="131"/>
      <c r="R677" s="131"/>
      <c r="S677" s="131"/>
      <c r="T677" s="131"/>
      <c r="U677" s="131"/>
      <c r="V677" s="131"/>
      <c r="W677" s="131"/>
      <c r="X677" s="131"/>
      <c r="Y677" s="131"/>
      <c r="Z677" s="131"/>
    </row>
    <row r="678" ht="15.75" customHeight="1">
      <c r="A678" s="131"/>
      <c r="B678" s="131"/>
      <c r="C678" s="131"/>
      <c r="D678" s="131"/>
      <c r="E678" s="131"/>
      <c r="F678" s="131"/>
      <c r="G678" s="131"/>
      <c r="H678" s="131"/>
      <c r="I678" s="131"/>
      <c r="J678" s="131"/>
      <c r="K678" s="131"/>
      <c r="L678" s="131"/>
      <c r="M678" s="131"/>
      <c r="N678" s="131"/>
      <c r="O678" s="131"/>
      <c r="P678" s="131"/>
      <c r="Q678" s="131"/>
      <c r="R678" s="131"/>
      <c r="S678" s="131"/>
      <c r="T678" s="131"/>
      <c r="U678" s="131"/>
      <c r="V678" s="131"/>
      <c r="W678" s="131"/>
      <c r="X678" s="131"/>
      <c r="Y678" s="131"/>
      <c r="Z678" s="131"/>
    </row>
    <row r="679" ht="15.75" customHeight="1">
      <c r="A679" s="131"/>
      <c r="B679" s="131"/>
      <c r="C679" s="131"/>
      <c r="D679" s="131"/>
      <c r="E679" s="131"/>
      <c r="F679" s="131"/>
      <c r="G679" s="131"/>
      <c r="H679" s="131"/>
      <c r="I679" s="131"/>
      <c r="J679" s="131"/>
      <c r="K679" s="131"/>
      <c r="L679" s="131"/>
      <c r="M679" s="131"/>
      <c r="N679" s="131"/>
      <c r="O679" s="131"/>
      <c r="P679" s="131"/>
      <c r="Q679" s="131"/>
      <c r="R679" s="131"/>
      <c r="S679" s="131"/>
      <c r="T679" s="131"/>
      <c r="U679" s="131"/>
      <c r="V679" s="131"/>
      <c r="W679" s="131"/>
      <c r="X679" s="131"/>
      <c r="Y679" s="131"/>
      <c r="Z679" s="131"/>
    </row>
    <row r="680" ht="15.75" customHeight="1">
      <c r="A680" s="131"/>
      <c r="B680" s="131"/>
      <c r="C680" s="131"/>
      <c r="D680" s="131"/>
      <c r="E680" s="131"/>
      <c r="F680" s="131"/>
      <c r="G680" s="131"/>
      <c r="H680" s="131"/>
      <c r="I680" s="131"/>
      <c r="J680" s="131"/>
      <c r="K680" s="131"/>
      <c r="L680" s="131"/>
      <c r="M680" s="131"/>
      <c r="N680" s="131"/>
      <c r="O680" s="131"/>
      <c r="P680" s="131"/>
      <c r="Q680" s="131"/>
      <c r="R680" s="131"/>
      <c r="S680" s="131"/>
      <c r="T680" s="131"/>
      <c r="U680" s="131"/>
      <c r="V680" s="131"/>
      <c r="W680" s="131"/>
      <c r="X680" s="131"/>
      <c r="Y680" s="131"/>
      <c r="Z680" s="131"/>
    </row>
    <row r="681" ht="15.75" customHeight="1">
      <c r="A681" s="131"/>
      <c r="B681" s="131"/>
      <c r="C681" s="131"/>
      <c r="D681" s="131"/>
      <c r="E681" s="131"/>
      <c r="F681" s="131"/>
      <c r="G681" s="131"/>
      <c r="H681" s="131"/>
      <c r="I681" s="131"/>
      <c r="J681" s="131"/>
      <c r="K681" s="131"/>
      <c r="L681" s="131"/>
      <c r="M681" s="131"/>
      <c r="N681" s="131"/>
      <c r="O681" s="131"/>
      <c r="P681" s="131"/>
      <c r="Q681" s="131"/>
      <c r="R681" s="131"/>
      <c r="S681" s="131"/>
      <c r="T681" s="131"/>
      <c r="U681" s="131"/>
      <c r="V681" s="131"/>
      <c r="W681" s="131"/>
      <c r="X681" s="131"/>
      <c r="Y681" s="131"/>
      <c r="Z681" s="131"/>
    </row>
    <row r="682" ht="15.75" customHeight="1">
      <c r="A682" s="131"/>
      <c r="B682" s="131"/>
      <c r="C682" s="131"/>
      <c r="D682" s="131"/>
      <c r="E682" s="131"/>
      <c r="F682" s="131"/>
      <c r="G682" s="131"/>
      <c r="H682" s="131"/>
      <c r="I682" s="131"/>
      <c r="J682" s="131"/>
      <c r="K682" s="131"/>
      <c r="L682" s="131"/>
      <c r="M682" s="131"/>
      <c r="N682" s="131"/>
      <c r="O682" s="131"/>
      <c r="P682" s="131"/>
      <c r="Q682" s="131"/>
      <c r="R682" s="131"/>
      <c r="S682" s="131"/>
      <c r="T682" s="131"/>
      <c r="U682" s="131"/>
      <c r="V682" s="131"/>
      <c r="W682" s="131"/>
      <c r="X682" s="131"/>
      <c r="Y682" s="131"/>
      <c r="Z682" s="131"/>
    </row>
    <row r="683" ht="15.75" customHeight="1">
      <c r="A683" s="131"/>
      <c r="B683" s="131"/>
      <c r="C683" s="131"/>
      <c r="D683" s="131"/>
      <c r="E683" s="131"/>
      <c r="F683" s="131"/>
      <c r="G683" s="131"/>
      <c r="H683" s="131"/>
      <c r="I683" s="131"/>
      <c r="J683" s="131"/>
      <c r="K683" s="131"/>
      <c r="L683" s="131"/>
      <c r="M683" s="131"/>
      <c r="N683" s="131"/>
      <c r="O683" s="131"/>
      <c r="P683" s="131"/>
      <c r="Q683" s="131"/>
      <c r="R683" s="131"/>
      <c r="S683" s="131"/>
      <c r="T683" s="131"/>
      <c r="U683" s="131"/>
      <c r="V683" s="131"/>
      <c r="W683" s="131"/>
      <c r="X683" s="131"/>
      <c r="Y683" s="131"/>
      <c r="Z683" s="131"/>
    </row>
    <row r="684" ht="15.75" customHeight="1">
      <c r="A684" s="131"/>
      <c r="B684" s="131"/>
      <c r="C684" s="131"/>
      <c r="D684" s="131"/>
      <c r="E684" s="131"/>
      <c r="F684" s="131"/>
      <c r="G684" s="131"/>
      <c r="H684" s="131"/>
      <c r="I684" s="131"/>
      <c r="J684" s="131"/>
      <c r="K684" s="131"/>
      <c r="L684" s="131"/>
      <c r="M684" s="131"/>
      <c r="N684" s="131"/>
      <c r="O684" s="131"/>
      <c r="P684" s="131"/>
      <c r="Q684" s="131"/>
      <c r="R684" s="131"/>
      <c r="S684" s="131"/>
      <c r="T684" s="131"/>
      <c r="U684" s="131"/>
      <c r="V684" s="131"/>
      <c r="W684" s="131"/>
      <c r="X684" s="131"/>
      <c r="Y684" s="131"/>
      <c r="Z684" s="131"/>
    </row>
    <row r="685" ht="15.75" customHeight="1">
      <c r="A685" s="131"/>
      <c r="B685" s="131"/>
      <c r="C685" s="131"/>
      <c r="D685" s="131"/>
      <c r="E685" s="131"/>
      <c r="F685" s="131"/>
      <c r="G685" s="131"/>
      <c r="H685" s="131"/>
      <c r="I685" s="131"/>
      <c r="J685" s="131"/>
      <c r="K685" s="131"/>
      <c r="L685" s="131"/>
      <c r="M685" s="131"/>
      <c r="N685" s="131"/>
      <c r="O685" s="131"/>
      <c r="P685" s="131"/>
      <c r="Q685" s="131"/>
      <c r="R685" s="131"/>
      <c r="S685" s="131"/>
      <c r="T685" s="131"/>
      <c r="U685" s="131"/>
      <c r="V685" s="131"/>
      <c r="W685" s="131"/>
      <c r="X685" s="131"/>
      <c r="Y685" s="131"/>
      <c r="Z685" s="131"/>
    </row>
    <row r="686" ht="15.75" customHeight="1">
      <c r="A686" s="131"/>
      <c r="B686" s="131"/>
      <c r="C686" s="131"/>
      <c r="D686" s="131"/>
      <c r="E686" s="131"/>
      <c r="F686" s="131"/>
      <c r="G686" s="131"/>
      <c r="H686" s="131"/>
      <c r="I686" s="131"/>
      <c r="J686" s="131"/>
      <c r="K686" s="131"/>
      <c r="L686" s="131"/>
      <c r="M686" s="131"/>
      <c r="N686" s="131"/>
      <c r="O686" s="131"/>
      <c r="P686" s="131"/>
      <c r="Q686" s="131"/>
      <c r="R686" s="131"/>
      <c r="S686" s="131"/>
      <c r="T686" s="131"/>
      <c r="U686" s="131"/>
      <c r="V686" s="131"/>
      <c r="W686" s="131"/>
      <c r="X686" s="131"/>
      <c r="Y686" s="131"/>
      <c r="Z686" s="131"/>
    </row>
    <row r="687" ht="15.75" customHeight="1">
      <c r="A687" s="131"/>
      <c r="B687" s="131"/>
      <c r="C687" s="131"/>
      <c r="D687" s="131"/>
      <c r="E687" s="131"/>
      <c r="F687" s="131"/>
      <c r="G687" s="131"/>
      <c r="H687" s="131"/>
      <c r="I687" s="131"/>
      <c r="J687" s="131"/>
      <c r="K687" s="131"/>
      <c r="L687" s="131"/>
      <c r="M687" s="131"/>
      <c r="N687" s="131"/>
      <c r="O687" s="131"/>
      <c r="P687" s="131"/>
      <c r="Q687" s="131"/>
      <c r="R687" s="131"/>
      <c r="S687" s="131"/>
      <c r="T687" s="131"/>
      <c r="U687" s="131"/>
      <c r="V687" s="131"/>
      <c r="W687" s="131"/>
      <c r="X687" s="131"/>
      <c r="Y687" s="131"/>
      <c r="Z687" s="131"/>
    </row>
    <row r="688" ht="15.75" customHeight="1">
      <c r="A688" s="131"/>
      <c r="B688" s="131"/>
      <c r="C688" s="131"/>
      <c r="D688" s="131"/>
      <c r="E688" s="131"/>
      <c r="F688" s="131"/>
      <c r="G688" s="131"/>
      <c r="H688" s="131"/>
      <c r="I688" s="131"/>
      <c r="J688" s="131"/>
      <c r="K688" s="131"/>
      <c r="L688" s="131"/>
      <c r="M688" s="131"/>
      <c r="N688" s="131"/>
      <c r="O688" s="131"/>
      <c r="P688" s="131"/>
      <c r="Q688" s="131"/>
      <c r="R688" s="131"/>
      <c r="S688" s="131"/>
      <c r="T688" s="131"/>
      <c r="U688" s="131"/>
      <c r="V688" s="131"/>
      <c r="W688" s="131"/>
      <c r="X688" s="131"/>
      <c r="Y688" s="131"/>
      <c r="Z688" s="131"/>
    </row>
    <row r="689" ht="15.75" customHeight="1">
      <c r="A689" s="131"/>
      <c r="B689" s="131"/>
      <c r="C689" s="131"/>
      <c r="D689" s="131"/>
      <c r="E689" s="131"/>
      <c r="F689" s="131"/>
      <c r="G689" s="131"/>
      <c r="H689" s="131"/>
      <c r="I689" s="131"/>
      <c r="J689" s="131"/>
      <c r="K689" s="131"/>
      <c r="L689" s="131"/>
      <c r="M689" s="131"/>
      <c r="N689" s="131"/>
      <c r="O689" s="131"/>
      <c r="P689" s="131"/>
      <c r="Q689" s="131"/>
      <c r="R689" s="131"/>
      <c r="S689" s="131"/>
      <c r="T689" s="131"/>
      <c r="U689" s="131"/>
      <c r="V689" s="131"/>
      <c r="W689" s="131"/>
      <c r="X689" s="131"/>
      <c r="Y689" s="131"/>
      <c r="Z689" s="131"/>
    </row>
    <row r="690" ht="15.75" customHeight="1">
      <c r="A690" s="131"/>
      <c r="B690" s="131"/>
      <c r="C690" s="131"/>
      <c r="D690" s="131"/>
      <c r="E690" s="131"/>
      <c r="F690" s="131"/>
      <c r="G690" s="131"/>
      <c r="H690" s="131"/>
      <c r="I690" s="131"/>
      <c r="J690" s="131"/>
      <c r="K690" s="131"/>
      <c r="L690" s="131"/>
      <c r="M690" s="131"/>
      <c r="N690" s="131"/>
      <c r="O690" s="131"/>
      <c r="P690" s="131"/>
      <c r="Q690" s="131"/>
      <c r="R690" s="131"/>
      <c r="S690" s="131"/>
      <c r="T690" s="131"/>
      <c r="U690" s="131"/>
      <c r="V690" s="131"/>
      <c r="W690" s="131"/>
      <c r="X690" s="131"/>
      <c r="Y690" s="131"/>
      <c r="Z690" s="131"/>
    </row>
    <row r="691" ht="15.75" customHeight="1">
      <c r="A691" s="131"/>
      <c r="B691" s="131"/>
      <c r="C691" s="131"/>
      <c r="D691" s="131"/>
      <c r="E691" s="131"/>
      <c r="F691" s="131"/>
      <c r="G691" s="131"/>
      <c r="H691" s="131"/>
      <c r="I691" s="131"/>
      <c r="J691" s="131"/>
      <c r="K691" s="131"/>
      <c r="L691" s="131"/>
      <c r="M691" s="131"/>
      <c r="N691" s="131"/>
      <c r="O691" s="131"/>
      <c r="P691" s="131"/>
      <c r="Q691" s="131"/>
      <c r="R691" s="131"/>
      <c r="S691" s="131"/>
      <c r="T691" s="131"/>
      <c r="U691" s="131"/>
      <c r="V691" s="131"/>
      <c r="W691" s="131"/>
      <c r="X691" s="131"/>
      <c r="Y691" s="131"/>
      <c r="Z691" s="131"/>
    </row>
    <row r="692" ht="15.75" customHeight="1">
      <c r="A692" s="131"/>
      <c r="B692" s="131"/>
      <c r="C692" s="131"/>
      <c r="D692" s="131"/>
      <c r="E692" s="131"/>
      <c r="F692" s="131"/>
      <c r="G692" s="131"/>
      <c r="H692" s="131"/>
      <c r="I692" s="131"/>
      <c r="J692" s="131"/>
      <c r="K692" s="131"/>
      <c r="L692" s="131"/>
      <c r="M692" s="131"/>
      <c r="N692" s="131"/>
      <c r="O692" s="131"/>
      <c r="P692" s="131"/>
      <c r="Q692" s="131"/>
      <c r="R692" s="131"/>
      <c r="S692" s="131"/>
      <c r="T692" s="131"/>
      <c r="U692" s="131"/>
      <c r="V692" s="131"/>
      <c r="W692" s="131"/>
      <c r="X692" s="131"/>
      <c r="Y692" s="131"/>
      <c r="Z692" s="131"/>
    </row>
    <row r="693" ht="15.75" customHeight="1">
      <c r="A693" s="131"/>
      <c r="B693" s="131"/>
      <c r="C693" s="131"/>
      <c r="D693" s="131"/>
      <c r="E693" s="131"/>
      <c r="F693" s="131"/>
      <c r="G693" s="131"/>
      <c r="H693" s="131"/>
      <c r="I693" s="131"/>
      <c r="J693" s="131"/>
      <c r="K693" s="131"/>
      <c r="L693" s="131"/>
      <c r="M693" s="131"/>
      <c r="N693" s="131"/>
      <c r="O693" s="131"/>
      <c r="P693" s="131"/>
      <c r="Q693" s="131"/>
      <c r="R693" s="131"/>
      <c r="S693" s="131"/>
      <c r="T693" s="131"/>
      <c r="U693" s="131"/>
      <c r="V693" s="131"/>
      <c r="W693" s="131"/>
      <c r="X693" s="131"/>
      <c r="Y693" s="131"/>
      <c r="Z693" s="131"/>
    </row>
    <row r="694" ht="15.75" customHeight="1">
      <c r="A694" s="131"/>
      <c r="B694" s="131"/>
      <c r="C694" s="131"/>
      <c r="D694" s="131"/>
      <c r="E694" s="131"/>
      <c r="F694" s="131"/>
      <c r="G694" s="131"/>
      <c r="H694" s="131"/>
      <c r="I694" s="131"/>
      <c r="J694" s="131"/>
      <c r="K694" s="131"/>
      <c r="L694" s="131"/>
      <c r="M694" s="131"/>
      <c r="N694" s="131"/>
      <c r="O694" s="131"/>
      <c r="P694" s="131"/>
      <c r="Q694" s="131"/>
      <c r="R694" s="131"/>
      <c r="S694" s="131"/>
      <c r="T694" s="131"/>
      <c r="U694" s="131"/>
      <c r="V694" s="131"/>
      <c r="W694" s="131"/>
      <c r="X694" s="131"/>
      <c r="Y694" s="131"/>
      <c r="Z694" s="131"/>
    </row>
    <row r="695" ht="15.75" customHeight="1">
      <c r="A695" s="131"/>
      <c r="B695" s="131"/>
      <c r="C695" s="131"/>
      <c r="D695" s="131"/>
      <c r="E695" s="131"/>
      <c r="F695" s="131"/>
      <c r="G695" s="131"/>
      <c r="H695" s="131"/>
      <c r="I695" s="131"/>
      <c r="J695" s="131"/>
      <c r="K695" s="131"/>
      <c r="L695" s="131"/>
      <c r="M695" s="131"/>
      <c r="N695" s="131"/>
      <c r="O695" s="131"/>
      <c r="P695" s="131"/>
      <c r="Q695" s="131"/>
      <c r="R695" s="131"/>
      <c r="S695" s="131"/>
      <c r="T695" s="131"/>
      <c r="U695" s="131"/>
      <c r="V695" s="131"/>
      <c r="W695" s="131"/>
      <c r="X695" s="131"/>
      <c r="Y695" s="131"/>
      <c r="Z695" s="131"/>
    </row>
    <row r="696" ht="15.75" customHeight="1">
      <c r="A696" s="131"/>
      <c r="B696" s="131"/>
      <c r="C696" s="131"/>
      <c r="D696" s="131"/>
      <c r="E696" s="131"/>
      <c r="F696" s="131"/>
      <c r="G696" s="131"/>
      <c r="H696" s="131"/>
      <c r="I696" s="131"/>
      <c r="J696" s="131"/>
      <c r="K696" s="131"/>
      <c r="L696" s="131"/>
      <c r="M696" s="131"/>
      <c r="N696" s="131"/>
      <c r="O696" s="131"/>
      <c r="P696" s="131"/>
      <c r="Q696" s="131"/>
      <c r="R696" s="131"/>
      <c r="S696" s="131"/>
      <c r="T696" s="131"/>
      <c r="U696" s="131"/>
      <c r="V696" s="131"/>
      <c r="W696" s="131"/>
      <c r="X696" s="131"/>
      <c r="Y696" s="131"/>
      <c r="Z696" s="131"/>
    </row>
    <row r="697" ht="15.75" customHeight="1">
      <c r="A697" s="131"/>
      <c r="B697" s="131"/>
      <c r="C697" s="131"/>
      <c r="D697" s="131"/>
      <c r="E697" s="131"/>
      <c r="F697" s="131"/>
      <c r="G697" s="131"/>
      <c r="H697" s="131"/>
      <c r="I697" s="131"/>
      <c r="J697" s="131"/>
      <c r="K697" s="131"/>
      <c r="L697" s="131"/>
      <c r="M697" s="131"/>
      <c r="N697" s="131"/>
      <c r="O697" s="131"/>
      <c r="P697" s="131"/>
      <c r="Q697" s="131"/>
      <c r="R697" s="131"/>
      <c r="S697" s="131"/>
      <c r="T697" s="131"/>
      <c r="U697" s="131"/>
      <c r="V697" s="131"/>
      <c r="W697" s="131"/>
      <c r="X697" s="131"/>
      <c r="Y697" s="131"/>
      <c r="Z697" s="131"/>
    </row>
    <row r="698" ht="15.75" customHeight="1">
      <c r="A698" s="131"/>
      <c r="B698" s="131"/>
      <c r="C698" s="131"/>
      <c r="D698" s="131"/>
      <c r="E698" s="131"/>
      <c r="F698" s="131"/>
      <c r="G698" s="131"/>
      <c r="H698" s="131"/>
      <c r="I698" s="131"/>
      <c r="J698" s="131"/>
      <c r="K698" s="131"/>
      <c r="L698" s="131"/>
      <c r="M698" s="131"/>
      <c r="N698" s="131"/>
      <c r="O698" s="131"/>
      <c r="P698" s="131"/>
      <c r="Q698" s="131"/>
      <c r="R698" s="131"/>
      <c r="S698" s="131"/>
      <c r="T698" s="131"/>
      <c r="U698" s="131"/>
      <c r="V698" s="131"/>
      <c r="W698" s="131"/>
      <c r="X698" s="131"/>
      <c r="Y698" s="131"/>
      <c r="Z698" s="131"/>
    </row>
    <row r="699" ht="15.75" customHeight="1">
      <c r="A699" s="131"/>
      <c r="B699" s="131"/>
      <c r="C699" s="131"/>
      <c r="D699" s="131"/>
      <c r="E699" s="131"/>
      <c r="F699" s="131"/>
      <c r="G699" s="131"/>
      <c r="H699" s="131"/>
      <c r="I699" s="131"/>
      <c r="J699" s="131"/>
      <c r="K699" s="131"/>
      <c r="L699" s="131"/>
      <c r="M699" s="131"/>
      <c r="N699" s="131"/>
      <c r="O699" s="131"/>
      <c r="P699" s="131"/>
      <c r="Q699" s="131"/>
      <c r="R699" s="131"/>
      <c r="S699" s="131"/>
      <c r="T699" s="131"/>
      <c r="U699" s="131"/>
      <c r="V699" s="131"/>
      <c r="W699" s="131"/>
      <c r="X699" s="131"/>
      <c r="Y699" s="131"/>
      <c r="Z699" s="131"/>
    </row>
    <row r="700" ht="15.75" customHeight="1">
      <c r="A700" s="131"/>
      <c r="B700" s="131"/>
      <c r="C700" s="131"/>
      <c r="D700" s="131"/>
      <c r="E700" s="131"/>
      <c r="F700" s="131"/>
      <c r="G700" s="131"/>
      <c r="H700" s="131"/>
      <c r="I700" s="131"/>
      <c r="J700" s="131"/>
      <c r="K700" s="131"/>
      <c r="L700" s="131"/>
      <c r="M700" s="131"/>
      <c r="N700" s="131"/>
      <c r="O700" s="131"/>
      <c r="P700" s="131"/>
      <c r="Q700" s="131"/>
      <c r="R700" s="131"/>
      <c r="S700" s="131"/>
      <c r="T700" s="131"/>
      <c r="U700" s="131"/>
      <c r="V700" s="131"/>
      <c r="W700" s="131"/>
      <c r="X700" s="131"/>
      <c r="Y700" s="131"/>
      <c r="Z700" s="131"/>
    </row>
    <row r="701" ht="15.75" customHeight="1">
      <c r="A701" s="131"/>
      <c r="B701" s="131"/>
      <c r="C701" s="131"/>
      <c r="D701" s="131"/>
      <c r="E701" s="131"/>
      <c r="F701" s="131"/>
      <c r="G701" s="131"/>
      <c r="H701" s="131"/>
      <c r="I701" s="131"/>
      <c r="J701" s="131"/>
      <c r="K701" s="131"/>
      <c r="L701" s="131"/>
      <c r="M701" s="131"/>
      <c r="N701" s="131"/>
      <c r="O701" s="131"/>
      <c r="P701" s="131"/>
      <c r="Q701" s="131"/>
      <c r="R701" s="131"/>
      <c r="S701" s="131"/>
      <c r="T701" s="131"/>
      <c r="U701" s="131"/>
      <c r="V701" s="131"/>
      <c r="W701" s="131"/>
      <c r="X701" s="131"/>
      <c r="Y701" s="131"/>
      <c r="Z701" s="131"/>
    </row>
    <row r="702" ht="15.75" customHeight="1">
      <c r="A702" s="131"/>
      <c r="B702" s="131"/>
      <c r="C702" s="131"/>
      <c r="D702" s="131"/>
      <c r="E702" s="131"/>
      <c r="F702" s="131"/>
      <c r="G702" s="131"/>
      <c r="H702" s="131"/>
      <c r="I702" s="131"/>
      <c r="J702" s="131"/>
      <c r="K702" s="131"/>
      <c r="L702" s="131"/>
      <c r="M702" s="131"/>
      <c r="N702" s="131"/>
      <c r="O702" s="131"/>
      <c r="P702" s="131"/>
      <c r="Q702" s="131"/>
      <c r="R702" s="131"/>
      <c r="S702" s="131"/>
      <c r="T702" s="131"/>
      <c r="U702" s="131"/>
      <c r="V702" s="131"/>
      <c r="W702" s="131"/>
      <c r="X702" s="131"/>
      <c r="Y702" s="131"/>
      <c r="Z702" s="131"/>
    </row>
    <row r="703" ht="15.75" customHeight="1">
      <c r="A703" s="131"/>
      <c r="B703" s="131"/>
      <c r="C703" s="131"/>
      <c r="D703" s="131"/>
      <c r="E703" s="131"/>
      <c r="F703" s="131"/>
      <c r="G703" s="131"/>
      <c r="H703" s="131"/>
      <c r="I703" s="131"/>
      <c r="J703" s="131"/>
      <c r="K703" s="131"/>
      <c r="L703" s="131"/>
      <c r="M703" s="131"/>
      <c r="N703" s="131"/>
      <c r="O703" s="131"/>
      <c r="P703" s="131"/>
      <c r="Q703" s="131"/>
      <c r="R703" s="131"/>
      <c r="S703" s="131"/>
      <c r="T703" s="131"/>
      <c r="U703" s="131"/>
      <c r="V703" s="131"/>
      <c r="W703" s="131"/>
      <c r="X703" s="131"/>
      <c r="Y703" s="131"/>
      <c r="Z703" s="131"/>
    </row>
    <row r="704" ht="15.75" customHeight="1">
      <c r="A704" s="131"/>
      <c r="B704" s="131"/>
      <c r="C704" s="131"/>
      <c r="D704" s="131"/>
      <c r="E704" s="131"/>
      <c r="F704" s="131"/>
      <c r="G704" s="131"/>
      <c r="H704" s="131"/>
      <c r="I704" s="131"/>
      <c r="J704" s="131"/>
      <c r="K704" s="131"/>
      <c r="L704" s="131"/>
      <c r="M704" s="131"/>
      <c r="N704" s="131"/>
      <c r="O704" s="131"/>
      <c r="P704" s="131"/>
      <c r="Q704" s="131"/>
      <c r="R704" s="131"/>
      <c r="S704" s="131"/>
      <c r="T704" s="131"/>
      <c r="U704" s="131"/>
      <c r="V704" s="131"/>
      <c r="W704" s="131"/>
      <c r="X704" s="131"/>
      <c r="Y704" s="131"/>
      <c r="Z704" s="131"/>
    </row>
    <row r="705" ht="15.75" customHeight="1">
      <c r="A705" s="131"/>
      <c r="B705" s="131"/>
      <c r="C705" s="131"/>
      <c r="D705" s="131"/>
      <c r="E705" s="131"/>
      <c r="F705" s="131"/>
      <c r="G705" s="131"/>
      <c r="H705" s="131"/>
      <c r="I705" s="131"/>
      <c r="J705" s="131"/>
      <c r="K705" s="131"/>
      <c r="L705" s="131"/>
      <c r="M705" s="131"/>
      <c r="N705" s="131"/>
      <c r="O705" s="131"/>
      <c r="P705" s="131"/>
      <c r="Q705" s="131"/>
      <c r="R705" s="131"/>
      <c r="S705" s="131"/>
      <c r="T705" s="131"/>
      <c r="U705" s="131"/>
      <c r="V705" s="131"/>
      <c r="W705" s="131"/>
      <c r="X705" s="131"/>
      <c r="Y705" s="131"/>
      <c r="Z705" s="131"/>
    </row>
    <row r="706" ht="15.75" customHeight="1">
      <c r="A706" s="131"/>
      <c r="B706" s="131"/>
      <c r="C706" s="131"/>
      <c r="D706" s="131"/>
      <c r="E706" s="131"/>
      <c r="F706" s="131"/>
      <c r="G706" s="131"/>
      <c r="H706" s="131"/>
      <c r="I706" s="131"/>
      <c r="J706" s="131"/>
      <c r="K706" s="131"/>
      <c r="L706" s="131"/>
      <c r="M706" s="131"/>
      <c r="N706" s="131"/>
      <c r="O706" s="131"/>
      <c r="P706" s="131"/>
      <c r="Q706" s="131"/>
      <c r="R706" s="131"/>
      <c r="S706" s="131"/>
      <c r="T706" s="131"/>
      <c r="U706" s="131"/>
      <c r="V706" s="131"/>
      <c r="W706" s="131"/>
      <c r="X706" s="131"/>
      <c r="Y706" s="131"/>
      <c r="Z706" s="131"/>
    </row>
    <row r="707" ht="15.75" customHeight="1">
      <c r="A707" s="131"/>
      <c r="B707" s="131"/>
      <c r="C707" s="131"/>
      <c r="D707" s="131"/>
      <c r="E707" s="131"/>
      <c r="F707" s="131"/>
      <c r="G707" s="131"/>
      <c r="H707" s="131"/>
      <c r="I707" s="131"/>
      <c r="J707" s="131"/>
      <c r="K707" s="131"/>
      <c r="L707" s="131"/>
      <c r="M707" s="131"/>
      <c r="N707" s="131"/>
      <c r="O707" s="131"/>
      <c r="P707" s="131"/>
      <c r="Q707" s="131"/>
      <c r="R707" s="131"/>
      <c r="S707" s="131"/>
      <c r="T707" s="131"/>
      <c r="U707" s="131"/>
      <c r="V707" s="131"/>
      <c r="W707" s="131"/>
      <c r="X707" s="131"/>
      <c r="Y707" s="131"/>
      <c r="Z707" s="131"/>
    </row>
    <row r="708" ht="15.75" customHeight="1">
      <c r="A708" s="131"/>
      <c r="B708" s="131"/>
      <c r="C708" s="131"/>
      <c r="D708" s="131"/>
      <c r="E708" s="131"/>
      <c r="F708" s="131"/>
      <c r="G708" s="131"/>
      <c r="H708" s="131"/>
      <c r="I708" s="131"/>
      <c r="J708" s="131"/>
      <c r="K708" s="131"/>
      <c r="L708" s="131"/>
      <c r="M708" s="131"/>
      <c r="N708" s="131"/>
      <c r="O708" s="131"/>
      <c r="P708" s="131"/>
      <c r="Q708" s="131"/>
      <c r="R708" s="131"/>
      <c r="S708" s="131"/>
      <c r="T708" s="131"/>
      <c r="U708" s="131"/>
      <c r="V708" s="131"/>
      <c r="W708" s="131"/>
      <c r="X708" s="131"/>
      <c r="Y708" s="131"/>
      <c r="Z708" s="131"/>
    </row>
    <row r="709" ht="15.75" customHeight="1">
      <c r="A709" s="131"/>
      <c r="B709" s="131"/>
      <c r="C709" s="131"/>
      <c r="D709" s="131"/>
      <c r="E709" s="131"/>
      <c r="F709" s="131"/>
      <c r="G709" s="131"/>
      <c r="H709" s="131"/>
      <c r="I709" s="131"/>
      <c r="J709" s="131"/>
      <c r="K709" s="131"/>
      <c r="L709" s="131"/>
      <c r="M709" s="131"/>
      <c r="N709" s="131"/>
      <c r="O709" s="131"/>
      <c r="P709" s="131"/>
      <c r="Q709" s="131"/>
      <c r="R709" s="131"/>
      <c r="S709" s="131"/>
      <c r="T709" s="131"/>
      <c r="U709" s="131"/>
      <c r="V709" s="131"/>
      <c r="W709" s="131"/>
      <c r="X709" s="131"/>
      <c r="Y709" s="131"/>
      <c r="Z709" s="131"/>
    </row>
    <row r="710" ht="15.75" customHeight="1">
      <c r="A710" s="131"/>
      <c r="B710" s="131"/>
      <c r="C710" s="131"/>
      <c r="D710" s="131"/>
      <c r="E710" s="131"/>
      <c r="F710" s="131"/>
      <c r="G710" s="131"/>
      <c r="H710" s="131"/>
      <c r="I710" s="131"/>
      <c r="J710" s="131"/>
      <c r="K710" s="131"/>
      <c r="L710" s="131"/>
      <c r="M710" s="131"/>
      <c r="N710" s="131"/>
      <c r="O710" s="131"/>
      <c r="P710" s="131"/>
      <c r="Q710" s="131"/>
      <c r="R710" s="131"/>
      <c r="S710" s="131"/>
      <c r="T710" s="131"/>
      <c r="U710" s="131"/>
      <c r="V710" s="131"/>
      <c r="W710" s="131"/>
      <c r="X710" s="131"/>
      <c r="Y710" s="131"/>
      <c r="Z710" s="131"/>
    </row>
    <row r="711" ht="15.75" customHeight="1">
      <c r="A711" s="131"/>
      <c r="B711" s="131"/>
      <c r="C711" s="131"/>
      <c r="D711" s="131"/>
      <c r="E711" s="131"/>
      <c r="F711" s="131"/>
      <c r="G711" s="131"/>
      <c r="H711" s="131"/>
      <c r="I711" s="131"/>
      <c r="J711" s="131"/>
      <c r="K711" s="131"/>
      <c r="L711" s="131"/>
      <c r="M711" s="131"/>
      <c r="N711" s="131"/>
      <c r="O711" s="131"/>
      <c r="P711" s="131"/>
      <c r="Q711" s="131"/>
      <c r="R711" s="131"/>
      <c r="S711" s="131"/>
      <c r="T711" s="131"/>
      <c r="U711" s="131"/>
      <c r="V711" s="131"/>
      <c r="W711" s="131"/>
      <c r="X711" s="131"/>
      <c r="Y711" s="131"/>
      <c r="Z711" s="131"/>
    </row>
    <row r="712" ht="15.75" customHeight="1">
      <c r="A712" s="131"/>
      <c r="B712" s="131"/>
      <c r="C712" s="131"/>
      <c r="D712" s="131"/>
      <c r="E712" s="131"/>
      <c r="F712" s="131"/>
      <c r="G712" s="131"/>
      <c r="H712" s="131"/>
      <c r="I712" s="131"/>
      <c r="J712" s="131"/>
      <c r="K712" s="131"/>
      <c r="L712" s="131"/>
      <c r="M712" s="131"/>
      <c r="N712" s="131"/>
      <c r="O712" s="131"/>
      <c r="P712" s="131"/>
      <c r="Q712" s="131"/>
      <c r="R712" s="131"/>
      <c r="S712" s="131"/>
      <c r="T712" s="131"/>
      <c r="U712" s="131"/>
      <c r="V712" s="131"/>
      <c r="W712" s="131"/>
      <c r="X712" s="131"/>
      <c r="Y712" s="131"/>
      <c r="Z712" s="131"/>
    </row>
    <row r="713" ht="15.75" customHeight="1">
      <c r="A713" s="131"/>
      <c r="B713" s="131"/>
      <c r="C713" s="131"/>
      <c r="D713" s="131"/>
      <c r="E713" s="131"/>
      <c r="F713" s="131"/>
      <c r="G713" s="131"/>
      <c r="H713" s="131"/>
      <c r="I713" s="131"/>
      <c r="J713" s="131"/>
      <c r="K713" s="131"/>
      <c r="L713" s="131"/>
      <c r="M713" s="131"/>
      <c r="N713" s="131"/>
      <c r="O713" s="131"/>
      <c r="P713" s="131"/>
      <c r="Q713" s="131"/>
      <c r="R713" s="131"/>
      <c r="S713" s="131"/>
      <c r="T713" s="131"/>
      <c r="U713" s="131"/>
      <c r="V713" s="131"/>
      <c r="W713" s="131"/>
      <c r="X713" s="131"/>
      <c r="Y713" s="131"/>
      <c r="Z713" s="131"/>
    </row>
    <row r="714" ht="15.75" customHeight="1">
      <c r="A714" s="131"/>
      <c r="B714" s="131"/>
      <c r="C714" s="131"/>
      <c r="D714" s="131"/>
      <c r="E714" s="131"/>
      <c r="F714" s="131"/>
      <c r="G714" s="131"/>
      <c r="H714" s="131"/>
      <c r="I714" s="131"/>
      <c r="J714" s="131"/>
      <c r="K714" s="131"/>
      <c r="L714" s="131"/>
      <c r="M714" s="131"/>
      <c r="N714" s="131"/>
      <c r="O714" s="131"/>
      <c r="P714" s="131"/>
      <c r="Q714" s="131"/>
      <c r="R714" s="131"/>
      <c r="S714" s="131"/>
      <c r="T714" s="131"/>
      <c r="U714" s="131"/>
      <c r="V714" s="131"/>
      <c r="W714" s="131"/>
      <c r="X714" s="131"/>
      <c r="Y714" s="131"/>
      <c r="Z714" s="131"/>
    </row>
    <row r="715" ht="15.75" customHeight="1">
      <c r="A715" s="131"/>
      <c r="B715" s="131"/>
      <c r="C715" s="131"/>
      <c r="D715" s="131"/>
      <c r="E715" s="131"/>
      <c r="F715" s="131"/>
      <c r="G715" s="131"/>
      <c r="H715" s="131"/>
      <c r="I715" s="131"/>
      <c r="J715" s="131"/>
      <c r="K715" s="131"/>
      <c r="L715" s="131"/>
      <c r="M715" s="131"/>
      <c r="N715" s="131"/>
      <c r="O715" s="131"/>
      <c r="P715" s="131"/>
      <c r="Q715" s="131"/>
      <c r="R715" s="131"/>
      <c r="S715" s="131"/>
      <c r="T715" s="131"/>
      <c r="U715" s="131"/>
      <c r="V715" s="131"/>
      <c r="W715" s="131"/>
      <c r="X715" s="131"/>
      <c r="Y715" s="131"/>
      <c r="Z715" s="131"/>
    </row>
    <row r="716" ht="15.75" customHeight="1">
      <c r="A716" s="131"/>
      <c r="B716" s="131"/>
      <c r="C716" s="131"/>
      <c r="D716" s="131"/>
      <c r="E716" s="131"/>
      <c r="F716" s="131"/>
      <c r="G716" s="131"/>
      <c r="H716" s="131"/>
      <c r="I716" s="131"/>
      <c r="J716" s="131"/>
      <c r="K716" s="131"/>
      <c r="L716" s="131"/>
      <c r="M716" s="131"/>
      <c r="N716" s="131"/>
      <c r="O716" s="131"/>
      <c r="P716" s="131"/>
      <c r="Q716" s="131"/>
      <c r="R716" s="131"/>
      <c r="S716" s="131"/>
      <c r="T716" s="131"/>
      <c r="U716" s="131"/>
      <c r="V716" s="131"/>
      <c r="W716" s="131"/>
      <c r="X716" s="131"/>
      <c r="Y716" s="131"/>
      <c r="Z716" s="131"/>
    </row>
    <row r="717" ht="15.75" customHeight="1">
      <c r="A717" s="131"/>
      <c r="B717" s="131"/>
      <c r="C717" s="131"/>
      <c r="D717" s="131"/>
      <c r="E717" s="131"/>
      <c r="F717" s="131"/>
      <c r="G717" s="131"/>
      <c r="H717" s="131"/>
      <c r="I717" s="131"/>
      <c r="J717" s="131"/>
      <c r="K717" s="131"/>
      <c r="L717" s="131"/>
      <c r="M717" s="131"/>
      <c r="N717" s="131"/>
      <c r="O717" s="131"/>
      <c r="P717" s="131"/>
      <c r="Q717" s="131"/>
      <c r="R717" s="131"/>
      <c r="S717" s="131"/>
      <c r="T717" s="131"/>
      <c r="U717" s="131"/>
      <c r="V717" s="131"/>
      <c r="W717" s="131"/>
      <c r="X717" s="131"/>
      <c r="Y717" s="131"/>
      <c r="Z717" s="131"/>
    </row>
    <row r="718" ht="15.75" customHeight="1">
      <c r="A718" s="131"/>
      <c r="B718" s="131"/>
      <c r="C718" s="131"/>
      <c r="D718" s="131"/>
      <c r="E718" s="131"/>
      <c r="F718" s="131"/>
      <c r="G718" s="131"/>
      <c r="H718" s="131"/>
      <c r="I718" s="131"/>
      <c r="J718" s="131"/>
      <c r="K718" s="131"/>
      <c r="L718" s="131"/>
      <c r="M718" s="131"/>
      <c r="N718" s="131"/>
      <c r="O718" s="131"/>
      <c r="P718" s="131"/>
      <c r="Q718" s="131"/>
      <c r="R718" s="131"/>
      <c r="S718" s="131"/>
      <c r="T718" s="131"/>
      <c r="U718" s="131"/>
      <c r="V718" s="131"/>
      <c r="W718" s="131"/>
      <c r="X718" s="131"/>
      <c r="Y718" s="131"/>
      <c r="Z718" s="131"/>
    </row>
    <row r="719" ht="15.75" customHeight="1">
      <c r="A719" s="131"/>
      <c r="B719" s="131"/>
      <c r="C719" s="131"/>
      <c r="D719" s="131"/>
      <c r="E719" s="131"/>
      <c r="F719" s="131"/>
      <c r="G719" s="131"/>
      <c r="H719" s="131"/>
      <c r="I719" s="131"/>
      <c r="J719" s="131"/>
      <c r="K719" s="131"/>
      <c r="L719" s="131"/>
      <c r="M719" s="131"/>
      <c r="N719" s="131"/>
      <c r="O719" s="131"/>
      <c r="P719" s="131"/>
      <c r="Q719" s="131"/>
      <c r="R719" s="131"/>
      <c r="S719" s="131"/>
      <c r="T719" s="131"/>
      <c r="U719" s="131"/>
      <c r="V719" s="131"/>
      <c r="W719" s="131"/>
      <c r="X719" s="131"/>
      <c r="Y719" s="131"/>
      <c r="Z719" s="131"/>
    </row>
    <row r="720" ht="15.75" customHeight="1">
      <c r="A720" s="131"/>
      <c r="B720" s="131"/>
      <c r="C720" s="131"/>
      <c r="D720" s="131"/>
      <c r="E720" s="131"/>
      <c r="F720" s="131"/>
      <c r="G720" s="131"/>
      <c r="H720" s="131"/>
      <c r="I720" s="131"/>
      <c r="J720" s="131"/>
      <c r="K720" s="131"/>
      <c r="L720" s="131"/>
      <c r="M720" s="131"/>
      <c r="N720" s="131"/>
      <c r="O720" s="131"/>
      <c r="P720" s="131"/>
      <c r="Q720" s="131"/>
      <c r="R720" s="131"/>
      <c r="S720" s="131"/>
      <c r="T720" s="131"/>
      <c r="U720" s="131"/>
      <c r="V720" s="131"/>
      <c r="W720" s="131"/>
      <c r="X720" s="131"/>
      <c r="Y720" s="131"/>
      <c r="Z720" s="131"/>
    </row>
    <row r="721" ht="15.75" customHeight="1">
      <c r="A721" s="131"/>
      <c r="B721" s="131"/>
      <c r="C721" s="131"/>
      <c r="D721" s="131"/>
      <c r="E721" s="131"/>
      <c r="F721" s="131"/>
      <c r="G721" s="131"/>
      <c r="H721" s="131"/>
      <c r="I721" s="131"/>
      <c r="J721" s="131"/>
      <c r="K721" s="131"/>
      <c r="L721" s="131"/>
      <c r="M721" s="131"/>
      <c r="N721" s="131"/>
      <c r="O721" s="131"/>
      <c r="P721" s="131"/>
      <c r="Q721" s="131"/>
      <c r="R721" s="131"/>
      <c r="S721" s="131"/>
      <c r="T721" s="131"/>
      <c r="U721" s="131"/>
      <c r="V721" s="131"/>
      <c r="W721" s="131"/>
      <c r="X721" s="131"/>
      <c r="Y721" s="131"/>
      <c r="Z721" s="131"/>
    </row>
    <row r="722" ht="15.75" customHeight="1">
      <c r="A722" s="131"/>
      <c r="B722" s="131"/>
      <c r="C722" s="131"/>
      <c r="D722" s="131"/>
      <c r="E722" s="131"/>
      <c r="F722" s="131"/>
      <c r="G722" s="131"/>
      <c r="H722" s="131"/>
      <c r="I722" s="131"/>
      <c r="J722" s="131"/>
      <c r="K722" s="131"/>
      <c r="L722" s="131"/>
      <c r="M722" s="131"/>
      <c r="N722" s="131"/>
      <c r="O722" s="131"/>
      <c r="P722" s="131"/>
      <c r="Q722" s="131"/>
      <c r="R722" s="131"/>
      <c r="S722" s="131"/>
      <c r="T722" s="131"/>
      <c r="U722" s="131"/>
      <c r="V722" s="131"/>
      <c r="W722" s="131"/>
      <c r="X722" s="131"/>
      <c r="Y722" s="131"/>
      <c r="Z722" s="131"/>
    </row>
    <row r="723" ht="15.75" customHeight="1">
      <c r="A723" s="131"/>
      <c r="B723" s="131"/>
      <c r="C723" s="131"/>
      <c r="D723" s="131"/>
      <c r="E723" s="131"/>
      <c r="F723" s="131"/>
      <c r="G723" s="131"/>
      <c r="H723" s="131"/>
      <c r="I723" s="131"/>
      <c r="J723" s="131"/>
      <c r="K723" s="131"/>
      <c r="L723" s="131"/>
      <c r="M723" s="131"/>
      <c r="N723" s="131"/>
      <c r="O723" s="131"/>
      <c r="P723" s="131"/>
      <c r="Q723" s="131"/>
      <c r="R723" s="131"/>
      <c r="S723" s="131"/>
      <c r="T723" s="131"/>
      <c r="U723" s="131"/>
      <c r="V723" s="131"/>
      <c r="W723" s="131"/>
      <c r="X723" s="131"/>
      <c r="Y723" s="131"/>
      <c r="Z723" s="131"/>
    </row>
    <row r="724" ht="15.75" customHeight="1">
      <c r="A724" s="131"/>
      <c r="B724" s="131"/>
      <c r="C724" s="131"/>
      <c r="D724" s="131"/>
      <c r="E724" s="131"/>
      <c r="F724" s="131"/>
      <c r="G724" s="131"/>
      <c r="H724" s="131"/>
      <c r="I724" s="131"/>
      <c r="J724" s="131"/>
      <c r="K724" s="131"/>
      <c r="L724" s="131"/>
      <c r="M724" s="131"/>
      <c r="N724" s="131"/>
      <c r="O724" s="131"/>
      <c r="P724" s="131"/>
      <c r="Q724" s="131"/>
      <c r="R724" s="131"/>
      <c r="S724" s="131"/>
      <c r="T724" s="131"/>
      <c r="U724" s="131"/>
      <c r="V724" s="131"/>
      <c r="W724" s="131"/>
      <c r="X724" s="131"/>
      <c r="Y724" s="131"/>
      <c r="Z724" s="131"/>
    </row>
    <row r="725" ht="15.75" customHeight="1">
      <c r="A725" s="131"/>
      <c r="B725" s="131"/>
      <c r="C725" s="131"/>
      <c r="D725" s="131"/>
      <c r="E725" s="131"/>
      <c r="F725" s="131"/>
      <c r="G725" s="131"/>
      <c r="H725" s="131"/>
      <c r="I725" s="131"/>
      <c r="J725" s="131"/>
      <c r="K725" s="131"/>
      <c r="L725" s="131"/>
      <c r="M725" s="131"/>
      <c r="N725" s="131"/>
      <c r="O725" s="131"/>
      <c r="P725" s="131"/>
      <c r="Q725" s="131"/>
      <c r="R725" s="131"/>
      <c r="S725" s="131"/>
      <c r="T725" s="131"/>
      <c r="U725" s="131"/>
      <c r="V725" s="131"/>
      <c r="W725" s="131"/>
      <c r="X725" s="131"/>
      <c r="Y725" s="131"/>
      <c r="Z725" s="131"/>
    </row>
    <row r="726" ht="15.75" customHeight="1">
      <c r="A726" s="131"/>
      <c r="B726" s="131"/>
      <c r="C726" s="131"/>
      <c r="D726" s="131"/>
      <c r="E726" s="131"/>
      <c r="F726" s="131"/>
      <c r="G726" s="131"/>
      <c r="H726" s="131"/>
      <c r="I726" s="131"/>
      <c r="J726" s="131"/>
      <c r="K726" s="131"/>
      <c r="L726" s="131"/>
      <c r="M726" s="131"/>
      <c r="N726" s="131"/>
      <c r="O726" s="131"/>
      <c r="P726" s="131"/>
      <c r="Q726" s="131"/>
      <c r="R726" s="131"/>
      <c r="S726" s="131"/>
      <c r="T726" s="131"/>
      <c r="U726" s="131"/>
      <c r="V726" s="131"/>
      <c r="W726" s="131"/>
      <c r="X726" s="131"/>
      <c r="Y726" s="131"/>
      <c r="Z726" s="131"/>
    </row>
    <row r="727" ht="15.75" customHeight="1">
      <c r="A727" s="131"/>
      <c r="B727" s="131"/>
      <c r="C727" s="131"/>
      <c r="D727" s="131"/>
      <c r="E727" s="131"/>
      <c r="F727" s="131"/>
      <c r="G727" s="131"/>
      <c r="H727" s="131"/>
      <c r="I727" s="131"/>
      <c r="J727" s="131"/>
      <c r="K727" s="131"/>
      <c r="L727" s="131"/>
      <c r="M727" s="131"/>
      <c r="N727" s="131"/>
      <c r="O727" s="131"/>
      <c r="P727" s="131"/>
      <c r="Q727" s="131"/>
      <c r="R727" s="131"/>
      <c r="S727" s="131"/>
      <c r="T727" s="131"/>
      <c r="U727" s="131"/>
      <c r="V727" s="131"/>
      <c r="W727" s="131"/>
      <c r="X727" s="131"/>
      <c r="Y727" s="131"/>
      <c r="Z727" s="131"/>
    </row>
    <row r="728" ht="15.75" customHeight="1">
      <c r="A728" s="131"/>
      <c r="B728" s="131"/>
      <c r="C728" s="131"/>
      <c r="D728" s="131"/>
      <c r="E728" s="131"/>
      <c r="F728" s="131"/>
      <c r="G728" s="131"/>
      <c r="H728" s="131"/>
      <c r="I728" s="131"/>
      <c r="J728" s="131"/>
      <c r="K728" s="131"/>
      <c r="L728" s="131"/>
      <c r="M728" s="131"/>
      <c r="N728" s="131"/>
      <c r="O728" s="131"/>
      <c r="P728" s="131"/>
      <c r="Q728" s="131"/>
      <c r="R728" s="131"/>
      <c r="S728" s="131"/>
      <c r="T728" s="131"/>
      <c r="U728" s="131"/>
      <c r="V728" s="131"/>
      <c r="W728" s="131"/>
      <c r="X728" s="131"/>
      <c r="Y728" s="131"/>
      <c r="Z728" s="131"/>
    </row>
    <row r="729" ht="15.75" customHeight="1">
      <c r="A729" s="131"/>
      <c r="B729" s="131"/>
      <c r="C729" s="131"/>
      <c r="D729" s="131"/>
      <c r="E729" s="131"/>
      <c r="F729" s="131"/>
      <c r="G729" s="131"/>
      <c r="H729" s="131"/>
      <c r="I729" s="131"/>
      <c r="J729" s="131"/>
      <c r="K729" s="131"/>
      <c r="L729" s="131"/>
      <c r="M729" s="131"/>
      <c r="N729" s="131"/>
      <c r="O729" s="131"/>
      <c r="P729" s="131"/>
      <c r="Q729" s="131"/>
      <c r="R729" s="131"/>
      <c r="S729" s="131"/>
      <c r="T729" s="131"/>
      <c r="U729" s="131"/>
      <c r="V729" s="131"/>
      <c r="W729" s="131"/>
      <c r="X729" s="131"/>
      <c r="Y729" s="131"/>
      <c r="Z729" s="131"/>
    </row>
    <row r="730" ht="15.75" customHeight="1">
      <c r="A730" s="131"/>
      <c r="B730" s="131"/>
      <c r="C730" s="131"/>
      <c r="D730" s="131"/>
      <c r="E730" s="131"/>
      <c r="F730" s="131"/>
      <c r="G730" s="131"/>
      <c r="H730" s="131"/>
      <c r="I730" s="131"/>
      <c r="J730" s="131"/>
      <c r="K730" s="131"/>
      <c r="L730" s="131"/>
      <c r="M730" s="131"/>
      <c r="N730" s="131"/>
      <c r="O730" s="131"/>
      <c r="P730" s="131"/>
      <c r="Q730" s="131"/>
      <c r="R730" s="131"/>
      <c r="S730" s="131"/>
      <c r="T730" s="131"/>
      <c r="U730" s="131"/>
      <c r="V730" s="131"/>
      <c r="W730" s="131"/>
      <c r="X730" s="131"/>
      <c r="Y730" s="131"/>
      <c r="Z730" s="131"/>
    </row>
    <row r="731" ht="15.75" customHeight="1">
      <c r="A731" s="131"/>
      <c r="B731" s="131"/>
      <c r="C731" s="131"/>
      <c r="D731" s="131"/>
      <c r="E731" s="131"/>
      <c r="F731" s="131"/>
      <c r="G731" s="131"/>
      <c r="H731" s="131"/>
      <c r="I731" s="131"/>
      <c r="J731" s="131"/>
      <c r="K731" s="131"/>
      <c r="L731" s="131"/>
      <c r="M731" s="131"/>
      <c r="N731" s="131"/>
      <c r="O731" s="131"/>
      <c r="P731" s="131"/>
      <c r="Q731" s="131"/>
      <c r="R731" s="131"/>
      <c r="S731" s="131"/>
      <c r="T731" s="131"/>
      <c r="U731" s="131"/>
      <c r="V731" s="131"/>
      <c r="W731" s="131"/>
      <c r="X731" s="131"/>
      <c r="Y731" s="131"/>
      <c r="Z731" s="131"/>
    </row>
    <row r="732" ht="15.75" customHeight="1">
      <c r="A732" s="131"/>
      <c r="B732" s="131"/>
      <c r="C732" s="131"/>
      <c r="D732" s="131"/>
      <c r="E732" s="131"/>
      <c r="F732" s="131"/>
      <c r="G732" s="131"/>
      <c r="H732" s="131"/>
      <c r="I732" s="131"/>
      <c r="J732" s="131"/>
      <c r="K732" s="131"/>
      <c r="L732" s="131"/>
      <c r="M732" s="131"/>
      <c r="N732" s="131"/>
      <c r="O732" s="131"/>
      <c r="P732" s="131"/>
      <c r="Q732" s="131"/>
      <c r="R732" s="131"/>
      <c r="S732" s="131"/>
      <c r="T732" s="131"/>
      <c r="U732" s="131"/>
      <c r="V732" s="131"/>
      <c r="W732" s="131"/>
      <c r="X732" s="131"/>
      <c r="Y732" s="131"/>
      <c r="Z732" s="131"/>
    </row>
    <row r="733" ht="15.75" customHeight="1">
      <c r="A733" s="131"/>
      <c r="B733" s="131"/>
      <c r="C733" s="131"/>
      <c r="D733" s="131"/>
      <c r="E733" s="131"/>
      <c r="F733" s="131"/>
      <c r="G733" s="131"/>
      <c r="H733" s="131"/>
      <c r="I733" s="131"/>
      <c r="J733" s="131"/>
      <c r="K733" s="131"/>
      <c r="L733" s="131"/>
      <c r="M733" s="131"/>
      <c r="N733" s="131"/>
      <c r="O733" s="131"/>
      <c r="P733" s="131"/>
      <c r="Q733" s="131"/>
      <c r="R733" s="131"/>
      <c r="S733" s="131"/>
      <c r="T733" s="131"/>
      <c r="U733" s="131"/>
      <c r="V733" s="131"/>
      <c r="W733" s="131"/>
      <c r="X733" s="131"/>
      <c r="Y733" s="131"/>
      <c r="Z733" s="131"/>
    </row>
    <row r="734" ht="15.75" customHeight="1">
      <c r="A734" s="131"/>
      <c r="B734" s="131"/>
      <c r="C734" s="131"/>
      <c r="D734" s="131"/>
      <c r="E734" s="131"/>
      <c r="F734" s="131"/>
      <c r="G734" s="131"/>
      <c r="H734" s="131"/>
      <c r="I734" s="131"/>
      <c r="J734" s="131"/>
      <c r="K734" s="131"/>
      <c r="L734" s="131"/>
      <c r="M734" s="131"/>
      <c r="N734" s="131"/>
      <c r="O734" s="131"/>
      <c r="P734" s="131"/>
      <c r="Q734" s="131"/>
      <c r="R734" s="131"/>
      <c r="S734" s="131"/>
      <c r="T734" s="131"/>
      <c r="U734" s="131"/>
      <c r="V734" s="131"/>
      <c r="W734" s="131"/>
      <c r="X734" s="131"/>
      <c r="Y734" s="131"/>
      <c r="Z734" s="131"/>
    </row>
    <row r="735" ht="15.75" customHeight="1">
      <c r="A735" s="131"/>
      <c r="B735" s="131"/>
      <c r="C735" s="131"/>
      <c r="D735" s="131"/>
      <c r="E735" s="131"/>
      <c r="F735" s="131"/>
      <c r="G735" s="131"/>
      <c r="H735" s="131"/>
      <c r="I735" s="131"/>
      <c r="J735" s="131"/>
      <c r="K735" s="131"/>
      <c r="L735" s="131"/>
      <c r="M735" s="131"/>
      <c r="N735" s="131"/>
      <c r="O735" s="131"/>
      <c r="P735" s="131"/>
      <c r="Q735" s="131"/>
      <c r="R735" s="131"/>
      <c r="S735" s="131"/>
      <c r="T735" s="131"/>
      <c r="U735" s="131"/>
      <c r="V735" s="131"/>
      <c r="W735" s="131"/>
      <c r="X735" s="131"/>
      <c r="Y735" s="131"/>
      <c r="Z735" s="131"/>
    </row>
    <row r="736" ht="15.75" customHeight="1">
      <c r="A736" s="131"/>
      <c r="B736" s="131"/>
      <c r="C736" s="131"/>
      <c r="D736" s="131"/>
      <c r="E736" s="131"/>
      <c r="F736" s="131"/>
      <c r="G736" s="131"/>
      <c r="H736" s="131"/>
      <c r="I736" s="131"/>
      <c r="J736" s="131"/>
      <c r="K736" s="131"/>
      <c r="L736" s="131"/>
      <c r="M736" s="131"/>
      <c r="N736" s="131"/>
      <c r="O736" s="131"/>
      <c r="P736" s="131"/>
      <c r="Q736" s="131"/>
      <c r="R736" s="131"/>
      <c r="S736" s="131"/>
      <c r="T736" s="131"/>
      <c r="U736" s="131"/>
      <c r="V736" s="131"/>
      <c r="W736" s="131"/>
      <c r="X736" s="131"/>
      <c r="Y736" s="131"/>
      <c r="Z736" s="131"/>
    </row>
    <row r="737" ht="15.75" customHeight="1">
      <c r="A737" s="131"/>
      <c r="B737" s="131"/>
      <c r="C737" s="131"/>
      <c r="D737" s="131"/>
      <c r="E737" s="131"/>
      <c r="F737" s="131"/>
      <c r="G737" s="131"/>
      <c r="H737" s="131"/>
      <c r="I737" s="131"/>
      <c r="J737" s="131"/>
      <c r="K737" s="131"/>
      <c r="L737" s="131"/>
      <c r="M737" s="131"/>
      <c r="N737" s="131"/>
      <c r="O737" s="131"/>
      <c r="P737" s="131"/>
      <c r="Q737" s="131"/>
      <c r="R737" s="131"/>
      <c r="S737" s="131"/>
      <c r="T737" s="131"/>
      <c r="U737" s="131"/>
      <c r="V737" s="131"/>
      <c r="W737" s="131"/>
      <c r="X737" s="131"/>
      <c r="Y737" s="131"/>
      <c r="Z737" s="131"/>
    </row>
    <row r="738" ht="15.75" customHeight="1">
      <c r="A738" s="131"/>
      <c r="B738" s="131"/>
      <c r="C738" s="131"/>
      <c r="D738" s="131"/>
      <c r="E738" s="131"/>
      <c r="F738" s="131"/>
      <c r="G738" s="131"/>
      <c r="H738" s="131"/>
      <c r="I738" s="131"/>
      <c r="J738" s="131"/>
      <c r="K738" s="131"/>
      <c r="L738" s="131"/>
      <c r="M738" s="131"/>
      <c r="N738" s="131"/>
      <c r="O738" s="131"/>
      <c r="P738" s="131"/>
      <c r="Q738" s="131"/>
      <c r="R738" s="131"/>
      <c r="S738" s="131"/>
      <c r="T738" s="131"/>
      <c r="U738" s="131"/>
      <c r="V738" s="131"/>
      <c r="W738" s="131"/>
      <c r="X738" s="131"/>
      <c r="Y738" s="131"/>
      <c r="Z738" s="131"/>
    </row>
    <row r="739" ht="15.75" customHeight="1">
      <c r="A739" s="131"/>
      <c r="B739" s="131"/>
      <c r="C739" s="131"/>
      <c r="D739" s="131"/>
      <c r="E739" s="131"/>
      <c r="F739" s="131"/>
      <c r="G739" s="131"/>
      <c r="H739" s="131"/>
      <c r="I739" s="131"/>
      <c r="J739" s="131"/>
      <c r="K739" s="131"/>
      <c r="L739" s="131"/>
      <c r="M739" s="131"/>
      <c r="N739" s="131"/>
      <c r="O739" s="131"/>
      <c r="P739" s="131"/>
      <c r="Q739" s="131"/>
      <c r="R739" s="131"/>
      <c r="S739" s="131"/>
      <c r="T739" s="131"/>
      <c r="U739" s="131"/>
      <c r="V739" s="131"/>
      <c r="W739" s="131"/>
      <c r="X739" s="131"/>
      <c r="Y739" s="131"/>
      <c r="Z739" s="131"/>
    </row>
    <row r="740" ht="15.75" customHeight="1">
      <c r="A740" s="131"/>
      <c r="B740" s="131"/>
      <c r="C740" s="131"/>
      <c r="D740" s="131"/>
      <c r="E740" s="131"/>
      <c r="F740" s="131"/>
      <c r="G740" s="131"/>
      <c r="H740" s="131"/>
      <c r="I740" s="131"/>
      <c r="J740" s="131"/>
      <c r="K740" s="131"/>
      <c r="L740" s="131"/>
      <c r="M740" s="131"/>
      <c r="N740" s="131"/>
      <c r="O740" s="131"/>
      <c r="P740" s="131"/>
      <c r="Q740" s="131"/>
      <c r="R740" s="131"/>
      <c r="S740" s="131"/>
      <c r="T740" s="131"/>
      <c r="U740" s="131"/>
      <c r="V740" s="131"/>
      <c r="W740" s="131"/>
      <c r="X740" s="131"/>
      <c r="Y740" s="131"/>
      <c r="Z740" s="131"/>
    </row>
    <row r="741" ht="15.75" customHeight="1">
      <c r="A741" s="131"/>
      <c r="B741" s="131"/>
      <c r="C741" s="131"/>
      <c r="D741" s="131"/>
      <c r="E741" s="131"/>
      <c r="F741" s="131"/>
      <c r="G741" s="131"/>
      <c r="H741" s="131"/>
      <c r="I741" s="131"/>
      <c r="J741" s="131"/>
      <c r="K741" s="131"/>
      <c r="L741" s="131"/>
      <c r="M741" s="131"/>
      <c r="N741" s="131"/>
      <c r="O741" s="131"/>
      <c r="P741" s="131"/>
      <c r="Q741" s="131"/>
      <c r="R741" s="131"/>
      <c r="S741" s="131"/>
      <c r="T741" s="131"/>
      <c r="U741" s="131"/>
      <c r="V741" s="131"/>
      <c r="W741" s="131"/>
      <c r="X741" s="131"/>
      <c r="Y741" s="131"/>
      <c r="Z741" s="131"/>
    </row>
    <row r="742" ht="15.75" customHeight="1">
      <c r="A742" s="131"/>
      <c r="B742" s="131"/>
      <c r="C742" s="131"/>
      <c r="D742" s="131"/>
      <c r="E742" s="131"/>
      <c r="F742" s="131"/>
      <c r="G742" s="131"/>
      <c r="H742" s="131"/>
      <c r="I742" s="131"/>
      <c r="J742" s="131"/>
      <c r="K742" s="131"/>
      <c r="L742" s="131"/>
      <c r="M742" s="131"/>
      <c r="N742" s="131"/>
      <c r="O742" s="131"/>
      <c r="P742" s="131"/>
      <c r="Q742" s="131"/>
      <c r="R742" s="131"/>
      <c r="S742" s="131"/>
      <c r="T742" s="131"/>
      <c r="U742" s="131"/>
      <c r="V742" s="131"/>
      <c r="W742" s="131"/>
      <c r="X742" s="131"/>
      <c r="Y742" s="131"/>
      <c r="Z742" s="131"/>
    </row>
    <row r="743" ht="15.75" customHeight="1">
      <c r="A743" s="131"/>
      <c r="B743" s="131"/>
      <c r="C743" s="131"/>
      <c r="D743" s="131"/>
      <c r="E743" s="131"/>
      <c r="F743" s="131"/>
      <c r="G743" s="131"/>
      <c r="H743" s="131"/>
      <c r="I743" s="131"/>
      <c r="J743" s="131"/>
      <c r="K743" s="131"/>
      <c r="L743" s="131"/>
      <c r="M743" s="131"/>
      <c r="N743" s="131"/>
      <c r="O743" s="131"/>
      <c r="P743" s="131"/>
      <c r="Q743" s="131"/>
      <c r="R743" s="131"/>
      <c r="S743" s="131"/>
      <c r="T743" s="131"/>
      <c r="U743" s="131"/>
      <c r="V743" s="131"/>
      <c r="W743" s="131"/>
      <c r="X743" s="131"/>
      <c r="Y743" s="131"/>
      <c r="Z743" s="131"/>
    </row>
    <row r="744" ht="15.75" customHeight="1">
      <c r="A744" s="131"/>
      <c r="B744" s="131"/>
      <c r="C744" s="131"/>
      <c r="D744" s="131"/>
      <c r="E744" s="131"/>
      <c r="F744" s="131"/>
      <c r="G744" s="131"/>
      <c r="H744" s="131"/>
      <c r="I744" s="131"/>
      <c r="J744" s="131"/>
      <c r="K744" s="131"/>
      <c r="L744" s="131"/>
      <c r="M744" s="131"/>
      <c r="N744" s="131"/>
      <c r="O744" s="131"/>
      <c r="P744" s="131"/>
      <c r="Q744" s="131"/>
      <c r="R744" s="131"/>
      <c r="S744" s="131"/>
      <c r="T744" s="131"/>
      <c r="U744" s="131"/>
      <c r="V744" s="131"/>
      <c r="W744" s="131"/>
      <c r="X744" s="131"/>
      <c r="Y744" s="131"/>
      <c r="Z744" s="131"/>
    </row>
    <row r="745" ht="15.75" customHeight="1">
      <c r="A745" s="131"/>
      <c r="B745" s="131"/>
      <c r="C745" s="131"/>
      <c r="D745" s="131"/>
      <c r="E745" s="131"/>
      <c r="F745" s="131"/>
      <c r="G745" s="131"/>
      <c r="H745" s="131"/>
      <c r="I745" s="131"/>
      <c r="J745" s="131"/>
      <c r="K745" s="131"/>
      <c r="L745" s="131"/>
      <c r="M745" s="131"/>
      <c r="N745" s="131"/>
      <c r="O745" s="131"/>
      <c r="P745" s="131"/>
      <c r="Q745" s="131"/>
      <c r="R745" s="131"/>
      <c r="S745" s="131"/>
      <c r="T745" s="131"/>
      <c r="U745" s="131"/>
      <c r="V745" s="131"/>
      <c r="W745" s="131"/>
      <c r="X745" s="131"/>
      <c r="Y745" s="131"/>
      <c r="Z745" s="131"/>
    </row>
    <row r="746" ht="15.75" customHeight="1">
      <c r="A746" s="131"/>
      <c r="B746" s="131"/>
      <c r="C746" s="131"/>
      <c r="D746" s="131"/>
      <c r="E746" s="131"/>
      <c r="F746" s="131"/>
      <c r="G746" s="131"/>
      <c r="H746" s="131"/>
      <c r="I746" s="131"/>
      <c r="J746" s="131"/>
      <c r="K746" s="131"/>
      <c r="L746" s="131"/>
      <c r="M746" s="131"/>
      <c r="N746" s="131"/>
      <c r="O746" s="131"/>
      <c r="P746" s="131"/>
      <c r="Q746" s="131"/>
      <c r="R746" s="131"/>
      <c r="S746" s="131"/>
      <c r="T746" s="131"/>
      <c r="U746" s="131"/>
      <c r="V746" s="131"/>
      <c r="W746" s="131"/>
      <c r="X746" s="131"/>
      <c r="Y746" s="131"/>
      <c r="Z746" s="131"/>
    </row>
    <row r="747" ht="15.75" customHeight="1">
      <c r="A747" s="131"/>
      <c r="B747" s="131"/>
      <c r="C747" s="131"/>
      <c r="D747" s="131"/>
      <c r="E747" s="131"/>
      <c r="F747" s="131"/>
      <c r="G747" s="131"/>
      <c r="H747" s="131"/>
      <c r="I747" s="131"/>
      <c r="J747" s="131"/>
      <c r="K747" s="131"/>
      <c r="L747" s="131"/>
      <c r="M747" s="131"/>
      <c r="N747" s="131"/>
      <c r="O747" s="131"/>
      <c r="P747" s="131"/>
      <c r="Q747" s="131"/>
      <c r="R747" s="131"/>
      <c r="S747" s="131"/>
      <c r="T747" s="131"/>
      <c r="U747" s="131"/>
      <c r="V747" s="131"/>
      <c r="W747" s="131"/>
      <c r="X747" s="131"/>
      <c r="Y747" s="131"/>
      <c r="Z747" s="131"/>
    </row>
    <row r="748" ht="15.75" customHeight="1">
      <c r="A748" s="131"/>
      <c r="B748" s="131"/>
      <c r="C748" s="131"/>
      <c r="D748" s="131"/>
      <c r="E748" s="131"/>
      <c r="F748" s="131"/>
      <c r="G748" s="131"/>
      <c r="H748" s="131"/>
      <c r="I748" s="131"/>
      <c r="J748" s="131"/>
      <c r="K748" s="131"/>
      <c r="L748" s="131"/>
      <c r="M748" s="131"/>
      <c r="N748" s="131"/>
      <c r="O748" s="131"/>
      <c r="P748" s="131"/>
      <c r="Q748" s="131"/>
      <c r="R748" s="131"/>
      <c r="S748" s="131"/>
      <c r="T748" s="131"/>
      <c r="U748" s="131"/>
      <c r="V748" s="131"/>
      <c r="W748" s="131"/>
      <c r="X748" s="131"/>
      <c r="Y748" s="131"/>
      <c r="Z748" s="131"/>
    </row>
    <row r="749" ht="15.75" customHeight="1">
      <c r="A749" s="131"/>
      <c r="B749" s="131"/>
      <c r="C749" s="131"/>
      <c r="D749" s="131"/>
      <c r="E749" s="131"/>
      <c r="F749" s="131"/>
      <c r="G749" s="131"/>
      <c r="H749" s="131"/>
      <c r="I749" s="131"/>
      <c r="J749" s="131"/>
      <c r="K749" s="131"/>
      <c r="L749" s="131"/>
      <c r="M749" s="131"/>
      <c r="N749" s="131"/>
      <c r="O749" s="131"/>
      <c r="P749" s="131"/>
      <c r="Q749" s="131"/>
      <c r="R749" s="131"/>
      <c r="S749" s="131"/>
      <c r="T749" s="131"/>
      <c r="U749" s="131"/>
      <c r="V749" s="131"/>
      <c r="W749" s="131"/>
      <c r="X749" s="131"/>
      <c r="Y749" s="131"/>
      <c r="Z749" s="131"/>
    </row>
    <row r="750" ht="15.75" customHeight="1">
      <c r="A750" s="131"/>
      <c r="B750" s="131"/>
      <c r="C750" s="131"/>
      <c r="D750" s="131"/>
      <c r="E750" s="131"/>
      <c r="F750" s="131"/>
      <c r="G750" s="131"/>
      <c r="H750" s="131"/>
      <c r="I750" s="131"/>
      <c r="J750" s="131"/>
      <c r="K750" s="131"/>
      <c r="L750" s="131"/>
      <c r="M750" s="131"/>
      <c r="N750" s="131"/>
      <c r="O750" s="131"/>
      <c r="P750" s="131"/>
      <c r="Q750" s="131"/>
      <c r="R750" s="131"/>
      <c r="S750" s="131"/>
      <c r="T750" s="131"/>
      <c r="U750" s="131"/>
      <c r="V750" s="131"/>
      <c r="W750" s="131"/>
      <c r="X750" s="131"/>
      <c r="Y750" s="131"/>
      <c r="Z750" s="131"/>
    </row>
    <row r="751" ht="15.75" customHeight="1">
      <c r="A751" s="131"/>
      <c r="B751" s="131"/>
      <c r="C751" s="131"/>
      <c r="D751" s="131"/>
      <c r="E751" s="131"/>
      <c r="F751" s="131"/>
      <c r="G751" s="131"/>
      <c r="H751" s="131"/>
      <c r="I751" s="131"/>
      <c r="J751" s="131"/>
      <c r="K751" s="131"/>
      <c r="L751" s="131"/>
      <c r="M751" s="131"/>
      <c r="N751" s="131"/>
      <c r="O751" s="131"/>
      <c r="P751" s="131"/>
      <c r="Q751" s="131"/>
      <c r="R751" s="131"/>
      <c r="S751" s="131"/>
      <c r="T751" s="131"/>
      <c r="U751" s="131"/>
      <c r="V751" s="131"/>
      <c r="W751" s="131"/>
      <c r="X751" s="131"/>
      <c r="Y751" s="131"/>
      <c r="Z751" s="131"/>
    </row>
    <row r="752" ht="15.75" customHeight="1">
      <c r="A752" s="131"/>
      <c r="B752" s="131"/>
      <c r="C752" s="131"/>
      <c r="D752" s="131"/>
      <c r="E752" s="131"/>
      <c r="F752" s="131"/>
      <c r="G752" s="131"/>
      <c r="H752" s="131"/>
      <c r="I752" s="131"/>
      <c r="J752" s="131"/>
      <c r="K752" s="131"/>
      <c r="L752" s="131"/>
      <c r="M752" s="131"/>
      <c r="N752" s="131"/>
      <c r="O752" s="131"/>
      <c r="P752" s="131"/>
      <c r="Q752" s="131"/>
      <c r="R752" s="131"/>
      <c r="S752" s="131"/>
      <c r="T752" s="131"/>
      <c r="U752" s="131"/>
      <c r="V752" s="131"/>
      <c r="W752" s="131"/>
      <c r="X752" s="131"/>
      <c r="Y752" s="131"/>
      <c r="Z752" s="131"/>
    </row>
    <row r="753" ht="15.75" customHeight="1">
      <c r="A753" s="131"/>
      <c r="B753" s="131"/>
      <c r="C753" s="131"/>
      <c r="D753" s="131"/>
      <c r="E753" s="131"/>
      <c r="F753" s="131"/>
      <c r="G753" s="131"/>
      <c r="H753" s="131"/>
      <c r="I753" s="131"/>
      <c r="J753" s="131"/>
      <c r="K753" s="131"/>
      <c r="L753" s="131"/>
      <c r="M753" s="131"/>
      <c r="N753" s="131"/>
      <c r="O753" s="131"/>
      <c r="P753" s="131"/>
      <c r="Q753" s="131"/>
      <c r="R753" s="131"/>
      <c r="S753" s="131"/>
      <c r="T753" s="131"/>
      <c r="U753" s="131"/>
      <c r="V753" s="131"/>
      <c r="W753" s="131"/>
      <c r="X753" s="131"/>
      <c r="Y753" s="131"/>
      <c r="Z753" s="131"/>
    </row>
    <row r="754" ht="15.75" customHeight="1">
      <c r="A754" s="131"/>
      <c r="B754" s="131"/>
      <c r="C754" s="131"/>
      <c r="D754" s="131"/>
      <c r="E754" s="131"/>
      <c r="F754" s="131"/>
      <c r="G754" s="131"/>
      <c r="H754" s="131"/>
      <c r="I754" s="131"/>
      <c r="J754" s="131"/>
      <c r="K754" s="131"/>
      <c r="L754" s="131"/>
      <c r="M754" s="131"/>
      <c r="N754" s="131"/>
      <c r="O754" s="131"/>
      <c r="P754" s="131"/>
      <c r="Q754" s="131"/>
      <c r="R754" s="131"/>
      <c r="S754" s="131"/>
      <c r="T754" s="131"/>
      <c r="U754" s="131"/>
      <c r="V754" s="131"/>
      <c r="W754" s="131"/>
      <c r="X754" s="131"/>
      <c r="Y754" s="131"/>
      <c r="Z754" s="131"/>
    </row>
    <row r="755" ht="15.75" customHeight="1">
      <c r="A755" s="131"/>
      <c r="B755" s="131"/>
      <c r="C755" s="131"/>
      <c r="D755" s="131"/>
      <c r="E755" s="131"/>
      <c r="F755" s="131"/>
      <c r="G755" s="131"/>
      <c r="H755" s="131"/>
      <c r="I755" s="131"/>
      <c r="J755" s="131"/>
      <c r="K755" s="131"/>
      <c r="L755" s="131"/>
      <c r="M755" s="131"/>
      <c r="N755" s="131"/>
      <c r="O755" s="131"/>
      <c r="P755" s="131"/>
      <c r="Q755" s="131"/>
      <c r="R755" s="131"/>
      <c r="S755" s="131"/>
      <c r="T755" s="131"/>
      <c r="U755" s="131"/>
      <c r="V755" s="131"/>
      <c r="W755" s="131"/>
      <c r="X755" s="131"/>
      <c r="Y755" s="131"/>
      <c r="Z755" s="131"/>
    </row>
    <row r="756" ht="15.75" customHeight="1">
      <c r="A756" s="131"/>
      <c r="B756" s="131"/>
      <c r="C756" s="131"/>
      <c r="D756" s="131"/>
      <c r="E756" s="131"/>
      <c r="F756" s="131"/>
      <c r="G756" s="131"/>
      <c r="H756" s="131"/>
      <c r="I756" s="131"/>
      <c r="J756" s="131"/>
      <c r="K756" s="131"/>
      <c r="L756" s="131"/>
      <c r="M756" s="131"/>
      <c r="N756" s="131"/>
      <c r="O756" s="131"/>
      <c r="P756" s="131"/>
      <c r="Q756" s="131"/>
      <c r="R756" s="131"/>
      <c r="S756" s="131"/>
      <c r="T756" s="131"/>
      <c r="U756" s="131"/>
      <c r="V756" s="131"/>
      <c r="W756" s="131"/>
      <c r="X756" s="131"/>
      <c r="Y756" s="131"/>
      <c r="Z756" s="131"/>
    </row>
    <row r="757" ht="15.75" customHeight="1">
      <c r="A757" s="131"/>
      <c r="B757" s="131"/>
      <c r="C757" s="131"/>
      <c r="D757" s="131"/>
      <c r="E757" s="131"/>
      <c r="F757" s="131"/>
      <c r="G757" s="131"/>
      <c r="H757" s="131"/>
      <c r="I757" s="131"/>
      <c r="J757" s="131"/>
      <c r="K757" s="131"/>
      <c r="L757" s="131"/>
      <c r="M757" s="131"/>
      <c r="N757" s="131"/>
      <c r="O757" s="131"/>
      <c r="P757" s="131"/>
      <c r="Q757" s="131"/>
      <c r="R757" s="131"/>
      <c r="S757" s="131"/>
      <c r="T757" s="131"/>
      <c r="U757" s="131"/>
      <c r="V757" s="131"/>
      <c r="W757" s="131"/>
      <c r="X757" s="131"/>
      <c r="Y757" s="131"/>
      <c r="Z757" s="131"/>
    </row>
    <row r="758" ht="15.75" customHeight="1">
      <c r="A758" s="131"/>
      <c r="B758" s="131"/>
      <c r="C758" s="131"/>
      <c r="D758" s="131"/>
      <c r="E758" s="131"/>
      <c r="F758" s="131"/>
      <c r="G758" s="131"/>
      <c r="H758" s="131"/>
      <c r="I758" s="131"/>
      <c r="J758" s="131"/>
      <c r="K758" s="131"/>
      <c r="L758" s="131"/>
      <c r="M758" s="131"/>
      <c r="N758" s="131"/>
      <c r="O758" s="131"/>
      <c r="P758" s="131"/>
      <c r="Q758" s="131"/>
      <c r="R758" s="131"/>
      <c r="S758" s="131"/>
      <c r="T758" s="131"/>
      <c r="U758" s="131"/>
      <c r="V758" s="131"/>
      <c r="W758" s="131"/>
      <c r="X758" s="131"/>
      <c r="Y758" s="131"/>
      <c r="Z758" s="131"/>
    </row>
    <row r="759" ht="15.75" customHeight="1">
      <c r="A759" s="131"/>
      <c r="B759" s="131"/>
      <c r="C759" s="131"/>
      <c r="D759" s="131"/>
      <c r="E759" s="131"/>
      <c r="F759" s="131"/>
      <c r="G759" s="131"/>
      <c r="H759" s="131"/>
      <c r="I759" s="131"/>
      <c r="J759" s="131"/>
      <c r="K759" s="131"/>
      <c r="L759" s="131"/>
      <c r="M759" s="131"/>
      <c r="N759" s="131"/>
      <c r="O759" s="131"/>
      <c r="P759" s="131"/>
      <c r="Q759" s="131"/>
      <c r="R759" s="131"/>
      <c r="S759" s="131"/>
      <c r="T759" s="131"/>
      <c r="U759" s="131"/>
      <c r="V759" s="131"/>
      <c r="W759" s="131"/>
      <c r="X759" s="131"/>
      <c r="Y759" s="131"/>
      <c r="Z759" s="131"/>
    </row>
    <row r="760" ht="15.75" customHeight="1">
      <c r="A760" s="131"/>
      <c r="B760" s="131"/>
      <c r="C760" s="131"/>
      <c r="D760" s="131"/>
      <c r="E760" s="131"/>
      <c r="F760" s="131"/>
      <c r="G760" s="131"/>
      <c r="H760" s="131"/>
      <c r="I760" s="131"/>
      <c r="J760" s="131"/>
      <c r="K760" s="131"/>
      <c r="L760" s="131"/>
      <c r="M760" s="131"/>
      <c r="N760" s="131"/>
      <c r="O760" s="131"/>
      <c r="P760" s="131"/>
      <c r="Q760" s="131"/>
      <c r="R760" s="131"/>
      <c r="S760" s="131"/>
      <c r="T760" s="131"/>
      <c r="U760" s="131"/>
      <c r="V760" s="131"/>
      <c r="W760" s="131"/>
      <c r="X760" s="131"/>
      <c r="Y760" s="131"/>
      <c r="Z760" s="131"/>
    </row>
    <row r="761" ht="15.75" customHeight="1">
      <c r="A761" s="131"/>
      <c r="B761" s="131"/>
      <c r="C761" s="131"/>
      <c r="D761" s="131"/>
      <c r="E761" s="131"/>
      <c r="F761" s="131"/>
      <c r="G761" s="131"/>
      <c r="H761" s="131"/>
      <c r="I761" s="131"/>
      <c r="J761" s="131"/>
      <c r="K761" s="131"/>
      <c r="L761" s="131"/>
      <c r="M761" s="131"/>
      <c r="N761" s="131"/>
      <c r="O761" s="131"/>
      <c r="P761" s="131"/>
      <c r="Q761" s="131"/>
      <c r="R761" s="131"/>
      <c r="S761" s="131"/>
      <c r="T761" s="131"/>
      <c r="U761" s="131"/>
      <c r="V761" s="131"/>
      <c r="W761" s="131"/>
      <c r="X761" s="131"/>
      <c r="Y761" s="131"/>
      <c r="Z761" s="131"/>
    </row>
    <row r="762" ht="15.75" customHeight="1">
      <c r="A762" s="131"/>
      <c r="B762" s="131"/>
      <c r="C762" s="131"/>
      <c r="D762" s="131"/>
      <c r="E762" s="131"/>
      <c r="F762" s="131"/>
      <c r="G762" s="131"/>
      <c r="H762" s="131"/>
      <c r="I762" s="131"/>
      <c r="J762" s="131"/>
      <c r="K762" s="131"/>
      <c r="L762" s="131"/>
      <c r="M762" s="131"/>
      <c r="N762" s="131"/>
      <c r="O762" s="131"/>
      <c r="P762" s="131"/>
      <c r="Q762" s="131"/>
      <c r="R762" s="131"/>
      <c r="S762" s="131"/>
      <c r="T762" s="131"/>
      <c r="U762" s="131"/>
      <c r="V762" s="131"/>
      <c r="W762" s="131"/>
      <c r="X762" s="131"/>
      <c r="Y762" s="131"/>
      <c r="Z762" s="131"/>
    </row>
    <row r="763" ht="15.75" customHeight="1">
      <c r="A763" s="131"/>
      <c r="B763" s="131"/>
      <c r="C763" s="131"/>
      <c r="D763" s="131"/>
      <c r="E763" s="131"/>
      <c r="F763" s="131"/>
      <c r="G763" s="131"/>
      <c r="H763" s="131"/>
      <c r="I763" s="131"/>
      <c r="J763" s="131"/>
      <c r="K763" s="131"/>
      <c r="L763" s="131"/>
      <c r="M763" s="131"/>
      <c r="N763" s="131"/>
      <c r="O763" s="131"/>
      <c r="P763" s="131"/>
      <c r="Q763" s="131"/>
      <c r="R763" s="131"/>
      <c r="S763" s="131"/>
      <c r="T763" s="131"/>
      <c r="U763" s="131"/>
      <c r="V763" s="131"/>
      <c r="W763" s="131"/>
      <c r="X763" s="131"/>
      <c r="Y763" s="131"/>
      <c r="Z763" s="131"/>
    </row>
    <row r="764" ht="15.75" customHeight="1">
      <c r="A764" s="131"/>
      <c r="B764" s="131"/>
      <c r="C764" s="131"/>
      <c r="D764" s="131"/>
      <c r="E764" s="131"/>
      <c r="F764" s="131"/>
      <c r="G764" s="131"/>
      <c r="H764" s="131"/>
      <c r="I764" s="131"/>
      <c r="J764" s="131"/>
      <c r="K764" s="131"/>
      <c r="L764" s="131"/>
      <c r="M764" s="131"/>
      <c r="N764" s="131"/>
      <c r="O764" s="131"/>
      <c r="P764" s="131"/>
      <c r="Q764" s="131"/>
      <c r="R764" s="131"/>
      <c r="S764" s="131"/>
      <c r="T764" s="131"/>
      <c r="U764" s="131"/>
      <c r="V764" s="131"/>
      <c r="W764" s="131"/>
      <c r="X764" s="131"/>
      <c r="Y764" s="131"/>
      <c r="Z764" s="131"/>
    </row>
    <row r="765" ht="15.75" customHeight="1">
      <c r="A765" s="131"/>
      <c r="B765" s="131"/>
      <c r="C765" s="131"/>
      <c r="D765" s="131"/>
      <c r="E765" s="131"/>
      <c r="F765" s="131"/>
      <c r="G765" s="131"/>
      <c r="H765" s="131"/>
      <c r="I765" s="131"/>
      <c r="J765" s="131"/>
      <c r="K765" s="131"/>
      <c r="L765" s="131"/>
      <c r="M765" s="131"/>
      <c r="N765" s="131"/>
      <c r="O765" s="131"/>
      <c r="P765" s="131"/>
      <c r="Q765" s="131"/>
      <c r="R765" s="131"/>
      <c r="S765" s="131"/>
      <c r="T765" s="131"/>
      <c r="U765" s="131"/>
      <c r="V765" s="131"/>
      <c r="W765" s="131"/>
      <c r="X765" s="131"/>
      <c r="Y765" s="131"/>
      <c r="Z765" s="131"/>
    </row>
    <row r="766" ht="15.75" customHeight="1">
      <c r="A766" s="131"/>
      <c r="B766" s="131"/>
      <c r="C766" s="131"/>
      <c r="D766" s="131"/>
      <c r="E766" s="131"/>
      <c r="F766" s="131"/>
      <c r="G766" s="131"/>
      <c r="H766" s="131"/>
      <c r="I766" s="131"/>
      <c r="J766" s="131"/>
      <c r="K766" s="131"/>
      <c r="L766" s="131"/>
      <c r="M766" s="131"/>
      <c r="N766" s="131"/>
      <c r="O766" s="131"/>
      <c r="P766" s="131"/>
      <c r="Q766" s="131"/>
      <c r="R766" s="131"/>
      <c r="S766" s="131"/>
      <c r="T766" s="131"/>
      <c r="U766" s="131"/>
      <c r="V766" s="131"/>
      <c r="W766" s="131"/>
      <c r="X766" s="131"/>
      <c r="Y766" s="131"/>
      <c r="Z766" s="131"/>
    </row>
    <row r="767" ht="15.75" customHeight="1">
      <c r="A767" s="131"/>
      <c r="B767" s="131"/>
      <c r="C767" s="131"/>
      <c r="D767" s="131"/>
      <c r="E767" s="131"/>
      <c r="F767" s="131"/>
      <c r="G767" s="131"/>
      <c r="H767" s="131"/>
      <c r="I767" s="131"/>
      <c r="J767" s="131"/>
      <c r="K767" s="131"/>
      <c r="L767" s="131"/>
      <c r="M767" s="131"/>
      <c r="N767" s="131"/>
      <c r="O767" s="131"/>
      <c r="P767" s="131"/>
      <c r="Q767" s="131"/>
      <c r="R767" s="131"/>
      <c r="S767" s="131"/>
      <c r="T767" s="131"/>
      <c r="U767" s="131"/>
      <c r="V767" s="131"/>
      <c r="W767" s="131"/>
      <c r="X767" s="131"/>
      <c r="Y767" s="131"/>
      <c r="Z767" s="131"/>
    </row>
    <row r="768" ht="15.75" customHeight="1">
      <c r="A768" s="131"/>
      <c r="B768" s="131"/>
      <c r="C768" s="131"/>
      <c r="D768" s="131"/>
      <c r="E768" s="131"/>
      <c r="F768" s="131"/>
      <c r="G768" s="131"/>
      <c r="H768" s="131"/>
      <c r="I768" s="131"/>
      <c r="J768" s="131"/>
      <c r="K768" s="131"/>
      <c r="L768" s="131"/>
      <c r="M768" s="131"/>
      <c r="N768" s="131"/>
      <c r="O768" s="131"/>
      <c r="P768" s="131"/>
      <c r="Q768" s="131"/>
      <c r="R768" s="131"/>
      <c r="S768" s="131"/>
      <c r="T768" s="131"/>
      <c r="U768" s="131"/>
      <c r="V768" s="131"/>
      <c r="W768" s="131"/>
      <c r="X768" s="131"/>
      <c r="Y768" s="131"/>
      <c r="Z768" s="131"/>
    </row>
    <row r="769" ht="15.75" customHeight="1">
      <c r="A769" s="131"/>
      <c r="B769" s="131"/>
      <c r="C769" s="131"/>
      <c r="D769" s="131"/>
      <c r="E769" s="131"/>
      <c r="F769" s="131"/>
      <c r="G769" s="131"/>
      <c r="H769" s="131"/>
      <c r="I769" s="131"/>
      <c r="J769" s="131"/>
      <c r="K769" s="131"/>
      <c r="L769" s="131"/>
      <c r="M769" s="131"/>
      <c r="N769" s="131"/>
      <c r="O769" s="131"/>
      <c r="P769" s="131"/>
      <c r="Q769" s="131"/>
      <c r="R769" s="131"/>
      <c r="S769" s="131"/>
      <c r="T769" s="131"/>
      <c r="U769" s="131"/>
      <c r="V769" s="131"/>
      <c r="W769" s="131"/>
      <c r="X769" s="131"/>
      <c r="Y769" s="131"/>
      <c r="Z769" s="131"/>
    </row>
    <row r="770" ht="15.75" customHeight="1">
      <c r="A770" s="131"/>
      <c r="B770" s="131"/>
      <c r="C770" s="131"/>
      <c r="D770" s="131"/>
      <c r="E770" s="131"/>
      <c r="F770" s="131"/>
      <c r="G770" s="131"/>
      <c r="H770" s="131"/>
      <c r="I770" s="131"/>
      <c r="J770" s="131"/>
      <c r="K770" s="131"/>
      <c r="L770" s="131"/>
      <c r="M770" s="131"/>
      <c r="N770" s="131"/>
      <c r="O770" s="131"/>
      <c r="P770" s="131"/>
      <c r="Q770" s="131"/>
      <c r="R770" s="131"/>
      <c r="S770" s="131"/>
      <c r="T770" s="131"/>
      <c r="U770" s="131"/>
      <c r="V770" s="131"/>
      <c r="W770" s="131"/>
      <c r="X770" s="131"/>
      <c r="Y770" s="131"/>
      <c r="Z770" s="131"/>
    </row>
    <row r="771" ht="15.75" customHeight="1">
      <c r="A771" s="131"/>
      <c r="B771" s="131"/>
      <c r="C771" s="131"/>
      <c r="D771" s="131"/>
      <c r="E771" s="131"/>
      <c r="F771" s="131"/>
      <c r="G771" s="131"/>
      <c r="H771" s="131"/>
      <c r="I771" s="131"/>
      <c r="J771" s="131"/>
      <c r="K771" s="131"/>
      <c r="L771" s="131"/>
      <c r="M771" s="131"/>
      <c r="N771" s="131"/>
      <c r="O771" s="131"/>
      <c r="P771" s="131"/>
      <c r="Q771" s="131"/>
      <c r="R771" s="131"/>
      <c r="S771" s="131"/>
      <c r="T771" s="131"/>
      <c r="U771" s="131"/>
      <c r="V771" s="131"/>
      <c r="W771" s="131"/>
      <c r="X771" s="131"/>
      <c r="Y771" s="131"/>
      <c r="Z771" s="131"/>
    </row>
    <row r="772" ht="15.75" customHeight="1">
      <c r="A772" s="131"/>
      <c r="B772" s="131"/>
      <c r="C772" s="131"/>
      <c r="D772" s="131"/>
      <c r="E772" s="131"/>
      <c r="F772" s="131"/>
      <c r="G772" s="131"/>
      <c r="H772" s="131"/>
      <c r="I772" s="131"/>
      <c r="J772" s="131"/>
      <c r="K772" s="131"/>
      <c r="L772" s="131"/>
      <c r="M772" s="131"/>
      <c r="N772" s="131"/>
      <c r="O772" s="131"/>
      <c r="P772" s="131"/>
      <c r="Q772" s="131"/>
      <c r="R772" s="131"/>
      <c r="S772" s="131"/>
      <c r="T772" s="131"/>
      <c r="U772" s="131"/>
      <c r="V772" s="131"/>
      <c r="W772" s="131"/>
      <c r="X772" s="131"/>
      <c r="Y772" s="131"/>
      <c r="Z772" s="131"/>
    </row>
    <row r="773" ht="15.75" customHeight="1">
      <c r="A773" s="131"/>
      <c r="B773" s="131"/>
      <c r="C773" s="131"/>
      <c r="D773" s="131"/>
      <c r="E773" s="131"/>
      <c r="F773" s="131"/>
      <c r="G773" s="131"/>
      <c r="H773" s="131"/>
      <c r="I773" s="131"/>
      <c r="J773" s="131"/>
      <c r="K773" s="131"/>
      <c r="L773" s="131"/>
      <c r="M773" s="131"/>
      <c r="N773" s="131"/>
      <c r="O773" s="131"/>
      <c r="P773" s="131"/>
      <c r="Q773" s="131"/>
      <c r="R773" s="131"/>
      <c r="S773" s="131"/>
      <c r="T773" s="131"/>
      <c r="U773" s="131"/>
      <c r="V773" s="131"/>
      <c r="W773" s="131"/>
      <c r="X773" s="131"/>
      <c r="Y773" s="131"/>
      <c r="Z773" s="131"/>
    </row>
    <row r="774" ht="15.75" customHeight="1">
      <c r="A774" s="131"/>
      <c r="B774" s="131"/>
      <c r="C774" s="131"/>
      <c r="D774" s="131"/>
      <c r="E774" s="131"/>
      <c r="F774" s="131"/>
      <c r="G774" s="131"/>
      <c r="H774" s="131"/>
      <c r="I774" s="131"/>
      <c r="J774" s="131"/>
      <c r="K774" s="131"/>
      <c r="L774" s="131"/>
      <c r="M774" s="131"/>
      <c r="N774" s="131"/>
      <c r="O774" s="131"/>
      <c r="P774" s="131"/>
      <c r="Q774" s="131"/>
      <c r="R774" s="131"/>
      <c r="S774" s="131"/>
      <c r="T774" s="131"/>
      <c r="U774" s="131"/>
      <c r="V774" s="131"/>
      <c r="W774" s="131"/>
      <c r="X774" s="131"/>
      <c r="Y774" s="131"/>
      <c r="Z774" s="131"/>
    </row>
    <row r="775" ht="15.75" customHeight="1">
      <c r="A775" s="131"/>
      <c r="B775" s="131"/>
      <c r="C775" s="131"/>
      <c r="D775" s="131"/>
      <c r="E775" s="131"/>
      <c r="F775" s="131"/>
      <c r="G775" s="131"/>
      <c r="H775" s="131"/>
      <c r="I775" s="131"/>
      <c r="J775" s="131"/>
      <c r="K775" s="131"/>
      <c r="L775" s="131"/>
      <c r="M775" s="131"/>
      <c r="N775" s="131"/>
      <c r="O775" s="131"/>
      <c r="P775" s="131"/>
      <c r="Q775" s="131"/>
      <c r="R775" s="131"/>
      <c r="S775" s="131"/>
      <c r="T775" s="131"/>
      <c r="U775" s="131"/>
      <c r="V775" s="131"/>
      <c r="W775" s="131"/>
      <c r="X775" s="131"/>
      <c r="Y775" s="131"/>
      <c r="Z775" s="131"/>
    </row>
    <row r="776" ht="15.75" customHeight="1">
      <c r="A776" s="131"/>
      <c r="B776" s="131"/>
      <c r="C776" s="131"/>
      <c r="D776" s="131"/>
      <c r="E776" s="131"/>
      <c r="F776" s="131"/>
      <c r="G776" s="131"/>
      <c r="H776" s="131"/>
      <c r="I776" s="131"/>
      <c r="J776" s="131"/>
      <c r="K776" s="131"/>
      <c r="L776" s="131"/>
      <c r="M776" s="131"/>
      <c r="N776" s="131"/>
      <c r="O776" s="131"/>
      <c r="P776" s="131"/>
      <c r="Q776" s="131"/>
      <c r="R776" s="131"/>
      <c r="S776" s="131"/>
      <c r="T776" s="131"/>
      <c r="U776" s="131"/>
      <c r="V776" s="131"/>
      <c r="W776" s="131"/>
      <c r="X776" s="131"/>
      <c r="Y776" s="131"/>
      <c r="Z776" s="131"/>
    </row>
    <row r="777" ht="15.75" customHeight="1">
      <c r="A777" s="131"/>
      <c r="B777" s="131"/>
      <c r="C777" s="131"/>
      <c r="D777" s="131"/>
      <c r="E777" s="131"/>
      <c r="F777" s="131"/>
      <c r="G777" s="131"/>
      <c r="H777" s="131"/>
      <c r="I777" s="131"/>
      <c r="J777" s="131"/>
      <c r="K777" s="131"/>
      <c r="L777" s="131"/>
      <c r="M777" s="131"/>
      <c r="N777" s="131"/>
      <c r="O777" s="131"/>
      <c r="P777" s="131"/>
      <c r="Q777" s="131"/>
      <c r="R777" s="131"/>
      <c r="S777" s="131"/>
      <c r="T777" s="131"/>
      <c r="U777" s="131"/>
      <c r="V777" s="131"/>
      <c r="W777" s="131"/>
      <c r="X777" s="131"/>
      <c r="Y777" s="131"/>
      <c r="Z777" s="131"/>
    </row>
    <row r="778" ht="15.75" customHeight="1">
      <c r="A778" s="131"/>
      <c r="B778" s="131"/>
      <c r="C778" s="131"/>
      <c r="D778" s="131"/>
      <c r="E778" s="131"/>
      <c r="F778" s="131"/>
      <c r="G778" s="131"/>
      <c r="H778" s="131"/>
      <c r="I778" s="131"/>
      <c r="J778" s="131"/>
      <c r="K778" s="131"/>
      <c r="L778" s="131"/>
      <c r="M778" s="131"/>
      <c r="N778" s="131"/>
      <c r="O778" s="131"/>
      <c r="P778" s="131"/>
      <c r="Q778" s="131"/>
      <c r="R778" s="131"/>
      <c r="S778" s="131"/>
      <c r="T778" s="131"/>
      <c r="U778" s="131"/>
      <c r="V778" s="131"/>
      <c r="W778" s="131"/>
      <c r="X778" s="131"/>
      <c r="Y778" s="131"/>
      <c r="Z778" s="131"/>
    </row>
    <row r="779" ht="15.75" customHeight="1">
      <c r="A779" s="131"/>
      <c r="B779" s="131"/>
      <c r="C779" s="131"/>
      <c r="D779" s="131"/>
      <c r="E779" s="131"/>
      <c r="F779" s="131"/>
      <c r="G779" s="131"/>
      <c r="H779" s="131"/>
      <c r="I779" s="131"/>
      <c r="J779" s="131"/>
      <c r="K779" s="131"/>
      <c r="L779" s="131"/>
      <c r="M779" s="131"/>
      <c r="N779" s="131"/>
      <c r="O779" s="131"/>
      <c r="P779" s="131"/>
      <c r="Q779" s="131"/>
      <c r="R779" s="131"/>
      <c r="S779" s="131"/>
      <c r="T779" s="131"/>
      <c r="U779" s="131"/>
      <c r="V779" s="131"/>
      <c r="W779" s="131"/>
      <c r="X779" s="131"/>
      <c r="Y779" s="131"/>
      <c r="Z779" s="131"/>
    </row>
    <row r="780" ht="15.75" customHeight="1">
      <c r="A780" s="131"/>
      <c r="B780" s="131"/>
      <c r="C780" s="131"/>
      <c r="D780" s="131"/>
      <c r="E780" s="131"/>
      <c r="F780" s="131"/>
      <c r="G780" s="131"/>
      <c r="H780" s="131"/>
      <c r="I780" s="131"/>
      <c r="J780" s="131"/>
      <c r="K780" s="131"/>
      <c r="L780" s="131"/>
      <c r="M780" s="131"/>
      <c r="N780" s="131"/>
      <c r="O780" s="131"/>
      <c r="P780" s="131"/>
      <c r="Q780" s="131"/>
      <c r="R780" s="131"/>
      <c r="S780" s="131"/>
      <c r="T780" s="131"/>
      <c r="U780" s="131"/>
      <c r="V780" s="131"/>
      <c r="W780" s="131"/>
      <c r="X780" s="131"/>
      <c r="Y780" s="131"/>
      <c r="Z780" s="131"/>
    </row>
    <row r="781" ht="15.75" customHeight="1">
      <c r="A781" s="131"/>
      <c r="B781" s="131"/>
      <c r="C781" s="131"/>
      <c r="D781" s="131"/>
      <c r="E781" s="131"/>
      <c r="F781" s="131"/>
      <c r="G781" s="131"/>
      <c r="H781" s="131"/>
      <c r="I781" s="131"/>
      <c r="J781" s="131"/>
      <c r="K781" s="131"/>
      <c r="L781" s="131"/>
      <c r="M781" s="131"/>
      <c r="N781" s="131"/>
      <c r="O781" s="131"/>
      <c r="P781" s="131"/>
      <c r="Q781" s="131"/>
      <c r="R781" s="131"/>
      <c r="S781" s="131"/>
      <c r="T781" s="131"/>
      <c r="U781" s="131"/>
      <c r="V781" s="131"/>
      <c r="W781" s="131"/>
      <c r="X781" s="131"/>
      <c r="Y781" s="131"/>
      <c r="Z781" s="131"/>
    </row>
    <row r="782" ht="15.75" customHeight="1">
      <c r="A782" s="131"/>
      <c r="B782" s="131"/>
      <c r="C782" s="131"/>
      <c r="D782" s="131"/>
      <c r="E782" s="131"/>
      <c r="F782" s="131"/>
      <c r="G782" s="131"/>
      <c r="H782" s="131"/>
      <c r="I782" s="131"/>
      <c r="J782" s="131"/>
      <c r="K782" s="131"/>
      <c r="L782" s="131"/>
      <c r="M782" s="131"/>
      <c r="N782" s="131"/>
      <c r="O782" s="131"/>
      <c r="P782" s="131"/>
      <c r="Q782" s="131"/>
      <c r="R782" s="131"/>
      <c r="S782" s="131"/>
      <c r="T782" s="131"/>
      <c r="U782" s="131"/>
      <c r="V782" s="131"/>
      <c r="W782" s="131"/>
      <c r="X782" s="131"/>
      <c r="Y782" s="131"/>
      <c r="Z782" s="131"/>
    </row>
    <row r="783" ht="15.75" customHeight="1">
      <c r="A783" s="131"/>
      <c r="B783" s="131"/>
      <c r="C783" s="131"/>
      <c r="D783" s="131"/>
      <c r="E783" s="131"/>
      <c r="F783" s="131"/>
      <c r="G783" s="131"/>
      <c r="H783" s="131"/>
      <c r="I783" s="131"/>
      <c r="J783" s="131"/>
      <c r="K783" s="131"/>
      <c r="L783" s="131"/>
      <c r="M783" s="131"/>
      <c r="N783" s="131"/>
      <c r="O783" s="131"/>
      <c r="P783" s="131"/>
      <c r="Q783" s="131"/>
      <c r="R783" s="131"/>
      <c r="S783" s="131"/>
      <c r="T783" s="131"/>
      <c r="U783" s="131"/>
      <c r="V783" s="131"/>
      <c r="W783" s="131"/>
      <c r="X783" s="131"/>
      <c r="Y783" s="131"/>
      <c r="Z783" s="131"/>
    </row>
    <row r="784" ht="15.75" customHeight="1">
      <c r="A784" s="131"/>
      <c r="B784" s="131"/>
      <c r="C784" s="131"/>
      <c r="D784" s="131"/>
      <c r="E784" s="131"/>
      <c r="F784" s="131"/>
      <c r="G784" s="131"/>
      <c r="H784" s="131"/>
      <c r="I784" s="131"/>
      <c r="J784" s="131"/>
      <c r="K784" s="131"/>
      <c r="L784" s="131"/>
      <c r="M784" s="131"/>
      <c r="N784" s="131"/>
      <c r="O784" s="131"/>
      <c r="P784" s="131"/>
      <c r="Q784" s="131"/>
      <c r="R784" s="131"/>
      <c r="S784" s="131"/>
      <c r="T784" s="131"/>
      <c r="U784" s="131"/>
      <c r="V784" s="131"/>
      <c r="W784" s="131"/>
      <c r="X784" s="131"/>
      <c r="Y784" s="131"/>
      <c r="Z784" s="131"/>
    </row>
    <row r="785" ht="15.75" customHeight="1">
      <c r="A785" s="131"/>
      <c r="B785" s="131"/>
      <c r="C785" s="131"/>
      <c r="D785" s="131"/>
      <c r="E785" s="131"/>
      <c r="F785" s="131"/>
      <c r="G785" s="131"/>
      <c r="H785" s="131"/>
      <c r="I785" s="131"/>
      <c r="J785" s="131"/>
      <c r="K785" s="131"/>
      <c r="L785" s="131"/>
      <c r="M785" s="131"/>
      <c r="N785" s="131"/>
      <c r="O785" s="131"/>
      <c r="P785" s="131"/>
      <c r="Q785" s="131"/>
      <c r="R785" s="131"/>
      <c r="S785" s="131"/>
      <c r="T785" s="131"/>
      <c r="U785" s="131"/>
      <c r="V785" s="131"/>
      <c r="W785" s="131"/>
      <c r="X785" s="131"/>
      <c r="Y785" s="131"/>
      <c r="Z785" s="131"/>
    </row>
    <row r="786" ht="15.75" customHeight="1">
      <c r="A786" s="131"/>
      <c r="B786" s="131"/>
      <c r="C786" s="131"/>
      <c r="D786" s="131"/>
      <c r="E786" s="131"/>
      <c r="F786" s="131"/>
      <c r="G786" s="131"/>
      <c r="H786" s="131"/>
      <c r="I786" s="131"/>
      <c r="J786" s="131"/>
      <c r="K786" s="131"/>
      <c r="L786" s="131"/>
      <c r="M786" s="131"/>
      <c r="N786" s="131"/>
      <c r="O786" s="131"/>
      <c r="P786" s="131"/>
      <c r="Q786" s="131"/>
      <c r="R786" s="131"/>
      <c r="S786" s="131"/>
      <c r="T786" s="131"/>
      <c r="U786" s="131"/>
      <c r="V786" s="131"/>
      <c r="W786" s="131"/>
      <c r="X786" s="131"/>
      <c r="Y786" s="131"/>
      <c r="Z786" s="131"/>
    </row>
    <row r="787" ht="15.75" customHeight="1">
      <c r="A787" s="131"/>
      <c r="B787" s="131"/>
      <c r="C787" s="131"/>
      <c r="D787" s="131"/>
      <c r="E787" s="131"/>
      <c r="F787" s="131"/>
      <c r="G787" s="131"/>
      <c r="H787" s="131"/>
      <c r="I787" s="131"/>
      <c r="J787" s="131"/>
      <c r="K787" s="131"/>
      <c r="L787" s="131"/>
      <c r="M787" s="131"/>
      <c r="N787" s="131"/>
      <c r="O787" s="131"/>
      <c r="P787" s="131"/>
      <c r="Q787" s="131"/>
      <c r="R787" s="131"/>
      <c r="S787" s="131"/>
      <c r="T787" s="131"/>
      <c r="U787" s="131"/>
      <c r="V787" s="131"/>
      <c r="W787" s="131"/>
      <c r="X787" s="131"/>
      <c r="Y787" s="131"/>
      <c r="Z787" s="131"/>
    </row>
    <row r="788" ht="15.75" customHeight="1">
      <c r="A788" s="131"/>
      <c r="B788" s="131"/>
      <c r="C788" s="131"/>
      <c r="D788" s="131"/>
      <c r="E788" s="131"/>
      <c r="F788" s="131"/>
      <c r="G788" s="131"/>
      <c r="H788" s="131"/>
      <c r="I788" s="131"/>
      <c r="J788" s="131"/>
      <c r="K788" s="131"/>
      <c r="L788" s="131"/>
      <c r="M788" s="131"/>
      <c r="N788" s="131"/>
      <c r="O788" s="131"/>
      <c r="P788" s="131"/>
      <c r="Q788" s="131"/>
      <c r="R788" s="131"/>
      <c r="S788" s="131"/>
      <c r="T788" s="131"/>
      <c r="U788" s="131"/>
      <c r="V788" s="131"/>
      <c r="W788" s="131"/>
      <c r="X788" s="131"/>
      <c r="Y788" s="131"/>
      <c r="Z788" s="131"/>
    </row>
    <row r="789" ht="15.75" customHeight="1">
      <c r="A789" s="131"/>
      <c r="B789" s="131"/>
      <c r="C789" s="131"/>
      <c r="D789" s="131"/>
      <c r="E789" s="131"/>
      <c r="F789" s="131"/>
      <c r="G789" s="131"/>
      <c r="H789" s="131"/>
      <c r="I789" s="131"/>
      <c r="J789" s="131"/>
      <c r="K789" s="131"/>
      <c r="L789" s="131"/>
      <c r="M789" s="131"/>
      <c r="N789" s="131"/>
      <c r="O789" s="131"/>
      <c r="P789" s="131"/>
      <c r="Q789" s="131"/>
      <c r="R789" s="131"/>
      <c r="S789" s="131"/>
      <c r="T789" s="131"/>
      <c r="U789" s="131"/>
      <c r="V789" s="131"/>
      <c r="W789" s="131"/>
      <c r="X789" s="131"/>
      <c r="Y789" s="131"/>
      <c r="Z789" s="131"/>
    </row>
    <row r="790" ht="15.75" customHeight="1">
      <c r="A790" s="131"/>
      <c r="B790" s="131"/>
      <c r="C790" s="131"/>
      <c r="D790" s="131"/>
      <c r="E790" s="131"/>
      <c r="F790" s="131"/>
      <c r="G790" s="131"/>
      <c r="H790" s="131"/>
      <c r="I790" s="131"/>
      <c r="J790" s="131"/>
      <c r="K790" s="131"/>
      <c r="L790" s="131"/>
      <c r="M790" s="131"/>
      <c r="N790" s="131"/>
      <c r="O790" s="131"/>
      <c r="P790" s="131"/>
      <c r="Q790" s="131"/>
      <c r="R790" s="131"/>
      <c r="S790" s="131"/>
      <c r="T790" s="131"/>
      <c r="U790" s="131"/>
      <c r="V790" s="131"/>
      <c r="W790" s="131"/>
      <c r="X790" s="131"/>
      <c r="Y790" s="131"/>
      <c r="Z790" s="131"/>
    </row>
    <row r="791" ht="15.75" customHeight="1">
      <c r="A791" s="131"/>
      <c r="B791" s="131"/>
      <c r="C791" s="131"/>
      <c r="D791" s="131"/>
      <c r="E791" s="131"/>
      <c r="F791" s="131"/>
      <c r="G791" s="131"/>
      <c r="H791" s="131"/>
      <c r="I791" s="131"/>
      <c r="J791" s="131"/>
      <c r="K791" s="131"/>
      <c r="L791" s="131"/>
      <c r="M791" s="131"/>
      <c r="N791" s="131"/>
      <c r="O791" s="131"/>
      <c r="P791" s="131"/>
      <c r="Q791" s="131"/>
      <c r="R791" s="131"/>
      <c r="S791" s="131"/>
      <c r="T791" s="131"/>
      <c r="U791" s="131"/>
      <c r="V791" s="131"/>
      <c r="W791" s="131"/>
      <c r="X791" s="131"/>
      <c r="Y791" s="131"/>
      <c r="Z791" s="131"/>
    </row>
    <row r="792" ht="15.75" customHeight="1">
      <c r="A792" s="131"/>
      <c r="B792" s="131"/>
      <c r="C792" s="131"/>
      <c r="D792" s="131"/>
      <c r="E792" s="131"/>
      <c r="F792" s="131"/>
      <c r="G792" s="131"/>
      <c r="H792" s="131"/>
      <c r="I792" s="131"/>
      <c r="J792" s="131"/>
      <c r="K792" s="131"/>
      <c r="L792" s="131"/>
      <c r="M792" s="131"/>
      <c r="N792" s="131"/>
      <c r="O792" s="131"/>
      <c r="P792" s="131"/>
      <c r="Q792" s="131"/>
      <c r="R792" s="131"/>
      <c r="S792" s="131"/>
      <c r="T792" s="131"/>
      <c r="U792" s="131"/>
      <c r="V792" s="131"/>
      <c r="W792" s="131"/>
      <c r="X792" s="131"/>
      <c r="Y792" s="131"/>
      <c r="Z792" s="131"/>
    </row>
    <row r="793" ht="15.75" customHeight="1">
      <c r="A793" s="131"/>
      <c r="B793" s="131"/>
      <c r="C793" s="131"/>
      <c r="D793" s="131"/>
      <c r="E793" s="131"/>
      <c r="F793" s="131"/>
      <c r="G793" s="131"/>
      <c r="H793" s="131"/>
      <c r="I793" s="131"/>
      <c r="J793" s="131"/>
      <c r="K793" s="131"/>
      <c r="L793" s="131"/>
      <c r="M793" s="131"/>
      <c r="N793" s="131"/>
      <c r="O793" s="131"/>
      <c r="P793" s="131"/>
      <c r="Q793" s="131"/>
      <c r="R793" s="131"/>
      <c r="S793" s="131"/>
      <c r="T793" s="131"/>
      <c r="U793" s="131"/>
      <c r="V793" s="131"/>
      <c r="W793" s="131"/>
      <c r="X793" s="131"/>
      <c r="Y793" s="131"/>
      <c r="Z793" s="131"/>
    </row>
    <row r="794" ht="15.75" customHeight="1">
      <c r="A794" s="131"/>
      <c r="B794" s="131"/>
      <c r="C794" s="131"/>
      <c r="D794" s="131"/>
      <c r="E794" s="131"/>
      <c r="F794" s="131"/>
      <c r="G794" s="131"/>
      <c r="H794" s="131"/>
      <c r="I794" s="131"/>
      <c r="J794" s="131"/>
      <c r="K794" s="131"/>
      <c r="L794" s="131"/>
      <c r="M794" s="131"/>
      <c r="N794" s="131"/>
      <c r="O794" s="131"/>
      <c r="P794" s="131"/>
      <c r="Q794" s="131"/>
      <c r="R794" s="131"/>
      <c r="S794" s="131"/>
      <c r="T794" s="131"/>
      <c r="U794" s="131"/>
      <c r="V794" s="131"/>
      <c r="W794" s="131"/>
      <c r="X794" s="131"/>
      <c r="Y794" s="131"/>
      <c r="Z794" s="131"/>
    </row>
    <row r="795" ht="15.75" customHeight="1">
      <c r="A795" s="131"/>
      <c r="B795" s="131"/>
      <c r="C795" s="131"/>
      <c r="D795" s="131"/>
      <c r="E795" s="131"/>
      <c r="F795" s="131"/>
      <c r="G795" s="131"/>
      <c r="H795" s="131"/>
      <c r="I795" s="131"/>
      <c r="J795" s="131"/>
      <c r="K795" s="131"/>
      <c r="L795" s="131"/>
      <c r="M795" s="131"/>
      <c r="N795" s="131"/>
      <c r="O795" s="131"/>
      <c r="P795" s="131"/>
      <c r="Q795" s="131"/>
      <c r="R795" s="131"/>
      <c r="S795" s="131"/>
      <c r="T795" s="131"/>
      <c r="U795" s="131"/>
      <c r="V795" s="131"/>
      <c r="W795" s="131"/>
      <c r="X795" s="131"/>
      <c r="Y795" s="131"/>
      <c r="Z795" s="131"/>
    </row>
    <row r="796" ht="15.75" customHeight="1">
      <c r="A796" s="131"/>
      <c r="B796" s="131"/>
      <c r="C796" s="131"/>
      <c r="D796" s="131"/>
      <c r="E796" s="131"/>
      <c r="F796" s="131"/>
      <c r="G796" s="131"/>
      <c r="H796" s="131"/>
      <c r="I796" s="131"/>
      <c r="J796" s="131"/>
      <c r="K796" s="131"/>
      <c r="L796" s="131"/>
      <c r="M796" s="131"/>
      <c r="N796" s="131"/>
      <c r="O796" s="131"/>
      <c r="P796" s="131"/>
      <c r="Q796" s="131"/>
      <c r="R796" s="131"/>
      <c r="S796" s="131"/>
      <c r="T796" s="131"/>
      <c r="U796" s="131"/>
      <c r="V796" s="131"/>
      <c r="W796" s="131"/>
      <c r="X796" s="131"/>
      <c r="Y796" s="131"/>
      <c r="Z796" s="131"/>
    </row>
    <row r="797" ht="15.75" customHeight="1">
      <c r="A797" s="131"/>
      <c r="B797" s="131"/>
      <c r="C797" s="131"/>
      <c r="D797" s="131"/>
      <c r="E797" s="131"/>
      <c r="F797" s="131"/>
      <c r="G797" s="131"/>
      <c r="H797" s="131"/>
      <c r="I797" s="131"/>
      <c r="J797" s="131"/>
      <c r="K797" s="131"/>
      <c r="L797" s="131"/>
      <c r="M797" s="131"/>
      <c r="N797" s="131"/>
      <c r="O797" s="131"/>
      <c r="P797" s="131"/>
      <c r="Q797" s="131"/>
      <c r="R797" s="131"/>
      <c r="S797" s="131"/>
      <c r="T797" s="131"/>
      <c r="U797" s="131"/>
      <c r="V797" s="131"/>
      <c r="W797" s="131"/>
      <c r="X797" s="131"/>
      <c r="Y797" s="131"/>
      <c r="Z797" s="131"/>
    </row>
    <row r="798" ht="15.75" customHeight="1">
      <c r="A798" s="131"/>
      <c r="B798" s="131"/>
      <c r="C798" s="131"/>
      <c r="D798" s="131"/>
      <c r="E798" s="131"/>
      <c r="F798" s="131"/>
      <c r="G798" s="131"/>
      <c r="H798" s="131"/>
      <c r="I798" s="131"/>
      <c r="J798" s="131"/>
      <c r="K798" s="131"/>
      <c r="L798" s="131"/>
      <c r="M798" s="131"/>
      <c r="N798" s="131"/>
      <c r="O798" s="131"/>
      <c r="P798" s="131"/>
      <c r="Q798" s="131"/>
      <c r="R798" s="131"/>
      <c r="S798" s="131"/>
      <c r="T798" s="131"/>
      <c r="U798" s="131"/>
      <c r="V798" s="131"/>
      <c r="W798" s="131"/>
      <c r="X798" s="131"/>
      <c r="Y798" s="131"/>
      <c r="Z798" s="131"/>
    </row>
    <row r="799" ht="15.75" customHeight="1">
      <c r="A799" s="131"/>
      <c r="B799" s="131"/>
      <c r="C799" s="131"/>
      <c r="D799" s="131"/>
      <c r="E799" s="131"/>
      <c r="F799" s="131"/>
      <c r="G799" s="131"/>
      <c r="H799" s="131"/>
      <c r="I799" s="131"/>
      <c r="J799" s="131"/>
      <c r="K799" s="131"/>
      <c r="L799" s="131"/>
      <c r="M799" s="131"/>
      <c r="N799" s="131"/>
      <c r="O799" s="131"/>
      <c r="P799" s="131"/>
      <c r="Q799" s="131"/>
      <c r="R799" s="131"/>
      <c r="S799" s="131"/>
      <c r="T799" s="131"/>
      <c r="U799" s="131"/>
      <c r="V799" s="131"/>
      <c r="W799" s="131"/>
      <c r="X799" s="131"/>
      <c r="Y799" s="131"/>
      <c r="Z799" s="131"/>
    </row>
    <row r="800" ht="15.75" customHeight="1">
      <c r="A800" s="131"/>
      <c r="B800" s="131"/>
      <c r="C800" s="131"/>
      <c r="D800" s="131"/>
      <c r="E800" s="131"/>
      <c r="F800" s="131"/>
      <c r="G800" s="131"/>
      <c r="H800" s="131"/>
      <c r="I800" s="131"/>
      <c r="J800" s="131"/>
      <c r="K800" s="131"/>
      <c r="L800" s="131"/>
      <c r="M800" s="131"/>
      <c r="N800" s="131"/>
      <c r="O800" s="131"/>
      <c r="P800" s="131"/>
      <c r="Q800" s="131"/>
      <c r="R800" s="131"/>
      <c r="S800" s="131"/>
      <c r="T800" s="131"/>
      <c r="U800" s="131"/>
      <c r="V800" s="131"/>
      <c r="W800" s="131"/>
      <c r="X800" s="131"/>
      <c r="Y800" s="131"/>
      <c r="Z800" s="131"/>
    </row>
    <row r="801" ht="15.75" customHeight="1">
      <c r="A801" s="131"/>
      <c r="B801" s="131"/>
      <c r="C801" s="131"/>
      <c r="D801" s="131"/>
      <c r="E801" s="131"/>
      <c r="F801" s="131"/>
      <c r="G801" s="131"/>
      <c r="H801" s="131"/>
      <c r="I801" s="131"/>
      <c r="J801" s="131"/>
      <c r="K801" s="131"/>
      <c r="L801" s="131"/>
      <c r="M801" s="131"/>
      <c r="N801" s="131"/>
      <c r="O801" s="131"/>
      <c r="P801" s="131"/>
      <c r="Q801" s="131"/>
      <c r="R801" s="131"/>
      <c r="S801" s="131"/>
      <c r="T801" s="131"/>
      <c r="U801" s="131"/>
      <c r="V801" s="131"/>
      <c r="W801" s="131"/>
      <c r="X801" s="131"/>
      <c r="Y801" s="131"/>
      <c r="Z801" s="131"/>
    </row>
    <row r="802" ht="15.75" customHeight="1">
      <c r="A802" s="131"/>
      <c r="B802" s="131"/>
      <c r="C802" s="131"/>
      <c r="D802" s="131"/>
      <c r="E802" s="131"/>
      <c r="F802" s="131"/>
      <c r="G802" s="131"/>
      <c r="H802" s="131"/>
      <c r="I802" s="131"/>
      <c r="J802" s="131"/>
      <c r="K802" s="131"/>
      <c r="L802" s="131"/>
      <c r="M802" s="131"/>
      <c r="N802" s="131"/>
      <c r="O802" s="131"/>
      <c r="P802" s="131"/>
      <c r="Q802" s="131"/>
      <c r="R802" s="131"/>
      <c r="S802" s="131"/>
      <c r="T802" s="131"/>
      <c r="U802" s="131"/>
      <c r="V802" s="131"/>
      <c r="W802" s="131"/>
      <c r="X802" s="131"/>
      <c r="Y802" s="131"/>
      <c r="Z802" s="131"/>
    </row>
    <row r="803" ht="15.75" customHeight="1">
      <c r="A803" s="131"/>
      <c r="B803" s="131"/>
      <c r="C803" s="131"/>
      <c r="D803" s="131"/>
      <c r="E803" s="131"/>
      <c r="F803" s="131"/>
      <c r="G803" s="131"/>
      <c r="H803" s="131"/>
      <c r="I803" s="131"/>
      <c r="J803" s="131"/>
      <c r="K803" s="131"/>
      <c r="L803" s="131"/>
      <c r="M803" s="131"/>
      <c r="N803" s="131"/>
      <c r="O803" s="131"/>
      <c r="P803" s="131"/>
      <c r="Q803" s="131"/>
      <c r="R803" s="131"/>
      <c r="S803" s="131"/>
      <c r="T803" s="131"/>
      <c r="U803" s="131"/>
      <c r="V803" s="131"/>
      <c r="W803" s="131"/>
      <c r="X803" s="131"/>
      <c r="Y803" s="131"/>
      <c r="Z803" s="131"/>
    </row>
    <row r="804" ht="15.75" customHeight="1">
      <c r="A804" s="131"/>
      <c r="B804" s="131"/>
      <c r="C804" s="131"/>
      <c r="D804" s="131"/>
      <c r="E804" s="131"/>
      <c r="F804" s="131"/>
      <c r="G804" s="131"/>
      <c r="H804" s="131"/>
      <c r="I804" s="131"/>
      <c r="J804" s="131"/>
      <c r="K804" s="131"/>
      <c r="L804" s="131"/>
      <c r="M804" s="131"/>
      <c r="N804" s="131"/>
      <c r="O804" s="131"/>
      <c r="P804" s="131"/>
      <c r="Q804" s="131"/>
      <c r="R804" s="131"/>
      <c r="S804" s="131"/>
      <c r="T804" s="131"/>
      <c r="U804" s="131"/>
      <c r="V804" s="131"/>
      <c r="W804" s="131"/>
      <c r="X804" s="131"/>
      <c r="Y804" s="131"/>
      <c r="Z804" s="131"/>
    </row>
    <row r="805" ht="15.75" customHeight="1">
      <c r="A805" s="131"/>
      <c r="B805" s="131"/>
      <c r="C805" s="131"/>
      <c r="D805" s="131"/>
      <c r="E805" s="131"/>
      <c r="F805" s="131"/>
      <c r="G805" s="131"/>
      <c r="H805" s="131"/>
      <c r="I805" s="131"/>
      <c r="J805" s="131"/>
      <c r="K805" s="131"/>
      <c r="L805" s="131"/>
      <c r="M805" s="131"/>
      <c r="N805" s="131"/>
      <c r="O805" s="131"/>
      <c r="P805" s="131"/>
      <c r="Q805" s="131"/>
      <c r="R805" s="131"/>
      <c r="S805" s="131"/>
      <c r="T805" s="131"/>
      <c r="U805" s="131"/>
      <c r="V805" s="131"/>
      <c r="W805" s="131"/>
      <c r="X805" s="131"/>
      <c r="Y805" s="131"/>
      <c r="Z805" s="131"/>
    </row>
    <row r="806" ht="15.75" customHeight="1">
      <c r="A806" s="131"/>
      <c r="B806" s="131"/>
      <c r="C806" s="131"/>
      <c r="D806" s="131"/>
      <c r="E806" s="131"/>
      <c r="F806" s="131"/>
      <c r="G806" s="131"/>
      <c r="H806" s="131"/>
      <c r="I806" s="131"/>
      <c r="J806" s="131"/>
      <c r="K806" s="131"/>
      <c r="L806" s="131"/>
      <c r="M806" s="131"/>
      <c r="N806" s="131"/>
      <c r="O806" s="131"/>
      <c r="P806" s="131"/>
      <c r="Q806" s="131"/>
      <c r="R806" s="131"/>
      <c r="S806" s="131"/>
      <c r="T806" s="131"/>
      <c r="U806" s="131"/>
      <c r="V806" s="131"/>
      <c r="W806" s="131"/>
      <c r="X806" s="131"/>
      <c r="Y806" s="131"/>
      <c r="Z806" s="131"/>
    </row>
    <row r="807" ht="15.75" customHeight="1">
      <c r="A807" s="131"/>
      <c r="B807" s="131"/>
      <c r="C807" s="131"/>
      <c r="D807" s="131"/>
      <c r="E807" s="131"/>
      <c r="F807" s="131"/>
      <c r="G807" s="131"/>
      <c r="H807" s="131"/>
      <c r="I807" s="131"/>
      <c r="J807" s="131"/>
      <c r="K807" s="131"/>
      <c r="L807" s="131"/>
      <c r="M807" s="131"/>
      <c r="N807" s="131"/>
      <c r="O807" s="131"/>
      <c r="P807" s="131"/>
      <c r="Q807" s="131"/>
      <c r="R807" s="131"/>
      <c r="S807" s="131"/>
      <c r="T807" s="131"/>
      <c r="U807" s="131"/>
      <c r="V807" s="131"/>
      <c r="W807" s="131"/>
      <c r="X807" s="131"/>
      <c r="Y807" s="131"/>
      <c r="Z807" s="131"/>
    </row>
    <row r="808" ht="15.75" customHeight="1">
      <c r="A808" s="131"/>
      <c r="B808" s="131"/>
      <c r="C808" s="131"/>
      <c r="D808" s="131"/>
      <c r="E808" s="131"/>
      <c r="F808" s="131"/>
      <c r="G808" s="131"/>
      <c r="H808" s="131"/>
      <c r="I808" s="131"/>
      <c r="J808" s="131"/>
      <c r="K808" s="131"/>
      <c r="L808" s="131"/>
      <c r="M808" s="131"/>
      <c r="N808" s="131"/>
      <c r="O808" s="131"/>
      <c r="P808" s="131"/>
      <c r="Q808" s="131"/>
      <c r="R808" s="131"/>
      <c r="S808" s="131"/>
      <c r="T808" s="131"/>
      <c r="U808" s="131"/>
      <c r="V808" s="131"/>
      <c r="W808" s="131"/>
      <c r="X808" s="131"/>
      <c r="Y808" s="131"/>
      <c r="Z808" s="131"/>
    </row>
    <row r="809" ht="15.75" customHeight="1">
      <c r="A809" s="131"/>
      <c r="B809" s="131"/>
      <c r="C809" s="131"/>
      <c r="D809" s="131"/>
      <c r="E809" s="131"/>
      <c r="F809" s="131"/>
      <c r="G809" s="131"/>
      <c r="H809" s="131"/>
      <c r="I809" s="131"/>
      <c r="J809" s="131"/>
      <c r="K809" s="131"/>
      <c r="L809" s="131"/>
      <c r="M809" s="131"/>
      <c r="N809" s="131"/>
      <c r="O809" s="131"/>
      <c r="P809" s="131"/>
      <c r="Q809" s="131"/>
      <c r="R809" s="131"/>
      <c r="S809" s="131"/>
      <c r="T809" s="131"/>
      <c r="U809" s="131"/>
      <c r="V809" s="131"/>
      <c r="W809" s="131"/>
      <c r="X809" s="131"/>
      <c r="Y809" s="131"/>
      <c r="Z809" s="131"/>
    </row>
    <row r="810" ht="15.75" customHeight="1">
      <c r="A810" s="131"/>
      <c r="B810" s="131"/>
      <c r="C810" s="131"/>
      <c r="D810" s="131"/>
      <c r="E810" s="131"/>
      <c r="F810" s="131"/>
      <c r="G810" s="131"/>
      <c r="H810" s="131"/>
      <c r="I810" s="131"/>
      <c r="J810" s="131"/>
      <c r="K810" s="131"/>
      <c r="L810" s="131"/>
      <c r="M810" s="131"/>
      <c r="N810" s="131"/>
      <c r="O810" s="131"/>
      <c r="P810" s="131"/>
      <c r="Q810" s="131"/>
      <c r="R810" s="131"/>
      <c r="S810" s="131"/>
      <c r="T810" s="131"/>
      <c r="U810" s="131"/>
      <c r="V810" s="131"/>
      <c r="W810" s="131"/>
      <c r="X810" s="131"/>
      <c r="Y810" s="131"/>
      <c r="Z810" s="131"/>
    </row>
    <row r="811" ht="15.75" customHeight="1">
      <c r="A811" s="131"/>
      <c r="B811" s="131"/>
      <c r="C811" s="131"/>
      <c r="D811" s="131"/>
      <c r="E811" s="131"/>
      <c r="F811" s="131"/>
      <c r="G811" s="131"/>
      <c r="H811" s="131"/>
      <c r="I811" s="131"/>
      <c r="J811" s="131"/>
      <c r="K811" s="131"/>
      <c r="L811" s="131"/>
      <c r="M811" s="131"/>
      <c r="N811" s="131"/>
      <c r="O811" s="131"/>
      <c r="P811" s="131"/>
      <c r="Q811" s="131"/>
      <c r="R811" s="131"/>
      <c r="S811" s="131"/>
      <c r="T811" s="131"/>
      <c r="U811" s="131"/>
      <c r="V811" s="131"/>
      <c r="W811" s="131"/>
      <c r="X811" s="131"/>
      <c r="Y811" s="131"/>
      <c r="Z811" s="131"/>
    </row>
    <row r="812" ht="15.75" customHeight="1">
      <c r="A812" s="131"/>
      <c r="B812" s="131"/>
      <c r="C812" s="131"/>
      <c r="D812" s="131"/>
      <c r="E812" s="131"/>
      <c r="F812" s="131"/>
      <c r="G812" s="131"/>
      <c r="H812" s="131"/>
      <c r="I812" s="131"/>
      <c r="J812" s="131"/>
      <c r="K812" s="131"/>
      <c r="L812" s="131"/>
      <c r="M812" s="131"/>
      <c r="N812" s="131"/>
      <c r="O812" s="131"/>
      <c r="P812" s="131"/>
      <c r="Q812" s="131"/>
      <c r="R812" s="131"/>
      <c r="S812" s="131"/>
      <c r="T812" s="131"/>
      <c r="U812" s="131"/>
      <c r="V812" s="131"/>
      <c r="W812" s="131"/>
      <c r="X812" s="131"/>
      <c r="Y812" s="131"/>
      <c r="Z812" s="131"/>
    </row>
    <row r="813" ht="15.75" customHeight="1">
      <c r="A813" s="131"/>
      <c r="B813" s="131"/>
      <c r="C813" s="131"/>
      <c r="D813" s="131"/>
      <c r="E813" s="131"/>
      <c r="F813" s="131"/>
      <c r="G813" s="131"/>
      <c r="H813" s="131"/>
      <c r="I813" s="131"/>
      <c r="J813" s="131"/>
      <c r="K813" s="131"/>
      <c r="L813" s="131"/>
      <c r="M813" s="131"/>
      <c r="N813" s="131"/>
      <c r="O813" s="131"/>
      <c r="P813" s="131"/>
      <c r="Q813" s="131"/>
      <c r="R813" s="131"/>
      <c r="S813" s="131"/>
      <c r="T813" s="131"/>
      <c r="U813" s="131"/>
      <c r="V813" s="131"/>
      <c r="W813" s="131"/>
      <c r="X813" s="131"/>
      <c r="Y813" s="131"/>
      <c r="Z813" s="131"/>
    </row>
    <row r="814" ht="15.75" customHeight="1">
      <c r="A814" s="131"/>
      <c r="B814" s="131"/>
      <c r="C814" s="131"/>
      <c r="D814" s="131"/>
      <c r="E814" s="131"/>
      <c r="F814" s="131"/>
      <c r="G814" s="131"/>
      <c r="H814" s="131"/>
      <c r="I814" s="131"/>
      <c r="J814" s="131"/>
      <c r="K814" s="131"/>
      <c r="L814" s="131"/>
      <c r="M814" s="131"/>
      <c r="N814" s="131"/>
      <c r="O814" s="131"/>
      <c r="P814" s="131"/>
      <c r="Q814" s="131"/>
      <c r="R814" s="131"/>
      <c r="S814" s="131"/>
      <c r="T814" s="131"/>
      <c r="U814" s="131"/>
      <c r="V814" s="131"/>
      <c r="W814" s="131"/>
      <c r="X814" s="131"/>
      <c r="Y814" s="131"/>
      <c r="Z814" s="131"/>
    </row>
    <row r="815" ht="15.75" customHeight="1">
      <c r="A815" s="131"/>
      <c r="B815" s="131"/>
      <c r="C815" s="131"/>
      <c r="D815" s="131"/>
      <c r="E815" s="131"/>
      <c r="F815" s="131"/>
      <c r="G815" s="131"/>
      <c r="H815" s="131"/>
      <c r="I815" s="131"/>
      <c r="J815" s="131"/>
      <c r="K815" s="131"/>
      <c r="L815" s="131"/>
      <c r="M815" s="131"/>
      <c r="N815" s="131"/>
      <c r="O815" s="131"/>
      <c r="P815" s="131"/>
      <c r="Q815" s="131"/>
      <c r="R815" s="131"/>
      <c r="S815" s="131"/>
      <c r="T815" s="131"/>
      <c r="U815" s="131"/>
      <c r="V815" s="131"/>
      <c r="W815" s="131"/>
      <c r="X815" s="131"/>
      <c r="Y815" s="131"/>
      <c r="Z815" s="131"/>
    </row>
    <row r="816" ht="15.75" customHeight="1">
      <c r="A816" s="131"/>
      <c r="B816" s="131"/>
      <c r="C816" s="131"/>
      <c r="D816" s="131"/>
      <c r="E816" s="131"/>
      <c r="F816" s="131"/>
      <c r="G816" s="131"/>
      <c r="H816" s="131"/>
      <c r="I816" s="131"/>
      <c r="J816" s="131"/>
      <c r="K816" s="131"/>
      <c r="L816" s="131"/>
      <c r="M816" s="131"/>
      <c r="N816" s="131"/>
      <c r="O816" s="131"/>
      <c r="P816" s="131"/>
      <c r="Q816" s="131"/>
      <c r="R816" s="131"/>
      <c r="S816" s="131"/>
      <c r="T816" s="131"/>
      <c r="U816" s="131"/>
      <c r="V816" s="131"/>
      <c r="W816" s="131"/>
      <c r="X816" s="131"/>
      <c r="Y816" s="131"/>
      <c r="Z816" s="131"/>
    </row>
    <row r="817" ht="15.75" customHeight="1">
      <c r="A817" s="131"/>
      <c r="B817" s="131"/>
      <c r="C817" s="131"/>
      <c r="D817" s="131"/>
      <c r="E817" s="131"/>
      <c r="F817" s="131"/>
      <c r="G817" s="131"/>
      <c r="H817" s="131"/>
      <c r="I817" s="131"/>
      <c r="J817" s="131"/>
      <c r="K817" s="131"/>
      <c r="L817" s="131"/>
      <c r="M817" s="131"/>
      <c r="N817" s="131"/>
      <c r="O817" s="131"/>
      <c r="P817" s="131"/>
      <c r="Q817" s="131"/>
      <c r="R817" s="131"/>
      <c r="S817" s="131"/>
      <c r="T817" s="131"/>
      <c r="U817" s="131"/>
      <c r="V817" s="131"/>
      <c r="W817" s="131"/>
      <c r="X817" s="131"/>
      <c r="Y817" s="131"/>
      <c r="Z817" s="131"/>
    </row>
    <row r="818" ht="15.75" customHeight="1">
      <c r="A818" s="131"/>
      <c r="B818" s="131"/>
      <c r="C818" s="131"/>
      <c r="D818" s="131"/>
      <c r="E818" s="131"/>
      <c r="F818" s="131"/>
      <c r="G818" s="131"/>
      <c r="H818" s="131"/>
      <c r="I818" s="131"/>
      <c r="J818" s="131"/>
      <c r="K818" s="131"/>
      <c r="L818" s="131"/>
      <c r="M818" s="131"/>
      <c r="N818" s="131"/>
      <c r="O818" s="131"/>
      <c r="P818" s="131"/>
      <c r="Q818" s="131"/>
      <c r="R818" s="131"/>
      <c r="S818" s="131"/>
      <c r="T818" s="131"/>
      <c r="U818" s="131"/>
      <c r="V818" s="131"/>
      <c r="W818" s="131"/>
      <c r="X818" s="131"/>
      <c r="Y818" s="131"/>
      <c r="Z818" s="131"/>
    </row>
    <row r="819" ht="15.75" customHeight="1">
      <c r="A819" s="131"/>
      <c r="B819" s="131"/>
      <c r="C819" s="131"/>
      <c r="D819" s="131"/>
      <c r="E819" s="131"/>
      <c r="F819" s="131"/>
      <c r="G819" s="131"/>
      <c r="H819" s="131"/>
      <c r="I819" s="131"/>
      <c r="J819" s="131"/>
      <c r="K819" s="131"/>
      <c r="L819" s="131"/>
      <c r="M819" s="131"/>
      <c r="N819" s="131"/>
      <c r="O819" s="131"/>
      <c r="P819" s="131"/>
      <c r="Q819" s="131"/>
      <c r="R819" s="131"/>
      <c r="S819" s="131"/>
      <c r="T819" s="131"/>
      <c r="U819" s="131"/>
      <c r="V819" s="131"/>
      <c r="W819" s="131"/>
      <c r="X819" s="131"/>
      <c r="Y819" s="131"/>
      <c r="Z819" s="131"/>
    </row>
    <row r="820" ht="15.75" customHeight="1">
      <c r="A820" s="131"/>
      <c r="B820" s="131"/>
      <c r="C820" s="131"/>
      <c r="D820" s="131"/>
      <c r="E820" s="131"/>
      <c r="F820" s="131"/>
      <c r="G820" s="131"/>
      <c r="H820" s="131"/>
      <c r="I820" s="131"/>
      <c r="J820" s="131"/>
      <c r="K820" s="131"/>
      <c r="L820" s="131"/>
      <c r="M820" s="131"/>
      <c r="N820" s="131"/>
      <c r="O820" s="131"/>
      <c r="P820" s="131"/>
      <c r="Q820" s="131"/>
      <c r="R820" s="131"/>
      <c r="S820" s="131"/>
      <c r="T820" s="131"/>
      <c r="U820" s="131"/>
      <c r="V820" s="131"/>
      <c r="W820" s="131"/>
      <c r="X820" s="131"/>
      <c r="Y820" s="131"/>
      <c r="Z820" s="131"/>
    </row>
    <row r="821" ht="15.75" customHeight="1">
      <c r="A821" s="131"/>
      <c r="B821" s="131"/>
      <c r="C821" s="131"/>
      <c r="D821" s="131"/>
      <c r="E821" s="131"/>
      <c r="F821" s="131"/>
      <c r="G821" s="131"/>
      <c r="H821" s="131"/>
      <c r="I821" s="131"/>
      <c r="J821" s="131"/>
      <c r="K821" s="131"/>
      <c r="L821" s="131"/>
      <c r="M821" s="131"/>
      <c r="N821" s="131"/>
      <c r="O821" s="131"/>
      <c r="P821" s="131"/>
      <c r="Q821" s="131"/>
      <c r="R821" s="131"/>
      <c r="S821" s="131"/>
      <c r="T821" s="131"/>
      <c r="U821" s="131"/>
      <c r="V821" s="131"/>
      <c r="W821" s="131"/>
      <c r="X821" s="131"/>
      <c r="Y821" s="131"/>
      <c r="Z821" s="131"/>
    </row>
    <row r="822" ht="15.75" customHeight="1">
      <c r="A822" s="131"/>
      <c r="B822" s="131"/>
      <c r="C822" s="131"/>
      <c r="D822" s="131"/>
      <c r="E822" s="131"/>
      <c r="F822" s="131"/>
      <c r="G822" s="131"/>
      <c r="H822" s="131"/>
      <c r="I822" s="131"/>
      <c r="J822" s="131"/>
      <c r="K822" s="131"/>
      <c r="L822" s="131"/>
      <c r="M822" s="131"/>
      <c r="N822" s="131"/>
      <c r="O822" s="131"/>
      <c r="P822" s="131"/>
      <c r="Q822" s="131"/>
      <c r="R822" s="131"/>
      <c r="S822" s="131"/>
      <c r="T822" s="131"/>
      <c r="U822" s="131"/>
      <c r="V822" s="131"/>
      <c r="W822" s="131"/>
      <c r="X822" s="131"/>
      <c r="Y822" s="131"/>
      <c r="Z822" s="131"/>
    </row>
    <row r="823" ht="15.75" customHeight="1">
      <c r="A823" s="131"/>
      <c r="B823" s="131"/>
      <c r="C823" s="131"/>
      <c r="D823" s="131"/>
      <c r="E823" s="131"/>
      <c r="F823" s="131"/>
      <c r="G823" s="131"/>
      <c r="H823" s="131"/>
      <c r="I823" s="131"/>
      <c r="J823" s="131"/>
      <c r="K823" s="131"/>
      <c r="L823" s="131"/>
      <c r="M823" s="131"/>
      <c r="N823" s="131"/>
      <c r="O823" s="131"/>
      <c r="P823" s="131"/>
      <c r="Q823" s="131"/>
      <c r="R823" s="131"/>
      <c r="S823" s="131"/>
      <c r="T823" s="131"/>
      <c r="U823" s="131"/>
      <c r="V823" s="131"/>
      <c r="W823" s="131"/>
      <c r="X823" s="131"/>
      <c r="Y823" s="131"/>
      <c r="Z823" s="131"/>
    </row>
    <row r="824" ht="15.75" customHeight="1">
      <c r="A824" s="131"/>
      <c r="B824" s="131"/>
      <c r="C824" s="131"/>
      <c r="D824" s="131"/>
      <c r="E824" s="131"/>
      <c r="F824" s="131"/>
      <c r="G824" s="131"/>
      <c r="H824" s="131"/>
      <c r="I824" s="131"/>
      <c r="J824" s="131"/>
      <c r="K824" s="131"/>
      <c r="L824" s="131"/>
      <c r="M824" s="131"/>
      <c r="N824" s="131"/>
      <c r="O824" s="131"/>
      <c r="P824" s="131"/>
      <c r="Q824" s="131"/>
      <c r="R824" s="131"/>
      <c r="S824" s="131"/>
      <c r="T824" s="131"/>
      <c r="U824" s="131"/>
      <c r="V824" s="131"/>
      <c r="W824" s="131"/>
      <c r="X824" s="131"/>
      <c r="Y824" s="131"/>
      <c r="Z824" s="131"/>
    </row>
    <row r="825" ht="15.75" customHeight="1">
      <c r="A825" s="131"/>
      <c r="B825" s="131"/>
      <c r="C825" s="131"/>
      <c r="D825" s="131"/>
      <c r="E825" s="131"/>
      <c r="F825" s="131"/>
      <c r="G825" s="131"/>
      <c r="H825" s="131"/>
      <c r="I825" s="131"/>
      <c r="J825" s="131"/>
      <c r="K825" s="131"/>
      <c r="L825" s="131"/>
      <c r="M825" s="131"/>
      <c r="N825" s="131"/>
      <c r="O825" s="131"/>
      <c r="P825" s="131"/>
      <c r="Q825" s="131"/>
      <c r="R825" s="131"/>
      <c r="S825" s="131"/>
      <c r="T825" s="131"/>
      <c r="U825" s="131"/>
      <c r="V825" s="131"/>
      <c r="W825" s="131"/>
      <c r="X825" s="131"/>
      <c r="Y825" s="131"/>
      <c r="Z825" s="131"/>
    </row>
    <row r="826" ht="15.75" customHeight="1">
      <c r="A826" s="131"/>
      <c r="B826" s="131"/>
      <c r="C826" s="131"/>
      <c r="D826" s="131"/>
      <c r="E826" s="131"/>
      <c r="F826" s="131"/>
      <c r="G826" s="131"/>
      <c r="H826" s="131"/>
      <c r="I826" s="131"/>
      <c r="J826" s="131"/>
      <c r="K826" s="131"/>
      <c r="L826" s="131"/>
      <c r="M826" s="131"/>
      <c r="N826" s="131"/>
      <c r="O826" s="131"/>
      <c r="P826" s="131"/>
      <c r="Q826" s="131"/>
      <c r="R826" s="131"/>
      <c r="S826" s="131"/>
      <c r="T826" s="131"/>
      <c r="U826" s="131"/>
      <c r="V826" s="131"/>
      <c r="W826" s="131"/>
      <c r="X826" s="131"/>
      <c r="Y826" s="131"/>
      <c r="Z826" s="131"/>
    </row>
    <row r="827" ht="15.75" customHeight="1">
      <c r="A827" s="131"/>
      <c r="B827" s="131"/>
      <c r="C827" s="131"/>
      <c r="D827" s="131"/>
      <c r="E827" s="131"/>
      <c r="F827" s="131"/>
      <c r="G827" s="131"/>
      <c r="H827" s="131"/>
      <c r="I827" s="131"/>
      <c r="J827" s="131"/>
      <c r="K827" s="131"/>
      <c r="L827" s="131"/>
      <c r="M827" s="131"/>
      <c r="N827" s="131"/>
      <c r="O827" s="131"/>
      <c r="P827" s="131"/>
      <c r="Q827" s="131"/>
      <c r="R827" s="131"/>
      <c r="S827" s="131"/>
      <c r="T827" s="131"/>
      <c r="U827" s="131"/>
      <c r="V827" s="131"/>
      <c r="W827" s="131"/>
      <c r="X827" s="131"/>
      <c r="Y827" s="131"/>
      <c r="Z827" s="131"/>
    </row>
    <row r="828" ht="15.75" customHeight="1">
      <c r="A828" s="131"/>
      <c r="B828" s="131"/>
      <c r="C828" s="131"/>
      <c r="D828" s="131"/>
      <c r="E828" s="131"/>
      <c r="F828" s="131"/>
      <c r="G828" s="131"/>
      <c r="H828" s="131"/>
      <c r="I828" s="131"/>
      <c r="J828" s="131"/>
      <c r="K828" s="131"/>
      <c r="L828" s="131"/>
      <c r="M828" s="131"/>
      <c r="N828" s="131"/>
      <c r="O828" s="131"/>
      <c r="P828" s="131"/>
      <c r="Q828" s="131"/>
      <c r="R828" s="131"/>
      <c r="S828" s="131"/>
      <c r="T828" s="131"/>
      <c r="U828" s="131"/>
      <c r="V828" s="131"/>
      <c r="W828" s="131"/>
      <c r="X828" s="131"/>
      <c r="Y828" s="131"/>
      <c r="Z828" s="131"/>
    </row>
    <row r="829" ht="15.75" customHeight="1">
      <c r="A829" s="131"/>
      <c r="B829" s="131"/>
      <c r="C829" s="131"/>
      <c r="D829" s="131"/>
      <c r="E829" s="131"/>
      <c r="F829" s="131"/>
      <c r="G829" s="131"/>
      <c r="H829" s="131"/>
      <c r="I829" s="131"/>
      <c r="J829" s="131"/>
      <c r="K829" s="131"/>
      <c r="L829" s="131"/>
      <c r="M829" s="131"/>
      <c r="N829" s="131"/>
      <c r="O829" s="131"/>
      <c r="P829" s="131"/>
      <c r="Q829" s="131"/>
      <c r="R829" s="131"/>
      <c r="S829" s="131"/>
      <c r="T829" s="131"/>
      <c r="U829" s="131"/>
      <c r="V829" s="131"/>
      <c r="W829" s="131"/>
      <c r="X829" s="131"/>
      <c r="Y829" s="131"/>
      <c r="Z829" s="131"/>
    </row>
    <row r="830" ht="15.75" customHeight="1">
      <c r="A830" s="131"/>
      <c r="B830" s="131"/>
      <c r="C830" s="131"/>
      <c r="D830" s="131"/>
      <c r="E830" s="131"/>
      <c r="F830" s="131"/>
      <c r="G830" s="131"/>
      <c r="H830" s="131"/>
      <c r="I830" s="131"/>
      <c r="J830" s="131"/>
      <c r="K830" s="131"/>
      <c r="L830" s="131"/>
      <c r="M830" s="131"/>
      <c r="N830" s="131"/>
      <c r="O830" s="131"/>
      <c r="P830" s="131"/>
      <c r="Q830" s="131"/>
      <c r="R830" s="131"/>
      <c r="S830" s="131"/>
      <c r="T830" s="131"/>
      <c r="U830" s="131"/>
      <c r="V830" s="131"/>
      <c r="W830" s="131"/>
      <c r="X830" s="131"/>
      <c r="Y830" s="131"/>
      <c r="Z830" s="131"/>
    </row>
    <row r="831" ht="15.75" customHeight="1">
      <c r="A831" s="131"/>
      <c r="B831" s="131"/>
      <c r="C831" s="131"/>
      <c r="D831" s="131"/>
      <c r="E831" s="131"/>
      <c r="F831" s="131"/>
      <c r="G831" s="131"/>
      <c r="H831" s="131"/>
      <c r="I831" s="131"/>
      <c r="J831" s="131"/>
      <c r="K831" s="131"/>
      <c r="L831" s="131"/>
      <c r="M831" s="131"/>
      <c r="N831" s="131"/>
      <c r="O831" s="131"/>
      <c r="P831" s="131"/>
      <c r="Q831" s="131"/>
      <c r="R831" s="131"/>
      <c r="S831" s="131"/>
      <c r="T831" s="131"/>
      <c r="U831" s="131"/>
      <c r="V831" s="131"/>
      <c r="W831" s="131"/>
      <c r="X831" s="131"/>
      <c r="Y831" s="131"/>
      <c r="Z831" s="131"/>
    </row>
    <row r="832" ht="15.75" customHeight="1">
      <c r="A832" s="131"/>
      <c r="B832" s="131"/>
      <c r="C832" s="131"/>
      <c r="D832" s="131"/>
      <c r="E832" s="131"/>
      <c r="F832" s="131"/>
      <c r="G832" s="131"/>
      <c r="H832" s="131"/>
      <c r="I832" s="131"/>
      <c r="J832" s="131"/>
      <c r="K832" s="131"/>
      <c r="L832" s="131"/>
      <c r="M832" s="131"/>
      <c r="N832" s="131"/>
      <c r="O832" s="131"/>
      <c r="P832" s="131"/>
      <c r="Q832" s="131"/>
      <c r="R832" s="131"/>
      <c r="S832" s="131"/>
      <c r="T832" s="131"/>
      <c r="U832" s="131"/>
      <c r="V832" s="131"/>
      <c r="W832" s="131"/>
      <c r="X832" s="131"/>
      <c r="Y832" s="131"/>
      <c r="Z832" s="131"/>
    </row>
    <row r="833" ht="15.75" customHeight="1">
      <c r="A833" s="131"/>
      <c r="B833" s="131"/>
      <c r="C833" s="131"/>
      <c r="D833" s="131"/>
      <c r="E833" s="131"/>
      <c r="F833" s="131"/>
      <c r="G833" s="131"/>
      <c r="H833" s="131"/>
      <c r="I833" s="131"/>
      <c r="J833" s="131"/>
      <c r="K833" s="131"/>
      <c r="L833" s="131"/>
      <c r="M833" s="131"/>
      <c r="N833" s="131"/>
      <c r="O833" s="131"/>
      <c r="P833" s="131"/>
      <c r="Q833" s="131"/>
      <c r="R833" s="131"/>
      <c r="S833" s="131"/>
      <c r="T833" s="131"/>
      <c r="U833" s="131"/>
      <c r="V833" s="131"/>
      <c r="W833" s="131"/>
      <c r="X833" s="131"/>
      <c r="Y833" s="131"/>
      <c r="Z833" s="131"/>
    </row>
    <row r="834" ht="15.75" customHeight="1">
      <c r="A834" s="131"/>
      <c r="B834" s="131"/>
      <c r="C834" s="131"/>
      <c r="D834" s="131"/>
      <c r="E834" s="131"/>
      <c r="F834" s="131"/>
      <c r="G834" s="131"/>
      <c r="H834" s="131"/>
      <c r="I834" s="131"/>
      <c r="J834" s="131"/>
      <c r="K834" s="131"/>
      <c r="L834" s="131"/>
      <c r="M834" s="131"/>
      <c r="N834" s="131"/>
      <c r="O834" s="131"/>
      <c r="P834" s="131"/>
      <c r="Q834" s="131"/>
      <c r="R834" s="131"/>
      <c r="S834" s="131"/>
      <c r="T834" s="131"/>
      <c r="U834" s="131"/>
      <c r="V834" s="131"/>
      <c r="W834" s="131"/>
      <c r="X834" s="131"/>
      <c r="Y834" s="131"/>
      <c r="Z834" s="131"/>
    </row>
    <row r="835" ht="15.75" customHeight="1">
      <c r="A835" s="131"/>
      <c r="B835" s="131"/>
      <c r="C835" s="131"/>
      <c r="D835" s="131"/>
      <c r="E835" s="131"/>
      <c r="F835" s="131"/>
      <c r="G835" s="131"/>
      <c r="H835" s="131"/>
      <c r="I835" s="131"/>
      <c r="J835" s="131"/>
      <c r="K835" s="131"/>
      <c r="L835" s="131"/>
      <c r="M835" s="131"/>
      <c r="N835" s="131"/>
      <c r="O835" s="131"/>
      <c r="P835" s="131"/>
      <c r="Q835" s="131"/>
      <c r="R835" s="131"/>
      <c r="S835" s="131"/>
      <c r="T835" s="131"/>
      <c r="U835" s="131"/>
      <c r="V835" s="131"/>
      <c r="W835" s="131"/>
      <c r="X835" s="131"/>
      <c r="Y835" s="131"/>
      <c r="Z835" s="131"/>
    </row>
    <row r="836" ht="15.75" customHeight="1">
      <c r="A836" s="131"/>
      <c r="B836" s="131"/>
      <c r="C836" s="131"/>
      <c r="D836" s="131"/>
      <c r="E836" s="131"/>
      <c r="F836" s="131"/>
      <c r="G836" s="131"/>
      <c r="H836" s="131"/>
      <c r="I836" s="131"/>
      <c r="J836" s="131"/>
      <c r="K836" s="131"/>
      <c r="L836" s="131"/>
      <c r="M836" s="131"/>
      <c r="N836" s="131"/>
      <c r="O836" s="131"/>
      <c r="P836" s="131"/>
      <c r="Q836" s="131"/>
      <c r="R836" s="131"/>
      <c r="S836" s="131"/>
      <c r="T836" s="131"/>
      <c r="U836" s="131"/>
      <c r="V836" s="131"/>
      <c r="W836" s="131"/>
      <c r="X836" s="131"/>
      <c r="Y836" s="131"/>
      <c r="Z836" s="131"/>
    </row>
    <row r="837" ht="15.75" customHeight="1">
      <c r="A837" s="131"/>
      <c r="B837" s="131"/>
      <c r="C837" s="131"/>
      <c r="D837" s="131"/>
      <c r="E837" s="131"/>
      <c r="F837" s="131"/>
      <c r="G837" s="131"/>
      <c r="H837" s="131"/>
      <c r="I837" s="131"/>
      <c r="J837" s="131"/>
      <c r="K837" s="131"/>
      <c r="L837" s="131"/>
      <c r="M837" s="131"/>
      <c r="N837" s="131"/>
      <c r="O837" s="131"/>
      <c r="P837" s="131"/>
      <c r="Q837" s="131"/>
      <c r="R837" s="131"/>
      <c r="S837" s="131"/>
      <c r="T837" s="131"/>
      <c r="U837" s="131"/>
      <c r="V837" s="131"/>
      <c r="W837" s="131"/>
      <c r="X837" s="131"/>
      <c r="Y837" s="131"/>
      <c r="Z837" s="131"/>
    </row>
    <row r="838" ht="15.75" customHeight="1">
      <c r="A838" s="131"/>
      <c r="B838" s="131"/>
      <c r="C838" s="131"/>
      <c r="D838" s="131"/>
      <c r="E838" s="131"/>
      <c r="F838" s="131"/>
      <c r="G838" s="131"/>
      <c r="H838" s="131"/>
      <c r="I838" s="131"/>
      <c r="J838" s="131"/>
      <c r="K838" s="131"/>
      <c r="L838" s="131"/>
      <c r="M838" s="131"/>
      <c r="N838" s="131"/>
      <c r="O838" s="131"/>
      <c r="P838" s="131"/>
      <c r="Q838" s="131"/>
      <c r="R838" s="131"/>
      <c r="S838" s="131"/>
      <c r="T838" s="131"/>
      <c r="U838" s="131"/>
      <c r="V838" s="131"/>
      <c r="W838" s="131"/>
      <c r="X838" s="131"/>
      <c r="Y838" s="131"/>
      <c r="Z838" s="131"/>
    </row>
    <row r="839" ht="15.75" customHeight="1">
      <c r="A839" s="131"/>
      <c r="B839" s="131"/>
      <c r="C839" s="131"/>
      <c r="D839" s="131"/>
      <c r="E839" s="131"/>
      <c r="F839" s="131"/>
      <c r="G839" s="131"/>
      <c r="H839" s="131"/>
      <c r="I839" s="131"/>
      <c r="J839" s="131"/>
      <c r="K839" s="131"/>
      <c r="L839" s="131"/>
      <c r="M839" s="131"/>
      <c r="N839" s="131"/>
      <c r="O839" s="131"/>
      <c r="P839" s="131"/>
      <c r="Q839" s="131"/>
      <c r="R839" s="131"/>
      <c r="S839" s="131"/>
      <c r="T839" s="131"/>
      <c r="U839" s="131"/>
      <c r="V839" s="131"/>
      <c r="W839" s="131"/>
      <c r="X839" s="131"/>
      <c r="Y839" s="131"/>
      <c r="Z839" s="131"/>
    </row>
    <row r="840" ht="15.75" customHeight="1">
      <c r="A840" s="131"/>
      <c r="B840" s="131"/>
      <c r="C840" s="131"/>
      <c r="D840" s="131"/>
      <c r="E840" s="131"/>
      <c r="F840" s="131"/>
      <c r="G840" s="131"/>
      <c r="H840" s="131"/>
      <c r="I840" s="131"/>
      <c r="J840" s="131"/>
      <c r="K840" s="131"/>
      <c r="L840" s="131"/>
      <c r="M840" s="131"/>
      <c r="N840" s="131"/>
      <c r="O840" s="131"/>
      <c r="P840" s="131"/>
      <c r="Q840" s="131"/>
      <c r="R840" s="131"/>
      <c r="S840" s="131"/>
      <c r="T840" s="131"/>
      <c r="U840" s="131"/>
      <c r="V840" s="131"/>
      <c r="W840" s="131"/>
      <c r="X840" s="131"/>
      <c r="Y840" s="131"/>
      <c r="Z840" s="131"/>
    </row>
    <row r="841" ht="15.75" customHeight="1">
      <c r="A841" s="131"/>
      <c r="B841" s="131"/>
      <c r="C841" s="131"/>
      <c r="D841" s="131"/>
      <c r="E841" s="131"/>
      <c r="F841" s="131"/>
      <c r="G841" s="131"/>
      <c r="H841" s="131"/>
      <c r="I841" s="131"/>
      <c r="J841" s="131"/>
      <c r="K841" s="131"/>
      <c r="L841" s="131"/>
      <c r="M841" s="131"/>
      <c r="N841" s="131"/>
      <c r="O841" s="131"/>
      <c r="P841" s="131"/>
      <c r="Q841" s="131"/>
      <c r="R841" s="131"/>
      <c r="S841" s="131"/>
      <c r="T841" s="131"/>
      <c r="U841" s="131"/>
      <c r="V841" s="131"/>
      <c r="W841" s="131"/>
      <c r="X841" s="131"/>
      <c r="Y841" s="131"/>
      <c r="Z841" s="131"/>
    </row>
    <row r="842" ht="15.75" customHeight="1">
      <c r="A842" s="131"/>
      <c r="B842" s="131"/>
      <c r="C842" s="131"/>
      <c r="D842" s="131"/>
      <c r="E842" s="131"/>
      <c r="F842" s="131"/>
      <c r="G842" s="131"/>
      <c r="H842" s="131"/>
      <c r="I842" s="131"/>
      <c r="J842" s="131"/>
      <c r="K842" s="131"/>
      <c r="L842" s="131"/>
      <c r="M842" s="131"/>
      <c r="N842" s="131"/>
      <c r="O842" s="131"/>
      <c r="P842" s="131"/>
      <c r="Q842" s="131"/>
      <c r="R842" s="131"/>
      <c r="S842" s="131"/>
      <c r="T842" s="131"/>
      <c r="U842" s="131"/>
      <c r="V842" s="131"/>
      <c r="W842" s="131"/>
      <c r="X842" s="131"/>
      <c r="Y842" s="131"/>
      <c r="Z842" s="131"/>
    </row>
    <row r="843" ht="15.75" customHeight="1">
      <c r="A843" s="131"/>
      <c r="B843" s="131"/>
      <c r="C843" s="131"/>
      <c r="D843" s="131"/>
      <c r="E843" s="131"/>
      <c r="F843" s="131"/>
      <c r="G843" s="131"/>
      <c r="H843" s="131"/>
      <c r="I843" s="131"/>
      <c r="J843" s="131"/>
      <c r="K843" s="131"/>
      <c r="L843" s="131"/>
      <c r="M843" s="131"/>
      <c r="N843" s="131"/>
      <c r="O843" s="131"/>
      <c r="P843" s="131"/>
      <c r="Q843" s="131"/>
      <c r="R843" s="131"/>
      <c r="S843" s="131"/>
      <c r="T843" s="131"/>
      <c r="U843" s="131"/>
      <c r="V843" s="131"/>
      <c r="W843" s="131"/>
      <c r="X843" s="131"/>
      <c r="Y843" s="131"/>
      <c r="Z843" s="131"/>
    </row>
    <row r="844" ht="15.75" customHeight="1">
      <c r="A844" s="131"/>
      <c r="B844" s="131"/>
      <c r="C844" s="131"/>
      <c r="D844" s="131"/>
      <c r="E844" s="131"/>
      <c r="F844" s="131"/>
      <c r="G844" s="131"/>
      <c r="H844" s="131"/>
      <c r="I844" s="131"/>
      <c r="J844" s="131"/>
      <c r="K844" s="131"/>
      <c r="L844" s="131"/>
      <c r="M844" s="131"/>
      <c r="N844" s="131"/>
      <c r="O844" s="131"/>
      <c r="P844" s="131"/>
      <c r="Q844" s="131"/>
      <c r="R844" s="131"/>
      <c r="S844" s="131"/>
      <c r="T844" s="131"/>
      <c r="U844" s="131"/>
      <c r="V844" s="131"/>
      <c r="W844" s="131"/>
      <c r="X844" s="131"/>
      <c r="Y844" s="131"/>
      <c r="Z844" s="131"/>
    </row>
    <row r="845" ht="15.75" customHeight="1">
      <c r="A845" s="131"/>
      <c r="B845" s="131"/>
      <c r="C845" s="131"/>
      <c r="D845" s="131"/>
      <c r="E845" s="131"/>
      <c r="F845" s="131"/>
      <c r="G845" s="131"/>
      <c r="H845" s="131"/>
      <c r="I845" s="131"/>
      <c r="J845" s="131"/>
      <c r="K845" s="131"/>
      <c r="L845" s="131"/>
      <c r="M845" s="131"/>
      <c r="N845" s="131"/>
      <c r="O845" s="131"/>
      <c r="P845" s="131"/>
      <c r="Q845" s="131"/>
      <c r="R845" s="131"/>
      <c r="S845" s="131"/>
      <c r="T845" s="131"/>
      <c r="U845" s="131"/>
      <c r="V845" s="131"/>
      <c r="W845" s="131"/>
      <c r="X845" s="131"/>
      <c r="Y845" s="131"/>
      <c r="Z845" s="131"/>
    </row>
    <row r="846" ht="15.75" customHeight="1">
      <c r="A846" s="131"/>
      <c r="B846" s="131"/>
      <c r="C846" s="131"/>
      <c r="D846" s="131"/>
      <c r="E846" s="131"/>
      <c r="F846" s="131"/>
      <c r="G846" s="131"/>
      <c r="H846" s="131"/>
      <c r="I846" s="131"/>
      <c r="J846" s="131"/>
      <c r="K846" s="131"/>
      <c r="L846" s="131"/>
      <c r="M846" s="131"/>
      <c r="N846" s="131"/>
      <c r="O846" s="131"/>
      <c r="P846" s="131"/>
      <c r="Q846" s="131"/>
      <c r="R846" s="131"/>
      <c r="S846" s="131"/>
      <c r="T846" s="131"/>
      <c r="U846" s="131"/>
      <c r="V846" s="131"/>
      <c r="W846" s="131"/>
      <c r="X846" s="131"/>
      <c r="Y846" s="131"/>
      <c r="Z846" s="131"/>
    </row>
    <row r="847" ht="15.75" customHeight="1">
      <c r="A847" s="131"/>
      <c r="B847" s="131"/>
      <c r="C847" s="131"/>
      <c r="D847" s="131"/>
      <c r="E847" s="131"/>
      <c r="F847" s="131"/>
      <c r="G847" s="131"/>
      <c r="H847" s="131"/>
      <c r="I847" s="131"/>
      <c r="J847" s="131"/>
      <c r="K847" s="131"/>
      <c r="L847" s="131"/>
      <c r="M847" s="131"/>
      <c r="N847" s="131"/>
      <c r="O847" s="131"/>
      <c r="P847" s="131"/>
      <c r="Q847" s="131"/>
      <c r="R847" s="131"/>
      <c r="S847" s="131"/>
      <c r="T847" s="131"/>
      <c r="U847" s="131"/>
      <c r="V847" s="131"/>
      <c r="W847" s="131"/>
      <c r="X847" s="131"/>
      <c r="Y847" s="131"/>
      <c r="Z847" s="131"/>
    </row>
    <row r="848" ht="15.75" customHeight="1">
      <c r="A848" s="131"/>
      <c r="B848" s="131"/>
      <c r="C848" s="131"/>
      <c r="D848" s="131"/>
      <c r="E848" s="131"/>
      <c r="F848" s="131"/>
      <c r="G848" s="131"/>
      <c r="H848" s="131"/>
      <c r="I848" s="131"/>
      <c r="J848" s="131"/>
      <c r="K848" s="131"/>
      <c r="L848" s="131"/>
      <c r="M848" s="131"/>
      <c r="N848" s="131"/>
      <c r="O848" s="131"/>
      <c r="P848" s="131"/>
      <c r="Q848" s="131"/>
      <c r="R848" s="131"/>
      <c r="S848" s="131"/>
      <c r="T848" s="131"/>
      <c r="U848" s="131"/>
      <c r="V848" s="131"/>
      <c r="W848" s="131"/>
      <c r="X848" s="131"/>
      <c r="Y848" s="131"/>
      <c r="Z848" s="131"/>
    </row>
    <row r="849" ht="15.75" customHeight="1">
      <c r="A849" s="131"/>
      <c r="B849" s="131"/>
      <c r="C849" s="131"/>
      <c r="D849" s="131"/>
      <c r="E849" s="131"/>
      <c r="F849" s="131"/>
      <c r="G849" s="131"/>
      <c r="H849" s="131"/>
      <c r="I849" s="131"/>
      <c r="J849" s="131"/>
      <c r="K849" s="131"/>
      <c r="L849" s="131"/>
      <c r="M849" s="131"/>
      <c r="N849" s="131"/>
      <c r="O849" s="131"/>
      <c r="P849" s="131"/>
      <c r="Q849" s="131"/>
      <c r="R849" s="131"/>
      <c r="S849" s="131"/>
      <c r="T849" s="131"/>
      <c r="U849" s="131"/>
      <c r="V849" s="131"/>
      <c r="W849" s="131"/>
      <c r="X849" s="131"/>
      <c r="Y849" s="131"/>
      <c r="Z849" s="131"/>
    </row>
    <row r="850" ht="15.75" customHeight="1">
      <c r="A850" s="131"/>
      <c r="B850" s="131"/>
      <c r="C850" s="131"/>
      <c r="D850" s="131"/>
      <c r="E850" s="131"/>
      <c r="F850" s="131"/>
      <c r="G850" s="131"/>
      <c r="H850" s="131"/>
      <c r="I850" s="131"/>
      <c r="J850" s="131"/>
      <c r="K850" s="131"/>
      <c r="L850" s="131"/>
      <c r="M850" s="131"/>
      <c r="N850" s="131"/>
      <c r="O850" s="131"/>
      <c r="P850" s="131"/>
      <c r="Q850" s="131"/>
      <c r="R850" s="131"/>
      <c r="S850" s="131"/>
      <c r="T850" s="131"/>
      <c r="U850" s="131"/>
      <c r="V850" s="131"/>
      <c r="W850" s="131"/>
      <c r="X850" s="131"/>
      <c r="Y850" s="131"/>
      <c r="Z850" s="131"/>
    </row>
    <row r="851" ht="15.75" customHeight="1">
      <c r="A851" s="131"/>
      <c r="B851" s="131"/>
      <c r="C851" s="131"/>
      <c r="D851" s="131"/>
      <c r="E851" s="131"/>
      <c r="F851" s="131"/>
      <c r="G851" s="131"/>
      <c r="H851" s="131"/>
      <c r="I851" s="131"/>
      <c r="J851" s="131"/>
      <c r="K851" s="131"/>
      <c r="L851" s="131"/>
      <c r="M851" s="131"/>
      <c r="N851" s="131"/>
      <c r="O851" s="131"/>
      <c r="P851" s="131"/>
      <c r="Q851" s="131"/>
      <c r="R851" s="131"/>
      <c r="S851" s="131"/>
      <c r="T851" s="131"/>
      <c r="U851" s="131"/>
      <c r="V851" s="131"/>
      <c r="W851" s="131"/>
      <c r="X851" s="131"/>
      <c r="Y851" s="131"/>
      <c r="Z851" s="131"/>
    </row>
    <row r="852" ht="15.75" customHeight="1">
      <c r="A852" s="131"/>
      <c r="B852" s="131"/>
      <c r="C852" s="131"/>
      <c r="D852" s="131"/>
      <c r="E852" s="131"/>
      <c r="F852" s="131"/>
      <c r="G852" s="131"/>
      <c r="H852" s="131"/>
      <c r="I852" s="131"/>
      <c r="J852" s="131"/>
      <c r="K852" s="131"/>
      <c r="L852" s="131"/>
      <c r="M852" s="131"/>
      <c r="N852" s="131"/>
      <c r="O852" s="131"/>
      <c r="P852" s="131"/>
      <c r="Q852" s="131"/>
      <c r="R852" s="131"/>
      <c r="S852" s="131"/>
      <c r="T852" s="131"/>
      <c r="U852" s="131"/>
      <c r="V852" s="131"/>
      <c r="W852" s="131"/>
      <c r="X852" s="131"/>
      <c r="Y852" s="131"/>
      <c r="Z852" s="131"/>
    </row>
    <row r="853" ht="15.75" customHeight="1">
      <c r="A853" s="131"/>
      <c r="B853" s="131"/>
      <c r="C853" s="131"/>
      <c r="D853" s="131"/>
      <c r="E853" s="131"/>
      <c r="F853" s="131"/>
      <c r="G853" s="131"/>
      <c r="H853" s="131"/>
      <c r="I853" s="131"/>
      <c r="J853" s="131"/>
      <c r="K853" s="131"/>
      <c r="L853" s="131"/>
      <c r="M853" s="131"/>
      <c r="N853" s="131"/>
      <c r="O853" s="131"/>
      <c r="P853" s="131"/>
      <c r="Q853" s="131"/>
      <c r="R853" s="131"/>
      <c r="S853" s="131"/>
      <c r="T853" s="131"/>
      <c r="U853" s="131"/>
      <c r="V853" s="131"/>
      <c r="W853" s="131"/>
      <c r="X853" s="131"/>
      <c r="Y853" s="131"/>
      <c r="Z853" s="131"/>
    </row>
    <row r="854" ht="15.75" customHeight="1">
      <c r="A854" s="131"/>
      <c r="B854" s="131"/>
      <c r="C854" s="131"/>
      <c r="D854" s="131"/>
      <c r="E854" s="131"/>
      <c r="F854" s="131"/>
      <c r="G854" s="131"/>
      <c r="H854" s="131"/>
      <c r="I854" s="131"/>
      <c r="J854" s="131"/>
      <c r="K854" s="131"/>
      <c r="L854" s="131"/>
      <c r="M854" s="131"/>
      <c r="N854" s="131"/>
      <c r="O854" s="131"/>
      <c r="P854" s="131"/>
      <c r="Q854" s="131"/>
      <c r="R854" s="131"/>
      <c r="S854" s="131"/>
      <c r="T854" s="131"/>
      <c r="U854" s="131"/>
      <c r="V854" s="131"/>
      <c r="W854" s="131"/>
      <c r="X854" s="131"/>
      <c r="Y854" s="131"/>
      <c r="Z854" s="131"/>
    </row>
    <row r="855" ht="15.75" customHeight="1">
      <c r="A855" s="131"/>
      <c r="B855" s="131"/>
      <c r="C855" s="131"/>
      <c r="D855" s="131"/>
      <c r="E855" s="131"/>
      <c r="F855" s="131"/>
      <c r="G855" s="131"/>
      <c r="H855" s="131"/>
      <c r="I855" s="131"/>
      <c r="J855" s="131"/>
      <c r="K855" s="131"/>
      <c r="L855" s="131"/>
      <c r="M855" s="131"/>
      <c r="N855" s="131"/>
      <c r="O855" s="131"/>
      <c r="P855" s="131"/>
      <c r="Q855" s="131"/>
      <c r="R855" s="131"/>
      <c r="S855" s="131"/>
      <c r="T855" s="131"/>
      <c r="U855" s="131"/>
      <c r="V855" s="131"/>
      <c r="W855" s="131"/>
      <c r="X855" s="131"/>
      <c r="Y855" s="131"/>
      <c r="Z855" s="131"/>
    </row>
    <row r="856" ht="15.75" customHeight="1">
      <c r="A856" s="131"/>
      <c r="B856" s="131"/>
      <c r="C856" s="131"/>
      <c r="D856" s="131"/>
      <c r="E856" s="131"/>
      <c r="F856" s="131"/>
      <c r="G856" s="131"/>
      <c r="H856" s="131"/>
      <c r="I856" s="131"/>
      <c r="J856" s="131"/>
      <c r="K856" s="131"/>
      <c r="L856" s="131"/>
      <c r="M856" s="131"/>
      <c r="N856" s="131"/>
      <c r="O856" s="131"/>
      <c r="P856" s="131"/>
      <c r="Q856" s="131"/>
      <c r="R856" s="131"/>
      <c r="S856" s="131"/>
      <c r="T856" s="131"/>
      <c r="U856" s="131"/>
      <c r="V856" s="131"/>
      <c r="W856" s="131"/>
      <c r="X856" s="131"/>
      <c r="Y856" s="131"/>
      <c r="Z856" s="131"/>
    </row>
    <row r="857" ht="15.75" customHeight="1">
      <c r="A857" s="131"/>
      <c r="B857" s="131"/>
      <c r="C857" s="131"/>
      <c r="D857" s="131"/>
      <c r="E857" s="131"/>
      <c r="F857" s="131"/>
      <c r="G857" s="131"/>
      <c r="H857" s="131"/>
      <c r="I857" s="131"/>
      <c r="J857" s="131"/>
      <c r="K857" s="131"/>
      <c r="L857" s="131"/>
      <c r="M857" s="131"/>
      <c r="N857" s="131"/>
      <c r="O857" s="131"/>
      <c r="P857" s="131"/>
      <c r="Q857" s="131"/>
      <c r="R857" s="131"/>
      <c r="S857" s="131"/>
      <c r="T857" s="131"/>
      <c r="U857" s="131"/>
      <c r="V857" s="131"/>
      <c r="W857" s="131"/>
      <c r="X857" s="131"/>
      <c r="Y857" s="131"/>
      <c r="Z857" s="131"/>
    </row>
    <row r="858" ht="15.75" customHeight="1">
      <c r="A858" s="131"/>
      <c r="B858" s="131"/>
      <c r="C858" s="131"/>
      <c r="D858" s="131"/>
      <c r="E858" s="131"/>
      <c r="F858" s="131"/>
      <c r="G858" s="131"/>
      <c r="H858" s="131"/>
      <c r="I858" s="131"/>
      <c r="J858" s="131"/>
      <c r="K858" s="131"/>
      <c r="L858" s="131"/>
      <c r="M858" s="131"/>
      <c r="N858" s="131"/>
      <c r="O858" s="131"/>
      <c r="P858" s="131"/>
      <c r="Q858" s="131"/>
      <c r="R858" s="131"/>
      <c r="S858" s="131"/>
      <c r="T858" s="131"/>
      <c r="U858" s="131"/>
      <c r="V858" s="131"/>
      <c r="W858" s="131"/>
      <c r="X858" s="131"/>
      <c r="Y858" s="131"/>
      <c r="Z858" s="131"/>
    </row>
    <row r="859" ht="15.75" customHeight="1">
      <c r="A859" s="131"/>
      <c r="B859" s="131"/>
      <c r="C859" s="131"/>
      <c r="D859" s="131"/>
      <c r="E859" s="131"/>
      <c r="F859" s="131"/>
      <c r="G859" s="131"/>
      <c r="H859" s="131"/>
      <c r="I859" s="131"/>
      <c r="J859" s="131"/>
      <c r="K859" s="131"/>
      <c r="L859" s="131"/>
      <c r="M859" s="131"/>
      <c r="N859" s="131"/>
      <c r="O859" s="131"/>
      <c r="P859" s="131"/>
      <c r="Q859" s="131"/>
      <c r="R859" s="131"/>
      <c r="S859" s="131"/>
      <c r="T859" s="131"/>
      <c r="U859" s="131"/>
      <c r="V859" s="131"/>
      <c r="W859" s="131"/>
      <c r="X859" s="131"/>
      <c r="Y859" s="131"/>
      <c r="Z859" s="131"/>
    </row>
    <row r="860" ht="15.75" customHeight="1">
      <c r="A860" s="131"/>
      <c r="B860" s="131"/>
      <c r="C860" s="131"/>
      <c r="D860" s="131"/>
      <c r="E860" s="131"/>
      <c r="F860" s="131"/>
      <c r="G860" s="131"/>
      <c r="H860" s="131"/>
      <c r="I860" s="131"/>
      <c r="J860" s="131"/>
      <c r="K860" s="131"/>
      <c r="L860" s="131"/>
      <c r="M860" s="131"/>
      <c r="N860" s="131"/>
      <c r="O860" s="131"/>
      <c r="P860" s="131"/>
      <c r="Q860" s="131"/>
      <c r="R860" s="131"/>
      <c r="S860" s="131"/>
      <c r="T860" s="131"/>
      <c r="U860" s="131"/>
      <c r="V860" s="131"/>
      <c r="W860" s="131"/>
      <c r="X860" s="131"/>
      <c r="Y860" s="131"/>
      <c r="Z860" s="131"/>
    </row>
    <row r="861" ht="15.75" customHeight="1">
      <c r="A861" s="131"/>
      <c r="B861" s="131"/>
      <c r="C861" s="131"/>
      <c r="D861" s="131"/>
      <c r="E861" s="131"/>
      <c r="F861" s="131"/>
      <c r="G861" s="131"/>
      <c r="H861" s="131"/>
      <c r="I861" s="131"/>
      <c r="J861" s="131"/>
      <c r="K861" s="131"/>
      <c r="L861" s="131"/>
      <c r="M861" s="131"/>
      <c r="N861" s="131"/>
      <c r="O861" s="131"/>
      <c r="P861" s="131"/>
      <c r="Q861" s="131"/>
      <c r="R861" s="131"/>
      <c r="S861" s="131"/>
      <c r="T861" s="131"/>
      <c r="U861" s="131"/>
      <c r="V861" s="131"/>
      <c r="W861" s="131"/>
      <c r="X861" s="131"/>
      <c r="Y861" s="131"/>
      <c r="Z861" s="131"/>
    </row>
    <row r="862" ht="15.75" customHeight="1">
      <c r="A862" s="131"/>
      <c r="B862" s="131"/>
      <c r="C862" s="131"/>
      <c r="D862" s="131"/>
      <c r="E862" s="131"/>
      <c r="F862" s="131"/>
      <c r="G862" s="131"/>
      <c r="H862" s="131"/>
      <c r="I862" s="131"/>
      <c r="J862" s="131"/>
      <c r="K862" s="131"/>
      <c r="L862" s="131"/>
      <c r="M862" s="131"/>
      <c r="N862" s="131"/>
      <c r="O862" s="131"/>
      <c r="P862" s="131"/>
      <c r="Q862" s="131"/>
      <c r="R862" s="131"/>
      <c r="S862" s="131"/>
      <c r="T862" s="131"/>
      <c r="U862" s="131"/>
      <c r="V862" s="131"/>
      <c r="W862" s="131"/>
      <c r="X862" s="131"/>
      <c r="Y862" s="131"/>
      <c r="Z862" s="131"/>
    </row>
    <row r="863" ht="15.75" customHeight="1">
      <c r="A863" s="131"/>
      <c r="B863" s="131"/>
      <c r="C863" s="131"/>
      <c r="D863" s="131"/>
      <c r="E863" s="131"/>
      <c r="F863" s="131"/>
      <c r="G863" s="131"/>
      <c r="H863" s="131"/>
      <c r="I863" s="131"/>
      <c r="J863" s="131"/>
      <c r="K863" s="131"/>
      <c r="L863" s="131"/>
      <c r="M863" s="131"/>
      <c r="N863" s="131"/>
      <c r="O863" s="131"/>
      <c r="P863" s="131"/>
      <c r="Q863" s="131"/>
      <c r="R863" s="131"/>
      <c r="S863" s="131"/>
      <c r="T863" s="131"/>
      <c r="U863" s="131"/>
      <c r="V863" s="131"/>
      <c r="W863" s="131"/>
      <c r="X863" s="131"/>
      <c r="Y863" s="131"/>
      <c r="Z863" s="131"/>
    </row>
    <row r="864" ht="15.75" customHeight="1">
      <c r="A864" s="131"/>
      <c r="B864" s="131"/>
      <c r="C864" s="131"/>
      <c r="D864" s="131"/>
      <c r="E864" s="131"/>
      <c r="F864" s="131"/>
      <c r="G864" s="131"/>
      <c r="H864" s="131"/>
      <c r="I864" s="131"/>
      <c r="J864" s="131"/>
      <c r="K864" s="131"/>
      <c r="L864" s="131"/>
      <c r="M864" s="131"/>
      <c r="N864" s="131"/>
      <c r="O864" s="131"/>
      <c r="P864" s="131"/>
      <c r="Q864" s="131"/>
      <c r="R864" s="131"/>
      <c r="S864" s="131"/>
      <c r="T864" s="131"/>
      <c r="U864" s="131"/>
      <c r="V864" s="131"/>
      <c r="W864" s="131"/>
      <c r="X864" s="131"/>
      <c r="Y864" s="131"/>
      <c r="Z864" s="131"/>
    </row>
    <row r="865" ht="15.75" customHeight="1">
      <c r="A865" s="131"/>
      <c r="B865" s="131"/>
      <c r="C865" s="131"/>
      <c r="D865" s="131"/>
      <c r="E865" s="131"/>
      <c r="F865" s="131"/>
      <c r="G865" s="131"/>
      <c r="H865" s="131"/>
      <c r="I865" s="131"/>
      <c r="J865" s="131"/>
      <c r="K865" s="131"/>
      <c r="L865" s="131"/>
      <c r="M865" s="131"/>
      <c r="N865" s="131"/>
      <c r="O865" s="131"/>
      <c r="P865" s="131"/>
      <c r="Q865" s="131"/>
      <c r="R865" s="131"/>
      <c r="S865" s="131"/>
      <c r="T865" s="131"/>
      <c r="U865" s="131"/>
      <c r="V865" s="131"/>
      <c r="W865" s="131"/>
      <c r="X865" s="131"/>
      <c r="Y865" s="131"/>
      <c r="Z865" s="131"/>
    </row>
    <row r="866" ht="15.75" customHeight="1">
      <c r="A866" s="131"/>
      <c r="B866" s="131"/>
      <c r="C866" s="131"/>
      <c r="D866" s="131"/>
      <c r="E866" s="131"/>
      <c r="F866" s="131"/>
      <c r="G866" s="131"/>
      <c r="H866" s="131"/>
      <c r="I866" s="131"/>
      <c r="J866" s="131"/>
      <c r="K866" s="131"/>
      <c r="L866" s="131"/>
      <c r="M866" s="131"/>
      <c r="N866" s="131"/>
      <c r="O866" s="131"/>
      <c r="P866" s="131"/>
      <c r="Q866" s="131"/>
      <c r="R866" s="131"/>
      <c r="S866" s="131"/>
      <c r="T866" s="131"/>
      <c r="U866" s="131"/>
      <c r="V866" s="131"/>
      <c r="W866" s="131"/>
      <c r="X866" s="131"/>
      <c r="Y866" s="131"/>
      <c r="Z866" s="131"/>
    </row>
    <row r="867" ht="15.75" customHeight="1">
      <c r="A867" s="131"/>
      <c r="B867" s="131"/>
      <c r="C867" s="131"/>
      <c r="D867" s="131"/>
      <c r="E867" s="131"/>
      <c r="F867" s="131"/>
      <c r="G867" s="131"/>
      <c r="H867" s="131"/>
      <c r="I867" s="131"/>
      <c r="J867" s="131"/>
      <c r="K867" s="131"/>
      <c r="L867" s="131"/>
      <c r="M867" s="131"/>
      <c r="N867" s="131"/>
      <c r="O867" s="131"/>
      <c r="P867" s="131"/>
      <c r="Q867" s="131"/>
      <c r="R867" s="131"/>
      <c r="S867" s="131"/>
      <c r="T867" s="131"/>
      <c r="U867" s="131"/>
      <c r="V867" s="131"/>
      <c r="W867" s="131"/>
      <c r="X867" s="131"/>
      <c r="Y867" s="131"/>
      <c r="Z867" s="131"/>
    </row>
    <row r="868" ht="15.75" customHeight="1">
      <c r="A868" s="131"/>
      <c r="B868" s="131"/>
      <c r="C868" s="131"/>
      <c r="D868" s="131"/>
      <c r="E868" s="131"/>
      <c r="F868" s="131"/>
      <c r="G868" s="131"/>
      <c r="H868" s="131"/>
      <c r="I868" s="131"/>
      <c r="J868" s="131"/>
      <c r="K868" s="131"/>
      <c r="L868" s="131"/>
      <c r="M868" s="131"/>
      <c r="N868" s="131"/>
      <c r="O868" s="131"/>
      <c r="P868" s="131"/>
      <c r="Q868" s="131"/>
      <c r="R868" s="131"/>
      <c r="S868" s="131"/>
      <c r="T868" s="131"/>
      <c r="U868" s="131"/>
      <c r="V868" s="131"/>
      <c r="W868" s="131"/>
      <c r="X868" s="131"/>
      <c r="Y868" s="131"/>
      <c r="Z868" s="131"/>
    </row>
    <row r="869" ht="15.75" customHeight="1">
      <c r="A869" s="131"/>
      <c r="B869" s="131"/>
      <c r="C869" s="131"/>
      <c r="D869" s="131"/>
      <c r="E869" s="131"/>
      <c r="F869" s="131"/>
      <c r="G869" s="131"/>
      <c r="H869" s="131"/>
      <c r="I869" s="131"/>
      <c r="J869" s="131"/>
      <c r="K869" s="131"/>
      <c r="L869" s="131"/>
      <c r="M869" s="131"/>
      <c r="N869" s="131"/>
      <c r="O869" s="131"/>
      <c r="P869" s="131"/>
      <c r="Q869" s="131"/>
      <c r="R869" s="131"/>
      <c r="S869" s="131"/>
      <c r="T869" s="131"/>
      <c r="U869" s="131"/>
      <c r="V869" s="131"/>
      <c r="W869" s="131"/>
      <c r="X869" s="131"/>
      <c r="Y869" s="131"/>
      <c r="Z869" s="131"/>
    </row>
    <row r="870" ht="15.75" customHeight="1">
      <c r="A870" s="131"/>
      <c r="B870" s="131"/>
      <c r="C870" s="131"/>
      <c r="D870" s="131"/>
      <c r="E870" s="131"/>
      <c r="F870" s="131"/>
      <c r="G870" s="131"/>
      <c r="H870" s="131"/>
      <c r="I870" s="131"/>
      <c r="J870" s="131"/>
      <c r="K870" s="131"/>
      <c r="L870" s="131"/>
      <c r="M870" s="131"/>
      <c r="N870" s="131"/>
      <c r="O870" s="131"/>
      <c r="P870" s="131"/>
      <c r="Q870" s="131"/>
      <c r="R870" s="131"/>
      <c r="S870" s="131"/>
      <c r="T870" s="131"/>
      <c r="U870" s="131"/>
      <c r="V870" s="131"/>
      <c r="W870" s="131"/>
      <c r="X870" s="131"/>
      <c r="Y870" s="131"/>
      <c r="Z870" s="131"/>
    </row>
    <row r="871" ht="15.75" customHeight="1">
      <c r="A871" s="131"/>
      <c r="B871" s="131"/>
      <c r="C871" s="131"/>
      <c r="D871" s="131"/>
      <c r="E871" s="131"/>
      <c r="F871" s="131"/>
      <c r="G871" s="131"/>
      <c r="H871" s="131"/>
      <c r="I871" s="131"/>
      <c r="J871" s="131"/>
      <c r="K871" s="131"/>
      <c r="L871" s="131"/>
      <c r="M871" s="131"/>
      <c r="N871" s="131"/>
      <c r="O871" s="131"/>
      <c r="P871" s="131"/>
      <c r="Q871" s="131"/>
      <c r="R871" s="131"/>
      <c r="S871" s="131"/>
      <c r="T871" s="131"/>
      <c r="U871" s="131"/>
      <c r="V871" s="131"/>
      <c r="W871" s="131"/>
      <c r="X871" s="131"/>
      <c r="Y871" s="131"/>
      <c r="Z871" s="131"/>
    </row>
    <row r="872" ht="15.75" customHeight="1">
      <c r="A872" s="131"/>
      <c r="B872" s="131"/>
      <c r="C872" s="131"/>
      <c r="D872" s="131"/>
      <c r="E872" s="131"/>
      <c r="F872" s="131"/>
      <c r="G872" s="131"/>
      <c r="H872" s="131"/>
      <c r="I872" s="131"/>
      <c r="J872" s="131"/>
      <c r="K872" s="131"/>
      <c r="L872" s="131"/>
      <c r="M872" s="131"/>
      <c r="N872" s="131"/>
      <c r="O872" s="131"/>
      <c r="P872" s="131"/>
      <c r="Q872" s="131"/>
      <c r="R872" s="131"/>
      <c r="S872" s="131"/>
      <c r="T872" s="131"/>
      <c r="U872" s="131"/>
      <c r="V872" s="131"/>
      <c r="W872" s="131"/>
      <c r="X872" s="131"/>
      <c r="Y872" s="131"/>
      <c r="Z872" s="131"/>
    </row>
    <row r="873" ht="15.75" customHeight="1">
      <c r="A873" s="131"/>
      <c r="B873" s="131"/>
      <c r="C873" s="131"/>
      <c r="D873" s="131"/>
      <c r="E873" s="131"/>
      <c r="F873" s="131"/>
      <c r="G873" s="131"/>
      <c r="H873" s="131"/>
      <c r="I873" s="131"/>
      <c r="J873" s="131"/>
      <c r="K873" s="131"/>
      <c r="L873" s="131"/>
      <c r="M873" s="131"/>
      <c r="N873" s="131"/>
      <c r="O873" s="131"/>
      <c r="P873" s="131"/>
      <c r="Q873" s="131"/>
      <c r="R873" s="131"/>
      <c r="S873" s="131"/>
      <c r="T873" s="131"/>
      <c r="U873" s="131"/>
      <c r="V873" s="131"/>
      <c r="W873" s="131"/>
      <c r="X873" s="131"/>
      <c r="Y873" s="131"/>
      <c r="Z873" s="131"/>
    </row>
    <row r="874" ht="15.75" customHeight="1">
      <c r="A874" s="131"/>
      <c r="B874" s="131"/>
      <c r="C874" s="131"/>
      <c r="D874" s="131"/>
      <c r="E874" s="131"/>
      <c r="F874" s="131"/>
      <c r="G874" s="131"/>
      <c r="H874" s="131"/>
      <c r="I874" s="131"/>
      <c r="J874" s="131"/>
      <c r="K874" s="131"/>
      <c r="L874" s="131"/>
      <c r="M874" s="131"/>
      <c r="N874" s="131"/>
      <c r="O874" s="131"/>
      <c r="P874" s="131"/>
      <c r="Q874" s="131"/>
      <c r="R874" s="131"/>
      <c r="S874" s="131"/>
      <c r="T874" s="131"/>
      <c r="U874" s="131"/>
      <c r="V874" s="131"/>
      <c r="W874" s="131"/>
      <c r="X874" s="131"/>
      <c r="Y874" s="131"/>
      <c r="Z874" s="131"/>
    </row>
    <row r="875" ht="15.75" customHeight="1">
      <c r="A875" s="131"/>
      <c r="B875" s="131"/>
      <c r="C875" s="131"/>
      <c r="D875" s="131"/>
      <c r="E875" s="131"/>
      <c r="F875" s="131"/>
      <c r="G875" s="131"/>
      <c r="H875" s="131"/>
      <c r="I875" s="131"/>
      <c r="J875" s="131"/>
      <c r="K875" s="131"/>
      <c r="L875" s="131"/>
      <c r="M875" s="131"/>
      <c r="N875" s="131"/>
      <c r="O875" s="131"/>
      <c r="P875" s="131"/>
      <c r="Q875" s="131"/>
      <c r="R875" s="131"/>
      <c r="S875" s="131"/>
      <c r="T875" s="131"/>
      <c r="U875" s="131"/>
      <c r="V875" s="131"/>
      <c r="W875" s="131"/>
      <c r="X875" s="131"/>
      <c r="Y875" s="131"/>
      <c r="Z875" s="131"/>
    </row>
    <row r="876" ht="15.75" customHeight="1">
      <c r="A876" s="131"/>
      <c r="B876" s="131"/>
      <c r="C876" s="131"/>
      <c r="D876" s="131"/>
      <c r="E876" s="131"/>
      <c r="F876" s="131"/>
      <c r="G876" s="131"/>
      <c r="H876" s="131"/>
      <c r="I876" s="131"/>
      <c r="J876" s="131"/>
      <c r="K876" s="131"/>
      <c r="L876" s="131"/>
      <c r="M876" s="131"/>
      <c r="N876" s="131"/>
      <c r="O876" s="131"/>
      <c r="P876" s="131"/>
      <c r="Q876" s="131"/>
      <c r="R876" s="131"/>
      <c r="S876" s="131"/>
      <c r="T876" s="131"/>
      <c r="U876" s="131"/>
      <c r="V876" s="131"/>
      <c r="W876" s="131"/>
      <c r="X876" s="131"/>
      <c r="Y876" s="131"/>
      <c r="Z876" s="131"/>
    </row>
    <row r="877" ht="15.75" customHeight="1">
      <c r="A877" s="131"/>
      <c r="B877" s="131"/>
      <c r="C877" s="131"/>
      <c r="D877" s="131"/>
      <c r="E877" s="131"/>
      <c r="F877" s="131"/>
      <c r="G877" s="131"/>
      <c r="H877" s="131"/>
      <c r="I877" s="131"/>
      <c r="J877" s="131"/>
      <c r="K877" s="131"/>
      <c r="L877" s="131"/>
      <c r="M877" s="131"/>
      <c r="N877" s="131"/>
      <c r="O877" s="131"/>
      <c r="P877" s="131"/>
      <c r="Q877" s="131"/>
      <c r="R877" s="131"/>
      <c r="S877" s="131"/>
      <c r="T877" s="131"/>
      <c r="U877" s="131"/>
      <c r="V877" s="131"/>
      <c r="W877" s="131"/>
      <c r="X877" s="131"/>
      <c r="Y877" s="131"/>
      <c r="Z877" s="131"/>
    </row>
    <row r="878" ht="15.75" customHeight="1">
      <c r="A878" s="131"/>
      <c r="B878" s="131"/>
      <c r="C878" s="131"/>
      <c r="D878" s="131"/>
      <c r="E878" s="131"/>
      <c r="F878" s="131"/>
      <c r="G878" s="131"/>
      <c r="H878" s="131"/>
      <c r="I878" s="131"/>
      <c r="J878" s="131"/>
      <c r="K878" s="131"/>
      <c r="L878" s="131"/>
      <c r="M878" s="131"/>
      <c r="N878" s="131"/>
      <c r="O878" s="131"/>
      <c r="P878" s="131"/>
      <c r="Q878" s="131"/>
      <c r="R878" s="131"/>
      <c r="S878" s="131"/>
      <c r="T878" s="131"/>
      <c r="U878" s="131"/>
      <c r="V878" s="131"/>
      <c r="W878" s="131"/>
      <c r="X878" s="131"/>
      <c r="Y878" s="131"/>
      <c r="Z878" s="131"/>
    </row>
    <row r="879" ht="15.75" customHeight="1">
      <c r="A879" s="131"/>
      <c r="B879" s="131"/>
      <c r="C879" s="131"/>
      <c r="D879" s="131"/>
      <c r="E879" s="131"/>
      <c r="F879" s="131"/>
      <c r="G879" s="131"/>
      <c r="H879" s="131"/>
      <c r="I879" s="131"/>
      <c r="J879" s="131"/>
      <c r="K879" s="131"/>
      <c r="L879" s="131"/>
      <c r="M879" s="131"/>
      <c r="N879" s="131"/>
      <c r="O879" s="131"/>
      <c r="P879" s="131"/>
      <c r="Q879" s="131"/>
      <c r="R879" s="131"/>
      <c r="S879" s="131"/>
      <c r="T879" s="131"/>
      <c r="U879" s="131"/>
      <c r="V879" s="131"/>
      <c r="W879" s="131"/>
      <c r="X879" s="131"/>
      <c r="Y879" s="131"/>
      <c r="Z879" s="131"/>
    </row>
    <row r="880" ht="15.75" customHeight="1">
      <c r="A880" s="131"/>
      <c r="B880" s="131"/>
      <c r="C880" s="131"/>
      <c r="D880" s="131"/>
      <c r="E880" s="131"/>
      <c r="F880" s="131"/>
      <c r="G880" s="131"/>
      <c r="H880" s="131"/>
      <c r="I880" s="131"/>
      <c r="J880" s="131"/>
      <c r="K880" s="131"/>
      <c r="L880" s="131"/>
      <c r="M880" s="131"/>
      <c r="N880" s="131"/>
      <c r="O880" s="131"/>
      <c r="P880" s="131"/>
      <c r="Q880" s="131"/>
      <c r="R880" s="131"/>
      <c r="S880" s="131"/>
      <c r="T880" s="131"/>
      <c r="U880" s="131"/>
      <c r="V880" s="131"/>
      <c r="W880" s="131"/>
      <c r="X880" s="131"/>
      <c r="Y880" s="131"/>
      <c r="Z880" s="131"/>
    </row>
    <row r="881" ht="15.75" customHeight="1">
      <c r="A881" s="131"/>
      <c r="B881" s="131"/>
      <c r="C881" s="131"/>
      <c r="D881" s="131"/>
      <c r="E881" s="131"/>
      <c r="F881" s="131"/>
      <c r="G881" s="131"/>
      <c r="H881" s="131"/>
      <c r="I881" s="131"/>
      <c r="J881" s="131"/>
      <c r="K881" s="131"/>
      <c r="L881" s="131"/>
      <c r="M881" s="131"/>
      <c r="N881" s="131"/>
      <c r="O881" s="131"/>
      <c r="P881" s="131"/>
      <c r="Q881" s="131"/>
      <c r="R881" s="131"/>
      <c r="S881" s="131"/>
      <c r="T881" s="131"/>
      <c r="U881" s="131"/>
      <c r="V881" s="131"/>
      <c r="W881" s="131"/>
      <c r="X881" s="131"/>
      <c r="Y881" s="131"/>
      <c r="Z881" s="131"/>
    </row>
    <row r="882" ht="15.75" customHeight="1">
      <c r="A882" s="131"/>
      <c r="B882" s="131"/>
      <c r="C882" s="131"/>
      <c r="D882" s="131"/>
      <c r="E882" s="131"/>
      <c r="F882" s="131"/>
      <c r="G882" s="131"/>
      <c r="H882" s="131"/>
      <c r="I882" s="131"/>
      <c r="J882" s="131"/>
      <c r="K882" s="131"/>
      <c r="L882" s="131"/>
      <c r="M882" s="131"/>
      <c r="N882" s="131"/>
      <c r="O882" s="131"/>
      <c r="P882" s="131"/>
      <c r="Q882" s="131"/>
      <c r="R882" s="131"/>
      <c r="S882" s="131"/>
      <c r="T882" s="131"/>
      <c r="U882" s="131"/>
      <c r="V882" s="131"/>
      <c r="W882" s="131"/>
      <c r="X882" s="131"/>
      <c r="Y882" s="131"/>
      <c r="Z882" s="131"/>
    </row>
    <row r="883" ht="15.75" customHeight="1">
      <c r="A883" s="131"/>
      <c r="B883" s="131"/>
      <c r="C883" s="131"/>
      <c r="D883" s="131"/>
      <c r="E883" s="131"/>
      <c r="F883" s="131"/>
      <c r="G883" s="131"/>
      <c r="H883" s="131"/>
      <c r="I883" s="131"/>
      <c r="J883" s="131"/>
      <c r="K883" s="131"/>
      <c r="L883" s="131"/>
      <c r="M883" s="131"/>
      <c r="N883" s="131"/>
      <c r="O883" s="131"/>
      <c r="P883" s="131"/>
      <c r="Q883" s="131"/>
      <c r="R883" s="131"/>
      <c r="S883" s="131"/>
      <c r="T883" s="131"/>
      <c r="U883" s="131"/>
      <c r="V883" s="131"/>
      <c r="W883" s="131"/>
      <c r="X883" s="131"/>
      <c r="Y883" s="131"/>
      <c r="Z883" s="131"/>
    </row>
    <row r="884" ht="15.75" customHeight="1">
      <c r="A884" s="131"/>
      <c r="B884" s="131"/>
      <c r="C884" s="131"/>
      <c r="D884" s="131"/>
      <c r="E884" s="131"/>
      <c r="F884" s="131"/>
      <c r="G884" s="131"/>
      <c r="H884" s="131"/>
      <c r="I884" s="131"/>
      <c r="J884" s="131"/>
      <c r="K884" s="131"/>
      <c r="L884" s="131"/>
      <c r="M884" s="131"/>
      <c r="N884" s="131"/>
      <c r="O884" s="131"/>
      <c r="P884" s="131"/>
      <c r="Q884" s="131"/>
      <c r="R884" s="131"/>
      <c r="S884" s="131"/>
      <c r="T884" s="131"/>
      <c r="U884" s="131"/>
      <c r="V884" s="131"/>
      <c r="W884" s="131"/>
      <c r="X884" s="131"/>
      <c r="Y884" s="131"/>
      <c r="Z884" s="131"/>
    </row>
    <row r="885" ht="15.75" customHeight="1">
      <c r="A885" s="131"/>
      <c r="B885" s="131"/>
      <c r="C885" s="131"/>
      <c r="D885" s="131"/>
      <c r="E885" s="131"/>
      <c r="F885" s="131"/>
      <c r="G885" s="131"/>
      <c r="H885" s="131"/>
      <c r="I885" s="131"/>
      <c r="J885" s="131"/>
      <c r="K885" s="131"/>
      <c r="L885" s="131"/>
      <c r="M885" s="131"/>
      <c r="N885" s="131"/>
      <c r="O885" s="131"/>
      <c r="P885" s="131"/>
      <c r="Q885" s="131"/>
      <c r="R885" s="131"/>
      <c r="S885" s="131"/>
      <c r="T885" s="131"/>
      <c r="U885" s="131"/>
      <c r="V885" s="131"/>
      <c r="W885" s="131"/>
      <c r="X885" s="131"/>
      <c r="Y885" s="131"/>
      <c r="Z885" s="131"/>
    </row>
    <row r="886" ht="15.75" customHeight="1">
      <c r="A886" s="131"/>
      <c r="B886" s="131"/>
      <c r="C886" s="131"/>
      <c r="D886" s="131"/>
      <c r="E886" s="131"/>
      <c r="F886" s="131"/>
      <c r="G886" s="131"/>
      <c r="H886" s="131"/>
      <c r="I886" s="131"/>
      <c r="J886" s="131"/>
      <c r="K886" s="131"/>
      <c r="L886" s="131"/>
      <c r="M886" s="131"/>
      <c r="N886" s="131"/>
      <c r="O886" s="131"/>
      <c r="P886" s="131"/>
      <c r="Q886" s="131"/>
      <c r="R886" s="131"/>
      <c r="S886" s="131"/>
      <c r="T886" s="131"/>
      <c r="U886" s="131"/>
      <c r="V886" s="131"/>
      <c r="W886" s="131"/>
      <c r="X886" s="131"/>
      <c r="Y886" s="131"/>
      <c r="Z886" s="131"/>
    </row>
    <row r="887" ht="15.75" customHeight="1">
      <c r="A887" s="131"/>
      <c r="B887" s="131"/>
      <c r="C887" s="131"/>
      <c r="D887" s="131"/>
      <c r="E887" s="131"/>
      <c r="F887" s="131"/>
      <c r="G887" s="131"/>
      <c r="H887" s="131"/>
      <c r="I887" s="131"/>
      <c r="J887" s="131"/>
      <c r="K887" s="131"/>
      <c r="L887" s="131"/>
      <c r="M887" s="131"/>
      <c r="N887" s="131"/>
      <c r="O887" s="131"/>
      <c r="P887" s="131"/>
      <c r="Q887" s="131"/>
      <c r="R887" s="131"/>
      <c r="S887" s="131"/>
      <c r="T887" s="131"/>
      <c r="U887" s="131"/>
      <c r="V887" s="131"/>
      <c r="W887" s="131"/>
      <c r="X887" s="131"/>
      <c r="Y887" s="131"/>
      <c r="Z887" s="131"/>
    </row>
    <row r="888" ht="15.75" customHeight="1">
      <c r="A888" s="131"/>
      <c r="B888" s="131"/>
      <c r="C888" s="131"/>
      <c r="D888" s="131"/>
      <c r="E888" s="131"/>
      <c r="F888" s="131"/>
      <c r="G888" s="131"/>
      <c r="H888" s="131"/>
      <c r="I888" s="131"/>
      <c r="J888" s="131"/>
      <c r="K888" s="131"/>
      <c r="L888" s="131"/>
      <c r="M888" s="131"/>
      <c r="N888" s="131"/>
      <c r="O888" s="131"/>
      <c r="P888" s="131"/>
      <c r="Q888" s="131"/>
      <c r="R888" s="131"/>
      <c r="S888" s="131"/>
      <c r="T888" s="131"/>
      <c r="U888" s="131"/>
      <c r="V888" s="131"/>
      <c r="W888" s="131"/>
      <c r="X888" s="131"/>
      <c r="Y888" s="131"/>
      <c r="Z888" s="131"/>
    </row>
    <row r="889" ht="15.75" customHeight="1">
      <c r="A889" s="131"/>
      <c r="B889" s="131"/>
      <c r="C889" s="131"/>
      <c r="D889" s="131"/>
      <c r="E889" s="131"/>
      <c r="F889" s="131"/>
      <c r="G889" s="131"/>
      <c r="H889" s="131"/>
      <c r="I889" s="131"/>
      <c r="J889" s="131"/>
      <c r="K889" s="131"/>
      <c r="L889" s="131"/>
      <c r="M889" s="131"/>
      <c r="N889" s="131"/>
      <c r="O889" s="131"/>
      <c r="P889" s="131"/>
      <c r="Q889" s="131"/>
      <c r="R889" s="131"/>
      <c r="S889" s="131"/>
      <c r="T889" s="131"/>
      <c r="U889" s="131"/>
      <c r="V889" s="131"/>
      <c r="W889" s="131"/>
      <c r="X889" s="131"/>
      <c r="Y889" s="131"/>
      <c r="Z889" s="131"/>
    </row>
    <row r="890" ht="15.75" customHeight="1">
      <c r="A890" s="131"/>
      <c r="B890" s="131"/>
      <c r="C890" s="131"/>
      <c r="D890" s="131"/>
      <c r="E890" s="131"/>
      <c r="F890" s="131"/>
      <c r="G890" s="131"/>
      <c r="H890" s="131"/>
      <c r="I890" s="131"/>
      <c r="J890" s="131"/>
      <c r="K890" s="131"/>
      <c r="L890" s="131"/>
      <c r="M890" s="131"/>
      <c r="N890" s="131"/>
      <c r="O890" s="131"/>
      <c r="P890" s="131"/>
      <c r="Q890" s="131"/>
      <c r="R890" s="131"/>
      <c r="S890" s="131"/>
      <c r="T890" s="131"/>
      <c r="U890" s="131"/>
      <c r="V890" s="131"/>
      <c r="W890" s="131"/>
      <c r="X890" s="131"/>
      <c r="Y890" s="131"/>
      <c r="Z890" s="131"/>
    </row>
    <row r="891" ht="15.75" customHeight="1">
      <c r="A891" s="131"/>
      <c r="B891" s="131"/>
      <c r="C891" s="131"/>
      <c r="D891" s="131"/>
      <c r="E891" s="131"/>
      <c r="F891" s="131"/>
      <c r="G891" s="131"/>
      <c r="H891" s="131"/>
      <c r="I891" s="131"/>
      <c r="J891" s="131"/>
      <c r="K891" s="131"/>
      <c r="L891" s="131"/>
      <c r="M891" s="131"/>
      <c r="N891" s="131"/>
      <c r="O891" s="131"/>
      <c r="P891" s="131"/>
      <c r="Q891" s="131"/>
      <c r="R891" s="131"/>
      <c r="S891" s="131"/>
      <c r="T891" s="131"/>
      <c r="U891" s="131"/>
      <c r="V891" s="131"/>
      <c r="W891" s="131"/>
      <c r="X891" s="131"/>
      <c r="Y891" s="131"/>
      <c r="Z891" s="131"/>
    </row>
    <row r="892" ht="15.75" customHeight="1">
      <c r="A892" s="131"/>
      <c r="B892" s="131"/>
      <c r="C892" s="131"/>
      <c r="D892" s="131"/>
      <c r="E892" s="131"/>
      <c r="F892" s="131"/>
      <c r="G892" s="131"/>
      <c r="H892" s="131"/>
      <c r="I892" s="131"/>
      <c r="J892" s="131"/>
      <c r="K892" s="131"/>
      <c r="L892" s="131"/>
      <c r="M892" s="131"/>
      <c r="N892" s="131"/>
      <c r="O892" s="131"/>
      <c r="P892" s="131"/>
      <c r="Q892" s="131"/>
      <c r="R892" s="131"/>
      <c r="S892" s="131"/>
      <c r="T892" s="131"/>
      <c r="U892" s="131"/>
      <c r="V892" s="131"/>
      <c r="W892" s="131"/>
      <c r="X892" s="131"/>
      <c r="Y892" s="131"/>
      <c r="Z892" s="131"/>
    </row>
    <row r="893" ht="15.75" customHeight="1">
      <c r="A893" s="131"/>
      <c r="B893" s="131"/>
      <c r="C893" s="131"/>
      <c r="D893" s="131"/>
      <c r="E893" s="131"/>
      <c r="F893" s="131"/>
      <c r="G893" s="131"/>
      <c r="H893" s="131"/>
      <c r="I893" s="131"/>
      <c r="J893" s="131"/>
      <c r="K893" s="131"/>
      <c r="L893" s="131"/>
      <c r="M893" s="131"/>
      <c r="N893" s="131"/>
      <c r="O893" s="131"/>
      <c r="P893" s="131"/>
      <c r="Q893" s="131"/>
      <c r="R893" s="131"/>
      <c r="S893" s="131"/>
      <c r="T893" s="131"/>
      <c r="U893" s="131"/>
      <c r="V893" s="131"/>
      <c r="W893" s="131"/>
      <c r="X893" s="131"/>
      <c r="Y893" s="131"/>
      <c r="Z893" s="131"/>
    </row>
    <row r="894" ht="15.75" customHeight="1">
      <c r="A894" s="131"/>
      <c r="B894" s="131"/>
      <c r="C894" s="131"/>
      <c r="D894" s="131"/>
      <c r="E894" s="131"/>
      <c r="F894" s="131"/>
      <c r="G894" s="131"/>
      <c r="H894" s="131"/>
      <c r="I894" s="131"/>
      <c r="J894" s="131"/>
      <c r="K894" s="131"/>
      <c r="L894" s="131"/>
      <c r="M894" s="131"/>
      <c r="N894" s="131"/>
      <c r="O894" s="131"/>
      <c r="P894" s="131"/>
      <c r="Q894" s="131"/>
      <c r="R894" s="131"/>
      <c r="S894" s="131"/>
      <c r="T894" s="131"/>
      <c r="U894" s="131"/>
      <c r="V894" s="131"/>
      <c r="W894" s="131"/>
      <c r="X894" s="131"/>
      <c r="Y894" s="131"/>
      <c r="Z894" s="131"/>
    </row>
    <row r="895" ht="15.75" customHeight="1">
      <c r="A895" s="131"/>
      <c r="B895" s="131"/>
      <c r="C895" s="131"/>
      <c r="D895" s="131"/>
      <c r="E895" s="131"/>
      <c r="F895" s="131"/>
      <c r="G895" s="131"/>
      <c r="H895" s="131"/>
      <c r="I895" s="131"/>
      <c r="J895" s="131"/>
      <c r="K895" s="131"/>
      <c r="L895" s="131"/>
      <c r="M895" s="131"/>
      <c r="N895" s="131"/>
      <c r="O895" s="131"/>
      <c r="P895" s="131"/>
      <c r="Q895" s="131"/>
      <c r="R895" s="131"/>
      <c r="S895" s="131"/>
      <c r="T895" s="131"/>
      <c r="U895" s="131"/>
      <c r="V895" s="131"/>
      <c r="W895" s="131"/>
      <c r="X895" s="131"/>
      <c r="Y895" s="131"/>
      <c r="Z895" s="131"/>
    </row>
    <row r="896" ht="15.75" customHeight="1">
      <c r="A896" s="131"/>
      <c r="B896" s="131"/>
      <c r="C896" s="131"/>
      <c r="D896" s="131"/>
      <c r="E896" s="131"/>
      <c r="F896" s="131"/>
      <c r="G896" s="131"/>
      <c r="H896" s="131"/>
      <c r="I896" s="131"/>
      <c r="J896" s="131"/>
      <c r="K896" s="131"/>
      <c r="L896" s="131"/>
      <c r="M896" s="131"/>
      <c r="N896" s="131"/>
      <c r="O896" s="131"/>
      <c r="P896" s="131"/>
      <c r="Q896" s="131"/>
      <c r="R896" s="131"/>
      <c r="S896" s="131"/>
      <c r="T896" s="131"/>
      <c r="U896" s="131"/>
      <c r="V896" s="131"/>
      <c r="W896" s="131"/>
      <c r="X896" s="131"/>
      <c r="Y896" s="131"/>
      <c r="Z896" s="131"/>
    </row>
    <row r="897" ht="15.75" customHeight="1">
      <c r="A897" s="131"/>
      <c r="B897" s="131"/>
      <c r="C897" s="131"/>
      <c r="D897" s="131"/>
      <c r="E897" s="131"/>
      <c r="F897" s="131"/>
      <c r="G897" s="131"/>
      <c r="H897" s="131"/>
      <c r="I897" s="131"/>
      <c r="J897" s="131"/>
      <c r="K897" s="131"/>
      <c r="L897" s="131"/>
      <c r="M897" s="131"/>
      <c r="N897" s="131"/>
      <c r="O897" s="131"/>
      <c r="P897" s="131"/>
      <c r="Q897" s="131"/>
      <c r="R897" s="131"/>
      <c r="S897" s="131"/>
      <c r="T897" s="131"/>
      <c r="U897" s="131"/>
      <c r="V897" s="131"/>
      <c r="W897" s="131"/>
      <c r="X897" s="131"/>
      <c r="Y897" s="131"/>
      <c r="Z897" s="131"/>
    </row>
    <row r="898" ht="15.75" customHeight="1">
      <c r="A898" s="131"/>
      <c r="B898" s="131"/>
      <c r="C898" s="131"/>
      <c r="D898" s="131"/>
      <c r="E898" s="131"/>
      <c r="F898" s="131"/>
      <c r="G898" s="131"/>
      <c r="H898" s="131"/>
      <c r="I898" s="131"/>
      <c r="J898" s="131"/>
      <c r="K898" s="131"/>
      <c r="L898" s="131"/>
      <c r="M898" s="131"/>
      <c r="N898" s="131"/>
      <c r="O898" s="131"/>
      <c r="P898" s="131"/>
      <c r="Q898" s="131"/>
      <c r="R898" s="131"/>
      <c r="S898" s="131"/>
      <c r="T898" s="131"/>
      <c r="U898" s="131"/>
      <c r="V898" s="131"/>
      <c r="W898" s="131"/>
      <c r="X898" s="131"/>
      <c r="Y898" s="131"/>
      <c r="Z898" s="131"/>
    </row>
    <row r="899" ht="15.75" customHeight="1">
      <c r="A899" s="131"/>
      <c r="B899" s="131"/>
      <c r="C899" s="131"/>
      <c r="D899" s="131"/>
      <c r="E899" s="131"/>
      <c r="F899" s="131"/>
      <c r="G899" s="131"/>
      <c r="H899" s="131"/>
      <c r="I899" s="131"/>
      <c r="J899" s="131"/>
      <c r="K899" s="131"/>
      <c r="L899" s="131"/>
      <c r="M899" s="131"/>
      <c r="N899" s="131"/>
      <c r="O899" s="131"/>
      <c r="P899" s="131"/>
      <c r="Q899" s="131"/>
      <c r="R899" s="131"/>
      <c r="S899" s="131"/>
      <c r="T899" s="131"/>
      <c r="U899" s="131"/>
      <c r="V899" s="131"/>
      <c r="W899" s="131"/>
      <c r="X899" s="131"/>
      <c r="Y899" s="131"/>
      <c r="Z899" s="131"/>
    </row>
    <row r="900" ht="15.75" customHeight="1">
      <c r="A900" s="131"/>
      <c r="B900" s="131"/>
      <c r="C900" s="131"/>
      <c r="D900" s="131"/>
      <c r="E900" s="131"/>
      <c r="F900" s="131"/>
      <c r="G900" s="131"/>
      <c r="H900" s="131"/>
      <c r="I900" s="131"/>
      <c r="J900" s="131"/>
      <c r="K900" s="131"/>
      <c r="L900" s="131"/>
      <c r="M900" s="131"/>
      <c r="N900" s="131"/>
      <c r="O900" s="131"/>
      <c r="P900" s="131"/>
      <c r="Q900" s="131"/>
      <c r="R900" s="131"/>
      <c r="S900" s="131"/>
      <c r="T900" s="131"/>
      <c r="U900" s="131"/>
      <c r="V900" s="131"/>
      <c r="W900" s="131"/>
      <c r="X900" s="131"/>
      <c r="Y900" s="131"/>
      <c r="Z900" s="131"/>
    </row>
    <row r="901" ht="15.75" customHeight="1">
      <c r="A901" s="131"/>
      <c r="B901" s="131"/>
      <c r="C901" s="131"/>
      <c r="D901" s="131"/>
      <c r="E901" s="131"/>
      <c r="F901" s="131"/>
      <c r="G901" s="131"/>
      <c r="H901" s="131"/>
      <c r="I901" s="131"/>
      <c r="J901" s="131"/>
      <c r="K901" s="131"/>
      <c r="L901" s="131"/>
      <c r="M901" s="131"/>
      <c r="N901" s="131"/>
      <c r="O901" s="131"/>
      <c r="P901" s="131"/>
      <c r="Q901" s="131"/>
      <c r="R901" s="131"/>
      <c r="S901" s="131"/>
      <c r="T901" s="131"/>
      <c r="U901" s="131"/>
      <c r="V901" s="131"/>
      <c r="W901" s="131"/>
      <c r="X901" s="131"/>
      <c r="Y901" s="131"/>
      <c r="Z901" s="131"/>
    </row>
    <row r="902" ht="15.75" customHeight="1">
      <c r="A902" s="131"/>
      <c r="B902" s="131"/>
      <c r="C902" s="131"/>
      <c r="D902" s="131"/>
      <c r="E902" s="131"/>
      <c r="F902" s="131"/>
      <c r="G902" s="131"/>
      <c r="H902" s="131"/>
      <c r="I902" s="131"/>
      <c r="J902" s="131"/>
      <c r="K902" s="131"/>
      <c r="L902" s="131"/>
      <c r="M902" s="131"/>
      <c r="N902" s="131"/>
      <c r="O902" s="131"/>
      <c r="P902" s="131"/>
      <c r="Q902" s="131"/>
      <c r="R902" s="131"/>
      <c r="S902" s="131"/>
      <c r="T902" s="131"/>
      <c r="U902" s="131"/>
      <c r="V902" s="131"/>
      <c r="W902" s="131"/>
      <c r="X902" s="131"/>
      <c r="Y902" s="131"/>
      <c r="Z902" s="131"/>
    </row>
    <row r="903" ht="15.75" customHeight="1">
      <c r="A903" s="131"/>
      <c r="B903" s="131"/>
      <c r="C903" s="131"/>
      <c r="D903" s="131"/>
      <c r="E903" s="131"/>
      <c r="F903" s="131"/>
      <c r="G903" s="131"/>
      <c r="H903" s="131"/>
      <c r="I903" s="131"/>
      <c r="J903" s="131"/>
      <c r="K903" s="131"/>
      <c r="L903" s="131"/>
      <c r="M903" s="131"/>
      <c r="N903" s="131"/>
      <c r="O903" s="131"/>
      <c r="P903" s="131"/>
      <c r="Q903" s="131"/>
      <c r="R903" s="131"/>
      <c r="S903" s="131"/>
      <c r="T903" s="131"/>
      <c r="U903" s="131"/>
      <c r="V903" s="131"/>
      <c r="W903" s="131"/>
      <c r="X903" s="131"/>
      <c r="Y903" s="131"/>
      <c r="Z903" s="131"/>
    </row>
    <row r="904" ht="15.75" customHeight="1">
      <c r="A904" s="131"/>
      <c r="B904" s="131"/>
      <c r="C904" s="131"/>
      <c r="D904" s="131"/>
      <c r="E904" s="131"/>
      <c r="F904" s="131"/>
      <c r="G904" s="131"/>
      <c r="H904" s="131"/>
      <c r="I904" s="131"/>
      <c r="J904" s="131"/>
      <c r="K904" s="131"/>
      <c r="L904" s="131"/>
      <c r="M904" s="131"/>
      <c r="N904" s="131"/>
      <c r="O904" s="131"/>
      <c r="P904" s="131"/>
      <c r="Q904" s="131"/>
      <c r="R904" s="131"/>
      <c r="S904" s="131"/>
      <c r="T904" s="131"/>
      <c r="U904" s="131"/>
      <c r="V904" s="131"/>
      <c r="W904" s="131"/>
      <c r="X904" s="131"/>
      <c r="Y904" s="131"/>
      <c r="Z904" s="131"/>
    </row>
    <row r="905" ht="15.75" customHeight="1">
      <c r="A905" s="131"/>
      <c r="B905" s="131"/>
      <c r="C905" s="131"/>
      <c r="D905" s="131"/>
      <c r="E905" s="131"/>
      <c r="F905" s="131"/>
      <c r="G905" s="131"/>
      <c r="H905" s="131"/>
      <c r="I905" s="131"/>
      <c r="J905" s="131"/>
      <c r="K905" s="131"/>
      <c r="L905" s="131"/>
      <c r="M905" s="131"/>
      <c r="N905" s="131"/>
      <c r="O905" s="131"/>
      <c r="P905" s="131"/>
      <c r="Q905" s="131"/>
      <c r="R905" s="131"/>
      <c r="S905" s="131"/>
      <c r="T905" s="131"/>
      <c r="U905" s="131"/>
      <c r="V905" s="131"/>
      <c r="W905" s="131"/>
      <c r="X905" s="131"/>
      <c r="Y905" s="131"/>
      <c r="Z905" s="131"/>
    </row>
    <row r="906" ht="15.75" customHeight="1">
      <c r="A906" s="131"/>
      <c r="B906" s="131"/>
      <c r="C906" s="131"/>
      <c r="D906" s="131"/>
      <c r="E906" s="131"/>
      <c r="F906" s="131"/>
      <c r="G906" s="131"/>
      <c r="H906" s="131"/>
      <c r="I906" s="131"/>
      <c r="J906" s="131"/>
      <c r="K906" s="131"/>
      <c r="L906" s="131"/>
      <c r="M906" s="131"/>
      <c r="N906" s="131"/>
      <c r="O906" s="131"/>
      <c r="P906" s="131"/>
      <c r="Q906" s="131"/>
      <c r="R906" s="131"/>
      <c r="S906" s="131"/>
      <c r="T906" s="131"/>
      <c r="U906" s="131"/>
      <c r="V906" s="131"/>
      <c r="W906" s="131"/>
      <c r="X906" s="131"/>
      <c r="Y906" s="131"/>
      <c r="Z906" s="131"/>
    </row>
    <row r="907" ht="15.75" customHeight="1">
      <c r="A907" s="131"/>
      <c r="B907" s="131"/>
      <c r="C907" s="131"/>
      <c r="D907" s="131"/>
      <c r="E907" s="131"/>
      <c r="F907" s="131"/>
      <c r="G907" s="131"/>
      <c r="H907" s="131"/>
      <c r="I907" s="131"/>
      <c r="J907" s="131"/>
      <c r="K907" s="131"/>
      <c r="L907" s="131"/>
      <c r="M907" s="131"/>
      <c r="N907" s="131"/>
      <c r="O907" s="131"/>
      <c r="P907" s="131"/>
      <c r="Q907" s="131"/>
      <c r="R907" s="131"/>
      <c r="S907" s="131"/>
      <c r="T907" s="131"/>
      <c r="U907" s="131"/>
      <c r="V907" s="131"/>
      <c r="W907" s="131"/>
      <c r="X907" s="131"/>
      <c r="Y907" s="131"/>
      <c r="Z907" s="131"/>
    </row>
    <row r="908" ht="15.75" customHeight="1">
      <c r="A908" s="131"/>
      <c r="B908" s="131"/>
      <c r="C908" s="131"/>
      <c r="D908" s="131"/>
      <c r="E908" s="131"/>
      <c r="F908" s="131"/>
      <c r="G908" s="131"/>
      <c r="H908" s="131"/>
      <c r="I908" s="131"/>
      <c r="J908" s="131"/>
      <c r="K908" s="131"/>
      <c r="L908" s="131"/>
      <c r="M908" s="131"/>
      <c r="N908" s="131"/>
      <c r="O908" s="131"/>
      <c r="P908" s="131"/>
      <c r="Q908" s="131"/>
      <c r="R908" s="131"/>
      <c r="S908" s="131"/>
      <c r="T908" s="131"/>
      <c r="U908" s="131"/>
      <c r="V908" s="131"/>
      <c r="W908" s="131"/>
      <c r="X908" s="131"/>
      <c r="Y908" s="131"/>
      <c r="Z908" s="131"/>
    </row>
    <row r="909" ht="15.75" customHeight="1">
      <c r="A909" s="131"/>
      <c r="B909" s="131"/>
      <c r="C909" s="131"/>
      <c r="D909" s="131"/>
      <c r="E909" s="131"/>
      <c r="F909" s="131"/>
      <c r="G909" s="131"/>
      <c r="H909" s="131"/>
      <c r="I909" s="131"/>
      <c r="J909" s="131"/>
      <c r="K909" s="131"/>
      <c r="L909" s="131"/>
      <c r="M909" s="131"/>
      <c r="N909" s="131"/>
      <c r="O909" s="131"/>
      <c r="P909" s="131"/>
      <c r="Q909" s="131"/>
      <c r="R909" s="131"/>
      <c r="S909" s="131"/>
      <c r="T909" s="131"/>
      <c r="U909" s="131"/>
      <c r="V909" s="131"/>
      <c r="W909" s="131"/>
      <c r="X909" s="131"/>
      <c r="Y909" s="131"/>
      <c r="Z909" s="131"/>
    </row>
    <row r="910" ht="15.75" customHeight="1">
      <c r="A910" s="131"/>
      <c r="B910" s="131"/>
      <c r="C910" s="131"/>
      <c r="D910" s="131"/>
      <c r="E910" s="131"/>
      <c r="F910" s="131"/>
      <c r="G910" s="131"/>
      <c r="H910" s="131"/>
      <c r="I910" s="131"/>
      <c r="J910" s="131"/>
      <c r="K910" s="131"/>
      <c r="L910" s="131"/>
      <c r="M910" s="131"/>
      <c r="N910" s="131"/>
      <c r="O910" s="131"/>
      <c r="P910" s="131"/>
      <c r="Q910" s="131"/>
      <c r="R910" s="131"/>
      <c r="S910" s="131"/>
      <c r="T910" s="131"/>
      <c r="U910" s="131"/>
      <c r="V910" s="131"/>
      <c r="W910" s="131"/>
      <c r="X910" s="131"/>
      <c r="Y910" s="131"/>
      <c r="Z910" s="131"/>
    </row>
    <row r="911" ht="15.75" customHeight="1">
      <c r="A911" s="131"/>
      <c r="B911" s="131"/>
      <c r="C911" s="131"/>
      <c r="D911" s="131"/>
      <c r="E911" s="131"/>
      <c r="F911" s="131"/>
      <c r="G911" s="131"/>
      <c r="H911" s="131"/>
      <c r="I911" s="131"/>
      <c r="J911" s="131"/>
      <c r="K911" s="131"/>
      <c r="L911" s="131"/>
      <c r="M911" s="131"/>
      <c r="N911" s="131"/>
      <c r="O911" s="131"/>
      <c r="P911" s="131"/>
      <c r="Q911" s="131"/>
      <c r="R911" s="131"/>
      <c r="S911" s="131"/>
      <c r="T911" s="131"/>
      <c r="U911" s="131"/>
      <c r="V911" s="131"/>
      <c r="W911" s="131"/>
      <c r="X911" s="131"/>
      <c r="Y911" s="131"/>
      <c r="Z911" s="131"/>
    </row>
    <row r="912" ht="15.75" customHeight="1">
      <c r="A912" s="131"/>
      <c r="B912" s="131"/>
      <c r="C912" s="131"/>
      <c r="D912" s="131"/>
      <c r="E912" s="131"/>
      <c r="F912" s="131"/>
      <c r="G912" s="131"/>
      <c r="H912" s="131"/>
      <c r="I912" s="131"/>
      <c r="J912" s="131"/>
      <c r="K912" s="131"/>
      <c r="L912" s="131"/>
      <c r="M912" s="131"/>
      <c r="N912" s="131"/>
      <c r="O912" s="131"/>
      <c r="P912" s="131"/>
      <c r="Q912" s="131"/>
      <c r="R912" s="131"/>
      <c r="S912" s="131"/>
      <c r="T912" s="131"/>
      <c r="U912" s="131"/>
      <c r="V912" s="131"/>
      <c r="W912" s="131"/>
      <c r="X912" s="131"/>
      <c r="Y912" s="131"/>
      <c r="Z912" s="131"/>
    </row>
    <row r="913" ht="15.75" customHeight="1">
      <c r="A913" s="131"/>
      <c r="B913" s="131"/>
      <c r="C913" s="131"/>
      <c r="D913" s="131"/>
      <c r="E913" s="131"/>
      <c r="F913" s="131"/>
      <c r="G913" s="131"/>
      <c r="H913" s="131"/>
      <c r="I913" s="131"/>
      <c r="J913" s="131"/>
      <c r="K913" s="131"/>
      <c r="L913" s="131"/>
      <c r="M913" s="131"/>
      <c r="N913" s="131"/>
      <c r="O913" s="131"/>
      <c r="P913" s="131"/>
      <c r="Q913" s="131"/>
      <c r="R913" s="131"/>
      <c r="S913" s="131"/>
      <c r="T913" s="131"/>
      <c r="U913" s="131"/>
      <c r="V913" s="131"/>
      <c r="W913" s="131"/>
      <c r="X913" s="131"/>
      <c r="Y913" s="131"/>
      <c r="Z913" s="131"/>
    </row>
    <row r="914" ht="15.75" customHeight="1">
      <c r="A914" s="131"/>
      <c r="B914" s="131"/>
      <c r="C914" s="131"/>
      <c r="D914" s="131"/>
      <c r="E914" s="131"/>
      <c r="F914" s="131"/>
      <c r="G914" s="131"/>
      <c r="H914" s="131"/>
      <c r="I914" s="131"/>
      <c r="J914" s="131"/>
      <c r="K914" s="131"/>
      <c r="L914" s="131"/>
      <c r="M914" s="131"/>
      <c r="N914" s="131"/>
      <c r="O914" s="131"/>
      <c r="P914" s="131"/>
      <c r="Q914" s="131"/>
      <c r="R914" s="131"/>
      <c r="S914" s="131"/>
      <c r="T914" s="131"/>
      <c r="U914" s="131"/>
      <c r="V914" s="131"/>
      <c r="W914" s="131"/>
      <c r="X914" s="131"/>
      <c r="Y914" s="131"/>
      <c r="Z914" s="131"/>
    </row>
    <row r="915" ht="15.75" customHeight="1">
      <c r="A915" s="131"/>
      <c r="B915" s="131"/>
      <c r="C915" s="131"/>
      <c r="D915" s="131"/>
      <c r="E915" s="131"/>
      <c r="F915" s="131"/>
      <c r="G915" s="131"/>
      <c r="H915" s="131"/>
      <c r="I915" s="131"/>
      <c r="J915" s="131"/>
      <c r="K915" s="131"/>
      <c r="L915" s="131"/>
      <c r="M915" s="131"/>
      <c r="N915" s="131"/>
      <c r="O915" s="131"/>
      <c r="P915" s="131"/>
      <c r="Q915" s="131"/>
      <c r="R915" s="131"/>
      <c r="S915" s="131"/>
      <c r="T915" s="131"/>
      <c r="U915" s="131"/>
      <c r="V915" s="131"/>
      <c r="W915" s="131"/>
      <c r="X915" s="131"/>
      <c r="Y915" s="131"/>
      <c r="Z915" s="131"/>
    </row>
    <row r="916" ht="15.75" customHeight="1">
      <c r="A916" s="131"/>
      <c r="B916" s="131"/>
      <c r="C916" s="131"/>
      <c r="D916" s="131"/>
      <c r="E916" s="131"/>
      <c r="F916" s="131"/>
      <c r="G916" s="131"/>
      <c r="H916" s="131"/>
      <c r="I916" s="131"/>
      <c r="J916" s="131"/>
      <c r="K916" s="131"/>
      <c r="L916" s="131"/>
      <c r="M916" s="131"/>
      <c r="N916" s="131"/>
      <c r="O916" s="131"/>
      <c r="P916" s="131"/>
      <c r="Q916" s="131"/>
      <c r="R916" s="131"/>
      <c r="S916" s="131"/>
      <c r="T916" s="131"/>
      <c r="U916" s="131"/>
      <c r="V916" s="131"/>
      <c r="W916" s="131"/>
      <c r="X916" s="131"/>
      <c r="Y916" s="131"/>
      <c r="Z916" s="131"/>
    </row>
    <row r="917" ht="15.75" customHeight="1">
      <c r="A917" s="131"/>
      <c r="B917" s="131"/>
      <c r="C917" s="131"/>
      <c r="D917" s="131"/>
      <c r="E917" s="131"/>
      <c r="F917" s="131"/>
      <c r="G917" s="131"/>
      <c r="H917" s="131"/>
      <c r="I917" s="131"/>
      <c r="J917" s="131"/>
      <c r="K917" s="131"/>
      <c r="L917" s="131"/>
      <c r="M917" s="131"/>
      <c r="N917" s="131"/>
      <c r="O917" s="131"/>
      <c r="P917" s="131"/>
      <c r="Q917" s="131"/>
      <c r="R917" s="131"/>
      <c r="S917" s="131"/>
      <c r="T917" s="131"/>
      <c r="U917" s="131"/>
      <c r="V917" s="131"/>
      <c r="W917" s="131"/>
      <c r="X917" s="131"/>
      <c r="Y917" s="131"/>
      <c r="Z917" s="131"/>
    </row>
    <row r="918" ht="15.75" customHeight="1">
      <c r="A918" s="131"/>
      <c r="B918" s="131"/>
      <c r="C918" s="131"/>
      <c r="D918" s="131"/>
      <c r="E918" s="131"/>
      <c r="F918" s="131"/>
      <c r="G918" s="131"/>
      <c r="H918" s="131"/>
      <c r="I918" s="131"/>
      <c r="J918" s="131"/>
      <c r="K918" s="131"/>
      <c r="L918" s="131"/>
      <c r="M918" s="131"/>
      <c r="N918" s="131"/>
      <c r="O918" s="131"/>
      <c r="P918" s="131"/>
      <c r="Q918" s="131"/>
      <c r="R918" s="131"/>
      <c r="S918" s="131"/>
      <c r="T918" s="131"/>
      <c r="U918" s="131"/>
      <c r="V918" s="131"/>
      <c r="W918" s="131"/>
      <c r="X918" s="131"/>
      <c r="Y918" s="131"/>
      <c r="Z918" s="131"/>
    </row>
    <row r="919" ht="15.75" customHeight="1">
      <c r="A919" s="131"/>
      <c r="B919" s="131"/>
      <c r="C919" s="131"/>
      <c r="D919" s="131"/>
      <c r="E919" s="131"/>
      <c r="F919" s="131"/>
      <c r="G919" s="131"/>
      <c r="H919" s="131"/>
      <c r="I919" s="131"/>
      <c r="J919" s="131"/>
      <c r="K919" s="131"/>
      <c r="L919" s="131"/>
      <c r="M919" s="131"/>
      <c r="N919" s="131"/>
      <c r="O919" s="131"/>
      <c r="P919" s="131"/>
      <c r="Q919" s="131"/>
      <c r="R919" s="131"/>
      <c r="S919" s="131"/>
      <c r="T919" s="131"/>
      <c r="U919" s="131"/>
      <c r="V919" s="131"/>
      <c r="W919" s="131"/>
      <c r="X919" s="131"/>
      <c r="Y919" s="131"/>
      <c r="Z919" s="131"/>
    </row>
    <row r="920" ht="15.75" customHeight="1">
      <c r="A920" s="131"/>
      <c r="B920" s="131"/>
      <c r="C920" s="131"/>
      <c r="D920" s="131"/>
      <c r="E920" s="131"/>
      <c r="F920" s="131"/>
      <c r="G920" s="131"/>
      <c r="H920" s="131"/>
      <c r="I920" s="131"/>
      <c r="J920" s="131"/>
      <c r="K920" s="131"/>
      <c r="L920" s="131"/>
      <c r="M920" s="131"/>
      <c r="N920" s="131"/>
      <c r="O920" s="131"/>
      <c r="P920" s="131"/>
      <c r="Q920" s="131"/>
      <c r="R920" s="131"/>
      <c r="S920" s="131"/>
      <c r="T920" s="131"/>
      <c r="U920" s="131"/>
      <c r="V920" s="131"/>
      <c r="W920" s="131"/>
      <c r="X920" s="131"/>
      <c r="Y920" s="131"/>
      <c r="Z920" s="131"/>
    </row>
    <row r="921" ht="15.75" customHeight="1">
      <c r="A921" s="131"/>
      <c r="B921" s="131"/>
      <c r="C921" s="131"/>
      <c r="D921" s="131"/>
      <c r="E921" s="131"/>
      <c r="F921" s="131"/>
      <c r="G921" s="131"/>
      <c r="H921" s="131"/>
      <c r="I921" s="131"/>
      <c r="J921" s="131"/>
      <c r="K921" s="131"/>
      <c r="L921" s="131"/>
      <c r="M921" s="131"/>
      <c r="N921" s="131"/>
      <c r="O921" s="131"/>
      <c r="P921" s="131"/>
      <c r="Q921" s="131"/>
      <c r="R921" s="131"/>
      <c r="S921" s="131"/>
      <c r="T921" s="131"/>
      <c r="U921" s="131"/>
      <c r="V921" s="131"/>
      <c r="W921" s="131"/>
      <c r="X921" s="131"/>
      <c r="Y921" s="131"/>
      <c r="Z921" s="131"/>
    </row>
    <row r="922" ht="15.75" customHeight="1">
      <c r="A922" s="131"/>
      <c r="B922" s="131"/>
      <c r="C922" s="131"/>
      <c r="D922" s="131"/>
      <c r="E922" s="131"/>
      <c r="F922" s="131"/>
      <c r="G922" s="131"/>
      <c r="H922" s="131"/>
      <c r="I922" s="131"/>
      <c r="J922" s="131"/>
      <c r="K922" s="131"/>
      <c r="L922" s="131"/>
      <c r="M922" s="131"/>
      <c r="N922" s="131"/>
      <c r="O922" s="131"/>
      <c r="P922" s="131"/>
      <c r="Q922" s="131"/>
      <c r="R922" s="131"/>
      <c r="S922" s="131"/>
      <c r="T922" s="131"/>
      <c r="U922" s="131"/>
      <c r="V922" s="131"/>
      <c r="W922" s="131"/>
      <c r="X922" s="131"/>
      <c r="Y922" s="131"/>
      <c r="Z922" s="131"/>
    </row>
    <row r="923" ht="15.75" customHeight="1">
      <c r="A923" s="131"/>
      <c r="B923" s="131"/>
      <c r="C923" s="131"/>
      <c r="D923" s="131"/>
      <c r="E923" s="131"/>
      <c r="F923" s="131"/>
      <c r="G923" s="131"/>
      <c r="H923" s="131"/>
      <c r="I923" s="131"/>
      <c r="J923" s="131"/>
      <c r="K923" s="131"/>
      <c r="L923" s="131"/>
      <c r="M923" s="131"/>
      <c r="N923" s="131"/>
      <c r="O923" s="131"/>
      <c r="P923" s="131"/>
      <c r="Q923" s="131"/>
      <c r="R923" s="131"/>
      <c r="S923" s="131"/>
      <c r="T923" s="131"/>
      <c r="U923" s="131"/>
      <c r="V923" s="131"/>
      <c r="W923" s="131"/>
      <c r="X923" s="131"/>
      <c r="Y923" s="131"/>
      <c r="Z923" s="131"/>
    </row>
    <row r="924" ht="15.75" customHeight="1">
      <c r="A924" s="131"/>
      <c r="B924" s="131"/>
      <c r="C924" s="131"/>
      <c r="D924" s="131"/>
      <c r="E924" s="131"/>
      <c r="F924" s="131"/>
      <c r="G924" s="131"/>
      <c r="H924" s="131"/>
      <c r="I924" s="131"/>
      <c r="J924" s="131"/>
      <c r="K924" s="131"/>
      <c r="L924" s="131"/>
      <c r="M924" s="131"/>
      <c r="N924" s="131"/>
      <c r="O924" s="131"/>
      <c r="P924" s="131"/>
      <c r="Q924" s="131"/>
      <c r="R924" s="131"/>
      <c r="S924" s="131"/>
      <c r="T924" s="131"/>
      <c r="U924" s="131"/>
      <c r="V924" s="131"/>
      <c r="W924" s="131"/>
      <c r="X924" s="131"/>
      <c r="Y924" s="131"/>
      <c r="Z924" s="131"/>
    </row>
    <row r="925" ht="15.75" customHeight="1">
      <c r="A925" s="131"/>
      <c r="B925" s="131"/>
      <c r="C925" s="131"/>
      <c r="D925" s="131"/>
      <c r="E925" s="131"/>
      <c r="F925" s="131"/>
      <c r="G925" s="131"/>
      <c r="H925" s="131"/>
      <c r="I925" s="131"/>
      <c r="J925" s="131"/>
      <c r="K925" s="131"/>
      <c r="L925" s="131"/>
      <c r="M925" s="131"/>
      <c r="N925" s="131"/>
      <c r="O925" s="131"/>
      <c r="P925" s="131"/>
      <c r="Q925" s="131"/>
      <c r="R925" s="131"/>
      <c r="S925" s="131"/>
      <c r="T925" s="131"/>
      <c r="U925" s="131"/>
      <c r="V925" s="131"/>
      <c r="W925" s="131"/>
      <c r="X925" s="131"/>
      <c r="Y925" s="131"/>
      <c r="Z925" s="131"/>
    </row>
    <row r="926" ht="15.75" customHeight="1">
      <c r="A926" s="131"/>
      <c r="B926" s="131"/>
      <c r="C926" s="131"/>
      <c r="D926" s="131"/>
      <c r="E926" s="131"/>
      <c r="F926" s="131"/>
      <c r="G926" s="131"/>
      <c r="H926" s="131"/>
      <c r="I926" s="131"/>
      <c r="J926" s="131"/>
      <c r="K926" s="131"/>
      <c r="L926" s="131"/>
      <c r="M926" s="131"/>
      <c r="N926" s="131"/>
      <c r="O926" s="131"/>
      <c r="P926" s="131"/>
      <c r="Q926" s="131"/>
      <c r="R926" s="131"/>
      <c r="S926" s="131"/>
      <c r="T926" s="131"/>
      <c r="U926" s="131"/>
      <c r="V926" s="131"/>
      <c r="W926" s="131"/>
      <c r="X926" s="131"/>
      <c r="Y926" s="131"/>
      <c r="Z926" s="131"/>
    </row>
    <row r="927" ht="15.75" customHeight="1">
      <c r="A927" s="131"/>
      <c r="B927" s="131"/>
      <c r="C927" s="131"/>
      <c r="D927" s="131"/>
      <c r="E927" s="131"/>
      <c r="F927" s="131"/>
      <c r="G927" s="131"/>
      <c r="H927" s="131"/>
      <c r="I927" s="131"/>
      <c r="J927" s="131"/>
      <c r="K927" s="131"/>
      <c r="L927" s="131"/>
      <c r="M927" s="131"/>
      <c r="N927" s="131"/>
      <c r="O927" s="131"/>
      <c r="P927" s="131"/>
      <c r="Q927" s="131"/>
      <c r="R927" s="131"/>
      <c r="S927" s="131"/>
      <c r="T927" s="131"/>
      <c r="U927" s="131"/>
      <c r="V927" s="131"/>
      <c r="W927" s="131"/>
      <c r="X927" s="131"/>
      <c r="Y927" s="131"/>
      <c r="Z927" s="131"/>
    </row>
    <row r="928" ht="15.75" customHeight="1">
      <c r="A928" s="131"/>
      <c r="B928" s="131"/>
      <c r="C928" s="131"/>
      <c r="D928" s="131"/>
      <c r="E928" s="131"/>
      <c r="F928" s="131"/>
      <c r="G928" s="131"/>
      <c r="H928" s="131"/>
      <c r="I928" s="131"/>
      <c r="J928" s="131"/>
      <c r="K928" s="131"/>
      <c r="L928" s="131"/>
      <c r="M928" s="131"/>
      <c r="N928" s="131"/>
      <c r="O928" s="131"/>
      <c r="P928" s="131"/>
      <c r="Q928" s="131"/>
      <c r="R928" s="131"/>
      <c r="S928" s="131"/>
      <c r="T928" s="131"/>
      <c r="U928" s="131"/>
      <c r="V928" s="131"/>
      <c r="W928" s="131"/>
      <c r="X928" s="131"/>
      <c r="Y928" s="131"/>
      <c r="Z928" s="131"/>
    </row>
    <row r="929" ht="15.75" customHeight="1">
      <c r="A929" s="131"/>
      <c r="B929" s="131"/>
      <c r="C929" s="131"/>
      <c r="D929" s="131"/>
      <c r="E929" s="131"/>
      <c r="F929" s="131"/>
      <c r="G929" s="131"/>
      <c r="H929" s="131"/>
      <c r="I929" s="131"/>
      <c r="J929" s="131"/>
      <c r="K929" s="131"/>
      <c r="L929" s="131"/>
      <c r="M929" s="131"/>
      <c r="N929" s="131"/>
      <c r="O929" s="131"/>
      <c r="P929" s="131"/>
      <c r="Q929" s="131"/>
      <c r="R929" s="131"/>
      <c r="S929" s="131"/>
      <c r="T929" s="131"/>
      <c r="U929" s="131"/>
      <c r="V929" s="131"/>
      <c r="W929" s="131"/>
      <c r="X929" s="131"/>
      <c r="Y929" s="131"/>
      <c r="Z929" s="131"/>
    </row>
    <row r="930" ht="15.75" customHeight="1">
      <c r="A930" s="131"/>
      <c r="B930" s="131"/>
      <c r="C930" s="131"/>
      <c r="D930" s="131"/>
      <c r="E930" s="131"/>
      <c r="F930" s="131"/>
      <c r="G930" s="131"/>
      <c r="H930" s="131"/>
      <c r="I930" s="131"/>
      <c r="J930" s="131"/>
      <c r="K930" s="131"/>
      <c r="L930" s="131"/>
      <c r="M930" s="131"/>
      <c r="N930" s="131"/>
      <c r="O930" s="131"/>
      <c r="P930" s="131"/>
      <c r="Q930" s="131"/>
      <c r="R930" s="131"/>
      <c r="S930" s="131"/>
      <c r="T930" s="131"/>
      <c r="U930" s="131"/>
      <c r="V930" s="131"/>
      <c r="W930" s="131"/>
      <c r="X930" s="131"/>
      <c r="Y930" s="131"/>
      <c r="Z930" s="131"/>
    </row>
    <row r="931" ht="15.75" customHeight="1">
      <c r="A931" s="131"/>
      <c r="B931" s="131"/>
      <c r="C931" s="131"/>
      <c r="D931" s="131"/>
      <c r="E931" s="131"/>
      <c r="F931" s="131"/>
      <c r="G931" s="131"/>
      <c r="H931" s="131"/>
      <c r="I931" s="131"/>
      <c r="J931" s="131"/>
      <c r="K931" s="131"/>
      <c r="L931" s="131"/>
      <c r="M931" s="131"/>
      <c r="N931" s="131"/>
      <c r="O931" s="131"/>
      <c r="P931" s="131"/>
      <c r="Q931" s="131"/>
      <c r="R931" s="131"/>
      <c r="S931" s="131"/>
      <c r="T931" s="131"/>
      <c r="U931" s="131"/>
      <c r="V931" s="131"/>
      <c r="W931" s="131"/>
      <c r="X931" s="131"/>
      <c r="Y931" s="131"/>
      <c r="Z931" s="131"/>
    </row>
    <row r="932" ht="15.75" customHeight="1">
      <c r="A932" s="131"/>
      <c r="B932" s="131"/>
      <c r="C932" s="131"/>
      <c r="D932" s="131"/>
      <c r="E932" s="131"/>
      <c r="F932" s="131"/>
      <c r="G932" s="131"/>
      <c r="H932" s="131"/>
      <c r="I932" s="131"/>
      <c r="J932" s="131"/>
      <c r="K932" s="131"/>
      <c r="L932" s="131"/>
      <c r="M932" s="131"/>
      <c r="N932" s="131"/>
      <c r="O932" s="131"/>
      <c r="P932" s="131"/>
      <c r="Q932" s="131"/>
      <c r="R932" s="131"/>
      <c r="S932" s="131"/>
      <c r="T932" s="131"/>
      <c r="U932" s="131"/>
      <c r="V932" s="131"/>
      <c r="W932" s="131"/>
      <c r="X932" s="131"/>
      <c r="Y932" s="131"/>
      <c r="Z932" s="131"/>
    </row>
    <row r="933" ht="15.75" customHeight="1">
      <c r="A933" s="131"/>
      <c r="B933" s="131"/>
      <c r="C933" s="131"/>
      <c r="D933" s="131"/>
      <c r="E933" s="131"/>
      <c r="F933" s="131"/>
      <c r="G933" s="131"/>
      <c r="H933" s="131"/>
      <c r="I933" s="131"/>
      <c r="J933" s="131"/>
      <c r="K933" s="131"/>
      <c r="L933" s="131"/>
      <c r="M933" s="131"/>
      <c r="N933" s="131"/>
      <c r="O933" s="131"/>
      <c r="P933" s="131"/>
      <c r="Q933" s="131"/>
      <c r="R933" s="131"/>
      <c r="S933" s="131"/>
      <c r="T933" s="131"/>
      <c r="U933" s="131"/>
      <c r="V933" s="131"/>
      <c r="W933" s="131"/>
      <c r="X933" s="131"/>
      <c r="Y933" s="131"/>
      <c r="Z933" s="131"/>
    </row>
    <row r="934" ht="15.75" customHeight="1">
      <c r="A934" s="131"/>
      <c r="B934" s="131"/>
      <c r="C934" s="131"/>
      <c r="D934" s="131"/>
      <c r="E934" s="131"/>
      <c r="F934" s="131"/>
      <c r="G934" s="131"/>
      <c r="H934" s="131"/>
      <c r="I934" s="131"/>
      <c r="J934" s="131"/>
      <c r="K934" s="131"/>
      <c r="L934" s="131"/>
      <c r="M934" s="131"/>
      <c r="N934" s="131"/>
      <c r="O934" s="131"/>
      <c r="P934" s="131"/>
      <c r="Q934" s="131"/>
      <c r="R934" s="131"/>
      <c r="S934" s="131"/>
      <c r="T934" s="131"/>
      <c r="U934" s="131"/>
      <c r="V934" s="131"/>
      <c r="W934" s="131"/>
      <c r="X934" s="131"/>
      <c r="Y934" s="131"/>
      <c r="Z934" s="131"/>
    </row>
    <row r="935" ht="15.75" customHeight="1">
      <c r="A935" s="131"/>
      <c r="B935" s="131"/>
      <c r="C935" s="131"/>
      <c r="D935" s="131"/>
      <c r="E935" s="131"/>
      <c r="F935" s="131"/>
      <c r="G935" s="131"/>
      <c r="H935" s="131"/>
      <c r="I935" s="131"/>
      <c r="J935" s="131"/>
      <c r="K935" s="131"/>
      <c r="L935" s="131"/>
      <c r="M935" s="131"/>
      <c r="N935" s="131"/>
      <c r="O935" s="131"/>
      <c r="P935" s="131"/>
      <c r="Q935" s="131"/>
      <c r="R935" s="131"/>
      <c r="S935" s="131"/>
      <c r="T935" s="131"/>
      <c r="U935" s="131"/>
      <c r="V935" s="131"/>
      <c r="W935" s="131"/>
      <c r="X935" s="131"/>
      <c r="Y935" s="131"/>
      <c r="Z935" s="131"/>
    </row>
    <row r="936" ht="15.75" customHeight="1">
      <c r="A936" s="131"/>
      <c r="B936" s="131"/>
      <c r="C936" s="131"/>
      <c r="D936" s="131"/>
      <c r="E936" s="131"/>
      <c r="F936" s="131"/>
      <c r="G936" s="131"/>
      <c r="H936" s="131"/>
      <c r="I936" s="131"/>
      <c r="J936" s="131"/>
      <c r="K936" s="131"/>
      <c r="L936" s="131"/>
      <c r="M936" s="131"/>
      <c r="N936" s="131"/>
      <c r="O936" s="131"/>
      <c r="P936" s="131"/>
      <c r="Q936" s="131"/>
      <c r="R936" s="131"/>
      <c r="S936" s="131"/>
      <c r="T936" s="131"/>
      <c r="U936" s="131"/>
      <c r="V936" s="131"/>
      <c r="W936" s="131"/>
      <c r="X936" s="131"/>
      <c r="Y936" s="131"/>
      <c r="Z936" s="131"/>
    </row>
    <row r="937" ht="15.75" customHeight="1">
      <c r="A937" s="131"/>
      <c r="B937" s="131"/>
      <c r="C937" s="131"/>
      <c r="D937" s="131"/>
      <c r="E937" s="131"/>
      <c r="F937" s="131"/>
      <c r="G937" s="131"/>
      <c r="H937" s="131"/>
      <c r="I937" s="131"/>
      <c r="J937" s="131"/>
      <c r="K937" s="131"/>
      <c r="L937" s="131"/>
      <c r="M937" s="131"/>
      <c r="N937" s="131"/>
      <c r="O937" s="131"/>
      <c r="P937" s="131"/>
      <c r="Q937" s="131"/>
      <c r="R937" s="131"/>
      <c r="S937" s="131"/>
      <c r="T937" s="131"/>
      <c r="U937" s="131"/>
      <c r="V937" s="131"/>
      <c r="W937" s="131"/>
      <c r="X937" s="131"/>
      <c r="Y937" s="131"/>
      <c r="Z937" s="131"/>
    </row>
    <row r="938" ht="15.75" customHeight="1">
      <c r="A938" s="131"/>
      <c r="B938" s="131"/>
      <c r="C938" s="131"/>
      <c r="D938" s="131"/>
      <c r="E938" s="131"/>
      <c r="F938" s="131"/>
      <c r="G938" s="131"/>
      <c r="H938" s="131"/>
      <c r="I938" s="131"/>
      <c r="J938" s="131"/>
      <c r="K938" s="131"/>
      <c r="L938" s="131"/>
      <c r="M938" s="131"/>
      <c r="N938" s="131"/>
      <c r="O938" s="131"/>
      <c r="P938" s="131"/>
      <c r="Q938" s="131"/>
      <c r="R938" s="131"/>
      <c r="S938" s="131"/>
      <c r="T938" s="131"/>
      <c r="U938" s="131"/>
      <c r="V938" s="131"/>
      <c r="W938" s="131"/>
      <c r="X938" s="131"/>
      <c r="Y938" s="131"/>
      <c r="Z938" s="131"/>
    </row>
    <row r="939" ht="15.75" customHeight="1">
      <c r="A939" s="131"/>
      <c r="B939" s="131"/>
      <c r="C939" s="131"/>
      <c r="D939" s="131"/>
      <c r="E939" s="131"/>
      <c r="F939" s="131"/>
      <c r="G939" s="131"/>
      <c r="H939" s="131"/>
      <c r="I939" s="131"/>
      <c r="J939" s="131"/>
      <c r="K939" s="131"/>
      <c r="L939" s="131"/>
      <c r="M939" s="131"/>
      <c r="N939" s="131"/>
      <c r="O939" s="131"/>
      <c r="P939" s="131"/>
      <c r="Q939" s="131"/>
      <c r="R939" s="131"/>
      <c r="S939" s="131"/>
      <c r="T939" s="131"/>
      <c r="U939" s="131"/>
      <c r="V939" s="131"/>
      <c r="W939" s="131"/>
      <c r="X939" s="131"/>
      <c r="Y939" s="131"/>
      <c r="Z939" s="131"/>
    </row>
    <row r="940" ht="15.75" customHeight="1">
      <c r="A940" s="131"/>
      <c r="B940" s="131"/>
      <c r="C940" s="131"/>
      <c r="D940" s="131"/>
      <c r="E940" s="131"/>
      <c r="F940" s="131"/>
      <c r="G940" s="131"/>
      <c r="H940" s="131"/>
      <c r="I940" s="131"/>
      <c r="J940" s="131"/>
      <c r="K940" s="131"/>
      <c r="L940" s="131"/>
      <c r="M940" s="131"/>
      <c r="N940" s="131"/>
      <c r="O940" s="131"/>
      <c r="P940" s="131"/>
      <c r="Q940" s="131"/>
      <c r="R940" s="131"/>
      <c r="S940" s="131"/>
      <c r="T940" s="131"/>
      <c r="U940" s="131"/>
      <c r="V940" s="131"/>
      <c r="W940" s="131"/>
      <c r="X940" s="131"/>
      <c r="Y940" s="131"/>
      <c r="Z940" s="131"/>
    </row>
    <row r="941" ht="15.75" customHeight="1">
      <c r="A941" s="131"/>
      <c r="B941" s="131"/>
      <c r="C941" s="131"/>
      <c r="D941" s="131"/>
      <c r="E941" s="131"/>
      <c r="F941" s="131"/>
      <c r="G941" s="131"/>
      <c r="H941" s="131"/>
      <c r="I941" s="131"/>
      <c r="J941" s="131"/>
      <c r="K941" s="131"/>
      <c r="L941" s="131"/>
      <c r="M941" s="131"/>
      <c r="N941" s="131"/>
      <c r="O941" s="131"/>
      <c r="P941" s="131"/>
      <c r="Q941" s="131"/>
      <c r="R941" s="131"/>
      <c r="S941" s="131"/>
      <c r="T941" s="131"/>
      <c r="U941" s="131"/>
      <c r="V941" s="131"/>
      <c r="W941" s="131"/>
      <c r="X941" s="131"/>
      <c r="Y941" s="131"/>
      <c r="Z941" s="131"/>
    </row>
    <row r="942" ht="15.75" customHeight="1">
      <c r="A942" s="131"/>
      <c r="B942" s="131"/>
      <c r="C942" s="131"/>
      <c r="D942" s="131"/>
      <c r="E942" s="131"/>
      <c r="F942" s="131"/>
      <c r="G942" s="131"/>
      <c r="H942" s="131"/>
      <c r="I942" s="131"/>
      <c r="J942" s="131"/>
      <c r="K942" s="131"/>
      <c r="L942" s="131"/>
      <c r="M942" s="131"/>
      <c r="N942" s="131"/>
      <c r="O942" s="131"/>
      <c r="P942" s="131"/>
      <c r="Q942" s="131"/>
      <c r="R942" s="131"/>
      <c r="S942" s="131"/>
      <c r="T942" s="131"/>
      <c r="U942" s="131"/>
      <c r="V942" s="131"/>
      <c r="W942" s="131"/>
      <c r="X942" s="131"/>
      <c r="Y942" s="131"/>
      <c r="Z942" s="131"/>
    </row>
    <row r="943" ht="15.75" customHeight="1">
      <c r="A943" s="131"/>
      <c r="B943" s="131"/>
      <c r="C943" s="131"/>
      <c r="D943" s="131"/>
      <c r="E943" s="131"/>
      <c r="F943" s="131"/>
      <c r="G943" s="131"/>
      <c r="H943" s="131"/>
      <c r="I943" s="131"/>
      <c r="J943" s="131"/>
      <c r="K943" s="131"/>
      <c r="L943" s="131"/>
      <c r="M943" s="131"/>
      <c r="N943" s="131"/>
      <c r="O943" s="131"/>
      <c r="P943" s="131"/>
      <c r="Q943" s="131"/>
      <c r="R943" s="131"/>
      <c r="S943" s="131"/>
      <c r="T943" s="131"/>
      <c r="U943" s="131"/>
      <c r="V943" s="131"/>
      <c r="W943" s="131"/>
      <c r="X943" s="131"/>
      <c r="Y943" s="131"/>
      <c r="Z943" s="131"/>
    </row>
    <row r="944" ht="15.75" customHeight="1">
      <c r="A944" s="131"/>
      <c r="B944" s="131"/>
      <c r="C944" s="131"/>
      <c r="D944" s="131"/>
      <c r="E944" s="131"/>
      <c r="F944" s="131"/>
      <c r="G944" s="131"/>
      <c r="H944" s="131"/>
      <c r="I944" s="131"/>
      <c r="J944" s="131"/>
      <c r="K944" s="131"/>
      <c r="L944" s="131"/>
      <c r="M944" s="131"/>
      <c r="N944" s="131"/>
      <c r="O944" s="131"/>
      <c r="P944" s="131"/>
      <c r="Q944" s="131"/>
      <c r="R944" s="131"/>
      <c r="S944" s="131"/>
      <c r="T944" s="131"/>
      <c r="U944" s="131"/>
      <c r="V944" s="131"/>
      <c r="W944" s="131"/>
      <c r="X944" s="131"/>
      <c r="Y944" s="131"/>
      <c r="Z944" s="131"/>
    </row>
    <row r="945" ht="15.75" customHeight="1">
      <c r="A945" s="131"/>
      <c r="B945" s="131"/>
      <c r="C945" s="131"/>
      <c r="D945" s="131"/>
      <c r="E945" s="131"/>
      <c r="F945" s="131"/>
      <c r="G945" s="131"/>
      <c r="H945" s="131"/>
      <c r="I945" s="131"/>
      <c r="J945" s="131"/>
      <c r="K945" s="131"/>
      <c r="L945" s="131"/>
      <c r="M945" s="131"/>
      <c r="N945" s="131"/>
      <c r="O945" s="131"/>
      <c r="P945" s="131"/>
      <c r="Q945" s="131"/>
      <c r="R945" s="131"/>
      <c r="S945" s="131"/>
      <c r="T945" s="131"/>
      <c r="U945" s="131"/>
      <c r="V945" s="131"/>
      <c r="W945" s="131"/>
      <c r="X945" s="131"/>
      <c r="Y945" s="131"/>
      <c r="Z945" s="131"/>
    </row>
    <row r="946" ht="15.75" customHeight="1">
      <c r="A946" s="131"/>
      <c r="B946" s="131"/>
      <c r="C946" s="131"/>
      <c r="D946" s="131"/>
      <c r="E946" s="131"/>
      <c r="F946" s="131"/>
      <c r="G946" s="131"/>
      <c r="H946" s="131"/>
      <c r="I946" s="131"/>
      <c r="J946" s="131"/>
      <c r="K946" s="131"/>
      <c r="L946" s="131"/>
      <c r="M946" s="131"/>
      <c r="N946" s="131"/>
      <c r="O946" s="131"/>
      <c r="P946" s="131"/>
      <c r="Q946" s="131"/>
      <c r="R946" s="131"/>
      <c r="S946" s="131"/>
      <c r="T946" s="131"/>
      <c r="U946" s="131"/>
      <c r="V946" s="131"/>
      <c r="W946" s="131"/>
      <c r="X946" s="131"/>
      <c r="Y946" s="131"/>
      <c r="Z946" s="131"/>
    </row>
    <row r="947" ht="15.75" customHeight="1">
      <c r="A947" s="131"/>
      <c r="B947" s="131"/>
      <c r="C947" s="131"/>
      <c r="D947" s="131"/>
      <c r="E947" s="131"/>
      <c r="F947" s="131"/>
      <c r="G947" s="131"/>
      <c r="H947" s="131"/>
      <c r="I947" s="131"/>
      <c r="J947" s="131"/>
      <c r="K947" s="131"/>
      <c r="L947" s="131"/>
      <c r="M947" s="131"/>
      <c r="N947" s="131"/>
      <c r="O947" s="131"/>
      <c r="P947" s="131"/>
      <c r="Q947" s="131"/>
      <c r="R947" s="131"/>
      <c r="S947" s="131"/>
      <c r="T947" s="131"/>
      <c r="U947" s="131"/>
      <c r="V947" s="131"/>
      <c r="W947" s="131"/>
      <c r="X947" s="131"/>
      <c r="Y947" s="131"/>
      <c r="Z947" s="131"/>
    </row>
    <row r="948" ht="15.75" customHeight="1">
      <c r="A948" s="131"/>
      <c r="B948" s="131"/>
      <c r="C948" s="131"/>
      <c r="D948" s="131"/>
      <c r="E948" s="131"/>
      <c r="F948" s="131"/>
      <c r="G948" s="131"/>
      <c r="H948" s="131"/>
      <c r="I948" s="131"/>
      <c r="J948" s="131"/>
      <c r="K948" s="131"/>
      <c r="L948" s="131"/>
      <c r="M948" s="131"/>
      <c r="N948" s="131"/>
      <c r="O948" s="131"/>
      <c r="P948" s="131"/>
      <c r="Q948" s="131"/>
      <c r="R948" s="131"/>
      <c r="S948" s="131"/>
      <c r="T948" s="131"/>
      <c r="U948" s="131"/>
      <c r="V948" s="131"/>
      <c r="W948" s="131"/>
      <c r="X948" s="131"/>
      <c r="Y948" s="131"/>
      <c r="Z948" s="131"/>
    </row>
    <row r="949" ht="15.75" customHeight="1">
      <c r="A949" s="131"/>
      <c r="B949" s="131"/>
      <c r="C949" s="131"/>
      <c r="D949" s="131"/>
      <c r="E949" s="131"/>
      <c r="F949" s="131"/>
      <c r="G949" s="131"/>
      <c r="H949" s="131"/>
      <c r="I949" s="131"/>
      <c r="J949" s="131"/>
      <c r="K949" s="131"/>
      <c r="L949" s="131"/>
      <c r="M949" s="131"/>
      <c r="N949" s="131"/>
      <c r="O949" s="131"/>
      <c r="P949" s="131"/>
      <c r="Q949" s="131"/>
      <c r="R949" s="131"/>
      <c r="S949" s="131"/>
      <c r="T949" s="131"/>
      <c r="U949" s="131"/>
      <c r="V949" s="131"/>
      <c r="W949" s="131"/>
      <c r="X949" s="131"/>
      <c r="Y949" s="131"/>
      <c r="Z949" s="131"/>
    </row>
    <row r="950" ht="15.75" customHeight="1">
      <c r="A950" s="131"/>
      <c r="B950" s="131"/>
      <c r="C950" s="131"/>
      <c r="D950" s="131"/>
      <c r="E950" s="131"/>
      <c r="F950" s="131"/>
      <c r="G950" s="131"/>
      <c r="H950" s="131"/>
      <c r="I950" s="131"/>
      <c r="J950" s="131"/>
      <c r="K950" s="131"/>
      <c r="L950" s="131"/>
      <c r="M950" s="131"/>
      <c r="N950" s="131"/>
      <c r="O950" s="131"/>
      <c r="P950" s="131"/>
      <c r="Q950" s="131"/>
      <c r="R950" s="131"/>
      <c r="S950" s="131"/>
      <c r="T950" s="131"/>
      <c r="U950" s="131"/>
      <c r="V950" s="131"/>
      <c r="W950" s="131"/>
      <c r="X950" s="131"/>
      <c r="Y950" s="131"/>
      <c r="Z950" s="131"/>
    </row>
    <row r="951" ht="15.75" customHeight="1">
      <c r="A951" s="131"/>
      <c r="B951" s="131"/>
      <c r="C951" s="131"/>
      <c r="D951" s="131"/>
      <c r="E951" s="131"/>
      <c r="F951" s="131"/>
      <c r="G951" s="131"/>
      <c r="H951" s="131"/>
      <c r="I951" s="131"/>
      <c r="J951" s="131"/>
      <c r="K951" s="131"/>
      <c r="L951" s="131"/>
      <c r="M951" s="131"/>
      <c r="N951" s="131"/>
      <c r="O951" s="131"/>
      <c r="P951" s="131"/>
      <c r="Q951" s="131"/>
      <c r="R951" s="131"/>
      <c r="S951" s="131"/>
      <c r="T951" s="131"/>
      <c r="U951" s="131"/>
      <c r="V951" s="131"/>
      <c r="W951" s="131"/>
      <c r="X951" s="131"/>
      <c r="Y951" s="131"/>
      <c r="Z951" s="131"/>
    </row>
    <row r="952" ht="15.75" customHeight="1">
      <c r="A952" s="131"/>
      <c r="B952" s="131"/>
      <c r="C952" s="131"/>
      <c r="D952" s="131"/>
      <c r="E952" s="131"/>
      <c r="F952" s="131"/>
      <c r="G952" s="131"/>
      <c r="H952" s="131"/>
      <c r="I952" s="131"/>
      <c r="J952" s="131"/>
      <c r="K952" s="131"/>
      <c r="L952" s="131"/>
      <c r="M952" s="131"/>
      <c r="N952" s="131"/>
      <c r="O952" s="131"/>
      <c r="P952" s="131"/>
      <c r="Q952" s="131"/>
      <c r="R952" s="131"/>
      <c r="S952" s="131"/>
      <c r="T952" s="131"/>
      <c r="U952" s="131"/>
      <c r="V952" s="131"/>
      <c r="W952" s="131"/>
      <c r="X952" s="131"/>
      <c r="Y952" s="131"/>
      <c r="Z952" s="131"/>
    </row>
    <row r="953" ht="15.75" customHeight="1">
      <c r="A953" s="131"/>
      <c r="B953" s="131"/>
      <c r="C953" s="131"/>
      <c r="D953" s="131"/>
      <c r="E953" s="131"/>
      <c r="F953" s="131"/>
      <c r="G953" s="131"/>
      <c r="H953" s="131"/>
      <c r="I953" s="131"/>
      <c r="J953" s="131"/>
      <c r="K953" s="131"/>
      <c r="L953" s="131"/>
      <c r="M953" s="131"/>
      <c r="N953" s="131"/>
      <c r="O953" s="131"/>
      <c r="P953" s="131"/>
      <c r="Q953" s="131"/>
      <c r="R953" s="131"/>
      <c r="S953" s="131"/>
      <c r="T953" s="131"/>
      <c r="U953" s="131"/>
      <c r="V953" s="131"/>
      <c r="W953" s="131"/>
      <c r="X953" s="131"/>
      <c r="Y953" s="131"/>
      <c r="Z953" s="131"/>
    </row>
    <row r="954" ht="15.75" customHeight="1">
      <c r="A954" s="131"/>
      <c r="B954" s="131"/>
      <c r="C954" s="131"/>
      <c r="D954" s="131"/>
      <c r="E954" s="131"/>
      <c r="F954" s="131"/>
      <c r="G954" s="131"/>
      <c r="H954" s="131"/>
      <c r="I954" s="131"/>
      <c r="J954" s="131"/>
      <c r="K954" s="131"/>
      <c r="L954" s="131"/>
      <c r="M954" s="131"/>
      <c r="N954" s="131"/>
      <c r="O954" s="131"/>
      <c r="P954" s="131"/>
      <c r="Q954" s="131"/>
      <c r="R954" s="131"/>
      <c r="S954" s="131"/>
      <c r="T954" s="131"/>
      <c r="U954" s="131"/>
      <c r="V954" s="131"/>
      <c r="W954" s="131"/>
      <c r="X954" s="131"/>
      <c r="Y954" s="131"/>
      <c r="Z954" s="131"/>
    </row>
    <row r="955" ht="15.75" customHeight="1">
      <c r="A955" s="131"/>
      <c r="B955" s="131"/>
      <c r="C955" s="131"/>
      <c r="D955" s="131"/>
      <c r="E955" s="131"/>
      <c r="F955" s="131"/>
      <c r="G955" s="131"/>
      <c r="H955" s="131"/>
      <c r="I955" s="131"/>
      <c r="J955" s="131"/>
      <c r="K955" s="131"/>
      <c r="L955" s="131"/>
      <c r="M955" s="131"/>
      <c r="N955" s="131"/>
      <c r="O955" s="131"/>
      <c r="P955" s="131"/>
      <c r="Q955" s="131"/>
      <c r="R955" s="131"/>
      <c r="S955" s="131"/>
      <c r="T955" s="131"/>
      <c r="U955" s="131"/>
      <c r="V955" s="131"/>
      <c r="W955" s="131"/>
      <c r="X955" s="131"/>
      <c r="Y955" s="131"/>
      <c r="Z955" s="131"/>
    </row>
    <row r="956" ht="15.75" customHeight="1">
      <c r="A956" s="131"/>
      <c r="B956" s="131"/>
      <c r="C956" s="131"/>
      <c r="D956" s="131"/>
      <c r="E956" s="131"/>
      <c r="F956" s="131"/>
      <c r="G956" s="131"/>
      <c r="H956" s="131"/>
      <c r="I956" s="131"/>
      <c r="J956" s="131"/>
      <c r="K956" s="131"/>
      <c r="L956" s="131"/>
      <c r="M956" s="131"/>
      <c r="N956" s="131"/>
      <c r="O956" s="131"/>
      <c r="P956" s="131"/>
      <c r="Q956" s="131"/>
      <c r="R956" s="131"/>
      <c r="S956" s="131"/>
      <c r="T956" s="131"/>
      <c r="U956" s="131"/>
      <c r="V956" s="131"/>
      <c r="W956" s="131"/>
      <c r="X956" s="131"/>
      <c r="Y956" s="131"/>
      <c r="Z956" s="131"/>
    </row>
    <row r="957" ht="15.75" customHeight="1">
      <c r="A957" s="131"/>
      <c r="B957" s="131"/>
      <c r="C957" s="131"/>
      <c r="D957" s="131"/>
      <c r="E957" s="131"/>
      <c r="F957" s="131"/>
      <c r="G957" s="131"/>
      <c r="H957" s="131"/>
      <c r="I957" s="131"/>
      <c r="J957" s="131"/>
      <c r="K957" s="131"/>
      <c r="L957" s="131"/>
      <c r="M957" s="131"/>
      <c r="N957" s="131"/>
      <c r="O957" s="131"/>
      <c r="P957" s="131"/>
      <c r="Q957" s="131"/>
      <c r="R957" s="131"/>
      <c r="S957" s="131"/>
      <c r="T957" s="131"/>
      <c r="U957" s="131"/>
      <c r="V957" s="131"/>
      <c r="W957" s="131"/>
      <c r="X957" s="131"/>
      <c r="Y957" s="131"/>
      <c r="Z957" s="131"/>
    </row>
    <row r="958" ht="15.75" customHeight="1">
      <c r="A958" s="131"/>
      <c r="B958" s="131"/>
      <c r="C958" s="131"/>
      <c r="D958" s="131"/>
      <c r="E958" s="131"/>
      <c r="F958" s="131"/>
      <c r="G958" s="131"/>
      <c r="H958" s="131"/>
      <c r="I958" s="131"/>
      <c r="J958" s="131"/>
      <c r="K958" s="131"/>
      <c r="L958" s="131"/>
      <c r="M958" s="131"/>
      <c r="N958" s="131"/>
      <c r="O958" s="131"/>
      <c r="P958" s="131"/>
      <c r="Q958" s="131"/>
      <c r="R958" s="131"/>
      <c r="S958" s="131"/>
      <c r="T958" s="131"/>
      <c r="U958" s="131"/>
      <c r="V958" s="131"/>
      <c r="W958" s="131"/>
      <c r="X958" s="131"/>
      <c r="Y958" s="131"/>
      <c r="Z958" s="131"/>
    </row>
    <row r="959" ht="15.75" customHeight="1">
      <c r="A959" s="131"/>
      <c r="B959" s="131"/>
      <c r="C959" s="131"/>
      <c r="D959" s="131"/>
      <c r="E959" s="131"/>
      <c r="F959" s="131"/>
      <c r="G959" s="131"/>
      <c r="H959" s="131"/>
      <c r="I959" s="131"/>
      <c r="J959" s="131"/>
      <c r="K959" s="131"/>
      <c r="L959" s="131"/>
      <c r="M959" s="131"/>
      <c r="N959" s="131"/>
      <c r="O959" s="131"/>
      <c r="P959" s="131"/>
      <c r="Q959" s="131"/>
      <c r="R959" s="131"/>
      <c r="S959" s="131"/>
      <c r="T959" s="131"/>
      <c r="U959" s="131"/>
      <c r="V959" s="131"/>
      <c r="W959" s="131"/>
      <c r="X959" s="131"/>
      <c r="Y959" s="131"/>
      <c r="Z959" s="131"/>
    </row>
    <row r="960" ht="15.75" customHeight="1">
      <c r="A960" s="131"/>
      <c r="B960" s="131"/>
      <c r="C960" s="131"/>
      <c r="D960" s="131"/>
      <c r="E960" s="131"/>
      <c r="F960" s="131"/>
      <c r="G960" s="131"/>
      <c r="H960" s="131"/>
      <c r="I960" s="131"/>
      <c r="J960" s="131"/>
      <c r="K960" s="131"/>
      <c r="L960" s="131"/>
      <c r="M960" s="131"/>
      <c r="N960" s="131"/>
      <c r="O960" s="131"/>
      <c r="P960" s="131"/>
      <c r="Q960" s="131"/>
      <c r="R960" s="131"/>
      <c r="S960" s="131"/>
      <c r="T960" s="131"/>
      <c r="U960" s="131"/>
      <c r="V960" s="131"/>
      <c r="W960" s="131"/>
      <c r="X960" s="131"/>
      <c r="Y960" s="131"/>
      <c r="Z960" s="131"/>
    </row>
    <row r="961" ht="15.75" customHeight="1">
      <c r="A961" s="131"/>
      <c r="B961" s="131"/>
      <c r="C961" s="131"/>
      <c r="D961" s="131"/>
      <c r="E961" s="131"/>
      <c r="F961" s="131"/>
      <c r="G961" s="131"/>
      <c r="H961" s="131"/>
      <c r="I961" s="131"/>
      <c r="J961" s="131"/>
      <c r="K961" s="131"/>
      <c r="L961" s="131"/>
      <c r="M961" s="131"/>
      <c r="N961" s="131"/>
      <c r="O961" s="131"/>
      <c r="P961" s="131"/>
      <c r="Q961" s="131"/>
      <c r="R961" s="131"/>
      <c r="S961" s="131"/>
      <c r="T961" s="131"/>
      <c r="U961" s="131"/>
      <c r="V961" s="131"/>
      <c r="W961" s="131"/>
      <c r="X961" s="131"/>
      <c r="Y961" s="131"/>
      <c r="Z961" s="131"/>
    </row>
    <row r="962" ht="15.75" customHeight="1">
      <c r="A962" s="131"/>
      <c r="B962" s="131"/>
      <c r="C962" s="131"/>
      <c r="D962" s="131"/>
      <c r="E962" s="131"/>
      <c r="F962" s="131"/>
      <c r="G962" s="131"/>
      <c r="H962" s="131"/>
      <c r="I962" s="131"/>
      <c r="J962" s="131"/>
      <c r="K962" s="131"/>
      <c r="L962" s="131"/>
      <c r="M962" s="131"/>
      <c r="N962" s="131"/>
      <c r="O962" s="131"/>
      <c r="P962" s="131"/>
      <c r="Q962" s="131"/>
      <c r="R962" s="131"/>
      <c r="S962" s="131"/>
      <c r="T962" s="131"/>
      <c r="U962" s="131"/>
      <c r="V962" s="131"/>
      <c r="W962" s="131"/>
      <c r="X962" s="131"/>
      <c r="Y962" s="131"/>
      <c r="Z962" s="131"/>
    </row>
    <row r="963" ht="15.75" customHeight="1">
      <c r="A963" s="131"/>
      <c r="B963" s="131"/>
      <c r="C963" s="131"/>
      <c r="D963" s="131"/>
      <c r="E963" s="131"/>
      <c r="F963" s="131"/>
      <c r="G963" s="131"/>
      <c r="H963" s="131"/>
      <c r="I963" s="131"/>
      <c r="J963" s="131"/>
      <c r="K963" s="131"/>
      <c r="L963" s="131"/>
      <c r="M963" s="131"/>
      <c r="N963" s="131"/>
      <c r="O963" s="131"/>
      <c r="P963" s="131"/>
      <c r="Q963" s="131"/>
      <c r="R963" s="131"/>
      <c r="S963" s="131"/>
      <c r="T963" s="131"/>
      <c r="U963" s="131"/>
      <c r="V963" s="131"/>
      <c r="W963" s="131"/>
      <c r="X963" s="131"/>
      <c r="Y963" s="131"/>
      <c r="Z963" s="131"/>
    </row>
    <row r="964" ht="15.75" customHeight="1">
      <c r="A964" s="131"/>
      <c r="B964" s="131"/>
      <c r="C964" s="131"/>
      <c r="D964" s="131"/>
      <c r="E964" s="131"/>
      <c r="F964" s="131"/>
      <c r="G964" s="131"/>
      <c r="H964" s="131"/>
      <c r="I964" s="131"/>
      <c r="J964" s="131"/>
      <c r="K964" s="131"/>
      <c r="L964" s="131"/>
      <c r="M964" s="131"/>
      <c r="N964" s="131"/>
      <c r="O964" s="131"/>
      <c r="P964" s="131"/>
      <c r="Q964" s="131"/>
      <c r="R964" s="131"/>
      <c r="S964" s="131"/>
      <c r="T964" s="131"/>
      <c r="U964" s="131"/>
      <c r="V964" s="131"/>
      <c r="W964" s="131"/>
      <c r="X964" s="131"/>
      <c r="Y964" s="131"/>
      <c r="Z964" s="131"/>
    </row>
    <row r="965" ht="15.75" customHeight="1">
      <c r="A965" s="131"/>
      <c r="B965" s="131"/>
      <c r="C965" s="131"/>
      <c r="D965" s="131"/>
      <c r="E965" s="131"/>
      <c r="F965" s="131"/>
      <c r="G965" s="131"/>
      <c r="H965" s="131"/>
      <c r="I965" s="131"/>
      <c r="J965" s="131"/>
      <c r="K965" s="131"/>
      <c r="L965" s="131"/>
      <c r="M965" s="131"/>
      <c r="N965" s="131"/>
      <c r="O965" s="131"/>
      <c r="P965" s="131"/>
      <c r="Q965" s="131"/>
      <c r="R965" s="131"/>
      <c r="S965" s="131"/>
      <c r="T965" s="131"/>
      <c r="U965" s="131"/>
      <c r="V965" s="131"/>
      <c r="W965" s="131"/>
      <c r="X965" s="131"/>
      <c r="Y965" s="131"/>
      <c r="Z965" s="131"/>
    </row>
    <row r="966" ht="15.75" customHeight="1">
      <c r="A966" s="131"/>
      <c r="B966" s="131"/>
      <c r="C966" s="131"/>
      <c r="D966" s="131"/>
      <c r="E966" s="131"/>
      <c r="F966" s="131"/>
      <c r="G966" s="131"/>
      <c r="H966" s="131"/>
      <c r="I966" s="131"/>
      <c r="J966" s="131"/>
      <c r="K966" s="131"/>
      <c r="L966" s="131"/>
      <c r="M966" s="131"/>
      <c r="N966" s="131"/>
      <c r="O966" s="131"/>
      <c r="P966" s="131"/>
      <c r="Q966" s="131"/>
      <c r="R966" s="131"/>
      <c r="S966" s="131"/>
      <c r="T966" s="131"/>
      <c r="U966" s="131"/>
      <c r="V966" s="131"/>
      <c r="W966" s="131"/>
      <c r="X966" s="131"/>
      <c r="Y966" s="131"/>
      <c r="Z966" s="131"/>
    </row>
    <row r="967" ht="15.75" customHeight="1">
      <c r="A967" s="131"/>
      <c r="B967" s="131"/>
      <c r="C967" s="131"/>
      <c r="D967" s="131"/>
      <c r="E967" s="131"/>
      <c r="F967" s="131"/>
      <c r="G967" s="131"/>
      <c r="H967" s="131"/>
      <c r="I967" s="131"/>
      <c r="J967" s="131"/>
      <c r="K967" s="131"/>
      <c r="L967" s="131"/>
      <c r="M967" s="131"/>
      <c r="N967" s="131"/>
      <c r="O967" s="131"/>
      <c r="P967" s="131"/>
      <c r="Q967" s="131"/>
      <c r="R967" s="131"/>
      <c r="S967" s="131"/>
      <c r="T967" s="131"/>
      <c r="U967" s="131"/>
      <c r="V967" s="131"/>
      <c r="W967" s="131"/>
      <c r="X967" s="131"/>
      <c r="Y967" s="131"/>
      <c r="Z967" s="131"/>
    </row>
    <row r="968" ht="15.75" customHeight="1">
      <c r="A968" s="131"/>
      <c r="B968" s="131"/>
      <c r="C968" s="131"/>
      <c r="D968" s="131"/>
      <c r="E968" s="131"/>
      <c r="F968" s="131"/>
      <c r="G968" s="131"/>
      <c r="H968" s="131"/>
      <c r="I968" s="131"/>
      <c r="J968" s="131"/>
      <c r="K968" s="131"/>
      <c r="L968" s="131"/>
      <c r="M968" s="131"/>
      <c r="N968" s="131"/>
      <c r="O968" s="131"/>
      <c r="P968" s="131"/>
      <c r="Q968" s="131"/>
      <c r="R968" s="131"/>
      <c r="S968" s="131"/>
      <c r="T968" s="131"/>
      <c r="U968" s="131"/>
      <c r="V968" s="131"/>
      <c r="W968" s="131"/>
      <c r="X968" s="131"/>
      <c r="Y968" s="131"/>
      <c r="Z968" s="131"/>
    </row>
    <row r="969" ht="15.75" customHeight="1">
      <c r="A969" s="131"/>
      <c r="B969" s="131"/>
      <c r="C969" s="131"/>
      <c r="D969" s="131"/>
      <c r="E969" s="131"/>
      <c r="F969" s="131"/>
      <c r="G969" s="131"/>
      <c r="H969" s="131"/>
      <c r="I969" s="131"/>
      <c r="J969" s="131"/>
      <c r="K969" s="131"/>
      <c r="L969" s="131"/>
      <c r="M969" s="131"/>
      <c r="N969" s="131"/>
      <c r="O969" s="131"/>
      <c r="P969" s="131"/>
      <c r="Q969" s="131"/>
      <c r="R969" s="131"/>
      <c r="S969" s="131"/>
      <c r="T969" s="131"/>
      <c r="U969" s="131"/>
      <c r="V969" s="131"/>
      <c r="W969" s="131"/>
      <c r="X969" s="131"/>
      <c r="Y969" s="131"/>
      <c r="Z969" s="131"/>
    </row>
    <row r="970" ht="15.75" customHeight="1">
      <c r="A970" s="131"/>
      <c r="B970" s="131"/>
      <c r="C970" s="131"/>
      <c r="D970" s="131"/>
      <c r="E970" s="131"/>
      <c r="F970" s="131"/>
      <c r="G970" s="131"/>
      <c r="H970" s="131"/>
      <c r="I970" s="131"/>
      <c r="J970" s="131"/>
      <c r="K970" s="131"/>
      <c r="L970" s="131"/>
      <c r="M970" s="131"/>
      <c r="N970" s="131"/>
      <c r="O970" s="131"/>
      <c r="P970" s="131"/>
      <c r="Q970" s="131"/>
      <c r="R970" s="131"/>
      <c r="S970" s="131"/>
      <c r="T970" s="131"/>
      <c r="U970" s="131"/>
      <c r="V970" s="131"/>
      <c r="W970" s="131"/>
      <c r="X970" s="131"/>
      <c r="Y970" s="131"/>
      <c r="Z970" s="131"/>
    </row>
    <row r="971" ht="15.75" customHeight="1">
      <c r="A971" s="131"/>
      <c r="B971" s="131"/>
      <c r="C971" s="131"/>
      <c r="D971" s="131"/>
      <c r="E971" s="131"/>
      <c r="F971" s="131"/>
      <c r="G971" s="131"/>
      <c r="H971" s="131"/>
      <c r="I971" s="131"/>
      <c r="J971" s="131"/>
      <c r="K971" s="131"/>
      <c r="L971" s="131"/>
      <c r="M971" s="131"/>
      <c r="N971" s="131"/>
      <c r="O971" s="131"/>
      <c r="P971" s="131"/>
      <c r="Q971" s="131"/>
      <c r="R971" s="131"/>
      <c r="S971" s="131"/>
      <c r="T971" s="131"/>
      <c r="U971" s="131"/>
      <c r="V971" s="131"/>
      <c r="W971" s="131"/>
      <c r="X971" s="131"/>
      <c r="Y971" s="131"/>
      <c r="Z971" s="131"/>
    </row>
    <row r="972" ht="15.75" customHeight="1">
      <c r="A972" s="131"/>
      <c r="B972" s="131"/>
      <c r="C972" s="131"/>
      <c r="D972" s="131"/>
      <c r="E972" s="131"/>
      <c r="F972" s="131"/>
      <c r="G972" s="131"/>
      <c r="H972" s="131"/>
      <c r="I972" s="131"/>
      <c r="J972" s="131"/>
      <c r="K972" s="131"/>
      <c r="L972" s="131"/>
      <c r="M972" s="131"/>
      <c r="N972" s="131"/>
      <c r="O972" s="131"/>
      <c r="P972" s="131"/>
      <c r="Q972" s="131"/>
      <c r="R972" s="131"/>
      <c r="S972" s="131"/>
      <c r="T972" s="131"/>
      <c r="U972" s="131"/>
      <c r="V972" s="131"/>
      <c r="W972" s="131"/>
      <c r="X972" s="131"/>
      <c r="Y972" s="131"/>
      <c r="Z972" s="131"/>
    </row>
    <row r="973" ht="15.75" customHeight="1">
      <c r="A973" s="131"/>
      <c r="B973" s="131"/>
      <c r="C973" s="131"/>
      <c r="D973" s="131"/>
      <c r="E973" s="131"/>
      <c r="F973" s="131"/>
      <c r="G973" s="131"/>
      <c r="H973" s="131"/>
      <c r="I973" s="131"/>
      <c r="J973" s="131"/>
      <c r="K973" s="131"/>
      <c r="L973" s="131"/>
      <c r="M973" s="131"/>
      <c r="N973" s="131"/>
      <c r="O973" s="131"/>
      <c r="P973" s="131"/>
      <c r="Q973" s="131"/>
      <c r="R973" s="131"/>
      <c r="S973" s="131"/>
      <c r="T973" s="131"/>
      <c r="U973" s="131"/>
      <c r="V973" s="131"/>
      <c r="W973" s="131"/>
      <c r="X973" s="131"/>
      <c r="Y973" s="131"/>
      <c r="Z973" s="131"/>
    </row>
    <row r="974" ht="15.75" customHeight="1">
      <c r="A974" s="131"/>
      <c r="B974" s="131"/>
      <c r="C974" s="131"/>
      <c r="D974" s="131"/>
      <c r="E974" s="131"/>
      <c r="F974" s="131"/>
      <c r="G974" s="131"/>
      <c r="H974" s="131"/>
      <c r="I974" s="131"/>
      <c r="J974" s="131"/>
      <c r="K974" s="131"/>
      <c r="L974" s="131"/>
      <c r="M974" s="131"/>
      <c r="N974" s="131"/>
      <c r="O974" s="131"/>
      <c r="P974" s="131"/>
      <c r="Q974" s="131"/>
      <c r="R974" s="131"/>
      <c r="S974" s="131"/>
      <c r="T974" s="131"/>
      <c r="U974" s="131"/>
      <c r="V974" s="131"/>
      <c r="W974" s="131"/>
      <c r="X974" s="131"/>
      <c r="Y974" s="131"/>
      <c r="Z974" s="131"/>
    </row>
    <row r="975" ht="15.75" customHeight="1">
      <c r="A975" s="131"/>
      <c r="B975" s="131"/>
      <c r="C975" s="131"/>
      <c r="D975" s="131"/>
      <c r="E975" s="131"/>
      <c r="F975" s="131"/>
      <c r="G975" s="131"/>
      <c r="H975" s="131"/>
      <c r="I975" s="131"/>
      <c r="J975" s="131"/>
      <c r="K975" s="131"/>
      <c r="L975" s="131"/>
      <c r="M975" s="131"/>
      <c r="N975" s="131"/>
      <c r="O975" s="131"/>
      <c r="P975" s="131"/>
      <c r="Q975" s="131"/>
      <c r="R975" s="131"/>
      <c r="S975" s="131"/>
      <c r="T975" s="131"/>
      <c r="U975" s="131"/>
      <c r="V975" s="131"/>
      <c r="W975" s="131"/>
      <c r="X975" s="131"/>
      <c r="Y975" s="131"/>
      <c r="Z975" s="131"/>
    </row>
    <row r="976" ht="15.75" customHeight="1">
      <c r="A976" s="131"/>
      <c r="B976" s="131"/>
      <c r="C976" s="131"/>
      <c r="D976" s="131"/>
      <c r="E976" s="131"/>
      <c r="F976" s="131"/>
      <c r="G976" s="131"/>
      <c r="H976" s="131"/>
      <c r="I976" s="131"/>
      <c r="J976" s="131"/>
      <c r="K976" s="131"/>
      <c r="L976" s="131"/>
      <c r="M976" s="131"/>
      <c r="N976" s="131"/>
      <c r="O976" s="131"/>
      <c r="P976" s="131"/>
      <c r="Q976" s="131"/>
      <c r="R976" s="131"/>
      <c r="S976" s="131"/>
      <c r="T976" s="131"/>
      <c r="U976" s="131"/>
      <c r="V976" s="131"/>
      <c r="W976" s="131"/>
      <c r="X976" s="131"/>
      <c r="Y976" s="131"/>
      <c r="Z976" s="131"/>
    </row>
    <row r="977" ht="15.75" customHeight="1">
      <c r="A977" s="131"/>
      <c r="B977" s="131"/>
      <c r="C977" s="131"/>
      <c r="D977" s="131"/>
      <c r="E977" s="131"/>
      <c r="F977" s="131"/>
      <c r="G977" s="131"/>
      <c r="H977" s="131"/>
      <c r="I977" s="131"/>
      <c r="J977" s="131"/>
      <c r="K977" s="131"/>
      <c r="L977" s="131"/>
      <c r="M977" s="131"/>
      <c r="N977" s="131"/>
      <c r="O977" s="131"/>
      <c r="P977" s="131"/>
      <c r="Q977" s="131"/>
      <c r="R977" s="131"/>
      <c r="S977" s="131"/>
      <c r="T977" s="131"/>
      <c r="U977" s="131"/>
      <c r="V977" s="131"/>
      <c r="W977" s="131"/>
      <c r="X977" s="131"/>
      <c r="Y977" s="131"/>
      <c r="Z977" s="131"/>
    </row>
    <row r="978" ht="15.75" customHeight="1">
      <c r="A978" s="131"/>
      <c r="B978" s="131"/>
      <c r="C978" s="131"/>
      <c r="D978" s="131"/>
      <c r="E978" s="131"/>
      <c r="F978" s="131"/>
      <c r="G978" s="131"/>
      <c r="H978" s="131"/>
      <c r="I978" s="131"/>
      <c r="J978" s="131"/>
      <c r="K978" s="131"/>
      <c r="L978" s="131"/>
      <c r="M978" s="131"/>
      <c r="N978" s="131"/>
      <c r="O978" s="131"/>
      <c r="P978" s="131"/>
      <c r="Q978" s="131"/>
      <c r="R978" s="131"/>
      <c r="S978" s="131"/>
      <c r="T978" s="131"/>
      <c r="U978" s="131"/>
      <c r="V978" s="131"/>
      <c r="W978" s="131"/>
      <c r="X978" s="131"/>
      <c r="Y978" s="131"/>
      <c r="Z978" s="131"/>
    </row>
    <row r="979" ht="15.75" customHeight="1">
      <c r="A979" s="131"/>
      <c r="B979" s="131"/>
      <c r="C979" s="131"/>
      <c r="D979" s="131"/>
      <c r="E979" s="131"/>
      <c r="F979" s="131"/>
      <c r="G979" s="131"/>
      <c r="H979" s="131"/>
      <c r="I979" s="131"/>
      <c r="J979" s="131"/>
      <c r="K979" s="131"/>
      <c r="L979" s="131"/>
      <c r="M979" s="131"/>
      <c r="N979" s="131"/>
      <c r="O979" s="131"/>
      <c r="P979" s="131"/>
      <c r="Q979" s="131"/>
      <c r="R979" s="131"/>
      <c r="S979" s="131"/>
      <c r="T979" s="131"/>
      <c r="U979" s="131"/>
      <c r="V979" s="131"/>
      <c r="W979" s="131"/>
      <c r="X979" s="131"/>
      <c r="Y979" s="131"/>
      <c r="Z979" s="131"/>
    </row>
    <row r="980" ht="15.75" customHeight="1">
      <c r="A980" s="131"/>
      <c r="B980" s="131"/>
      <c r="C980" s="131"/>
      <c r="D980" s="131"/>
      <c r="E980" s="131"/>
      <c r="F980" s="131"/>
      <c r="G980" s="131"/>
      <c r="H980" s="131"/>
      <c r="I980" s="131"/>
      <c r="J980" s="131"/>
      <c r="K980" s="131"/>
      <c r="L980" s="131"/>
      <c r="M980" s="131"/>
      <c r="N980" s="131"/>
      <c r="O980" s="131"/>
      <c r="P980" s="131"/>
      <c r="Q980" s="131"/>
      <c r="R980" s="131"/>
      <c r="S980" s="131"/>
      <c r="T980" s="131"/>
      <c r="U980" s="131"/>
      <c r="V980" s="131"/>
      <c r="W980" s="131"/>
      <c r="X980" s="131"/>
      <c r="Y980" s="131"/>
      <c r="Z980" s="131"/>
    </row>
    <row r="981" ht="15.75" customHeight="1">
      <c r="A981" s="131"/>
      <c r="B981" s="131"/>
      <c r="C981" s="131"/>
      <c r="D981" s="131"/>
      <c r="E981" s="131"/>
      <c r="F981" s="131"/>
      <c r="G981" s="131"/>
      <c r="H981" s="131"/>
      <c r="I981" s="131"/>
      <c r="J981" s="131"/>
      <c r="K981" s="131"/>
      <c r="L981" s="131"/>
      <c r="M981" s="131"/>
      <c r="N981" s="131"/>
      <c r="O981" s="131"/>
      <c r="P981" s="131"/>
      <c r="Q981" s="131"/>
      <c r="R981" s="131"/>
      <c r="S981" s="131"/>
      <c r="T981" s="131"/>
      <c r="U981" s="131"/>
      <c r="V981" s="131"/>
      <c r="W981" s="131"/>
      <c r="X981" s="131"/>
      <c r="Y981" s="131"/>
      <c r="Z981" s="131"/>
    </row>
    <row r="982" ht="15.75" customHeight="1">
      <c r="A982" s="131"/>
      <c r="B982" s="131"/>
      <c r="C982" s="131"/>
      <c r="D982" s="131"/>
      <c r="E982" s="131"/>
      <c r="F982" s="131"/>
      <c r="G982" s="131"/>
      <c r="H982" s="131"/>
      <c r="I982" s="131"/>
      <c r="J982" s="131"/>
      <c r="K982" s="131"/>
      <c r="L982" s="131"/>
      <c r="M982" s="131"/>
      <c r="N982" s="131"/>
      <c r="O982" s="131"/>
      <c r="P982" s="131"/>
      <c r="Q982" s="131"/>
      <c r="R982" s="131"/>
      <c r="S982" s="131"/>
      <c r="T982" s="131"/>
      <c r="U982" s="131"/>
      <c r="V982" s="131"/>
      <c r="W982" s="131"/>
      <c r="X982" s="131"/>
      <c r="Y982" s="131"/>
      <c r="Z982" s="131"/>
    </row>
    <row r="983" ht="15.75" customHeight="1">
      <c r="A983" s="131"/>
      <c r="B983" s="131"/>
      <c r="C983" s="131"/>
      <c r="D983" s="131"/>
      <c r="E983" s="131"/>
      <c r="F983" s="131"/>
      <c r="G983" s="131"/>
      <c r="H983" s="131"/>
      <c r="I983" s="131"/>
      <c r="J983" s="131"/>
      <c r="K983" s="131"/>
      <c r="L983" s="131"/>
      <c r="M983" s="131"/>
      <c r="N983" s="131"/>
      <c r="O983" s="131"/>
      <c r="P983" s="131"/>
      <c r="Q983" s="131"/>
      <c r="R983" s="131"/>
      <c r="S983" s="131"/>
      <c r="T983" s="131"/>
      <c r="U983" s="131"/>
      <c r="V983" s="131"/>
      <c r="W983" s="131"/>
      <c r="X983" s="131"/>
      <c r="Y983" s="131"/>
      <c r="Z983" s="131"/>
    </row>
    <row r="984" ht="15.75" customHeight="1">
      <c r="A984" s="131"/>
      <c r="B984" s="131"/>
      <c r="C984" s="131"/>
      <c r="D984" s="131"/>
      <c r="E984" s="131"/>
      <c r="F984" s="131"/>
      <c r="G984" s="131"/>
      <c r="H984" s="131"/>
      <c r="I984" s="131"/>
      <c r="J984" s="131"/>
      <c r="K984" s="131"/>
      <c r="L984" s="131"/>
      <c r="M984" s="131"/>
      <c r="N984" s="131"/>
      <c r="O984" s="131"/>
      <c r="P984" s="131"/>
      <c r="Q984" s="131"/>
      <c r="R984" s="131"/>
      <c r="S984" s="131"/>
      <c r="T984" s="131"/>
      <c r="U984" s="131"/>
      <c r="V984" s="131"/>
      <c r="W984" s="131"/>
      <c r="X984" s="131"/>
      <c r="Y984" s="131"/>
      <c r="Z984" s="131"/>
    </row>
    <row r="985" ht="15.75" customHeight="1">
      <c r="A985" s="131"/>
      <c r="B985" s="131"/>
      <c r="C985" s="131"/>
      <c r="D985" s="131"/>
      <c r="E985" s="131"/>
      <c r="F985" s="131"/>
      <c r="G985" s="131"/>
      <c r="H985" s="131"/>
      <c r="I985" s="131"/>
      <c r="J985" s="131"/>
      <c r="K985" s="131"/>
      <c r="L985" s="131"/>
      <c r="M985" s="131"/>
      <c r="N985" s="131"/>
      <c r="O985" s="131"/>
      <c r="P985" s="131"/>
      <c r="Q985" s="131"/>
      <c r="R985" s="131"/>
      <c r="S985" s="131"/>
      <c r="T985" s="131"/>
      <c r="U985" s="131"/>
      <c r="V985" s="131"/>
      <c r="W985" s="131"/>
      <c r="X985" s="131"/>
      <c r="Y985" s="131"/>
      <c r="Z985" s="131"/>
    </row>
    <row r="986" ht="15.75" customHeight="1">
      <c r="A986" s="131"/>
      <c r="B986" s="131"/>
      <c r="C986" s="131"/>
      <c r="D986" s="131"/>
      <c r="E986" s="131"/>
      <c r="F986" s="131"/>
      <c r="G986" s="131"/>
      <c r="H986" s="131"/>
      <c r="I986" s="131"/>
      <c r="J986" s="131"/>
      <c r="K986" s="131"/>
      <c r="L986" s="131"/>
      <c r="M986" s="131"/>
      <c r="N986" s="131"/>
      <c r="O986" s="131"/>
      <c r="P986" s="131"/>
      <c r="Q986" s="131"/>
      <c r="R986" s="131"/>
      <c r="S986" s="131"/>
      <c r="T986" s="131"/>
      <c r="U986" s="131"/>
      <c r="V986" s="131"/>
      <c r="W986" s="131"/>
      <c r="X986" s="131"/>
      <c r="Y986" s="131"/>
      <c r="Z986" s="131"/>
    </row>
    <row r="987" ht="15.75" customHeight="1">
      <c r="A987" s="131"/>
      <c r="B987" s="131"/>
      <c r="C987" s="131"/>
      <c r="D987" s="131"/>
      <c r="E987" s="131"/>
      <c r="F987" s="131"/>
      <c r="G987" s="131"/>
      <c r="H987" s="131"/>
      <c r="I987" s="131"/>
      <c r="J987" s="131"/>
      <c r="K987" s="131"/>
      <c r="L987" s="131"/>
      <c r="M987" s="131"/>
      <c r="N987" s="131"/>
      <c r="O987" s="131"/>
      <c r="P987" s="131"/>
      <c r="Q987" s="131"/>
      <c r="R987" s="131"/>
      <c r="S987" s="131"/>
      <c r="T987" s="131"/>
      <c r="U987" s="131"/>
      <c r="V987" s="131"/>
      <c r="W987" s="131"/>
      <c r="X987" s="131"/>
      <c r="Y987" s="131"/>
      <c r="Z987" s="131"/>
    </row>
    <row r="988" ht="15.75" customHeight="1">
      <c r="A988" s="131"/>
      <c r="B988" s="131"/>
      <c r="C988" s="131"/>
      <c r="D988" s="131"/>
      <c r="E988" s="131"/>
      <c r="F988" s="131"/>
      <c r="G988" s="131"/>
      <c r="H988" s="131"/>
      <c r="I988" s="131"/>
      <c r="J988" s="131"/>
      <c r="K988" s="131"/>
      <c r="L988" s="131"/>
      <c r="M988" s="131"/>
      <c r="N988" s="131"/>
      <c r="O988" s="131"/>
      <c r="P988" s="131"/>
      <c r="Q988" s="131"/>
      <c r="R988" s="131"/>
      <c r="S988" s="131"/>
      <c r="T988" s="131"/>
      <c r="U988" s="131"/>
      <c r="V988" s="131"/>
      <c r="W988" s="131"/>
      <c r="X988" s="131"/>
      <c r="Y988" s="131"/>
      <c r="Z988" s="131"/>
    </row>
    <row r="989" ht="15.75" customHeight="1">
      <c r="A989" s="131"/>
      <c r="B989" s="131"/>
      <c r="C989" s="131"/>
      <c r="D989" s="131"/>
      <c r="E989" s="131"/>
      <c r="F989" s="131"/>
      <c r="G989" s="131"/>
      <c r="H989" s="131"/>
      <c r="I989" s="131"/>
      <c r="J989" s="131"/>
      <c r="K989" s="131"/>
      <c r="L989" s="131"/>
      <c r="M989" s="131"/>
      <c r="N989" s="131"/>
      <c r="O989" s="131"/>
      <c r="P989" s="131"/>
      <c r="Q989" s="131"/>
      <c r="R989" s="131"/>
      <c r="S989" s="131"/>
      <c r="T989" s="131"/>
      <c r="U989" s="131"/>
      <c r="V989" s="131"/>
      <c r="W989" s="131"/>
      <c r="X989" s="131"/>
      <c r="Y989" s="131"/>
      <c r="Z989" s="131"/>
    </row>
    <row r="990" ht="15.75" customHeight="1">
      <c r="A990" s="131"/>
      <c r="B990" s="131"/>
      <c r="C990" s="131"/>
      <c r="D990" s="131"/>
      <c r="E990" s="131"/>
      <c r="F990" s="131"/>
      <c r="G990" s="131"/>
      <c r="H990" s="131"/>
      <c r="I990" s="131"/>
      <c r="J990" s="131"/>
      <c r="K990" s="131"/>
      <c r="L990" s="131"/>
      <c r="M990" s="131"/>
      <c r="N990" s="131"/>
      <c r="O990" s="131"/>
      <c r="P990" s="131"/>
      <c r="Q990" s="131"/>
      <c r="R990" s="131"/>
      <c r="S990" s="131"/>
      <c r="T990" s="131"/>
      <c r="U990" s="131"/>
      <c r="V990" s="131"/>
      <c r="W990" s="131"/>
      <c r="X990" s="131"/>
      <c r="Y990" s="131"/>
      <c r="Z990" s="131"/>
    </row>
    <row r="991" ht="15.75" customHeight="1">
      <c r="A991" s="131"/>
      <c r="B991" s="131"/>
      <c r="C991" s="131"/>
      <c r="D991" s="131"/>
      <c r="E991" s="131"/>
      <c r="F991" s="131"/>
      <c r="G991" s="131"/>
      <c r="H991" s="131"/>
      <c r="I991" s="131"/>
      <c r="J991" s="131"/>
      <c r="K991" s="131"/>
      <c r="L991" s="131"/>
      <c r="M991" s="131"/>
      <c r="N991" s="131"/>
      <c r="O991" s="131"/>
      <c r="P991" s="131"/>
      <c r="Q991" s="131"/>
      <c r="R991" s="131"/>
      <c r="S991" s="131"/>
      <c r="T991" s="131"/>
      <c r="U991" s="131"/>
      <c r="V991" s="131"/>
      <c r="W991" s="131"/>
      <c r="X991" s="131"/>
      <c r="Y991" s="131"/>
      <c r="Z991" s="131"/>
    </row>
    <row r="992" ht="15.75" customHeight="1">
      <c r="A992" s="131"/>
      <c r="B992" s="131"/>
      <c r="C992" s="131"/>
      <c r="D992" s="131"/>
      <c r="E992" s="131"/>
      <c r="F992" s="131"/>
      <c r="G992" s="131"/>
      <c r="H992" s="131"/>
      <c r="I992" s="131"/>
      <c r="J992" s="131"/>
      <c r="K992" s="131"/>
      <c r="L992" s="131"/>
      <c r="M992" s="131"/>
      <c r="N992" s="131"/>
      <c r="O992" s="131"/>
      <c r="P992" s="131"/>
      <c r="Q992" s="131"/>
      <c r="R992" s="131"/>
      <c r="S992" s="131"/>
      <c r="T992" s="131"/>
      <c r="U992" s="131"/>
      <c r="V992" s="131"/>
      <c r="W992" s="131"/>
      <c r="X992" s="131"/>
      <c r="Y992" s="131"/>
      <c r="Z992" s="131"/>
    </row>
    <row r="993" ht="15.75" customHeight="1">
      <c r="A993" s="131"/>
      <c r="B993" s="131"/>
      <c r="C993" s="131"/>
      <c r="D993" s="131"/>
      <c r="E993" s="131"/>
      <c r="F993" s="131"/>
      <c r="G993" s="131"/>
      <c r="H993" s="131"/>
      <c r="I993" s="131"/>
      <c r="J993" s="131"/>
      <c r="K993" s="131"/>
      <c r="L993" s="131"/>
      <c r="M993" s="131"/>
      <c r="N993" s="131"/>
      <c r="O993" s="131"/>
      <c r="P993" s="131"/>
      <c r="Q993" s="131"/>
      <c r="R993" s="131"/>
      <c r="S993" s="131"/>
      <c r="T993" s="131"/>
      <c r="U993" s="131"/>
      <c r="V993" s="131"/>
      <c r="W993" s="131"/>
      <c r="X993" s="131"/>
      <c r="Y993" s="131"/>
      <c r="Z993" s="131"/>
    </row>
    <row r="994" ht="15.75" customHeight="1">
      <c r="A994" s="131"/>
      <c r="B994" s="131"/>
      <c r="C994" s="131"/>
      <c r="D994" s="131"/>
      <c r="E994" s="131"/>
      <c r="F994" s="131"/>
      <c r="G994" s="131"/>
      <c r="H994" s="131"/>
      <c r="I994" s="131"/>
      <c r="J994" s="131"/>
      <c r="K994" s="131"/>
      <c r="L994" s="131"/>
      <c r="M994" s="131"/>
      <c r="N994" s="131"/>
      <c r="O994" s="131"/>
      <c r="P994" s="131"/>
      <c r="Q994" s="131"/>
      <c r="R994" s="131"/>
      <c r="S994" s="131"/>
      <c r="T994" s="131"/>
      <c r="U994" s="131"/>
      <c r="V994" s="131"/>
      <c r="W994" s="131"/>
      <c r="X994" s="131"/>
      <c r="Y994" s="131"/>
      <c r="Z994" s="131"/>
    </row>
    <row r="995" ht="15.75" customHeight="1">
      <c r="A995" s="131"/>
      <c r="B995" s="131"/>
      <c r="C995" s="131"/>
      <c r="D995" s="131"/>
      <c r="E995" s="131"/>
      <c r="F995" s="131"/>
      <c r="G995" s="131"/>
      <c r="H995" s="131"/>
      <c r="I995" s="131"/>
      <c r="J995" s="131"/>
      <c r="K995" s="131"/>
      <c r="L995" s="131"/>
      <c r="M995" s="131"/>
      <c r="N995" s="131"/>
      <c r="O995" s="131"/>
      <c r="P995" s="131"/>
      <c r="Q995" s="131"/>
      <c r="R995" s="131"/>
      <c r="S995" s="131"/>
      <c r="T995" s="131"/>
      <c r="U995" s="131"/>
      <c r="V995" s="131"/>
      <c r="W995" s="131"/>
      <c r="X995" s="131"/>
      <c r="Y995" s="131"/>
      <c r="Z995" s="131"/>
    </row>
    <row r="996" ht="15.75" customHeight="1">
      <c r="A996" s="131"/>
      <c r="B996" s="131"/>
      <c r="C996" s="131"/>
      <c r="D996" s="131"/>
      <c r="E996" s="131"/>
      <c r="F996" s="131"/>
      <c r="G996" s="131"/>
      <c r="H996" s="131"/>
      <c r="I996" s="131"/>
      <c r="J996" s="131"/>
      <c r="K996" s="131"/>
      <c r="L996" s="131"/>
      <c r="M996" s="131"/>
      <c r="N996" s="131"/>
      <c r="O996" s="131"/>
      <c r="P996" s="131"/>
      <c r="Q996" s="131"/>
      <c r="R996" s="131"/>
      <c r="S996" s="131"/>
      <c r="T996" s="131"/>
      <c r="U996" s="131"/>
      <c r="V996" s="131"/>
      <c r="W996" s="131"/>
      <c r="X996" s="131"/>
      <c r="Y996" s="131"/>
      <c r="Z996" s="131"/>
    </row>
    <row r="997" ht="15.75" customHeight="1">
      <c r="A997" s="131"/>
      <c r="B997" s="131"/>
      <c r="C997" s="131"/>
      <c r="D997" s="131"/>
      <c r="E997" s="131"/>
      <c r="F997" s="131"/>
      <c r="G997" s="131"/>
      <c r="H997" s="131"/>
      <c r="I997" s="131"/>
      <c r="J997" s="131"/>
      <c r="K997" s="131"/>
      <c r="L997" s="131"/>
      <c r="M997" s="131"/>
      <c r="N997" s="131"/>
      <c r="O997" s="131"/>
      <c r="P997" s="131"/>
      <c r="Q997" s="131"/>
      <c r="R997" s="131"/>
      <c r="S997" s="131"/>
      <c r="T997" s="131"/>
      <c r="U997" s="131"/>
      <c r="V997" s="131"/>
      <c r="W997" s="131"/>
      <c r="X997" s="131"/>
      <c r="Y997" s="131"/>
      <c r="Z997" s="131"/>
    </row>
    <row r="998" ht="15.75" customHeight="1">
      <c r="A998" s="131"/>
      <c r="B998" s="131"/>
      <c r="C998" s="131"/>
      <c r="D998" s="131"/>
      <c r="E998" s="131"/>
      <c r="F998" s="131"/>
      <c r="G998" s="131"/>
      <c r="H998" s="131"/>
      <c r="I998" s="131"/>
      <c r="J998" s="131"/>
      <c r="K998" s="131"/>
      <c r="L998" s="131"/>
      <c r="M998" s="131"/>
      <c r="N998" s="131"/>
      <c r="O998" s="131"/>
      <c r="P998" s="131"/>
      <c r="Q998" s="131"/>
      <c r="R998" s="131"/>
      <c r="S998" s="131"/>
      <c r="T998" s="131"/>
      <c r="U998" s="131"/>
      <c r="V998" s="131"/>
      <c r="W998" s="131"/>
      <c r="X998" s="131"/>
      <c r="Y998" s="131"/>
      <c r="Z998" s="131"/>
    </row>
    <row r="999" ht="15.75" customHeight="1">
      <c r="A999" s="131"/>
      <c r="B999" s="131"/>
      <c r="C999" s="131"/>
      <c r="D999" s="131"/>
      <c r="E999" s="131"/>
      <c r="F999" s="131"/>
      <c r="G999" s="131"/>
      <c r="H999" s="131"/>
      <c r="I999" s="131"/>
      <c r="J999" s="131"/>
      <c r="K999" s="131"/>
      <c r="L999" s="131"/>
      <c r="M999" s="131"/>
      <c r="N999" s="131"/>
      <c r="O999" s="131"/>
      <c r="P999" s="131"/>
      <c r="Q999" s="131"/>
      <c r="R999" s="131"/>
      <c r="S999" s="131"/>
      <c r="T999" s="131"/>
      <c r="U999" s="131"/>
      <c r="V999" s="131"/>
      <c r="W999" s="131"/>
      <c r="X999" s="131"/>
      <c r="Y999" s="131"/>
      <c r="Z999" s="131"/>
    </row>
    <row r="1000" ht="15.75" customHeight="1">
      <c r="A1000" s="131"/>
      <c r="B1000" s="131"/>
      <c r="C1000" s="131"/>
      <c r="D1000" s="131"/>
      <c r="E1000" s="131"/>
      <c r="F1000" s="131"/>
      <c r="G1000" s="131"/>
      <c r="H1000" s="131"/>
      <c r="I1000" s="131"/>
      <c r="J1000" s="131"/>
      <c r="K1000" s="131"/>
      <c r="L1000" s="131"/>
      <c r="M1000" s="131"/>
      <c r="N1000" s="131"/>
      <c r="O1000" s="131"/>
      <c r="P1000" s="131"/>
      <c r="Q1000" s="131"/>
      <c r="R1000" s="131"/>
      <c r="S1000" s="131"/>
      <c r="T1000" s="131"/>
      <c r="U1000" s="131"/>
      <c r="V1000" s="131"/>
      <c r="W1000" s="131"/>
      <c r="X1000" s="131"/>
      <c r="Y1000" s="131"/>
      <c r="Z1000" s="131"/>
    </row>
  </sheetData>
  <mergeCells count="7">
    <mergeCell ref="A8:B8"/>
    <mergeCell ref="C8:E8"/>
    <mergeCell ref="F8:G8"/>
    <mergeCell ref="A9:A11"/>
    <mergeCell ref="B9:B11"/>
    <mergeCell ref="F9:F11"/>
    <mergeCell ref="G9:G11"/>
  </mergeCells>
  <dataValidations>
    <dataValidation type="list" allowBlank="1" showInputMessage="1" showErrorMessage="1" prompt="TIPO DE MONEDA          - 1 NUEVOS SOLES_x000a_2 DÓLARES AMERICANOS_x000a_9 OTRA MONEDA" sqref="E12:E16">
      <formula1>TABLA4</formula1>
    </dataValidation>
    <dataValidation type="list" allowBlank="1" showInputMessage="1" showErrorMessage="1" prompt="        TIPO DE MONEDA          - 1 NUEVOS SOLES_x000a_2 DÓLARES AMERICANOS_x000a_9 OTRA MONEDA_x000a_" sqref="E17">
      <formula1>TABLA4</formula1>
    </dataValidation>
    <dataValidation type="list" allowBlank="1" showInputMessage="1" showErrorMessage="1" promptTitle="         ENTIDAD FINANCIERA" prompt="01 CENTRAL RESERVA DEL PERÚ_x000a_02 DE CRÉDITO DEL PERÚ_x000a_03 SCOTIABANK PERÚ_x000a_11 CONTINENTAL_x000a_18 NACIÓN_x000a_35 FINANCIERO DEL PERÚ_x000a_38 INTERAMERICANO DE FINANZAS_x000a_43 DEL TRABAJO_x000a_49 MI BANCO_x000a_99 OTROS" sqref="C12:C17">
      <formula1>TABLA3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6.57"/>
    <col customWidth="1" min="2" max="2" width="12.0"/>
    <col customWidth="1" min="3" max="3" width="22.43"/>
    <col customWidth="1" min="4" max="4" width="11.14"/>
    <col customWidth="1" min="5" max="5" width="10.29"/>
    <col customWidth="1" min="6" max="6" width="7.29"/>
    <col customWidth="1" min="7" max="9" width="9.71"/>
    <col customWidth="1" min="10" max="26" width="10.71"/>
  </cols>
  <sheetData>
    <row r="1" ht="39.7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ht="12.75" customHeight="1">
      <c r="A2" s="165" t="s">
        <v>1176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 ht="12.75" customHeight="1">
      <c r="A3" s="166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ht="12.75" customHeight="1">
      <c r="A4" s="166" t="s">
        <v>1146</v>
      </c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ht="12.75" customHeight="1">
      <c r="A5" s="109" t="str">
        <f>CONCATENATE(TABLAS!$B$5," ",TABLAS!$C$5)</f>
        <v>R.U.C. : 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ht="12.75" customHeight="1">
      <c r="A6" s="109" t="str">
        <f>CONCATENATE(TABLAS!$B$4," ",TABLAS!$C$4)</f>
        <v>NOMBRE O RAZÓN SOCIAL: Columna1</v>
      </c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ht="12.7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ht="12.75" customHeight="1">
      <c r="A8" s="167" t="s">
        <v>1177</v>
      </c>
      <c r="B8" s="167"/>
      <c r="C8" s="168" t="s">
        <v>1178</v>
      </c>
      <c r="D8" s="169" t="s">
        <v>1179</v>
      </c>
      <c r="E8" s="140"/>
      <c r="F8" s="139"/>
      <c r="G8" s="169" t="s">
        <v>1180</v>
      </c>
      <c r="H8" s="140"/>
      <c r="I8" s="139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</row>
    <row r="9" ht="12.75" customHeight="1">
      <c r="A9" s="170" t="s">
        <v>1181</v>
      </c>
      <c r="B9" s="171" t="s">
        <v>1182</v>
      </c>
      <c r="C9" s="172" t="s">
        <v>1183</v>
      </c>
      <c r="D9" s="173" t="s">
        <v>1165</v>
      </c>
      <c r="E9" s="174" t="s">
        <v>1184</v>
      </c>
      <c r="F9" s="173" t="s">
        <v>1156</v>
      </c>
      <c r="G9" s="173" t="s">
        <v>1152</v>
      </c>
      <c r="H9" s="175" t="s">
        <v>1185</v>
      </c>
      <c r="I9" s="173" t="s">
        <v>1186</v>
      </c>
      <c r="J9" s="166"/>
      <c r="K9" s="166"/>
      <c r="L9" s="166"/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</row>
    <row r="10" ht="12.75" customHeight="1">
      <c r="A10" s="176" t="s">
        <v>1187</v>
      </c>
      <c r="B10" s="122"/>
      <c r="C10" s="177" t="s">
        <v>1188</v>
      </c>
      <c r="D10" s="122"/>
      <c r="E10" s="176" t="s">
        <v>1189</v>
      </c>
      <c r="F10" s="122"/>
      <c r="G10" s="122"/>
      <c r="H10" s="122"/>
      <c r="I10" s="122"/>
      <c r="J10" s="166"/>
      <c r="K10" s="166"/>
      <c r="L10" s="166"/>
      <c r="M10" s="166"/>
      <c r="N10" s="166"/>
      <c r="O10" s="166"/>
      <c r="P10" s="166"/>
      <c r="Q10" s="166"/>
      <c r="R10" s="166"/>
      <c r="S10" s="166"/>
      <c r="T10" s="166"/>
      <c r="U10" s="166"/>
      <c r="V10" s="166"/>
      <c r="W10" s="166"/>
      <c r="X10" s="166"/>
      <c r="Y10" s="166"/>
      <c r="Z10" s="166"/>
    </row>
    <row r="11" ht="12.75" customHeight="1">
      <c r="A11" s="124">
        <v>6.0</v>
      </c>
      <c r="B11" s="125">
        <v>2.0503515122E10</v>
      </c>
      <c r="C11" s="123" t="str">
        <f>IF(B11="","",VLOOKUP(B11,SOCOTROS,2,0))</f>
        <v>INVERSIONES RRC SA</v>
      </c>
      <c r="D11" s="178" t="s">
        <v>1190</v>
      </c>
      <c r="E11" s="179">
        <v>2000.0</v>
      </c>
      <c r="F11" s="180">
        <v>24.0</v>
      </c>
      <c r="G11" s="126">
        <f>+E11*F11</f>
        <v>48000</v>
      </c>
      <c r="H11" s="126">
        <v>8500.0</v>
      </c>
      <c r="I11" s="126">
        <f>+G11-H11</f>
        <v>39500</v>
      </c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ht="12.75" customHeight="1">
      <c r="A12" s="124"/>
      <c r="B12" s="125"/>
      <c r="C12" s="123" t="str">
        <f>IF(B12="","",VLOOKUP(B12,SOCOTROS,2,0))</f>
        <v/>
      </c>
      <c r="D12" s="123"/>
      <c r="E12" s="126"/>
      <c r="F12" s="125"/>
      <c r="G12" s="126"/>
      <c r="H12" s="126"/>
      <c r="I12" s="126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ht="12.75" customHeight="1">
      <c r="A13" s="124"/>
      <c r="B13" s="125"/>
      <c r="C13" s="123" t="str">
        <f>IF(B13="","",VLOOKUP(B13,SOCOTROS,2,0))</f>
        <v/>
      </c>
      <c r="D13" s="123"/>
      <c r="E13" s="126"/>
      <c r="F13" s="125"/>
      <c r="G13" s="126"/>
      <c r="H13" s="126"/>
      <c r="I13" s="126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ht="12.75" customHeight="1">
      <c r="A14" s="124"/>
      <c r="B14" s="125"/>
      <c r="C14" s="123" t="str">
        <f>IF(B14="","",VLOOKUP(B14,SOCOTROS,2,0))</f>
        <v/>
      </c>
      <c r="D14" s="123"/>
      <c r="E14" s="126"/>
      <c r="F14" s="125"/>
      <c r="G14" s="126"/>
      <c r="H14" s="126"/>
      <c r="I14" s="126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ht="12.75" customHeight="1">
      <c r="A15" s="124"/>
      <c r="B15" s="125"/>
      <c r="C15" s="123" t="str">
        <f>IF(B15="","",VLOOKUP(B15,SOCOTROS,2,0))</f>
        <v/>
      </c>
      <c r="D15" s="123"/>
      <c r="E15" s="126"/>
      <c r="F15" s="125"/>
      <c r="G15" s="126"/>
      <c r="H15" s="126"/>
      <c r="I15" s="126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12.75" customHeight="1">
      <c r="A16" s="124"/>
      <c r="B16" s="125"/>
      <c r="C16" s="123" t="str">
        <f>IF(B16="","",VLOOKUP(B16,SOCOTROS,2,0))</f>
        <v/>
      </c>
      <c r="D16" s="123"/>
      <c r="E16" s="126"/>
      <c r="F16" s="125"/>
      <c r="G16" s="126"/>
      <c r="H16" s="126"/>
      <c r="I16" s="126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ht="12.75" customHeight="1">
      <c r="A17" s="124"/>
      <c r="B17" s="125"/>
      <c r="C17" s="123" t="str">
        <f>IF(B17="","",VLOOKUP(B17,SOCOTROS,2,0))</f>
        <v/>
      </c>
      <c r="D17" s="123"/>
      <c r="E17" s="126"/>
      <c r="F17" s="125"/>
      <c r="G17" s="126"/>
      <c r="H17" s="126"/>
      <c r="I17" s="126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12.75" customHeight="1">
      <c r="A18" s="124"/>
      <c r="B18" s="125"/>
      <c r="C18" s="123" t="str">
        <f>IF(B18="","",VLOOKUP(B18,SOCOTROS,2,0))</f>
        <v/>
      </c>
      <c r="D18" s="123"/>
      <c r="E18" s="126"/>
      <c r="F18" s="125"/>
      <c r="G18" s="126"/>
      <c r="H18" s="126"/>
      <c r="I18" s="126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12.75" customHeight="1">
      <c r="A19" s="124"/>
      <c r="B19" s="125"/>
      <c r="C19" s="123" t="str">
        <f>IF(B19="","",VLOOKUP(B19,SOCOTROS,2,0))</f>
        <v/>
      </c>
      <c r="D19" s="123"/>
      <c r="E19" s="126"/>
      <c r="F19" s="125"/>
      <c r="G19" s="126"/>
      <c r="H19" s="126"/>
      <c r="I19" s="126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ht="12.75" customHeight="1">
      <c r="A20" s="124"/>
      <c r="B20" s="125"/>
      <c r="C20" s="123" t="str">
        <f>IF(B20="","",VLOOKUP(B20,SOCOTROS,2,0))</f>
        <v/>
      </c>
      <c r="D20" s="123"/>
      <c r="E20" s="126"/>
      <c r="F20" s="125"/>
      <c r="G20" s="126"/>
      <c r="H20" s="126"/>
      <c r="I20" s="126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ht="12.75" customHeight="1">
      <c r="A21" s="28"/>
      <c r="B21" s="28"/>
      <c r="C21" s="166"/>
      <c r="D21" s="28"/>
      <c r="E21" s="28"/>
      <c r="F21" s="28"/>
      <c r="G21" s="181" t="s">
        <v>1191</v>
      </c>
      <c r="H21" s="129">
        <f t="shared" ref="H21:I21" si="1">SUM(H11:H20)</f>
        <v>8500</v>
      </c>
      <c r="I21" s="129">
        <f t="shared" si="1"/>
        <v>39500</v>
      </c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ht="12.7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ht="12.7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ht="12.7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12.7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12.7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12.7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12.75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12.7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12.7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ht="12.7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ht="12.7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ht="12.7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ht="12.7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ht="12.7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ht="12.7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ht="12.7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ht="12.7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ht="12.7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ht="12.7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ht="12.7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ht="12.7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ht="12.7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ht="12.7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ht="12.7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ht="12.7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ht="12.7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ht="12.7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ht="12.7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ht="12.7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ht="12.7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ht="12.7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ht="12.7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ht="12.7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ht="12.7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ht="12.7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ht="12.7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ht="12.7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ht="12.7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ht="12.7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ht="12.7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ht="12.7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ht="12.7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ht="12.7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ht="12.7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ht="12.7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ht="12.7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ht="12.7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ht="12.7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ht="12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ht="12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ht="12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ht="12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ht="12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ht="12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ht="12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ht="12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ht="12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ht="12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ht="12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ht="12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ht="12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ht="12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ht="12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ht="12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ht="12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ht="12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ht="12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ht="12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ht="12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ht="12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ht="12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ht="12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ht="12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ht="12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ht="12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ht="12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ht="12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ht="12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ht="12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ht="12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ht="12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ht="12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ht="12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ht="12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ht="12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ht="12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ht="12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ht="12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ht="12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ht="12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ht="12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ht="12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ht="12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ht="12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ht="12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ht="12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ht="12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ht="12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ht="12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ht="12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ht="12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ht="12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ht="12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ht="12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ht="12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ht="12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ht="12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ht="12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ht="12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ht="12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ht="12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ht="12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ht="12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ht="12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ht="12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ht="12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ht="12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ht="12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ht="12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ht="12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ht="12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ht="12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ht="12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ht="12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ht="12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ht="12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ht="12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ht="12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ht="12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ht="12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ht="12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ht="12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ht="12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ht="12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ht="12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ht="12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ht="12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ht="12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ht="12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ht="12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ht="12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ht="12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ht="12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ht="12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ht="12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ht="12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ht="12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ht="12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ht="12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ht="12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ht="12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ht="12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ht="12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ht="12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ht="12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ht="12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ht="12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ht="12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ht="12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ht="12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ht="12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ht="12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ht="12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ht="12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ht="12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ht="12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ht="12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ht="12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ht="12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ht="12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ht="12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ht="12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ht="12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ht="12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ht="12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ht="12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ht="12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ht="12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ht="12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ht="12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ht="12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ht="12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ht="12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ht="12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ht="12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ht="12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ht="12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ht="12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ht="12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ht="12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ht="12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ht="12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ht="12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ht="12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ht="12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ht="12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ht="12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ht="12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ht="12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ht="12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ht="12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ht="12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ht="12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ht="12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ht="12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ht="12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ht="12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ht="12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ht="12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ht="12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ht="12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ht="12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ht="12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ht="12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ht="12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ht="12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ht="12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ht="12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ht="12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ht="12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ht="12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ht="12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ht="12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ht="12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ht="12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ht="12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ht="12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ht="12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ht="12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ht="12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ht="12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ht="12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ht="12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ht="12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ht="12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ht="12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ht="12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ht="12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ht="12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ht="12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ht="12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ht="12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ht="12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ht="12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ht="12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ht="12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ht="12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ht="12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ht="12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ht="12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ht="12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ht="12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ht="12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ht="12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ht="12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ht="12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ht="12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ht="12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ht="12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ht="12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ht="12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ht="12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ht="12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ht="12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ht="12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ht="12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ht="12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ht="12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ht="12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ht="12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ht="12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ht="12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ht="12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ht="12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ht="12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ht="12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ht="12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ht="12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ht="12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ht="12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ht="12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ht="12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ht="12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ht="12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ht="12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ht="12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ht="12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ht="12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ht="12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ht="12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ht="12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ht="12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ht="12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ht="12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ht="12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ht="12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ht="12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ht="12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ht="12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ht="12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ht="12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ht="12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ht="12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ht="12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ht="12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ht="12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ht="12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ht="12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ht="12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ht="12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ht="12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ht="12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ht="12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ht="12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ht="12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ht="12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ht="12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ht="12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ht="12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ht="12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ht="12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ht="12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ht="12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ht="12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ht="12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ht="12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ht="12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ht="12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ht="12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ht="12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ht="12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ht="12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ht="12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ht="12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ht="12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ht="12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ht="12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ht="12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ht="12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ht="12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ht="12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ht="12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ht="12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ht="12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ht="12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ht="12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ht="12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ht="12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ht="12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ht="12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ht="12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ht="12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ht="12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ht="12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ht="12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ht="12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ht="12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ht="12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ht="12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ht="12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ht="12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ht="12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ht="12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ht="12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ht="12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ht="12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ht="12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ht="12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ht="12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ht="12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ht="12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ht="12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ht="12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ht="12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ht="12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ht="12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ht="12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ht="12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ht="12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ht="12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ht="12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ht="12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ht="12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ht="12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ht="12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ht="12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ht="12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ht="12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ht="12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ht="12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ht="12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ht="12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ht="12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ht="12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ht="12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ht="12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ht="12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ht="12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ht="12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ht="12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ht="12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ht="12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ht="12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ht="12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ht="12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ht="12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ht="12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ht="12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ht="12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ht="12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ht="12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ht="12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ht="12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ht="12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ht="12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ht="12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ht="12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ht="12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ht="12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ht="12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ht="12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ht="12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ht="12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ht="12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ht="12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ht="12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ht="12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ht="12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ht="12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ht="12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ht="12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ht="12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ht="12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ht="12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ht="12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ht="12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ht="12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ht="12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ht="12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ht="12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ht="12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ht="12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ht="12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ht="12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ht="12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ht="12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ht="12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ht="12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ht="12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ht="12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ht="12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ht="12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ht="12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ht="12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ht="12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ht="12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ht="12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ht="12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ht="12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ht="12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ht="12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ht="12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ht="12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ht="12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ht="12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ht="12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ht="12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ht="12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ht="12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ht="12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ht="12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ht="12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ht="12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ht="12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ht="12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ht="12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ht="12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ht="12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ht="12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ht="12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ht="12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ht="12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ht="12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ht="12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ht="12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ht="12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ht="12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ht="12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ht="12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ht="12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ht="12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ht="12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ht="12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ht="12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ht="12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ht="12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ht="12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ht="12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ht="12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ht="12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ht="12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ht="12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ht="12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ht="12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ht="12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ht="12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ht="12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ht="12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ht="12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ht="12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ht="12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ht="12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ht="12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ht="12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ht="12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ht="12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ht="12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ht="12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ht="12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ht="12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ht="12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ht="12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ht="12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ht="12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ht="12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ht="12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ht="12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ht="12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ht="12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ht="12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ht="12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ht="12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ht="12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ht="12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ht="12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ht="12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ht="12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ht="12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ht="12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ht="12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ht="12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ht="12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ht="12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ht="12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ht="12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ht="12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ht="12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ht="12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ht="12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ht="12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ht="12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ht="12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ht="12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ht="12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ht="12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ht="12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ht="12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ht="12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ht="12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ht="12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ht="12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ht="12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ht="12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ht="12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ht="12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ht="12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ht="12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ht="12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ht="12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ht="12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ht="12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ht="12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ht="12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ht="12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ht="12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ht="12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ht="12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ht="12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ht="12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ht="12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ht="12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ht="12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ht="12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ht="12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ht="12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ht="12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ht="12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ht="12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ht="12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ht="12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ht="12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ht="12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ht="12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ht="12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ht="12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ht="12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ht="12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ht="12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ht="12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ht="12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ht="12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ht="12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ht="12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ht="12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ht="12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ht="12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ht="12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ht="12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ht="12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ht="12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ht="12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ht="12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ht="12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ht="12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ht="12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ht="12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ht="12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ht="12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ht="12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ht="12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ht="12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ht="12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ht="12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ht="12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ht="12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ht="12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ht="12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ht="12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ht="12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ht="12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ht="12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ht="12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ht="12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ht="12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ht="12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ht="12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ht="12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ht="12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ht="12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ht="12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ht="12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ht="12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ht="12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ht="12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ht="12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ht="12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ht="12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ht="12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ht="12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ht="12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ht="12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ht="12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ht="12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ht="12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ht="12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ht="12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ht="12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ht="12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ht="12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ht="12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ht="12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ht="12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ht="12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ht="12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ht="12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ht="12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ht="12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ht="12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ht="12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ht="12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ht="12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ht="12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ht="12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ht="12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ht="12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ht="12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ht="12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ht="12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ht="12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ht="12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ht="12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ht="12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ht="12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ht="12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ht="12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ht="12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ht="12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ht="12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ht="12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ht="12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ht="12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ht="12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ht="12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ht="12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ht="12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ht="12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ht="12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ht="12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ht="12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ht="12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ht="12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ht="12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ht="12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ht="12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ht="12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ht="12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ht="12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ht="12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ht="12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ht="12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ht="12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ht="12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ht="12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ht="12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ht="12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ht="12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ht="12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ht="12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ht="12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ht="12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ht="12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ht="12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ht="12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ht="12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ht="12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ht="12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ht="12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ht="12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ht="12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ht="12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ht="12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ht="12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ht="12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ht="12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ht="12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ht="12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ht="12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ht="12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ht="12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ht="12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ht="12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ht="12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ht="12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ht="12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ht="12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ht="12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ht="12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ht="12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ht="12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ht="12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ht="12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ht="12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ht="12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ht="12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ht="12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ht="12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ht="12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ht="12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ht="12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ht="12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ht="12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ht="12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ht="12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ht="12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ht="12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ht="12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ht="12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ht="12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ht="12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ht="12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ht="12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ht="12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ht="12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ht="12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ht="12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ht="12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ht="12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ht="12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ht="12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ht="12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ht="12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ht="12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ht="12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ht="12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ht="12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ht="12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ht="12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ht="12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ht="12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ht="12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ht="12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ht="12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ht="12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ht="12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ht="12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ht="12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ht="12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ht="12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ht="12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ht="12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ht="12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ht="12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ht="12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ht="12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ht="12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ht="12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ht="12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ht="12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ht="12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ht="12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ht="12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ht="12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ht="12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ht="12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ht="12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ht="12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ht="12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ht="12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ht="12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ht="12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ht="12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ht="12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ht="12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ht="12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ht="12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ht="12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ht="12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ht="12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ht="12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ht="12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ht="12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ht="12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ht="12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ht="12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ht="12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ht="12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ht="12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ht="12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ht="12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ht="12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ht="12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ht="12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ht="12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ht="12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ht="12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ht="12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ht="12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ht="12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ht="12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ht="12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ht="12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ht="12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ht="12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ht="12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ht="12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ht="12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ht="12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ht="12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ht="12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ht="12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ht="12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ht="12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ht="12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ht="12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ht="12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ht="12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ht="12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ht="12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ht="12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ht="12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ht="12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ht="12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ht="12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ht="12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ht="12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ht="12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ht="12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ht="12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ht="12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ht="12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ht="12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ht="12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ht="12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ht="12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ht="12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ht="12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ht="12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ht="12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ht="12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ht="12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ht="12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ht="12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ht="12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ht="12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ht="12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ht="12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ht="12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ht="12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ht="12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ht="12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ht="12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ht="12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ht="12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ht="12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ht="12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ht="12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ht="12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ht="12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ht="12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ht="12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ht="12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ht="12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ht="12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ht="12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ht="12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ht="12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ht="12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ht="12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ht="12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ht="12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ht="12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ht="12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ht="12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ht="12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ht="12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ht="12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ht="12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ht="12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ht="12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ht="12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ht="12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ht="12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ht="12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ht="12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ht="12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ht="12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ht="12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ht="12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ht="12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ht="12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ht="12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ht="12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ht="12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ht="12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ht="12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ht="12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ht="12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ht="12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ht="12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ht="12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ht="12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ht="12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ht="12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ht="12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ht="12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ht="12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ht="12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ht="12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ht="12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ht="12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ht="12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ht="12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ht="12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ht="12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ht="12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ht="12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ht="12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ht="12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ht="12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ht="12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ht="12.75" customHeigh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ht="12.75" customHeigh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ht="12.75" customHeigh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ht="12.75" customHeigh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ht="12.75" customHeigh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ht="12.75" customHeigh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ht="12.75" customHeigh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ht="12.75" customHeigh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ht="12.75" customHeigh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8">
    <mergeCell ref="D8:F8"/>
    <mergeCell ref="G8:I8"/>
    <mergeCell ref="B9:B10"/>
    <mergeCell ref="D9:D10"/>
    <mergeCell ref="F9:F10"/>
    <mergeCell ref="G9:G10"/>
    <mergeCell ref="H9:H10"/>
    <mergeCell ref="I9:I10"/>
  </mergeCells>
  <dataValidations>
    <dataValidation type="list" allowBlank="1" showInputMessage="1" showErrorMessage="1" prompt="DOC IDENT - 01 DNI_x000a_04 CARNET EXT_x000a_06 RUC_x000a_07 PASAPORT" sqref="A11:A20">
      <formula1>TABLA2</formula1>
    </dataValidation>
  </dataValidations>
  <printOptions/>
  <pageMargins bottom="0.7480314960629921" footer="0.0" header="0.0" left="0.7086614173228347" right="0.0" top="0.7480314960629921"/>
  <pageSetup paperSize="9" scale="90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36.14"/>
    <col customWidth="1" min="3" max="3" width="17.43"/>
    <col customWidth="1" min="4" max="4" width="17.29"/>
    <col customWidth="1" min="5" max="5" width="19.43"/>
    <col customWidth="1" min="6" max="6" width="16.86"/>
    <col customWidth="1" min="7" max="26" width="11.43"/>
  </cols>
  <sheetData>
    <row r="1" ht="12.75" customHeight="1">
      <c r="A1" s="182" t="s">
        <v>1192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</row>
    <row r="2" ht="12.75" customHeight="1">
      <c r="A2" s="183" t="s">
        <v>1193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</row>
    <row r="3" ht="12.75" customHeight="1">
      <c r="A3" s="183"/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</row>
    <row r="4" ht="12.75" customHeight="1">
      <c r="A4" s="184" t="s">
        <v>1146</v>
      </c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</row>
    <row r="5" ht="12.75" customHeight="1">
      <c r="A5" s="184" t="s">
        <v>1194</v>
      </c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</row>
    <row r="6" ht="12.75" customHeight="1">
      <c r="A6" s="184" t="s">
        <v>1195</v>
      </c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</row>
    <row r="7" ht="12.75" customHeight="1">
      <c r="A7" s="185"/>
      <c r="B7" s="185"/>
      <c r="C7" s="185"/>
      <c r="D7" s="186"/>
      <c r="E7" s="186"/>
      <c r="F7" s="186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</row>
    <row r="8" ht="12.75" customHeight="1">
      <c r="A8" s="187" t="s">
        <v>1196</v>
      </c>
      <c r="B8" s="187" t="s">
        <v>1197</v>
      </c>
      <c r="C8" s="187" t="s">
        <v>1198</v>
      </c>
      <c r="D8" s="187" t="s">
        <v>1199</v>
      </c>
      <c r="E8" s="187" t="s">
        <v>1200</v>
      </c>
      <c r="F8" s="187" t="s">
        <v>1201</v>
      </c>
      <c r="G8" s="188"/>
      <c r="H8" s="188"/>
      <c r="I8" s="188"/>
      <c r="J8" s="188"/>
      <c r="K8" s="188"/>
      <c r="L8" s="188"/>
      <c r="M8" s="188"/>
      <c r="N8" s="188"/>
      <c r="O8" s="188"/>
      <c r="P8" s="188"/>
      <c r="Q8" s="188"/>
      <c r="R8" s="188"/>
      <c r="S8" s="188"/>
      <c r="T8" s="188"/>
      <c r="U8" s="188"/>
      <c r="V8" s="188"/>
      <c r="W8" s="188"/>
      <c r="X8" s="188"/>
      <c r="Y8" s="188"/>
      <c r="Z8" s="188"/>
    </row>
    <row r="9" ht="12.75" customHeight="1">
      <c r="A9" s="189" t="s">
        <v>1202</v>
      </c>
      <c r="B9" s="190"/>
      <c r="C9" s="189" t="s">
        <v>1203</v>
      </c>
      <c r="D9" s="189" t="s">
        <v>1204</v>
      </c>
      <c r="E9" s="189" t="s">
        <v>1205</v>
      </c>
      <c r="F9" s="189" t="s">
        <v>1206</v>
      </c>
      <c r="G9" s="188"/>
      <c r="H9" s="188"/>
      <c r="I9" s="188"/>
      <c r="J9" s="188"/>
      <c r="K9" s="188"/>
      <c r="L9" s="188"/>
      <c r="M9" s="188"/>
      <c r="N9" s="188"/>
      <c r="O9" s="188"/>
      <c r="P9" s="188"/>
      <c r="Q9" s="188"/>
      <c r="R9" s="188"/>
      <c r="S9" s="188"/>
      <c r="T9" s="188"/>
      <c r="U9" s="188"/>
      <c r="V9" s="188"/>
      <c r="W9" s="188"/>
      <c r="X9" s="188"/>
      <c r="Y9" s="188"/>
      <c r="Z9" s="188"/>
    </row>
    <row r="10" ht="12.75" customHeight="1">
      <c r="A10" s="191" t="s">
        <v>1207</v>
      </c>
      <c r="B10" s="192"/>
      <c r="C10" s="191" t="s">
        <v>1208</v>
      </c>
      <c r="D10" s="191" t="s">
        <v>1209</v>
      </c>
      <c r="E10" s="191" t="s">
        <v>1210</v>
      </c>
      <c r="F10" s="191" t="s">
        <v>1209</v>
      </c>
      <c r="G10" s="188"/>
      <c r="H10" s="188"/>
      <c r="I10" s="188"/>
      <c r="J10" s="188"/>
      <c r="K10" s="188"/>
      <c r="L10" s="188"/>
      <c r="M10" s="188"/>
      <c r="N10" s="188"/>
      <c r="O10" s="188"/>
      <c r="P10" s="188"/>
      <c r="Q10" s="188"/>
      <c r="R10" s="188"/>
      <c r="S10" s="188"/>
      <c r="T10" s="188"/>
      <c r="U10" s="188"/>
      <c r="V10" s="188"/>
      <c r="W10" s="188"/>
      <c r="X10" s="188"/>
      <c r="Y10" s="188"/>
      <c r="Z10" s="188"/>
    </row>
    <row r="11" ht="12.75" customHeight="1">
      <c r="A11" s="193"/>
      <c r="B11" s="193"/>
      <c r="C11" s="193"/>
      <c r="D11" s="193"/>
      <c r="E11" s="193"/>
      <c r="F11" s="193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</row>
    <row r="12" ht="12.75" customHeight="1">
      <c r="A12" s="193"/>
      <c r="B12" s="193"/>
      <c r="C12" s="193"/>
      <c r="D12" s="193"/>
      <c r="E12" s="193"/>
      <c r="F12" s="193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</row>
    <row r="13" ht="12.75" customHeight="1">
      <c r="A13" s="193"/>
      <c r="B13" s="193"/>
      <c r="C13" s="193"/>
      <c r="D13" s="193"/>
      <c r="E13" s="193"/>
      <c r="F13" s="193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92"/>
      <c r="Y13" s="92"/>
      <c r="Z13" s="92"/>
    </row>
    <row r="14" ht="12.75" customHeight="1">
      <c r="A14" s="193"/>
      <c r="B14" s="193"/>
      <c r="C14" s="193"/>
      <c r="D14" s="193"/>
      <c r="E14" s="193"/>
      <c r="F14" s="193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</row>
    <row r="15" ht="12.75" customHeight="1">
      <c r="A15" s="193"/>
      <c r="B15" s="193"/>
      <c r="C15" s="193"/>
      <c r="D15" s="193"/>
      <c r="E15" s="193"/>
      <c r="F15" s="193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</row>
    <row r="16" ht="12.75" customHeight="1">
      <c r="A16" s="193"/>
      <c r="B16" s="193"/>
      <c r="C16" s="193"/>
      <c r="D16" s="193"/>
      <c r="E16" s="193"/>
      <c r="F16" s="193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</row>
    <row r="17" ht="12.75" customHeight="1">
      <c r="A17" s="193"/>
      <c r="B17" s="193"/>
      <c r="C17" s="193"/>
      <c r="D17" s="193"/>
      <c r="E17" s="193"/>
      <c r="F17" s="193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2"/>
      <c r="W17" s="92"/>
      <c r="X17" s="92"/>
      <c r="Y17" s="92"/>
      <c r="Z17" s="92"/>
    </row>
    <row r="18" ht="12.75" customHeight="1">
      <c r="A18" s="193"/>
      <c r="B18" s="193"/>
      <c r="C18" s="193"/>
      <c r="D18" s="193"/>
      <c r="E18" s="193"/>
      <c r="F18" s="193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</row>
    <row r="19" ht="12.75" customHeight="1">
      <c r="A19" s="193"/>
      <c r="B19" s="193"/>
      <c r="C19" s="193"/>
      <c r="D19" s="193"/>
      <c r="E19" s="193"/>
      <c r="F19" s="193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</row>
    <row r="20" ht="12.75" customHeight="1">
      <c r="A20" s="193"/>
      <c r="B20" s="193"/>
      <c r="C20" s="193"/>
      <c r="D20" s="193"/>
      <c r="E20" s="193"/>
      <c r="F20" s="193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</row>
    <row r="21" ht="12.75" customHeight="1">
      <c r="A21" s="193"/>
      <c r="B21" s="193"/>
      <c r="C21" s="193"/>
      <c r="D21" s="193"/>
      <c r="E21" s="193"/>
      <c r="F21" s="193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</row>
    <row r="22" ht="12.75" customHeight="1">
      <c r="A22" s="193"/>
      <c r="B22" s="193"/>
      <c r="C22" s="193"/>
      <c r="D22" s="193"/>
      <c r="E22" s="193"/>
      <c r="F22" s="193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</row>
    <row r="23" ht="12.75" customHeight="1">
      <c r="A23" s="193"/>
      <c r="B23" s="193"/>
      <c r="C23" s="193"/>
      <c r="D23" s="193"/>
      <c r="E23" s="193"/>
      <c r="F23" s="193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</row>
    <row r="24" ht="12.75" customHeight="1">
      <c r="A24" s="193"/>
      <c r="B24" s="193"/>
      <c r="C24" s="193"/>
      <c r="D24" s="193"/>
      <c r="E24" s="193"/>
      <c r="F24" s="193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</row>
    <row r="25" ht="12.75" customHeight="1">
      <c r="A25" s="193"/>
      <c r="B25" s="193"/>
      <c r="C25" s="193"/>
      <c r="D25" s="193"/>
      <c r="E25" s="193"/>
      <c r="F25" s="193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</row>
    <row r="26" ht="12.75" customHeight="1">
      <c r="A26" s="193"/>
      <c r="B26" s="193"/>
      <c r="C26" s="193"/>
      <c r="D26" s="193"/>
      <c r="E26" s="193"/>
      <c r="F26" s="193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</row>
    <row r="27" ht="12.75" customHeight="1">
      <c r="A27" s="193"/>
      <c r="B27" s="193"/>
      <c r="C27" s="193"/>
      <c r="D27" s="193"/>
      <c r="E27" s="193"/>
      <c r="F27" s="193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</row>
    <row r="28" ht="12.75" customHeight="1">
      <c r="A28" s="193"/>
      <c r="B28" s="193"/>
      <c r="C28" s="193"/>
      <c r="D28" s="193"/>
      <c r="E28" s="193"/>
      <c r="F28" s="193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</row>
    <row r="29" ht="12.75" customHeight="1">
      <c r="A29" s="193"/>
      <c r="B29" s="193"/>
      <c r="C29" s="193"/>
      <c r="D29" s="193"/>
      <c r="E29" s="193"/>
      <c r="F29" s="193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</row>
    <row r="30" ht="12.75" customHeight="1">
      <c r="A30" s="193"/>
      <c r="B30" s="193"/>
      <c r="C30" s="193"/>
      <c r="D30" s="193"/>
      <c r="E30" s="193"/>
      <c r="F30" s="193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</row>
    <row r="31" ht="12.75" customHeight="1">
      <c r="A31" s="193"/>
      <c r="B31" s="193"/>
      <c r="C31" s="193"/>
      <c r="D31" s="193"/>
      <c r="E31" s="193"/>
      <c r="F31" s="193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</row>
    <row r="32" ht="12.75" customHeight="1">
      <c r="A32" s="92"/>
      <c r="B32" s="92"/>
      <c r="C32" s="194" t="s">
        <v>1211</v>
      </c>
      <c r="D32" s="193"/>
      <c r="E32" s="193"/>
      <c r="F32" s="193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</row>
    <row r="33" ht="12.75" customHeight="1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</row>
    <row r="34" ht="12.75" customHeight="1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</row>
    <row r="35" ht="12.75" customHeight="1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</row>
    <row r="36" ht="12.75" customHeight="1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</row>
    <row r="37" ht="12.75" customHeight="1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</row>
    <row r="38" ht="12.75" customHeight="1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</row>
    <row r="39" ht="12.75" customHeight="1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</row>
    <row r="40" ht="12.75" customHeight="1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</row>
    <row r="41" ht="12.75" customHeight="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</row>
    <row r="42" ht="12.75" customHeight="1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</row>
    <row r="43" ht="12.75" customHeight="1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</row>
    <row r="44" ht="12.75" customHeight="1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</row>
    <row r="45" ht="12.75" customHeight="1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</row>
    <row r="46" ht="12.75" customHeight="1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</row>
    <row r="47" ht="12.75" customHeight="1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</row>
    <row r="48" ht="12.75" customHeight="1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</row>
    <row r="49" ht="12.75" customHeight="1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</row>
    <row r="50" ht="12.75" customHeight="1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</row>
    <row r="51" ht="12.75" customHeight="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</row>
    <row r="52" ht="12.75" customHeight="1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</row>
    <row r="53" ht="12.75" customHeight="1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</row>
    <row r="54" ht="12.75" customHeight="1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</row>
    <row r="55" ht="12.75" customHeight="1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</row>
    <row r="56" ht="12.75" customHeight="1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</row>
    <row r="57" ht="12.75" customHeight="1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</row>
    <row r="58" ht="12.75" customHeight="1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</row>
    <row r="59" ht="12.75" customHeight="1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</row>
    <row r="60" ht="12.75" customHeight="1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</row>
    <row r="61" ht="12.75" customHeight="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</row>
    <row r="62" ht="12.75" customHeight="1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</row>
    <row r="63" ht="12.75" customHeight="1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</row>
    <row r="64" ht="12.75" customHeight="1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</row>
    <row r="65" ht="12.75" customHeight="1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</row>
    <row r="66" ht="12.75" customHeight="1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</row>
    <row r="67" ht="12.75" customHeight="1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</row>
    <row r="68" ht="12.75" customHeight="1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</row>
    <row r="69" ht="12.75" customHeight="1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</row>
    <row r="70" ht="12.75" customHeight="1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</row>
    <row r="71" ht="12.75" customHeight="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</row>
    <row r="72" ht="12.75" customHeight="1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</row>
    <row r="73" ht="12.75" customHeight="1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</row>
    <row r="74" ht="12.75" customHeight="1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</row>
    <row r="75" ht="12.75" customHeight="1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</row>
    <row r="76" ht="12.75" customHeight="1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</row>
    <row r="77" ht="12.75" customHeight="1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</row>
    <row r="78" ht="12.75" customHeight="1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</row>
    <row r="79" ht="12.75" customHeight="1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</row>
    <row r="80" ht="12.75" customHeight="1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</row>
    <row r="81" ht="12.75" customHeight="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</row>
    <row r="82" ht="12.75" customHeight="1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</row>
    <row r="83" ht="12.75" customHeight="1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</row>
    <row r="84" ht="12.75" customHeight="1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</row>
    <row r="85" ht="12.75" customHeight="1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</row>
    <row r="86" ht="12.75" customHeight="1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</row>
    <row r="87" ht="12.75" customHeight="1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</row>
    <row r="88" ht="12.75" customHeight="1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</row>
    <row r="89" ht="12.75" customHeight="1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</row>
    <row r="90" ht="12.75" customHeight="1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</row>
    <row r="91" ht="12.75" customHeight="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</row>
    <row r="92" ht="12.75" customHeight="1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</row>
    <row r="93" ht="12.75" customHeight="1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</row>
    <row r="94" ht="12.75" customHeight="1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</row>
    <row r="95" ht="12.75" customHeight="1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</row>
    <row r="96" ht="12.75" customHeight="1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</row>
    <row r="97" ht="12.75" customHeight="1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</row>
    <row r="98" ht="12.75" customHeight="1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</row>
    <row r="99" ht="12.75" customHeight="1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</row>
    <row r="100" ht="12.75" customHeight="1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</row>
    <row r="101" ht="12.75" customHeight="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</row>
    <row r="102" ht="12.75" customHeight="1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</row>
    <row r="103" ht="12.75" customHeight="1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</row>
    <row r="104" ht="12.75" customHeight="1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</row>
    <row r="105" ht="12.75" customHeight="1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</row>
    <row r="106" ht="12.75" customHeight="1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</row>
    <row r="107" ht="12.75" customHeight="1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</row>
    <row r="108" ht="12.75" customHeight="1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</row>
    <row r="109" ht="12.75" customHeight="1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</row>
    <row r="110" ht="12.75" customHeight="1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</row>
    <row r="111" ht="12.75" customHeight="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</row>
    <row r="112" ht="12.75" customHeight="1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</row>
    <row r="113" ht="12.75" customHeight="1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</row>
    <row r="114" ht="12.75" customHeight="1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</row>
    <row r="115" ht="12.75" customHeight="1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</row>
    <row r="116" ht="12.75" customHeight="1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</row>
    <row r="117" ht="12.75" customHeight="1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</row>
    <row r="118" ht="12.75" customHeight="1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</row>
    <row r="119" ht="12.75" customHeight="1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</row>
    <row r="120" ht="12.75" customHeight="1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</row>
    <row r="121" ht="12.75" customHeight="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</row>
    <row r="122" ht="12.75" customHeight="1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</row>
    <row r="123" ht="12.75" customHeight="1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</row>
    <row r="124" ht="12.75" customHeight="1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</row>
    <row r="125" ht="12.75" customHeight="1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</row>
    <row r="126" ht="12.75" customHeight="1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</row>
    <row r="127" ht="12.75" customHeight="1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</row>
    <row r="128" ht="12.75" customHeight="1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</row>
    <row r="129" ht="12.75" customHeight="1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</row>
    <row r="130" ht="12.75" customHeight="1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</row>
    <row r="131" ht="12.75" customHeight="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</row>
    <row r="132" ht="12.75" customHeight="1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</row>
    <row r="133" ht="12.75" customHeight="1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</row>
    <row r="134" ht="12.75" customHeight="1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</row>
    <row r="135" ht="12.75" customHeight="1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</row>
    <row r="136" ht="12.75" customHeight="1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</row>
    <row r="137" ht="12.75" customHeight="1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</row>
    <row r="138" ht="12.75" customHeight="1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</row>
    <row r="139" ht="12.75" customHeight="1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</row>
    <row r="140" ht="12.75" customHeight="1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</row>
    <row r="141" ht="12.75" customHeight="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</row>
    <row r="142" ht="12.75" customHeight="1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</row>
    <row r="143" ht="12.75" customHeight="1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</row>
    <row r="144" ht="12.75" customHeight="1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</row>
    <row r="145" ht="12.75" customHeight="1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</row>
    <row r="146" ht="12.75" customHeight="1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</row>
    <row r="147" ht="12.75" customHeight="1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</row>
    <row r="148" ht="12.75" customHeight="1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</row>
    <row r="149" ht="12.75" customHeight="1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</row>
    <row r="150" ht="12.75" customHeight="1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</row>
    <row r="151" ht="12.75" customHeight="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</row>
    <row r="152" ht="12.75" customHeight="1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</row>
    <row r="153" ht="12.75" customHeight="1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</row>
    <row r="154" ht="12.75" customHeight="1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</row>
    <row r="155" ht="12.75" customHeight="1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</row>
    <row r="156" ht="12.75" customHeight="1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</row>
    <row r="157" ht="12.75" customHeight="1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</row>
    <row r="158" ht="12.75" customHeight="1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</row>
    <row r="159" ht="12.75" customHeight="1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</row>
    <row r="160" ht="12.75" customHeight="1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</row>
    <row r="161" ht="12.75" customHeight="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</row>
    <row r="162" ht="12.75" customHeight="1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</row>
    <row r="163" ht="12.75" customHeight="1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</row>
    <row r="164" ht="12.75" customHeight="1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</row>
    <row r="165" ht="12.75" customHeight="1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</row>
    <row r="166" ht="12.75" customHeight="1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</row>
    <row r="167" ht="12.75" customHeight="1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</row>
    <row r="168" ht="12.75" customHeight="1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</row>
    <row r="169" ht="12.75" customHeight="1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</row>
    <row r="170" ht="12.75" customHeight="1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</row>
    <row r="171" ht="12.75" customHeight="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</row>
    <row r="172" ht="12.75" customHeight="1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</row>
    <row r="173" ht="12.75" customHeight="1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</row>
    <row r="174" ht="12.75" customHeight="1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</row>
    <row r="175" ht="12.75" customHeight="1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</row>
    <row r="176" ht="12.75" customHeight="1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</row>
    <row r="177" ht="12.75" customHeight="1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</row>
    <row r="178" ht="12.75" customHeight="1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</row>
    <row r="179" ht="12.75" customHeight="1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</row>
    <row r="180" ht="12.75" customHeight="1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</row>
    <row r="181" ht="12.75" customHeight="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</row>
    <row r="182" ht="12.75" customHeight="1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</row>
    <row r="183" ht="12.75" customHeight="1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</row>
    <row r="184" ht="12.75" customHeight="1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</row>
    <row r="185" ht="12.75" customHeight="1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</row>
    <row r="186" ht="12.75" customHeight="1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</row>
    <row r="187" ht="12.75" customHeight="1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</row>
    <row r="188" ht="12.75" customHeight="1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</row>
    <row r="189" ht="12.75" customHeight="1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</row>
    <row r="190" ht="12.75" customHeight="1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</row>
    <row r="191" ht="12.75" customHeight="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</row>
    <row r="192" ht="12.75" customHeight="1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</row>
    <row r="193" ht="12.75" customHeight="1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</row>
    <row r="194" ht="12.75" customHeight="1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</row>
    <row r="195" ht="12.75" customHeight="1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</row>
    <row r="196" ht="12.75" customHeight="1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</row>
    <row r="197" ht="12.75" customHeight="1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</row>
    <row r="198" ht="12.75" customHeight="1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</row>
    <row r="199" ht="12.75" customHeight="1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</row>
    <row r="200" ht="12.75" customHeight="1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</row>
    <row r="201" ht="12.75" customHeight="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</row>
    <row r="202" ht="12.75" customHeight="1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</row>
    <row r="203" ht="12.75" customHeight="1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</row>
    <row r="204" ht="12.75" customHeight="1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</row>
    <row r="205" ht="12.75" customHeight="1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</row>
    <row r="206" ht="12.75" customHeight="1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</row>
    <row r="207" ht="12.75" customHeight="1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</row>
    <row r="208" ht="12.75" customHeight="1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</row>
    <row r="209" ht="12.75" customHeight="1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</row>
    <row r="210" ht="12.75" customHeight="1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</row>
    <row r="211" ht="12.75" customHeight="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</row>
    <row r="212" ht="12.75" customHeight="1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</row>
    <row r="213" ht="12.75" customHeight="1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</row>
    <row r="214" ht="12.75" customHeight="1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</row>
    <row r="215" ht="12.75" customHeight="1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</row>
    <row r="216" ht="12.75" customHeight="1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</row>
    <row r="217" ht="12.75" customHeight="1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</row>
    <row r="218" ht="12.75" customHeight="1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</row>
    <row r="219" ht="12.75" customHeight="1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</row>
    <row r="220" ht="12.75" customHeight="1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</row>
    <row r="221" ht="12.75" customHeight="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</row>
    <row r="222" ht="12.75" customHeight="1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</row>
    <row r="223" ht="12.75" customHeight="1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</row>
    <row r="224" ht="12.75" customHeight="1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</row>
    <row r="225" ht="12.75" customHeight="1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</row>
    <row r="226" ht="12.75" customHeight="1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</row>
    <row r="227" ht="12.75" customHeight="1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</row>
    <row r="228" ht="12.75" customHeight="1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</row>
    <row r="229" ht="12.75" customHeight="1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</row>
    <row r="230" ht="12.75" customHeight="1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</row>
    <row r="231" ht="12.75" customHeight="1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</row>
    <row r="232" ht="12.75" customHeight="1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</row>
    <row r="233" ht="12.75" customHeight="1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</row>
    <row r="234" ht="12.75" customHeight="1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</row>
    <row r="235" ht="12.75" customHeight="1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</row>
    <row r="236" ht="12.75" customHeight="1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</row>
    <row r="237" ht="12.75" customHeight="1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</row>
    <row r="238" ht="12.75" customHeight="1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</row>
    <row r="239" ht="12.75" customHeight="1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</row>
    <row r="240" ht="12.75" customHeight="1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</row>
    <row r="241" ht="12.75" customHeight="1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</row>
    <row r="242" ht="12.75" customHeight="1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</row>
    <row r="243" ht="12.75" customHeight="1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</row>
    <row r="244" ht="12.75" customHeight="1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</row>
    <row r="245" ht="12.75" customHeight="1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</row>
    <row r="246" ht="12.75" customHeight="1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</row>
    <row r="247" ht="12.75" customHeight="1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</row>
    <row r="248" ht="12.75" customHeight="1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 ht="12.75" customHeight="1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 ht="12.75" customHeight="1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 ht="12.75" customHeight="1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2" ht="12.75" customHeight="1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</row>
    <row r="253" ht="12.75" customHeight="1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</row>
    <row r="254" ht="12.75" customHeight="1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</row>
    <row r="255" ht="12.75" customHeight="1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</row>
    <row r="256" ht="12.75" customHeight="1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</row>
    <row r="257" ht="12.75" customHeight="1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</row>
    <row r="258" ht="12.75" customHeight="1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</row>
    <row r="259" ht="12.75" customHeight="1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</row>
    <row r="260" ht="12.75" customHeight="1">
      <c r="A260" s="92"/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</row>
    <row r="261" ht="12.7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</row>
    <row r="262" ht="12.7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</row>
    <row r="263" ht="12.7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</row>
    <row r="264" ht="12.7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</row>
    <row r="265" ht="12.7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</row>
    <row r="266" ht="12.7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</row>
    <row r="267" ht="12.7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</row>
    <row r="268" ht="12.7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</row>
    <row r="269" ht="12.7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</row>
    <row r="270" ht="12.7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</row>
    <row r="271" ht="12.7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</row>
    <row r="272" ht="12.7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</row>
    <row r="273" ht="12.7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</row>
    <row r="274" ht="12.7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</row>
    <row r="275" ht="12.7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</row>
    <row r="276" ht="12.7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</row>
    <row r="277" ht="12.7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</row>
    <row r="278" ht="12.7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</row>
    <row r="279" ht="12.7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</row>
    <row r="280" ht="12.7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</row>
    <row r="281" ht="12.7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</row>
    <row r="282" ht="12.7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</row>
    <row r="283" ht="12.7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</row>
    <row r="284" ht="12.7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</row>
    <row r="285" ht="12.7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</row>
    <row r="286" ht="12.7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</row>
    <row r="287" ht="12.7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</row>
    <row r="288" ht="12.7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</row>
    <row r="289" ht="12.7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</row>
    <row r="290" ht="12.7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</row>
    <row r="291" ht="12.7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</row>
    <row r="292" ht="12.7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</row>
    <row r="293" ht="12.7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</row>
    <row r="294" ht="12.7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</row>
    <row r="295" ht="12.7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</row>
    <row r="296" ht="12.7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</row>
    <row r="297" ht="12.7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</row>
    <row r="298" ht="12.7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</row>
    <row r="299" ht="12.7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</row>
    <row r="300" ht="12.7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</row>
    <row r="301" ht="12.7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</row>
    <row r="302" ht="12.7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</row>
    <row r="303" ht="12.7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</row>
    <row r="304" ht="12.7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</row>
    <row r="305" ht="12.7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</row>
    <row r="306" ht="12.7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</row>
    <row r="307" ht="12.7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</row>
    <row r="308" ht="12.7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</row>
    <row r="309" ht="12.7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</row>
    <row r="310" ht="12.7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</row>
    <row r="311" ht="12.7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</row>
    <row r="312" ht="12.7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</row>
    <row r="313" ht="12.7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</row>
    <row r="314" ht="12.7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</row>
    <row r="315" ht="12.7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</row>
    <row r="316" ht="12.7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</row>
    <row r="317" ht="12.7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</row>
    <row r="318" ht="12.7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</row>
    <row r="319" ht="12.7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</row>
    <row r="320" ht="12.7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</row>
    <row r="321" ht="12.7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</row>
    <row r="322" ht="12.7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</row>
    <row r="323" ht="12.7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</row>
    <row r="324" ht="12.7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</row>
    <row r="325" ht="12.7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</row>
    <row r="326" ht="12.7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</row>
    <row r="327" ht="12.7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</row>
    <row r="328" ht="12.7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</row>
    <row r="329" ht="12.7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</row>
    <row r="330" ht="12.7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</row>
    <row r="331" ht="12.7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</row>
    <row r="332" ht="12.7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</row>
    <row r="333" ht="12.7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</row>
    <row r="334" ht="12.7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</row>
    <row r="335" ht="12.7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</row>
    <row r="336" ht="12.7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</row>
    <row r="337" ht="12.7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</row>
    <row r="338" ht="12.7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</row>
    <row r="339" ht="12.7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</row>
    <row r="340" ht="12.7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</row>
    <row r="341" ht="12.7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</row>
    <row r="342" ht="12.7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</row>
    <row r="343" ht="12.7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</row>
    <row r="344" ht="12.7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</row>
    <row r="345" ht="12.7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</row>
    <row r="346" ht="12.7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</row>
    <row r="347" ht="12.7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</row>
    <row r="348" ht="12.7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</row>
    <row r="349" ht="12.7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</row>
    <row r="350" ht="12.7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</row>
    <row r="351" ht="12.7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</row>
    <row r="352" ht="12.7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</row>
    <row r="353" ht="12.7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</row>
    <row r="354" ht="12.7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</row>
    <row r="355" ht="12.7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</row>
    <row r="356" ht="12.7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</row>
    <row r="357" ht="12.7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</row>
    <row r="358" ht="12.7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</row>
    <row r="359" ht="12.7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</row>
    <row r="360" ht="12.7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</row>
    <row r="361" ht="12.7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</row>
    <row r="362" ht="12.7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</row>
    <row r="363" ht="12.7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</row>
    <row r="364" ht="12.7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</row>
    <row r="365" ht="12.7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</row>
    <row r="366" ht="12.7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</row>
    <row r="367" ht="12.7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</row>
    <row r="368" ht="12.7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</row>
    <row r="369" ht="12.7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</row>
    <row r="370" ht="12.7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</row>
    <row r="371" ht="12.7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</row>
    <row r="372" ht="12.7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</row>
    <row r="373" ht="12.7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</row>
    <row r="374" ht="12.7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</row>
    <row r="375" ht="12.7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</row>
    <row r="376" ht="12.7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</row>
    <row r="377" ht="12.7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</row>
    <row r="378" ht="12.7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</row>
    <row r="379" ht="12.7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</row>
    <row r="380" ht="12.7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</row>
    <row r="381" ht="12.7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</row>
    <row r="382" ht="12.7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</row>
    <row r="383" ht="12.7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</row>
    <row r="384" ht="12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</row>
    <row r="385" ht="12.7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</row>
    <row r="386" ht="12.7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</row>
    <row r="387" ht="12.7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</row>
    <row r="388" ht="12.7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</row>
    <row r="389" ht="12.7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</row>
    <row r="390" ht="12.7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</row>
    <row r="391" ht="12.7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</row>
    <row r="392" ht="12.7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</row>
    <row r="393" ht="12.7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</row>
    <row r="394" ht="12.7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</row>
    <row r="395" ht="12.7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</row>
    <row r="396" ht="12.7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</row>
    <row r="397" ht="12.7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</row>
    <row r="398" ht="12.7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</row>
    <row r="399" ht="12.7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</row>
    <row r="400" ht="12.7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</row>
    <row r="401" ht="12.7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</row>
    <row r="402" ht="12.7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</row>
    <row r="403" ht="12.7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</row>
    <row r="404" ht="12.7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</row>
    <row r="405" ht="12.7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</row>
    <row r="406" ht="12.7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</row>
    <row r="407" ht="12.7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</row>
    <row r="408" ht="12.7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</row>
    <row r="409" ht="12.7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</row>
    <row r="410" ht="12.7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</row>
    <row r="411" ht="12.7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</row>
    <row r="412" ht="12.7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</row>
    <row r="413" ht="12.7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</row>
    <row r="414" ht="12.7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</row>
    <row r="415" ht="12.7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</row>
    <row r="416" ht="12.7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</row>
    <row r="417" ht="12.7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</row>
    <row r="418" ht="12.7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</row>
    <row r="419" ht="12.7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</row>
    <row r="420" ht="12.7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</row>
    <row r="421" ht="12.7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</row>
    <row r="422" ht="12.7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</row>
    <row r="423" ht="12.7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</row>
    <row r="424" ht="12.7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</row>
    <row r="425" ht="12.7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</row>
    <row r="426" ht="12.7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</row>
    <row r="427" ht="12.7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</row>
    <row r="428" ht="12.7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</row>
    <row r="429" ht="12.7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</row>
    <row r="430" ht="12.7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</row>
    <row r="431" ht="12.7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</row>
    <row r="432" ht="12.7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</row>
    <row r="433" ht="12.7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</row>
    <row r="434" ht="12.7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</row>
    <row r="435" ht="12.7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</row>
    <row r="436" ht="12.7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</row>
    <row r="437" ht="12.7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</row>
    <row r="438" ht="12.7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</row>
    <row r="439" ht="12.7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</row>
    <row r="440" ht="12.7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</row>
    <row r="441" ht="12.7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</row>
    <row r="442" ht="12.7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</row>
    <row r="443" ht="12.7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</row>
    <row r="444" ht="12.7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</row>
    <row r="445" ht="12.7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</row>
    <row r="446" ht="12.7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</row>
    <row r="447" ht="12.7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</row>
    <row r="448" ht="12.7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</row>
    <row r="449" ht="12.7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</row>
    <row r="450" ht="12.7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</row>
    <row r="451" ht="12.7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</row>
    <row r="452" ht="12.7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</row>
    <row r="453" ht="12.7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</row>
    <row r="454" ht="12.7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</row>
    <row r="455" ht="12.7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</row>
    <row r="456" ht="12.7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</row>
    <row r="457" ht="12.7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</row>
    <row r="458" ht="12.7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</row>
    <row r="459" ht="12.7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</row>
    <row r="460" ht="12.7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</row>
    <row r="461" ht="12.7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</row>
    <row r="462" ht="12.7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</row>
    <row r="463" ht="12.7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</row>
    <row r="464" ht="12.7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</row>
    <row r="465" ht="12.7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</row>
    <row r="466" ht="12.7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</row>
    <row r="467" ht="12.7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</row>
    <row r="468" ht="12.7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</row>
    <row r="469" ht="12.7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</row>
    <row r="470" ht="12.7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</row>
    <row r="471" ht="12.7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</row>
    <row r="472" ht="12.7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</row>
    <row r="473" ht="12.7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</row>
    <row r="474" ht="12.7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</row>
    <row r="475" ht="12.7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</row>
    <row r="476" ht="12.7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</row>
    <row r="477" ht="12.7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</row>
    <row r="478" ht="12.7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</row>
    <row r="479" ht="12.7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</row>
    <row r="480" ht="12.7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</row>
    <row r="481" ht="12.7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</row>
    <row r="482" ht="12.7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</row>
    <row r="483" ht="12.7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</row>
    <row r="484" ht="12.7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</row>
    <row r="485" ht="12.7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</row>
    <row r="486" ht="12.7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</row>
    <row r="487" ht="12.7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</row>
    <row r="488" ht="12.7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</row>
    <row r="489" ht="12.7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</row>
    <row r="490" ht="12.7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</row>
    <row r="491" ht="12.7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</row>
    <row r="492" ht="12.7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</row>
    <row r="493" ht="12.7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</row>
    <row r="494" ht="12.7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</row>
    <row r="495" ht="12.7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</row>
    <row r="496" ht="12.7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</row>
    <row r="497" ht="12.7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</row>
    <row r="498" ht="12.7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</row>
    <row r="499" ht="12.7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</row>
    <row r="500" ht="12.7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</row>
    <row r="501" ht="12.7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</row>
    <row r="502" ht="12.7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</row>
    <row r="503" ht="12.7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</row>
    <row r="504" ht="12.7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</row>
    <row r="505" ht="12.7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</row>
    <row r="506" ht="12.7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</row>
    <row r="507" ht="12.7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</row>
    <row r="508" ht="12.7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</row>
    <row r="509" ht="12.7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</row>
    <row r="510" ht="12.7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</row>
    <row r="511" ht="12.7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</row>
    <row r="512" ht="12.7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</row>
    <row r="513" ht="12.7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</row>
    <row r="514" ht="12.7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</row>
    <row r="515" ht="12.7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</row>
    <row r="516" ht="12.7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</row>
    <row r="517" ht="12.7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</row>
    <row r="518" ht="12.7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</row>
    <row r="519" ht="12.7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</row>
    <row r="520" ht="12.7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</row>
    <row r="521" ht="12.7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</row>
    <row r="522" ht="12.7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</row>
    <row r="523" ht="12.7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</row>
    <row r="524" ht="12.7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</row>
    <row r="525" ht="12.7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</row>
    <row r="526" ht="12.7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</row>
    <row r="527" ht="12.7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</row>
    <row r="528" ht="12.7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</row>
    <row r="529" ht="12.7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</row>
    <row r="530" ht="12.7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</row>
    <row r="531" ht="12.7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</row>
    <row r="532" ht="12.7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</row>
    <row r="533" ht="12.7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</row>
    <row r="534" ht="12.7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</row>
    <row r="535" ht="12.7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</row>
    <row r="536" ht="12.7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</row>
    <row r="537" ht="12.7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</row>
    <row r="538" ht="12.7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</row>
    <row r="539" ht="12.7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</row>
    <row r="540" ht="12.7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</row>
    <row r="541" ht="12.7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</row>
    <row r="542" ht="12.7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</row>
    <row r="543" ht="12.7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</row>
    <row r="544" ht="12.7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</row>
    <row r="545" ht="12.7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</row>
    <row r="546" ht="12.7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</row>
    <row r="547" ht="12.7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</row>
    <row r="548" ht="12.7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</row>
    <row r="549" ht="12.7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</row>
    <row r="550" ht="12.7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</row>
    <row r="551" ht="12.7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</row>
    <row r="552" ht="12.7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</row>
    <row r="553" ht="12.7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</row>
    <row r="554" ht="12.7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</row>
    <row r="555" ht="12.7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</row>
    <row r="556" ht="12.7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</row>
    <row r="557" ht="12.7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</row>
    <row r="558" ht="12.7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</row>
    <row r="559" ht="12.7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</row>
    <row r="560" ht="12.7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</row>
    <row r="561" ht="12.7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</row>
    <row r="562" ht="12.7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</row>
    <row r="563" ht="12.7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</row>
    <row r="564" ht="12.7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</row>
    <row r="565" ht="12.7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</row>
    <row r="566" ht="12.7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</row>
    <row r="567" ht="12.7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</row>
    <row r="568" ht="12.7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</row>
    <row r="569" ht="12.7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</row>
    <row r="570" ht="12.7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</row>
    <row r="571" ht="12.7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</row>
    <row r="572" ht="12.7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</row>
    <row r="573" ht="12.7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</row>
    <row r="574" ht="12.7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</row>
    <row r="575" ht="12.7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</row>
    <row r="576" ht="12.7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</row>
    <row r="577" ht="12.7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</row>
    <row r="578" ht="12.7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</row>
    <row r="579" ht="12.7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</row>
    <row r="580" ht="12.7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</row>
    <row r="581" ht="12.7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</row>
    <row r="582" ht="12.7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</row>
    <row r="583" ht="12.7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</row>
    <row r="584" ht="12.7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</row>
    <row r="585" ht="12.7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</row>
    <row r="586" ht="12.7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</row>
    <row r="587" ht="12.7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</row>
    <row r="588" ht="12.7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</row>
    <row r="589" ht="12.7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</row>
    <row r="590" ht="12.7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</row>
    <row r="591" ht="12.7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</row>
    <row r="592" ht="12.7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</row>
    <row r="593" ht="12.7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</row>
    <row r="594" ht="12.7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</row>
    <row r="595" ht="12.7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</row>
    <row r="596" ht="12.7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</row>
    <row r="597" ht="12.7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</row>
    <row r="598" ht="12.7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</row>
    <row r="599" ht="12.7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</row>
    <row r="600" ht="12.7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</row>
    <row r="601" ht="12.7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</row>
    <row r="602" ht="12.7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</row>
    <row r="603" ht="12.7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</row>
    <row r="604" ht="12.7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</row>
    <row r="605" ht="12.7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</row>
    <row r="606" ht="12.7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</row>
    <row r="607" ht="12.7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</row>
    <row r="608" ht="12.7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</row>
    <row r="609" ht="12.7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</row>
    <row r="610" ht="12.7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</row>
    <row r="611" ht="12.7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</row>
    <row r="612" ht="12.7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</row>
    <row r="613" ht="12.7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</row>
    <row r="614" ht="12.7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</row>
    <row r="615" ht="12.7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</row>
    <row r="616" ht="12.7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</row>
    <row r="617" ht="12.7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</row>
    <row r="618" ht="12.7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</row>
    <row r="619" ht="12.7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</row>
    <row r="620" ht="12.7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</row>
    <row r="621" ht="12.7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</row>
    <row r="622" ht="12.7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</row>
    <row r="623" ht="12.7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</row>
    <row r="624" ht="12.7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</row>
    <row r="625" ht="12.7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</row>
    <row r="626" ht="12.7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</row>
    <row r="627" ht="12.7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</row>
    <row r="628" ht="12.7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</row>
    <row r="629" ht="12.7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</row>
    <row r="630" ht="12.7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</row>
    <row r="631" ht="12.7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</row>
    <row r="632" ht="12.7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</row>
    <row r="633" ht="12.7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</row>
    <row r="634" ht="12.7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</row>
    <row r="635" ht="12.7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</row>
    <row r="636" ht="12.7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</row>
    <row r="637" ht="12.7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</row>
    <row r="638" ht="12.7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</row>
    <row r="639" ht="12.7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</row>
    <row r="640" ht="12.7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</row>
    <row r="641" ht="12.7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</row>
    <row r="642" ht="12.7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</row>
    <row r="643" ht="12.7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</row>
    <row r="644" ht="12.7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</row>
    <row r="645" ht="12.7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</row>
    <row r="646" ht="12.7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</row>
    <row r="647" ht="12.7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</row>
    <row r="648" ht="12.7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</row>
    <row r="649" ht="12.7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</row>
    <row r="650" ht="12.7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</row>
    <row r="651" ht="12.7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</row>
    <row r="652" ht="12.7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</row>
    <row r="653" ht="12.7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</row>
    <row r="654" ht="12.7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</row>
    <row r="655" ht="12.7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</row>
    <row r="656" ht="12.7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</row>
    <row r="657" ht="12.7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</row>
    <row r="658" ht="12.7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</row>
    <row r="659" ht="12.7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</row>
    <row r="660" ht="12.7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</row>
    <row r="661" ht="12.7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</row>
    <row r="662" ht="12.7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</row>
    <row r="663" ht="12.7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</row>
    <row r="664" ht="12.7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</row>
    <row r="665" ht="12.7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</row>
    <row r="666" ht="12.7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</row>
    <row r="667" ht="12.7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</row>
    <row r="668" ht="12.7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</row>
    <row r="669" ht="12.7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</row>
    <row r="670" ht="12.7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</row>
    <row r="671" ht="12.7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</row>
    <row r="672" ht="12.7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</row>
    <row r="673" ht="12.7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</row>
    <row r="674" ht="12.7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</row>
    <row r="675" ht="12.7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</row>
    <row r="676" ht="12.7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</row>
    <row r="677" ht="12.7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</row>
    <row r="678" ht="12.7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</row>
    <row r="679" ht="12.7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</row>
    <row r="680" ht="12.7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</row>
    <row r="681" ht="12.7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</row>
    <row r="682" ht="12.7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</row>
    <row r="683" ht="12.7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</row>
    <row r="684" ht="12.7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</row>
    <row r="685" ht="12.7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</row>
    <row r="686" ht="12.7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</row>
    <row r="687" ht="12.7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</row>
    <row r="688" ht="12.7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</row>
    <row r="689" ht="12.7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</row>
    <row r="690" ht="12.7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</row>
    <row r="691" ht="12.7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</row>
    <row r="692" ht="12.7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</row>
    <row r="693" ht="12.7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</row>
    <row r="694" ht="12.7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</row>
    <row r="695" ht="12.7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</row>
    <row r="696" ht="12.7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</row>
    <row r="697" ht="12.7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</row>
    <row r="698" ht="12.7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</row>
    <row r="699" ht="12.7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</row>
    <row r="700" ht="12.7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</row>
    <row r="701" ht="12.7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</row>
    <row r="702" ht="12.7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</row>
    <row r="703" ht="12.7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</row>
    <row r="704" ht="12.7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</row>
    <row r="705" ht="12.7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</row>
    <row r="706" ht="12.7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</row>
    <row r="707" ht="12.7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</row>
    <row r="708" ht="12.7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</row>
    <row r="709" ht="12.7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</row>
    <row r="710" ht="12.7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</row>
    <row r="711" ht="12.7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</row>
    <row r="712" ht="12.7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</row>
    <row r="713" ht="12.7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</row>
    <row r="714" ht="12.7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</row>
    <row r="715" ht="12.7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</row>
    <row r="716" ht="12.7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</row>
    <row r="717" ht="12.7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</row>
    <row r="718" ht="12.7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</row>
    <row r="719" ht="12.7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</row>
    <row r="720" ht="12.7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</row>
    <row r="721" ht="12.7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</row>
    <row r="722" ht="12.7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</row>
    <row r="723" ht="12.7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</row>
    <row r="724" ht="12.7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</row>
    <row r="725" ht="12.7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</row>
    <row r="726" ht="12.7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</row>
    <row r="727" ht="12.7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</row>
    <row r="728" ht="12.7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</row>
    <row r="729" ht="12.7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</row>
    <row r="730" ht="12.7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</row>
    <row r="731" ht="12.7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</row>
    <row r="732" ht="12.7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</row>
    <row r="733" ht="12.7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</row>
    <row r="734" ht="12.7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</row>
    <row r="735" ht="12.7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</row>
    <row r="736" ht="12.7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</row>
    <row r="737" ht="12.7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</row>
    <row r="738" ht="12.7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</row>
    <row r="739" ht="12.7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</row>
    <row r="740" ht="12.7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</row>
    <row r="741" ht="12.7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</row>
    <row r="742" ht="12.7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</row>
    <row r="743" ht="12.7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</row>
    <row r="744" ht="12.7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</row>
    <row r="745" ht="12.7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</row>
    <row r="746" ht="12.7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</row>
    <row r="747" ht="12.7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</row>
    <row r="748" ht="12.7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</row>
    <row r="749" ht="12.7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</row>
    <row r="750" ht="12.7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</row>
    <row r="751" ht="12.7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</row>
    <row r="752" ht="12.7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</row>
    <row r="753" ht="12.7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</row>
    <row r="754" ht="12.7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</row>
    <row r="755" ht="12.7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</row>
    <row r="756" ht="12.7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</row>
    <row r="757" ht="12.7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</row>
    <row r="758" ht="12.7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</row>
    <row r="759" ht="12.7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</row>
    <row r="760" ht="12.7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</row>
    <row r="761" ht="12.7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</row>
    <row r="762" ht="12.7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</row>
    <row r="763" ht="12.7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</row>
    <row r="764" ht="12.7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</row>
    <row r="765" ht="12.7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</row>
    <row r="766" ht="12.7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</row>
    <row r="767" ht="12.7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</row>
    <row r="768" ht="12.7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</row>
    <row r="769" ht="12.7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</row>
    <row r="770" ht="12.7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</row>
    <row r="771" ht="12.7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</row>
    <row r="772" ht="12.7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</row>
    <row r="773" ht="12.7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</row>
    <row r="774" ht="12.7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</row>
    <row r="775" ht="12.7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</row>
    <row r="776" ht="12.7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</row>
    <row r="777" ht="12.7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</row>
    <row r="778" ht="12.7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</row>
    <row r="779" ht="12.7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</row>
    <row r="780" ht="12.7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</row>
    <row r="781" ht="12.7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</row>
    <row r="782" ht="12.7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</row>
    <row r="783" ht="12.7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</row>
    <row r="784" ht="12.7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</row>
    <row r="785" ht="12.7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</row>
    <row r="786" ht="12.7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</row>
    <row r="787" ht="12.7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</row>
    <row r="788" ht="12.7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</row>
    <row r="789" ht="12.7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</row>
    <row r="790" ht="12.7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</row>
    <row r="791" ht="12.7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</row>
    <row r="792" ht="12.7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</row>
    <row r="793" ht="12.7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</row>
    <row r="794" ht="12.7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</row>
    <row r="795" ht="12.7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</row>
    <row r="796" ht="12.7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</row>
    <row r="797" ht="12.7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</row>
    <row r="798" ht="12.7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</row>
    <row r="799" ht="12.7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</row>
    <row r="800" ht="12.7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</row>
    <row r="801" ht="12.7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</row>
    <row r="802" ht="12.7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</row>
    <row r="803" ht="12.7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</row>
    <row r="804" ht="12.7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</row>
    <row r="805" ht="12.7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</row>
    <row r="806" ht="12.7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</row>
    <row r="807" ht="12.7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</row>
    <row r="808" ht="12.7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</row>
    <row r="809" ht="12.7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</row>
    <row r="810" ht="12.7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</row>
    <row r="811" ht="12.7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</row>
    <row r="812" ht="12.7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</row>
    <row r="813" ht="12.7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</row>
    <row r="814" ht="12.7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</row>
    <row r="815" ht="12.7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</row>
    <row r="816" ht="12.7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</row>
    <row r="817" ht="12.7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</row>
    <row r="818" ht="12.7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</row>
    <row r="819" ht="12.7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</row>
    <row r="820" ht="12.7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</row>
    <row r="821" ht="12.7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</row>
    <row r="822" ht="12.7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</row>
    <row r="823" ht="12.7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</row>
    <row r="824" ht="12.7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</row>
    <row r="825" ht="12.7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</row>
    <row r="826" ht="12.7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</row>
    <row r="827" ht="12.7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</row>
    <row r="828" ht="12.7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</row>
    <row r="829" ht="12.7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</row>
    <row r="830" ht="12.7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</row>
    <row r="831" ht="12.7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</row>
    <row r="832" ht="12.7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</row>
    <row r="833" ht="12.7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</row>
    <row r="834" ht="12.7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</row>
    <row r="835" ht="12.7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 ht="12.7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 ht="12.7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 ht="12.7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 ht="12.7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 ht="12.7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1" ht="12.7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</row>
    <row r="842" ht="12.7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</row>
    <row r="843" ht="12.7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</row>
    <row r="844" ht="12.7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</row>
    <row r="845" ht="12.7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</row>
    <row r="846" ht="12.7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</row>
    <row r="847" ht="12.7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</row>
    <row r="848" ht="12.7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</row>
    <row r="849" ht="12.7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</row>
    <row r="850" ht="12.7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</row>
    <row r="851" ht="12.7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</row>
    <row r="852" ht="12.7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</row>
    <row r="853" ht="12.7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</row>
    <row r="854" ht="12.7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</row>
    <row r="855" ht="12.7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</row>
    <row r="856" ht="12.7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</row>
    <row r="857" ht="12.7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</row>
    <row r="858" ht="12.7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</row>
    <row r="859" ht="12.7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</row>
    <row r="860" ht="12.7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</row>
    <row r="861" ht="12.7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</row>
    <row r="862" ht="12.7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</row>
    <row r="863" ht="12.7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</row>
    <row r="864" ht="12.7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</row>
    <row r="865" ht="12.7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</row>
    <row r="866" ht="12.7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</row>
    <row r="867" ht="12.7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</row>
    <row r="868" ht="12.7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</row>
    <row r="869" ht="12.7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</row>
    <row r="870" ht="12.7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</row>
    <row r="871" ht="12.7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</row>
    <row r="872" ht="12.7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</row>
    <row r="873" ht="12.7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</row>
    <row r="874" ht="12.7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</row>
    <row r="875" ht="12.7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</row>
    <row r="876" ht="12.7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</row>
    <row r="877" ht="12.7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</row>
    <row r="878" ht="12.7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</row>
    <row r="879" ht="12.7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</row>
    <row r="880" ht="12.7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</row>
    <row r="881" ht="12.7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</row>
    <row r="882" ht="12.7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</row>
    <row r="883" ht="12.7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</row>
    <row r="884" ht="12.7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</row>
    <row r="885" ht="12.7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</row>
    <row r="886" ht="12.7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</row>
    <row r="887" ht="12.7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</row>
    <row r="888" ht="12.7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</row>
    <row r="889" ht="12.7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</row>
    <row r="890" ht="12.7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</row>
    <row r="891" ht="12.7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</row>
    <row r="892" ht="12.7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</row>
    <row r="893" ht="12.7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</row>
    <row r="894" ht="12.7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</row>
    <row r="895" ht="12.7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</row>
    <row r="896" ht="12.7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</row>
    <row r="897" ht="12.7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</row>
    <row r="898" ht="12.7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</row>
    <row r="899" ht="12.7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</row>
    <row r="900" ht="12.7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</row>
    <row r="901" ht="12.7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</row>
    <row r="902" ht="12.7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</row>
    <row r="903" ht="12.7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</row>
    <row r="904" ht="12.7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</row>
    <row r="905" ht="12.7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</row>
    <row r="906" ht="12.7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</row>
    <row r="907" ht="12.7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</row>
    <row r="908" ht="12.7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</row>
    <row r="909" ht="12.7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</row>
    <row r="910" ht="12.7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</row>
    <row r="911" ht="12.7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</row>
    <row r="912" ht="12.7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</row>
    <row r="913" ht="12.7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</row>
    <row r="914" ht="12.7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</row>
    <row r="915" ht="12.7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</row>
    <row r="916" ht="12.7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</row>
    <row r="917" ht="12.7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</row>
    <row r="918" ht="12.7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</row>
    <row r="919" ht="12.7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</row>
    <row r="920" ht="12.7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</row>
    <row r="921" ht="12.7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</row>
    <row r="922" ht="12.7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</row>
    <row r="923" ht="12.7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</row>
    <row r="924" ht="12.7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</row>
    <row r="925" ht="12.7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</row>
    <row r="926" ht="12.7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</row>
    <row r="927" ht="12.7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</row>
    <row r="928" ht="12.7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</row>
    <row r="929" ht="12.7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</row>
    <row r="930" ht="12.7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</row>
    <row r="931" ht="12.7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</row>
    <row r="932" ht="12.7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</row>
    <row r="933" ht="12.7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</row>
    <row r="934" ht="12.7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</row>
    <row r="935" ht="12.7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</row>
    <row r="936" ht="12.7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</row>
    <row r="937" ht="12.7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</row>
    <row r="938" ht="12.7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</row>
    <row r="939" ht="12.7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</row>
    <row r="940" ht="12.7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</row>
    <row r="941" ht="12.7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</row>
    <row r="942" ht="12.7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</row>
    <row r="943" ht="12.7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</row>
    <row r="944" ht="12.7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</row>
    <row r="945" ht="12.7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</row>
    <row r="946" ht="12.7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</row>
    <row r="947" ht="12.7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</row>
    <row r="948" ht="12.7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</row>
    <row r="949" ht="12.7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</row>
    <row r="950" ht="12.7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</row>
    <row r="951" ht="12.7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</row>
    <row r="952" ht="12.7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</row>
    <row r="953" ht="12.7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</row>
    <row r="954" ht="12.7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</row>
    <row r="955" ht="12.7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</row>
    <row r="956" ht="12.7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</row>
    <row r="957" ht="12.7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</row>
    <row r="958" ht="12.7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</row>
    <row r="959" ht="12.7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</row>
    <row r="960" ht="12.7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</row>
    <row r="961" ht="12.7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</row>
    <row r="962" ht="12.7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</row>
    <row r="963" ht="12.7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</row>
    <row r="964" ht="12.7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</row>
    <row r="965" ht="12.7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</row>
    <row r="966" ht="12.7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</row>
    <row r="967" ht="12.7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</row>
    <row r="968" ht="12.7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</row>
    <row r="969" ht="12.7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</row>
    <row r="970" ht="12.7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</row>
    <row r="971" ht="12.7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</row>
    <row r="972" ht="12.7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</row>
    <row r="973" ht="12.7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</row>
    <row r="974" ht="12.7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</row>
    <row r="975" ht="12.7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</row>
    <row r="976" ht="12.7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</row>
    <row r="977" ht="12.7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</row>
    <row r="978" ht="12.7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</row>
    <row r="979" ht="12.7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</row>
    <row r="980" ht="12.7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</row>
    <row r="981" ht="12.7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</row>
    <row r="982" ht="12.7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</row>
    <row r="983" ht="12.7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</row>
    <row r="984" ht="12.7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</row>
    <row r="985" ht="12.7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</row>
    <row r="986" ht="12.7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</row>
    <row r="987" ht="12.7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</row>
    <row r="988" ht="12.7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</row>
    <row r="989" ht="12.7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</row>
    <row r="990" ht="12.7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</row>
    <row r="991" ht="12.7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</row>
    <row r="992" ht="12.7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</row>
    <row r="993" ht="12.7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</row>
    <row r="994" ht="12.7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</row>
    <row r="995" ht="12.7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</row>
    <row r="996" ht="12.7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</row>
    <row r="997" ht="12.7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</row>
    <row r="998" ht="12.7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</row>
    <row r="999" ht="12.7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</row>
    <row r="1000" ht="12.7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5.86"/>
    <col customWidth="1" min="2" max="2" width="4.57"/>
    <col customWidth="1" min="3" max="26" width="10.71"/>
  </cols>
  <sheetData>
    <row r="1" ht="12.75" customHeight="1">
      <c r="B1" s="195" t="s">
        <v>1212</v>
      </c>
    </row>
    <row r="2" ht="12.75" customHeight="1">
      <c r="B2" s="195" t="s">
        <v>1213</v>
      </c>
    </row>
    <row r="3" ht="12.75" customHeight="1">
      <c r="A3" s="196" t="s">
        <v>1214</v>
      </c>
      <c r="B3" s="197"/>
      <c r="C3" s="198"/>
      <c r="D3" s="198"/>
    </row>
    <row r="4" ht="12.75" customHeight="1">
      <c r="A4" s="198" t="s">
        <v>1215</v>
      </c>
      <c r="B4" s="199"/>
      <c r="C4" s="199"/>
      <c r="D4" s="199"/>
    </row>
    <row r="5" ht="12.75" customHeight="1">
      <c r="A5" s="198" t="s">
        <v>1216</v>
      </c>
      <c r="B5" s="199"/>
      <c r="C5" s="199"/>
      <c r="D5" s="199">
        <v>25.0</v>
      </c>
    </row>
    <row r="6" ht="12.75" customHeight="1">
      <c r="A6" s="200" t="s">
        <v>21</v>
      </c>
      <c r="D6" s="201">
        <f>SUM(D4:D5)</f>
        <v>25</v>
      </c>
    </row>
    <row r="7" ht="12.75" customHeight="1">
      <c r="A7" s="198"/>
      <c r="B7" s="199"/>
      <c r="C7" s="199"/>
      <c r="D7" s="199"/>
    </row>
    <row r="8" ht="12.75" customHeight="1">
      <c r="A8" s="196" t="s">
        <v>1217</v>
      </c>
      <c r="B8" s="197"/>
      <c r="C8" s="199"/>
      <c r="D8" s="199"/>
    </row>
    <row r="9" ht="12.75" customHeight="1">
      <c r="A9" s="198" t="s">
        <v>1218</v>
      </c>
      <c r="B9" s="199"/>
      <c r="C9" s="199"/>
      <c r="D9" s="199">
        <v>30.0</v>
      </c>
    </row>
    <row r="10" ht="12.75" customHeight="1">
      <c r="A10" s="198" t="s">
        <v>1219</v>
      </c>
      <c r="B10" s="199"/>
      <c r="C10" s="199"/>
      <c r="D10" s="199"/>
    </row>
    <row r="11" ht="12.75" customHeight="1">
      <c r="A11" s="200" t="s">
        <v>21</v>
      </c>
      <c r="D11" s="201">
        <f>SUM(D9:D10)</f>
        <v>30</v>
      </c>
    </row>
    <row r="12" ht="12.75" customHeight="1">
      <c r="A12" s="198"/>
      <c r="B12" s="199"/>
      <c r="C12" s="199"/>
      <c r="D12" s="199"/>
    </row>
    <row r="13" ht="12.75" customHeight="1">
      <c r="A13" s="198"/>
      <c r="B13" s="199"/>
      <c r="C13" s="199"/>
      <c r="D13" s="199"/>
    </row>
    <row r="14" ht="12.75" customHeight="1">
      <c r="A14" s="196" t="s">
        <v>1220</v>
      </c>
      <c r="B14" s="197"/>
      <c r="C14" s="199"/>
      <c r="D14" s="199"/>
    </row>
    <row r="15" ht="12.75" customHeight="1">
      <c r="A15" s="198" t="s">
        <v>222</v>
      </c>
      <c r="B15" s="199"/>
      <c r="C15" s="199"/>
      <c r="D15" s="199">
        <v>40.0</v>
      </c>
    </row>
    <row r="16" ht="12.75" customHeight="1">
      <c r="A16" s="198" t="s">
        <v>1221</v>
      </c>
      <c r="B16" s="199"/>
      <c r="C16" s="199"/>
      <c r="D16" s="199">
        <v>0.0</v>
      </c>
    </row>
    <row r="17" ht="12.75" customHeight="1">
      <c r="A17" s="200" t="s">
        <v>21</v>
      </c>
      <c r="D17" s="201">
        <f>SUM(D15:D16)</f>
        <v>40</v>
      </c>
    </row>
    <row r="18" ht="12.75" customHeight="1">
      <c r="A18" s="198"/>
      <c r="B18" s="199"/>
      <c r="C18" s="199"/>
      <c r="D18" s="199"/>
    </row>
    <row r="19" ht="12.75" customHeight="1">
      <c r="A19" s="196" t="s">
        <v>1222</v>
      </c>
      <c r="B19" s="197"/>
      <c r="C19" s="199"/>
      <c r="D19" s="199"/>
    </row>
    <row r="20" ht="12.75" customHeight="1">
      <c r="A20" s="198"/>
      <c r="B20" s="202"/>
      <c r="C20" s="202"/>
      <c r="D20" s="199"/>
    </row>
    <row r="21" ht="12.75" customHeight="1">
      <c r="A21" s="198" t="s">
        <v>1223</v>
      </c>
      <c r="B21" s="199"/>
      <c r="C21" s="199"/>
      <c r="D21" s="199">
        <v>50.0</v>
      </c>
    </row>
    <row r="22" ht="12.75" customHeight="1">
      <c r="A22" s="198" t="s">
        <v>1224</v>
      </c>
      <c r="B22" s="199"/>
      <c r="C22" s="199"/>
      <c r="D22" s="199">
        <v>-5.0</v>
      </c>
    </row>
    <row r="23" ht="12.75" customHeight="1">
      <c r="A23" s="200" t="s">
        <v>21</v>
      </c>
      <c r="D23" s="201">
        <f>SUM(D21:D22)</f>
        <v>45</v>
      </c>
    </row>
    <row r="24" ht="12.75" customHeight="1">
      <c r="A24" s="198"/>
      <c r="B24" s="199"/>
      <c r="C24" s="199"/>
      <c r="D24" s="199"/>
    </row>
    <row r="25" ht="12.75" customHeight="1">
      <c r="A25" s="196" t="s">
        <v>1225</v>
      </c>
      <c r="B25" s="197"/>
      <c r="C25" s="199"/>
      <c r="D25" s="199"/>
    </row>
    <row r="26" ht="12.75" customHeight="1">
      <c r="A26" s="198" t="s">
        <v>1226</v>
      </c>
      <c r="B26" s="199"/>
      <c r="C26" s="199"/>
      <c r="D26" s="199">
        <v>60.0</v>
      </c>
    </row>
    <row r="27" ht="12.75" customHeight="1">
      <c r="A27" s="200" t="s">
        <v>21</v>
      </c>
      <c r="D27" s="201">
        <f>SUM(D26)</f>
        <v>60</v>
      </c>
    </row>
    <row r="28" ht="12.75" customHeight="1">
      <c r="A28" s="198"/>
      <c r="B28" s="199"/>
      <c r="C28" s="199"/>
      <c r="D28" s="199"/>
    </row>
    <row r="29" ht="12.75" customHeight="1">
      <c r="A29" s="196" t="s">
        <v>1227</v>
      </c>
      <c r="B29" s="197"/>
      <c r="C29" s="199"/>
      <c r="D29" s="199"/>
    </row>
    <row r="30" ht="12.75" customHeight="1">
      <c r="A30" s="198" t="s">
        <v>1228</v>
      </c>
      <c r="B30" s="199"/>
      <c r="C30" s="199"/>
      <c r="D30" s="199">
        <v>80.0</v>
      </c>
    </row>
    <row r="31" ht="12.75" customHeight="1">
      <c r="A31" s="198"/>
      <c r="B31" s="199"/>
      <c r="C31" s="199"/>
      <c r="D31" s="199"/>
    </row>
    <row r="32" ht="12.75" customHeight="1">
      <c r="A32" s="200" t="s">
        <v>21</v>
      </c>
      <c r="D32" s="201">
        <f>SUM(D30:D31)</f>
        <v>80</v>
      </c>
    </row>
    <row r="33" ht="12.75" customHeight="1">
      <c r="A33" s="198"/>
      <c r="B33" s="199"/>
      <c r="C33" s="199"/>
      <c r="D33" s="199"/>
    </row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">
    <mergeCell ref="A6:C6"/>
    <mergeCell ref="A11:C11"/>
    <mergeCell ref="A17:C17"/>
    <mergeCell ref="A23:C23"/>
    <mergeCell ref="A27:C27"/>
    <mergeCell ref="A32:C32"/>
  </mergeCell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43"/>
    <col customWidth="1" min="2" max="2" width="33.57"/>
    <col customWidth="1" min="3" max="3" width="1.14"/>
    <col customWidth="1" min="4" max="4" width="8.0"/>
    <col customWidth="1" min="5" max="5" width="1.14"/>
    <col customWidth="1" min="6" max="6" width="11.29"/>
    <col customWidth="1" min="7" max="7" width="1.43"/>
    <col customWidth="1" hidden="1" min="8" max="8" width="11.29"/>
    <col customWidth="1" min="9" max="9" width="6.14"/>
    <col customWidth="1" min="10" max="10" width="31.71"/>
    <col customWidth="1" min="11" max="11" width="2.29"/>
    <col customWidth="1" min="12" max="12" width="7.86"/>
    <col customWidth="1" min="13" max="13" width="2.43"/>
    <col customWidth="1" min="14" max="14" width="12.0"/>
    <col customWidth="1" min="15" max="15" width="2.29"/>
    <col customWidth="1" hidden="1" min="16" max="16" width="12.0"/>
    <col customWidth="1" min="17" max="26" width="10.71"/>
  </cols>
  <sheetData>
    <row r="1" ht="15.75" customHeight="1">
      <c r="A1" s="203"/>
      <c r="B1" s="204"/>
      <c r="C1" s="204"/>
      <c r="D1" s="204"/>
      <c r="E1" s="204"/>
      <c r="F1" s="204"/>
      <c r="G1" s="204"/>
      <c r="H1" s="204"/>
      <c r="I1" s="205" t="s">
        <v>1229</v>
      </c>
      <c r="J1" s="204"/>
      <c r="K1" s="204"/>
      <c r="L1" s="204"/>
      <c r="M1" s="204"/>
      <c r="N1" s="204"/>
      <c r="O1" s="204"/>
      <c r="P1" s="204"/>
      <c r="Q1" s="203"/>
      <c r="R1" s="203"/>
      <c r="S1" s="203"/>
      <c r="T1" s="203"/>
      <c r="U1" s="203"/>
      <c r="V1" s="203"/>
      <c r="W1" s="203"/>
      <c r="X1" s="203"/>
      <c r="Y1" s="203"/>
      <c r="Z1" s="203"/>
    </row>
    <row r="2" ht="15.75" customHeight="1">
      <c r="A2" s="203"/>
      <c r="B2" s="204"/>
      <c r="C2" s="204"/>
      <c r="D2" s="204"/>
      <c r="E2" s="204"/>
      <c r="F2" s="204"/>
      <c r="G2" s="204"/>
      <c r="H2" s="204"/>
      <c r="I2" s="205" t="s">
        <v>1230</v>
      </c>
      <c r="J2" s="204"/>
      <c r="K2" s="204"/>
      <c r="L2" s="204"/>
      <c r="M2" s="204"/>
      <c r="N2" s="204"/>
      <c r="O2" s="204"/>
      <c r="P2" s="204"/>
      <c r="Q2" s="203"/>
      <c r="R2" s="203"/>
      <c r="S2" s="203"/>
      <c r="T2" s="203"/>
      <c r="U2" s="203"/>
      <c r="V2" s="203"/>
      <c r="W2" s="203"/>
      <c r="X2" s="203"/>
      <c r="Y2" s="203"/>
      <c r="Z2" s="203"/>
    </row>
    <row r="3" ht="15.75" customHeight="1">
      <c r="A3" s="203"/>
      <c r="B3" s="204"/>
      <c r="C3" s="206"/>
      <c r="D3" s="206"/>
      <c r="E3" s="206"/>
      <c r="F3" s="206"/>
      <c r="G3" s="206"/>
      <c r="H3" s="206"/>
      <c r="I3" s="205" t="s">
        <v>1231</v>
      </c>
      <c r="J3" s="206"/>
      <c r="K3" s="206"/>
      <c r="L3" s="206"/>
      <c r="M3" s="206"/>
      <c r="N3" s="206"/>
      <c r="O3" s="206"/>
      <c r="P3" s="206"/>
      <c r="Q3" s="203"/>
      <c r="R3" s="203"/>
      <c r="S3" s="203"/>
      <c r="T3" s="203"/>
      <c r="U3" s="203"/>
      <c r="V3" s="203"/>
      <c r="W3" s="203"/>
      <c r="X3" s="203"/>
      <c r="Y3" s="203"/>
      <c r="Z3" s="203"/>
    </row>
    <row r="4" ht="15.75" customHeight="1">
      <c r="A4" s="203"/>
      <c r="B4" s="204"/>
      <c r="C4" s="206"/>
      <c r="D4" s="206"/>
      <c r="E4" s="206"/>
      <c r="F4" s="206"/>
      <c r="G4" s="206"/>
      <c r="H4" s="206"/>
      <c r="I4" s="205" t="s">
        <v>1232</v>
      </c>
      <c r="J4" s="206"/>
      <c r="K4" s="206"/>
      <c r="L4" s="206"/>
      <c r="M4" s="206"/>
      <c r="N4" s="206"/>
      <c r="O4" s="206"/>
      <c r="P4" s="206"/>
      <c r="Q4" s="203"/>
      <c r="R4" s="203"/>
      <c r="S4" s="203"/>
      <c r="T4" s="203"/>
      <c r="U4" s="203"/>
      <c r="V4" s="203"/>
      <c r="W4" s="203"/>
      <c r="X4" s="203"/>
      <c r="Y4" s="203"/>
      <c r="Z4" s="203"/>
    </row>
    <row r="5" ht="12.0" customHeight="1">
      <c r="C5" s="207"/>
      <c r="D5" s="208"/>
      <c r="E5" s="206"/>
      <c r="F5" s="207"/>
      <c r="G5" s="207"/>
      <c r="H5" s="207"/>
      <c r="I5" s="90"/>
      <c r="J5" s="90"/>
      <c r="K5" s="207"/>
      <c r="L5" s="207"/>
      <c r="M5" s="207"/>
      <c r="N5" s="207"/>
      <c r="O5" s="207"/>
      <c r="P5" s="207"/>
      <c r="Q5" s="203"/>
      <c r="R5" s="203"/>
      <c r="S5" s="203"/>
      <c r="T5" s="203"/>
      <c r="U5" s="203"/>
      <c r="V5" s="203"/>
      <c r="W5" s="203"/>
      <c r="X5" s="203"/>
      <c r="Y5" s="203"/>
      <c r="Z5" s="203"/>
    </row>
    <row r="6" ht="12.0" customHeight="1">
      <c r="C6" s="207"/>
      <c r="D6" s="203"/>
      <c r="E6" s="203"/>
      <c r="F6" s="203"/>
      <c r="G6" s="207"/>
      <c r="H6" s="208" t="s">
        <v>1233</v>
      </c>
      <c r="I6" s="90"/>
      <c r="J6" s="90"/>
      <c r="K6" s="207"/>
      <c r="L6" s="208"/>
      <c r="M6" s="207"/>
      <c r="N6" s="208"/>
      <c r="O6" s="207"/>
      <c r="P6" s="209" t="s">
        <v>1233</v>
      </c>
      <c r="Q6" s="203"/>
      <c r="R6" s="203"/>
      <c r="S6" s="203"/>
      <c r="T6" s="203"/>
      <c r="U6" s="203"/>
      <c r="V6" s="203"/>
      <c r="W6" s="203"/>
      <c r="X6" s="203"/>
      <c r="Y6" s="203"/>
      <c r="Z6" s="203"/>
    </row>
    <row r="7" ht="12.0" customHeight="1">
      <c r="C7" s="207"/>
      <c r="D7" s="208" t="s">
        <v>1234</v>
      </c>
      <c r="E7" s="206"/>
      <c r="F7" s="210">
        <v>42369.0</v>
      </c>
      <c r="G7" s="207"/>
      <c r="H7" s="210">
        <v>42004.0</v>
      </c>
      <c r="I7" s="90"/>
      <c r="J7" s="90"/>
      <c r="K7" s="207"/>
      <c r="L7" s="208" t="s">
        <v>1234</v>
      </c>
      <c r="M7" s="207"/>
      <c r="N7" s="210">
        <v>42369.0</v>
      </c>
      <c r="O7" s="207"/>
      <c r="P7" s="211">
        <v>42004.0</v>
      </c>
      <c r="Q7" s="203"/>
      <c r="R7" s="203"/>
      <c r="S7" s="203"/>
      <c r="T7" s="203"/>
      <c r="U7" s="203"/>
      <c r="V7" s="203"/>
      <c r="W7" s="203"/>
      <c r="X7" s="203"/>
      <c r="Y7" s="203"/>
      <c r="Z7" s="203"/>
    </row>
    <row r="8" ht="12.0" customHeight="1">
      <c r="A8" s="203"/>
      <c r="B8" s="212"/>
      <c r="C8" s="207"/>
      <c r="D8" s="204"/>
      <c r="E8" s="206"/>
      <c r="F8" s="204"/>
      <c r="G8" s="207"/>
      <c r="H8" s="204"/>
      <c r="I8" s="204"/>
      <c r="J8" s="212"/>
      <c r="K8" s="207"/>
      <c r="L8" s="204"/>
      <c r="M8" s="207"/>
      <c r="N8" s="204"/>
      <c r="O8" s="207"/>
      <c r="P8" s="204"/>
      <c r="Q8" s="203"/>
      <c r="R8" s="203"/>
      <c r="S8" s="203"/>
      <c r="T8" s="203"/>
      <c r="U8" s="203"/>
      <c r="V8" s="203"/>
      <c r="W8" s="203"/>
      <c r="X8" s="203"/>
      <c r="Y8" s="203"/>
      <c r="Z8" s="203"/>
    </row>
    <row r="9" ht="12.0" customHeight="1">
      <c r="A9" s="203"/>
      <c r="B9" s="213" t="s">
        <v>1235</v>
      </c>
      <c r="C9" s="207"/>
      <c r="D9" s="214"/>
      <c r="E9" s="206"/>
      <c r="F9" s="214"/>
      <c r="G9" s="207"/>
      <c r="H9" s="214"/>
      <c r="I9" s="204"/>
      <c r="J9" s="215" t="s">
        <v>1236</v>
      </c>
      <c r="K9" s="207"/>
      <c r="L9" s="214"/>
      <c r="M9" s="207"/>
      <c r="N9" s="214"/>
      <c r="O9" s="207"/>
      <c r="P9" s="214"/>
      <c r="Q9" s="203"/>
      <c r="R9" s="203"/>
      <c r="S9" s="203"/>
      <c r="T9" s="203"/>
      <c r="U9" s="203"/>
      <c r="V9" s="203"/>
      <c r="W9" s="203"/>
      <c r="X9" s="203"/>
      <c r="Y9" s="203"/>
      <c r="Z9" s="203"/>
    </row>
    <row r="10" ht="12.0" customHeight="1">
      <c r="A10" s="203"/>
      <c r="B10" s="216"/>
      <c r="C10" s="207"/>
      <c r="D10" s="217"/>
      <c r="E10" s="206"/>
      <c r="F10" s="217"/>
      <c r="G10" s="207"/>
      <c r="H10" s="218"/>
      <c r="I10" s="204"/>
      <c r="J10" s="219"/>
      <c r="K10" s="207"/>
      <c r="L10" s="218"/>
      <c r="M10" s="207"/>
      <c r="N10" s="217"/>
      <c r="O10" s="207"/>
      <c r="P10" s="220"/>
      <c r="Q10" s="203"/>
      <c r="R10" s="203"/>
      <c r="S10" s="203"/>
      <c r="T10" s="203"/>
      <c r="U10" s="203"/>
      <c r="V10" s="203"/>
      <c r="W10" s="203"/>
      <c r="X10" s="203"/>
      <c r="Y10" s="203"/>
      <c r="Z10" s="203"/>
    </row>
    <row r="11" ht="12.0" customHeight="1">
      <c r="A11" s="203"/>
      <c r="B11" s="215" t="s">
        <v>1237</v>
      </c>
      <c r="C11" s="207"/>
      <c r="D11" s="214"/>
      <c r="E11" s="206"/>
      <c r="F11" s="214"/>
      <c r="G11" s="207"/>
      <c r="H11" s="214"/>
      <c r="I11" s="204"/>
      <c r="J11" s="215" t="s">
        <v>1238</v>
      </c>
      <c r="K11" s="207"/>
      <c r="L11" s="214"/>
      <c r="M11" s="207"/>
      <c r="N11" s="214"/>
      <c r="O11" s="207"/>
      <c r="P11" s="214"/>
      <c r="Q11" s="203"/>
      <c r="R11" s="203"/>
      <c r="S11" s="203"/>
      <c r="T11" s="203"/>
      <c r="U11" s="203"/>
      <c r="V11" s="203"/>
      <c r="W11" s="203"/>
      <c r="X11" s="203"/>
      <c r="Y11" s="203"/>
      <c r="Z11" s="203"/>
    </row>
    <row r="12" ht="12.0" customHeight="1">
      <c r="A12" s="203"/>
      <c r="B12" s="221" t="s">
        <v>1216</v>
      </c>
      <c r="C12" s="207"/>
      <c r="D12" s="220" t="s">
        <v>1239</v>
      </c>
      <c r="E12" s="206"/>
      <c r="F12" s="220">
        <f>+'NOTA 2015'!D5</f>
        <v>25</v>
      </c>
      <c r="G12" s="207"/>
      <c r="H12" s="220"/>
      <c r="I12" s="204"/>
      <c r="J12" s="221" t="s">
        <v>1240</v>
      </c>
      <c r="K12" s="207"/>
      <c r="L12" s="220"/>
      <c r="M12" s="207"/>
      <c r="N12" s="222"/>
      <c r="O12" s="207"/>
      <c r="P12" s="220"/>
      <c r="Q12" s="203"/>
      <c r="R12" s="203"/>
      <c r="S12" s="203"/>
      <c r="T12" s="203"/>
      <c r="U12" s="203"/>
      <c r="V12" s="203"/>
      <c r="W12" s="203"/>
      <c r="X12" s="203"/>
      <c r="Y12" s="203"/>
      <c r="Z12" s="203"/>
    </row>
    <row r="13" ht="12.0" customHeight="1">
      <c r="A13" s="203"/>
      <c r="B13" s="221" t="s">
        <v>1241</v>
      </c>
      <c r="C13" s="207"/>
      <c r="D13" s="220"/>
      <c r="E13" s="206"/>
      <c r="F13" s="220"/>
      <c r="G13" s="207"/>
      <c r="H13" s="220"/>
      <c r="I13" s="223">
        <v>42.0</v>
      </c>
      <c r="J13" s="221" t="s">
        <v>1242</v>
      </c>
      <c r="K13" s="207"/>
      <c r="L13" s="220" t="s">
        <v>1243</v>
      </c>
      <c r="M13" s="207"/>
      <c r="N13" s="220">
        <v>60.0</v>
      </c>
      <c r="O13" s="207"/>
      <c r="P13" s="220"/>
      <c r="Q13" s="203"/>
      <c r="R13" s="203"/>
      <c r="S13" s="203"/>
      <c r="T13" s="203"/>
      <c r="U13" s="203"/>
      <c r="V13" s="203"/>
      <c r="W13" s="203"/>
      <c r="X13" s="203"/>
      <c r="Y13" s="203"/>
      <c r="Z13" s="203"/>
    </row>
    <row r="14" ht="12.0" customHeight="1">
      <c r="A14" s="203"/>
      <c r="B14" s="221" t="s">
        <v>1244</v>
      </c>
      <c r="C14" s="207"/>
      <c r="D14" s="220" t="s">
        <v>1245</v>
      </c>
      <c r="E14" s="206"/>
      <c r="F14" s="220">
        <f>+'NOTA 2015'!D9</f>
        <v>30</v>
      </c>
      <c r="G14" s="207"/>
      <c r="H14" s="220"/>
      <c r="I14" s="224"/>
      <c r="J14" s="221" t="s">
        <v>1246</v>
      </c>
      <c r="K14" s="207"/>
      <c r="L14" s="220"/>
      <c r="M14" s="207"/>
      <c r="N14" s="222">
        <f>SUMIF(HT!$A$5:$A$39,47,HT!$N$5:$N$39)</f>
        <v>0</v>
      </c>
      <c r="O14" s="207"/>
      <c r="P14" s="220"/>
      <c r="Q14" s="203"/>
      <c r="R14" s="203"/>
      <c r="S14" s="203"/>
      <c r="T14" s="203"/>
      <c r="U14" s="203"/>
      <c r="V14" s="203"/>
      <c r="W14" s="203"/>
      <c r="X14" s="203"/>
      <c r="Y14" s="203"/>
      <c r="Z14" s="203"/>
    </row>
    <row r="15" ht="12.0" customHeight="1">
      <c r="A15" s="203"/>
      <c r="B15" s="221" t="s">
        <v>1247</v>
      </c>
      <c r="C15" s="207"/>
      <c r="D15" s="220"/>
      <c r="E15" s="206"/>
      <c r="F15" s="220"/>
      <c r="G15" s="207"/>
      <c r="H15" s="220"/>
      <c r="I15" s="204"/>
      <c r="J15" s="221" t="s">
        <v>1248</v>
      </c>
      <c r="K15" s="207"/>
      <c r="L15" s="220"/>
      <c r="M15" s="207"/>
      <c r="N15" s="220"/>
      <c r="O15" s="207"/>
      <c r="P15" s="220"/>
      <c r="Q15" s="203"/>
      <c r="R15" s="203"/>
      <c r="S15" s="203"/>
      <c r="T15" s="203"/>
      <c r="U15" s="203"/>
      <c r="V15" s="203"/>
      <c r="W15" s="203"/>
      <c r="X15" s="203"/>
      <c r="Y15" s="203"/>
      <c r="Z15" s="203"/>
    </row>
    <row r="16" ht="12.0" customHeight="1">
      <c r="A16" s="203"/>
      <c r="B16" s="221" t="s">
        <v>1249</v>
      </c>
      <c r="C16" s="207"/>
      <c r="D16" s="220"/>
      <c r="E16" s="206"/>
      <c r="F16" s="220"/>
      <c r="G16" s="207"/>
      <c r="H16" s="220"/>
      <c r="I16" s="204"/>
      <c r="J16" s="225" t="s">
        <v>1250</v>
      </c>
      <c r="K16" s="207"/>
      <c r="L16" s="220"/>
      <c r="M16" s="207"/>
      <c r="N16" s="220"/>
      <c r="O16" s="207"/>
      <c r="P16" s="220"/>
      <c r="Q16" s="203"/>
      <c r="R16" s="203"/>
      <c r="S16" s="203"/>
      <c r="T16" s="203"/>
      <c r="U16" s="203"/>
      <c r="V16" s="203"/>
      <c r="W16" s="203"/>
      <c r="X16" s="203"/>
      <c r="Y16" s="203"/>
      <c r="Z16" s="203"/>
    </row>
    <row r="17" ht="12.0" customHeight="1">
      <c r="A17" s="203"/>
      <c r="B17" s="221" t="s">
        <v>764</v>
      </c>
      <c r="C17" s="207"/>
      <c r="D17" s="220" t="s">
        <v>1251</v>
      </c>
      <c r="E17" s="206"/>
      <c r="F17" s="220">
        <f>+'NOTA 2015'!D15</f>
        <v>40</v>
      </c>
      <c r="G17" s="207"/>
      <c r="H17" s="220"/>
      <c r="I17" s="204"/>
      <c r="J17" s="226" t="s">
        <v>1252</v>
      </c>
      <c r="K17" s="207"/>
      <c r="L17" s="227"/>
      <c r="M17" s="207"/>
      <c r="N17" s="227">
        <f>SUM(N12:N16)</f>
        <v>60</v>
      </c>
      <c r="O17" s="207"/>
      <c r="P17" s="227"/>
      <c r="Q17" s="203"/>
      <c r="R17" s="203"/>
      <c r="S17" s="203"/>
      <c r="T17" s="203"/>
      <c r="U17" s="203"/>
      <c r="V17" s="203"/>
      <c r="W17" s="203"/>
      <c r="X17" s="203"/>
      <c r="Y17" s="203"/>
      <c r="Z17" s="203"/>
    </row>
    <row r="18" ht="12.0" customHeight="1">
      <c r="A18" s="203"/>
      <c r="B18" s="221" t="s">
        <v>1253</v>
      </c>
      <c r="C18" s="207"/>
      <c r="D18" s="220"/>
      <c r="E18" s="206"/>
      <c r="F18" s="220"/>
      <c r="G18" s="207"/>
      <c r="H18" s="218"/>
      <c r="I18" s="204"/>
      <c r="J18" s="219"/>
      <c r="K18" s="207"/>
      <c r="L18" s="220"/>
      <c r="M18" s="207"/>
      <c r="N18" s="218"/>
      <c r="O18" s="207"/>
      <c r="P18" s="220"/>
      <c r="Q18" s="203"/>
      <c r="R18" s="203"/>
      <c r="S18" s="203"/>
      <c r="T18" s="203"/>
      <c r="U18" s="203"/>
      <c r="V18" s="203"/>
      <c r="W18" s="203"/>
      <c r="X18" s="203"/>
      <c r="Y18" s="203"/>
      <c r="Z18" s="203"/>
    </row>
    <row r="19" ht="12.0" customHeight="1">
      <c r="A19" s="203"/>
      <c r="B19" s="226" t="s">
        <v>1254</v>
      </c>
      <c r="C19" s="207"/>
      <c r="D19" s="227"/>
      <c r="E19" s="206"/>
      <c r="F19" s="227">
        <f>SUM(F12:F18)</f>
        <v>95</v>
      </c>
      <c r="G19" s="207"/>
      <c r="H19" s="227"/>
      <c r="I19" s="204"/>
      <c r="J19" s="215" t="s">
        <v>1255</v>
      </c>
      <c r="K19" s="207"/>
      <c r="L19" s="214"/>
      <c r="M19" s="207"/>
      <c r="N19" s="214"/>
      <c r="O19" s="207"/>
      <c r="P19" s="214"/>
      <c r="Q19" s="203"/>
      <c r="R19" s="203"/>
      <c r="S19" s="203"/>
      <c r="T19" s="203"/>
      <c r="U19" s="203"/>
      <c r="V19" s="203"/>
      <c r="W19" s="203"/>
      <c r="X19" s="203"/>
      <c r="Y19" s="203"/>
      <c r="Z19" s="203"/>
    </row>
    <row r="20" ht="12.0" customHeight="1">
      <c r="A20" s="203"/>
      <c r="B20" s="228"/>
      <c r="C20" s="207"/>
      <c r="D20" s="218"/>
      <c r="E20" s="206"/>
      <c r="F20" s="217"/>
      <c r="G20" s="207"/>
      <c r="H20" s="220"/>
      <c r="I20" s="204"/>
      <c r="J20" s="225" t="s">
        <v>1256</v>
      </c>
      <c r="K20" s="207"/>
      <c r="L20" s="220"/>
      <c r="M20" s="207"/>
      <c r="N20" s="220"/>
      <c r="O20" s="207"/>
      <c r="P20" s="220"/>
      <c r="Q20" s="203"/>
      <c r="R20" s="203"/>
      <c r="S20" s="203"/>
      <c r="T20" s="203"/>
      <c r="U20" s="203"/>
      <c r="V20" s="203"/>
      <c r="W20" s="203"/>
      <c r="X20" s="203"/>
      <c r="Y20" s="203"/>
      <c r="Z20" s="203"/>
    </row>
    <row r="21" ht="12.0" customHeight="1">
      <c r="A21" s="203"/>
      <c r="B21" s="215" t="s">
        <v>1257</v>
      </c>
      <c r="C21" s="207"/>
      <c r="D21" s="214"/>
      <c r="E21" s="206"/>
      <c r="F21" s="214"/>
      <c r="G21" s="207"/>
      <c r="H21" s="214"/>
      <c r="I21" s="204"/>
      <c r="J21" s="225" t="s">
        <v>1246</v>
      </c>
      <c r="K21" s="207"/>
      <c r="L21" s="220"/>
      <c r="M21" s="207"/>
      <c r="N21" s="220"/>
      <c r="O21" s="207"/>
      <c r="P21" s="220"/>
      <c r="Q21" s="203"/>
      <c r="R21" s="203"/>
      <c r="S21" s="203"/>
      <c r="T21" s="203"/>
      <c r="U21" s="203"/>
      <c r="V21" s="203"/>
      <c r="W21" s="203"/>
      <c r="X21" s="203"/>
      <c r="Y21" s="203"/>
      <c r="Z21" s="203"/>
    </row>
    <row r="22" ht="12.0" customHeight="1">
      <c r="A22" s="203"/>
      <c r="B22" s="221" t="s">
        <v>1258</v>
      </c>
      <c r="C22" s="207"/>
      <c r="D22" s="220"/>
      <c r="E22" s="206"/>
      <c r="F22" s="220"/>
      <c r="G22" s="207"/>
      <c r="H22" s="220"/>
      <c r="I22" s="229"/>
      <c r="J22" s="225" t="s">
        <v>1259</v>
      </c>
      <c r="K22" s="207"/>
      <c r="L22" s="220"/>
      <c r="M22" s="207"/>
      <c r="N22" s="222">
        <f>SUMIF(HT!$A$5:$A$39,49,HT!$N$5:$N$39)</f>
        <v>0</v>
      </c>
      <c r="O22" s="207"/>
      <c r="P22" s="220"/>
      <c r="Q22" s="203"/>
      <c r="R22" s="203"/>
      <c r="S22" s="203"/>
      <c r="T22" s="203"/>
      <c r="U22" s="203"/>
      <c r="V22" s="203"/>
      <c r="W22" s="203"/>
      <c r="X22" s="203"/>
      <c r="Y22" s="203"/>
      <c r="Z22" s="203"/>
    </row>
    <row r="23" ht="12.0" customHeight="1">
      <c r="A23" s="203"/>
      <c r="B23" s="221" t="s">
        <v>1260</v>
      </c>
      <c r="C23" s="207"/>
      <c r="D23" s="220"/>
      <c r="E23" s="206"/>
      <c r="F23" s="220"/>
      <c r="G23" s="207"/>
      <c r="H23" s="220"/>
      <c r="I23" s="204"/>
      <c r="J23" s="230" t="s">
        <v>1261</v>
      </c>
      <c r="K23" s="207"/>
      <c r="L23" s="220"/>
      <c r="M23" s="207"/>
      <c r="N23" s="222"/>
      <c r="O23" s="207"/>
      <c r="P23" s="220"/>
      <c r="Q23" s="203"/>
      <c r="R23" s="203"/>
      <c r="S23" s="203"/>
      <c r="T23" s="203"/>
      <c r="U23" s="203"/>
      <c r="V23" s="203"/>
      <c r="W23" s="203"/>
      <c r="X23" s="203"/>
      <c r="Y23" s="203"/>
      <c r="Z23" s="203"/>
    </row>
    <row r="24" ht="12.0" customHeight="1">
      <c r="A24" s="203"/>
      <c r="B24" s="221" t="s">
        <v>1262</v>
      </c>
      <c r="C24" s="207"/>
      <c r="D24" s="220"/>
      <c r="E24" s="206"/>
      <c r="F24" s="220"/>
      <c r="G24" s="207"/>
      <c r="H24" s="220"/>
      <c r="I24" s="204"/>
      <c r="J24" s="226" t="s">
        <v>1263</v>
      </c>
      <c r="K24" s="207"/>
      <c r="L24" s="227"/>
      <c r="M24" s="207"/>
      <c r="N24" s="231">
        <f>SUM(N20:N23)</f>
        <v>0</v>
      </c>
      <c r="O24" s="207"/>
      <c r="P24" s="227"/>
      <c r="Q24" s="203"/>
      <c r="R24" s="203"/>
      <c r="S24" s="203"/>
      <c r="T24" s="203"/>
      <c r="U24" s="203"/>
      <c r="V24" s="203"/>
      <c r="W24" s="203"/>
      <c r="X24" s="203"/>
      <c r="Y24" s="203"/>
      <c r="Z24" s="203"/>
    </row>
    <row r="25" ht="12.0" customHeight="1">
      <c r="A25" s="203"/>
      <c r="B25" s="221" t="s">
        <v>1264</v>
      </c>
      <c r="C25" s="207"/>
      <c r="D25" s="220"/>
      <c r="E25" s="206"/>
      <c r="F25" s="220">
        <f>SUMIF(HT!$A$5:$A$39,31,HT!$M$5:$M$39)</f>
        <v>0</v>
      </c>
      <c r="G25" s="207"/>
      <c r="H25" s="220"/>
      <c r="I25" s="204"/>
      <c r="J25" s="221"/>
      <c r="K25" s="207"/>
      <c r="L25" s="220"/>
      <c r="M25" s="207"/>
      <c r="N25" s="220"/>
      <c r="O25" s="207"/>
      <c r="P25" s="220"/>
      <c r="Q25" s="203"/>
      <c r="R25" s="203"/>
      <c r="S25" s="203"/>
      <c r="T25" s="203"/>
      <c r="U25" s="203"/>
      <c r="V25" s="203"/>
      <c r="W25" s="203"/>
      <c r="X25" s="203"/>
      <c r="Y25" s="203"/>
      <c r="Z25" s="203"/>
    </row>
    <row r="26" ht="24.75" customHeight="1">
      <c r="A26" s="203"/>
      <c r="B26" s="221" t="s">
        <v>1265</v>
      </c>
      <c r="C26" s="207"/>
      <c r="D26" s="220" t="s">
        <v>1266</v>
      </c>
      <c r="E26" s="206"/>
      <c r="F26" s="220">
        <f>50-5</f>
        <v>45</v>
      </c>
      <c r="G26" s="207"/>
      <c r="H26" s="220"/>
      <c r="I26" s="204"/>
      <c r="J26" s="226" t="s">
        <v>1267</v>
      </c>
      <c r="K26" s="207"/>
      <c r="L26" s="227"/>
      <c r="M26" s="207"/>
      <c r="N26" s="227">
        <f>SUM(N24+N17)</f>
        <v>60</v>
      </c>
      <c r="O26" s="207"/>
      <c r="P26" s="227"/>
      <c r="Q26" s="203"/>
      <c r="R26" s="203"/>
      <c r="S26" s="203"/>
      <c r="T26" s="203"/>
      <c r="U26" s="203"/>
      <c r="V26" s="203"/>
      <c r="W26" s="203"/>
      <c r="X26" s="203"/>
      <c r="Y26" s="203"/>
      <c r="Z26" s="203"/>
    </row>
    <row r="27" ht="18.0" customHeight="1">
      <c r="A27" s="203"/>
      <c r="B27" s="221" t="s">
        <v>1268</v>
      </c>
      <c r="C27" s="207"/>
      <c r="D27" s="220"/>
      <c r="E27" s="206"/>
      <c r="F27" s="220"/>
      <c r="G27" s="232"/>
      <c r="H27" s="217"/>
      <c r="I27" s="204"/>
      <c r="J27" s="228"/>
      <c r="K27" s="207"/>
      <c r="L27" s="217"/>
      <c r="M27" s="207"/>
      <c r="N27" s="217"/>
      <c r="O27" s="207"/>
      <c r="P27" s="220"/>
      <c r="Q27" s="203"/>
      <c r="R27" s="203"/>
      <c r="S27" s="203"/>
      <c r="T27" s="203"/>
      <c r="U27" s="203"/>
      <c r="V27" s="203"/>
      <c r="W27" s="203"/>
      <c r="X27" s="203"/>
      <c r="Y27" s="203"/>
      <c r="Z27" s="203"/>
    </row>
    <row r="28" ht="18.0" customHeight="1">
      <c r="A28" s="203"/>
      <c r="B28" s="221" t="s">
        <v>1269</v>
      </c>
      <c r="C28" s="207"/>
      <c r="D28" s="220"/>
      <c r="E28" s="206"/>
      <c r="F28" s="220"/>
      <c r="G28" s="207"/>
      <c r="H28" s="220"/>
      <c r="I28" s="204"/>
      <c r="J28" s="221" t="s">
        <v>1270</v>
      </c>
      <c r="K28" s="207"/>
      <c r="L28" s="220"/>
      <c r="M28" s="207"/>
      <c r="N28" s="220"/>
      <c r="O28" s="207"/>
      <c r="P28" s="220"/>
      <c r="Q28" s="203"/>
      <c r="R28" s="203"/>
      <c r="S28" s="203"/>
      <c r="T28" s="203"/>
      <c r="U28" s="203"/>
      <c r="V28" s="203"/>
      <c r="W28" s="203"/>
      <c r="X28" s="203"/>
      <c r="Y28" s="203"/>
      <c r="Z28" s="203"/>
    </row>
    <row r="29" ht="12.0" customHeight="1">
      <c r="A29" s="203"/>
      <c r="B29" s="221" t="s">
        <v>1271</v>
      </c>
      <c r="C29" s="207"/>
      <c r="D29" s="220"/>
      <c r="E29" s="206"/>
      <c r="F29" s="220"/>
      <c r="G29" s="207"/>
      <c r="H29" s="220"/>
      <c r="I29" s="204"/>
      <c r="J29" s="221" t="s">
        <v>1272</v>
      </c>
      <c r="K29" s="207"/>
      <c r="L29" s="220"/>
      <c r="M29" s="207"/>
      <c r="N29" s="220"/>
      <c r="O29" s="207"/>
      <c r="P29" s="220"/>
      <c r="Q29" s="203"/>
      <c r="R29" s="203"/>
      <c r="S29" s="203"/>
      <c r="T29" s="203"/>
      <c r="U29" s="203"/>
      <c r="V29" s="203"/>
      <c r="W29" s="203"/>
      <c r="X29" s="203"/>
      <c r="Y29" s="203"/>
      <c r="Z29" s="203"/>
    </row>
    <row r="30" ht="12.0" customHeight="1">
      <c r="A30" s="203"/>
      <c r="B30" s="226" t="s">
        <v>1273</v>
      </c>
      <c r="C30" s="207"/>
      <c r="D30" s="227"/>
      <c r="E30" s="206"/>
      <c r="F30" s="227">
        <f>SUM(F22:F29)</f>
        <v>45</v>
      </c>
      <c r="G30" s="207"/>
      <c r="H30" s="227"/>
      <c r="I30" s="204"/>
      <c r="J30" s="221"/>
      <c r="K30" s="207"/>
      <c r="L30" s="220"/>
      <c r="M30" s="207"/>
      <c r="N30" s="220"/>
      <c r="O30" s="207"/>
      <c r="P30" s="220"/>
      <c r="Q30" s="203"/>
      <c r="R30" s="203"/>
      <c r="S30" s="203"/>
      <c r="T30" s="203"/>
      <c r="U30" s="203"/>
      <c r="V30" s="203"/>
      <c r="W30" s="203"/>
      <c r="X30" s="203"/>
      <c r="Y30" s="203"/>
      <c r="Z30" s="203"/>
    </row>
    <row r="31" ht="12.0" customHeight="1">
      <c r="A31" s="203"/>
      <c r="B31" s="233"/>
      <c r="C31" s="207"/>
      <c r="D31" s="220"/>
      <c r="E31" s="206"/>
      <c r="F31" s="220"/>
      <c r="G31" s="207"/>
      <c r="H31" s="220"/>
      <c r="I31" s="204"/>
      <c r="J31" s="215" t="s">
        <v>1274</v>
      </c>
      <c r="K31" s="207"/>
      <c r="L31" s="214"/>
      <c r="M31" s="207"/>
      <c r="N31" s="214"/>
      <c r="O31" s="207"/>
      <c r="P31" s="214"/>
      <c r="Q31" s="203"/>
      <c r="R31" s="203"/>
      <c r="S31" s="203"/>
      <c r="T31" s="203"/>
      <c r="U31" s="203"/>
      <c r="V31" s="203"/>
      <c r="W31" s="203"/>
      <c r="X31" s="203"/>
      <c r="Y31" s="203"/>
      <c r="Z31" s="203"/>
    </row>
    <row r="32" ht="12.0" customHeight="1">
      <c r="A32" s="203"/>
      <c r="B32" s="233"/>
      <c r="C32" s="207"/>
      <c r="D32" s="220"/>
      <c r="E32" s="206"/>
      <c r="F32" s="220"/>
      <c r="G32" s="207"/>
      <c r="H32" s="220"/>
      <c r="I32" s="229"/>
      <c r="J32" s="221" t="s">
        <v>1275</v>
      </c>
      <c r="K32" s="207"/>
      <c r="L32" s="220" t="s">
        <v>1276</v>
      </c>
      <c r="M32" s="207"/>
      <c r="N32" s="220">
        <v>80.0</v>
      </c>
      <c r="O32" s="207"/>
      <c r="P32" s="220"/>
      <c r="Q32" s="203"/>
      <c r="R32" s="203"/>
      <c r="S32" s="203"/>
      <c r="T32" s="203"/>
      <c r="U32" s="203"/>
      <c r="V32" s="203"/>
      <c r="W32" s="203"/>
      <c r="X32" s="203"/>
      <c r="Y32" s="203"/>
      <c r="Z32" s="203"/>
    </row>
    <row r="33" ht="12.0" customHeight="1">
      <c r="A33" s="203"/>
      <c r="B33" s="221"/>
      <c r="C33" s="207"/>
      <c r="D33" s="220"/>
      <c r="E33" s="206"/>
      <c r="F33" s="220"/>
      <c r="G33" s="207"/>
      <c r="H33" s="220"/>
      <c r="I33" s="204"/>
      <c r="J33" s="221" t="s">
        <v>1277</v>
      </c>
      <c r="K33" s="207"/>
      <c r="L33" s="220"/>
      <c r="M33" s="207"/>
      <c r="N33" s="222">
        <f>SUMIF(HT!$A$5:$A$39,52,HT!$N$5:$N$39)</f>
        <v>0</v>
      </c>
      <c r="O33" s="207"/>
      <c r="P33" s="220"/>
      <c r="Q33" s="203"/>
      <c r="R33" s="203"/>
      <c r="S33" s="203"/>
      <c r="T33" s="203"/>
      <c r="U33" s="203"/>
      <c r="V33" s="203"/>
      <c r="W33" s="203"/>
      <c r="X33" s="203"/>
      <c r="Y33" s="203"/>
      <c r="Z33" s="203"/>
    </row>
    <row r="34" ht="12.0" customHeight="1">
      <c r="A34" s="203"/>
      <c r="B34" s="221"/>
      <c r="C34" s="207"/>
      <c r="D34" s="220"/>
      <c r="E34" s="206"/>
      <c r="F34" s="220"/>
      <c r="G34" s="207"/>
      <c r="H34" s="220"/>
      <c r="I34" s="204"/>
      <c r="J34" s="221" t="s">
        <v>1278</v>
      </c>
      <c r="K34" s="207"/>
      <c r="L34" s="220"/>
      <c r="M34" s="207"/>
      <c r="N34" s="222">
        <f>SUMIF(HT!$A$5:$A$39,51,HT!$N$5:$N$39)</f>
        <v>0</v>
      </c>
      <c r="O34" s="207"/>
      <c r="P34" s="220"/>
      <c r="Q34" s="203"/>
      <c r="R34" s="203"/>
      <c r="S34" s="203"/>
      <c r="T34" s="203"/>
      <c r="U34" s="203"/>
      <c r="V34" s="203"/>
      <c r="W34" s="203"/>
      <c r="X34" s="203"/>
      <c r="Y34" s="203"/>
      <c r="Z34" s="203"/>
    </row>
    <row r="35" ht="12.0" customHeight="1">
      <c r="A35" s="203"/>
      <c r="B35" s="221"/>
      <c r="C35" s="207"/>
      <c r="D35" s="220"/>
      <c r="E35" s="206"/>
      <c r="F35" s="220"/>
      <c r="G35" s="207"/>
      <c r="H35" s="220"/>
      <c r="I35" s="229"/>
      <c r="J35" s="225" t="s">
        <v>1279</v>
      </c>
      <c r="K35" s="207"/>
      <c r="L35" s="220"/>
      <c r="M35" s="207"/>
      <c r="N35" s="222">
        <f>SUMIF(HT!$A$5:$A$39,57,HT!$N$5:$N$39)</f>
        <v>0</v>
      </c>
      <c r="O35" s="207"/>
      <c r="P35" s="220"/>
      <c r="Q35" s="203"/>
      <c r="R35" s="203"/>
      <c r="S35" s="203"/>
      <c r="T35" s="203"/>
      <c r="U35" s="203"/>
      <c r="V35" s="203"/>
      <c r="W35" s="203"/>
      <c r="X35" s="203"/>
      <c r="Y35" s="203"/>
      <c r="Z35" s="203"/>
    </row>
    <row r="36" ht="12.0" customHeight="1">
      <c r="A36" s="203"/>
      <c r="B36" s="221"/>
      <c r="C36" s="207"/>
      <c r="D36" s="220"/>
      <c r="E36" s="206"/>
      <c r="F36" s="220"/>
      <c r="G36" s="207"/>
      <c r="H36" s="220"/>
      <c r="I36" s="204"/>
      <c r="J36" s="225" t="s">
        <v>1280</v>
      </c>
      <c r="K36" s="207"/>
      <c r="L36" s="220"/>
      <c r="M36" s="207"/>
      <c r="N36" s="220"/>
      <c r="O36" s="207"/>
      <c r="P36" s="220"/>
      <c r="Q36" s="203"/>
      <c r="R36" s="203"/>
      <c r="S36" s="203"/>
      <c r="T36" s="203"/>
      <c r="U36" s="203"/>
      <c r="V36" s="203"/>
      <c r="W36" s="203"/>
      <c r="X36" s="203"/>
      <c r="Y36" s="203"/>
      <c r="Z36" s="203"/>
    </row>
    <row r="37" ht="12.0" customHeight="1">
      <c r="A37" s="203"/>
      <c r="B37" s="233"/>
      <c r="C37" s="207"/>
      <c r="D37" s="220"/>
      <c r="E37" s="206"/>
      <c r="F37" s="220"/>
      <c r="G37" s="207"/>
      <c r="H37" s="220"/>
      <c r="I37" s="204"/>
      <c r="J37" s="225" t="s">
        <v>1281</v>
      </c>
      <c r="K37" s="207"/>
      <c r="L37" s="220"/>
      <c r="M37" s="207"/>
      <c r="N37" s="220"/>
      <c r="O37" s="207"/>
      <c r="P37" s="220"/>
      <c r="Q37" s="203"/>
      <c r="R37" s="203"/>
      <c r="S37" s="203"/>
      <c r="T37" s="203"/>
      <c r="U37" s="203"/>
      <c r="V37" s="203"/>
      <c r="W37" s="203"/>
      <c r="X37" s="203"/>
      <c r="Y37" s="203"/>
      <c r="Z37" s="203"/>
    </row>
    <row r="38" ht="12.0" customHeight="1">
      <c r="A38" s="203"/>
      <c r="B38" s="225"/>
      <c r="C38" s="207"/>
      <c r="D38" s="220"/>
      <c r="E38" s="206"/>
      <c r="F38" s="220"/>
      <c r="G38" s="207"/>
      <c r="H38" s="220"/>
      <c r="I38" s="204"/>
      <c r="J38" s="225" t="s">
        <v>1282</v>
      </c>
      <c r="K38" s="207"/>
      <c r="L38" s="220"/>
      <c r="M38" s="207"/>
      <c r="N38" s="220"/>
      <c r="O38" s="207"/>
      <c r="P38" s="220"/>
      <c r="Q38" s="203"/>
      <c r="R38" s="203"/>
      <c r="S38" s="203"/>
      <c r="T38" s="203"/>
      <c r="U38" s="203"/>
      <c r="V38" s="203"/>
      <c r="W38" s="203"/>
      <c r="X38" s="203"/>
      <c r="Y38" s="203"/>
      <c r="Z38" s="203"/>
    </row>
    <row r="39" ht="12.0" customHeight="1">
      <c r="A39" s="203"/>
      <c r="B39" s="233"/>
      <c r="C39" s="207"/>
      <c r="D39" s="220"/>
      <c r="E39" s="206"/>
      <c r="F39" s="220"/>
      <c r="G39" s="207"/>
      <c r="H39" s="220"/>
      <c r="I39" s="204"/>
      <c r="J39" s="234" t="s">
        <v>1283</v>
      </c>
      <c r="K39" s="207"/>
      <c r="L39" s="227"/>
      <c r="M39" s="207"/>
      <c r="N39" s="227">
        <f>SUM(N32:N38)</f>
        <v>80</v>
      </c>
      <c r="O39" s="207"/>
      <c r="P39" s="227"/>
      <c r="Q39" s="203"/>
      <c r="R39" s="203"/>
      <c r="S39" s="203"/>
      <c r="T39" s="203"/>
      <c r="U39" s="203"/>
      <c r="V39" s="203"/>
      <c r="W39" s="203"/>
      <c r="X39" s="203"/>
      <c r="Y39" s="203"/>
      <c r="Z39" s="203"/>
    </row>
    <row r="40" ht="12.0" customHeight="1">
      <c r="A40" s="203"/>
      <c r="B40" s="225"/>
      <c r="C40" s="207"/>
      <c r="D40" s="220"/>
      <c r="E40" s="206"/>
      <c r="F40" s="220"/>
      <c r="G40" s="207"/>
      <c r="H40" s="220"/>
      <c r="I40" s="204"/>
      <c r="J40" s="225"/>
      <c r="K40" s="207"/>
      <c r="L40" s="220"/>
      <c r="M40" s="207"/>
      <c r="N40" s="220"/>
      <c r="O40" s="207"/>
      <c r="P40" s="220"/>
      <c r="Q40" s="203"/>
      <c r="R40" s="203"/>
      <c r="S40" s="203"/>
      <c r="T40" s="203"/>
      <c r="U40" s="203"/>
      <c r="V40" s="203"/>
      <c r="W40" s="203"/>
      <c r="X40" s="203"/>
      <c r="Y40" s="203"/>
      <c r="Z40" s="203"/>
    </row>
    <row r="41" ht="12.0" customHeight="1">
      <c r="A41" s="203"/>
      <c r="B41" s="234" t="s">
        <v>1284</v>
      </c>
      <c r="C41" s="207"/>
      <c r="D41" s="227"/>
      <c r="E41" s="206"/>
      <c r="F41" s="227">
        <f>SUM(F30+F19)</f>
        <v>140</v>
      </c>
      <c r="G41" s="207"/>
      <c r="H41" s="227"/>
      <c r="I41" s="204"/>
      <c r="J41" s="234" t="s">
        <v>1285</v>
      </c>
      <c r="K41" s="207"/>
      <c r="L41" s="227"/>
      <c r="M41" s="207"/>
      <c r="N41" s="227">
        <f>SUM(N26+N39)</f>
        <v>140</v>
      </c>
      <c r="O41" s="207"/>
      <c r="P41" s="227"/>
      <c r="Q41" s="203"/>
      <c r="R41" s="203"/>
      <c r="S41" s="203"/>
      <c r="T41" s="203"/>
      <c r="U41" s="203"/>
      <c r="V41" s="203"/>
      <c r="W41" s="203"/>
      <c r="X41" s="203"/>
      <c r="Y41" s="203"/>
      <c r="Z41" s="203"/>
    </row>
    <row r="42" ht="12.0" customHeight="1">
      <c r="A42" s="203"/>
      <c r="B42" s="204"/>
      <c r="C42" s="207"/>
      <c r="D42" s="204"/>
      <c r="E42" s="206"/>
      <c r="F42" s="204"/>
      <c r="G42" s="207"/>
      <c r="H42" s="204"/>
      <c r="I42" s="204"/>
      <c r="J42" s="204"/>
      <c r="K42" s="207"/>
      <c r="L42" s="204"/>
      <c r="M42" s="207"/>
      <c r="N42" s="204"/>
      <c r="O42" s="207"/>
      <c r="P42" s="204"/>
      <c r="Q42" s="203"/>
      <c r="R42" s="203"/>
      <c r="S42" s="203"/>
      <c r="T42" s="203"/>
      <c r="U42" s="203"/>
      <c r="V42" s="203"/>
      <c r="W42" s="203"/>
      <c r="X42" s="203"/>
      <c r="Y42" s="203"/>
      <c r="Z42" s="203"/>
    </row>
    <row r="43" ht="12.0" customHeight="1">
      <c r="A43" s="203"/>
      <c r="B43" s="204" t="s">
        <v>1286</v>
      </c>
      <c r="C43" s="204"/>
      <c r="D43" s="204"/>
      <c r="E43" s="204"/>
      <c r="F43" s="204"/>
      <c r="G43" s="204"/>
      <c r="H43" s="204"/>
      <c r="I43" s="204"/>
      <c r="J43" s="204"/>
      <c r="K43" s="207"/>
      <c r="L43" s="204"/>
      <c r="M43" s="207"/>
      <c r="N43" s="204"/>
      <c r="O43" s="207"/>
      <c r="P43" s="204"/>
      <c r="Q43" s="203"/>
      <c r="R43" s="203"/>
      <c r="S43" s="203"/>
      <c r="T43" s="203"/>
      <c r="U43" s="203"/>
      <c r="V43" s="203"/>
      <c r="W43" s="203"/>
      <c r="X43" s="203"/>
      <c r="Y43" s="203"/>
      <c r="Z43" s="203"/>
    </row>
    <row r="44" ht="12.0" customHeight="1">
      <c r="A44" s="203"/>
      <c r="B44" s="204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7"/>
      <c r="P44" s="204"/>
      <c r="Q44" s="203"/>
      <c r="R44" s="203"/>
      <c r="S44" s="203"/>
      <c r="T44" s="203"/>
      <c r="U44" s="203"/>
      <c r="V44" s="203"/>
      <c r="W44" s="203"/>
      <c r="X44" s="203"/>
      <c r="Y44" s="203"/>
      <c r="Z44" s="203"/>
    </row>
    <row r="45" ht="11.25" customHeight="1">
      <c r="A45" s="203"/>
      <c r="B45" s="204"/>
      <c r="C45" s="204"/>
      <c r="D45" s="204"/>
      <c r="E45" s="204"/>
      <c r="F45" s="204"/>
      <c r="G45" s="204"/>
      <c r="H45" s="204"/>
      <c r="I45" s="204"/>
      <c r="J45" s="204"/>
      <c r="K45" s="204"/>
      <c r="L45" s="204"/>
      <c r="M45" s="204"/>
      <c r="N45" s="204"/>
      <c r="O45" s="204"/>
      <c r="P45" s="204"/>
      <c r="Q45" s="203"/>
      <c r="R45" s="203"/>
      <c r="S45" s="203"/>
      <c r="T45" s="203"/>
      <c r="U45" s="203"/>
      <c r="V45" s="203"/>
      <c r="W45" s="203"/>
      <c r="X45" s="203"/>
      <c r="Y45" s="203"/>
      <c r="Z45" s="203"/>
    </row>
    <row r="46" ht="11.25" customHeight="1">
      <c r="A46" s="203"/>
      <c r="B46" s="204"/>
      <c r="C46" s="204"/>
      <c r="D46" s="204"/>
      <c r="E46" s="204"/>
      <c r="F46" s="204"/>
      <c r="G46" s="204"/>
      <c r="H46" s="204"/>
      <c r="I46" s="204"/>
      <c r="J46" s="204"/>
      <c r="K46" s="204"/>
      <c r="L46" s="204"/>
      <c r="M46" s="204"/>
      <c r="N46" s="204"/>
      <c r="O46" s="204"/>
      <c r="P46" s="204"/>
      <c r="Q46" s="203"/>
      <c r="R46" s="203"/>
      <c r="S46" s="203"/>
      <c r="T46" s="203"/>
      <c r="U46" s="203"/>
      <c r="V46" s="203"/>
      <c r="W46" s="203"/>
      <c r="X46" s="203"/>
      <c r="Y46" s="203"/>
      <c r="Z46" s="203"/>
    </row>
    <row r="47" ht="11.25" customHeight="1">
      <c r="A47" s="203"/>
      <c r="B47" s="204"/>
      <c r="C47" s="204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204"/>
      <c r="Q47" s="203"/>
      <c r="R47" s="203"/>
      <c r="S47" s="203"/>
      <c r="T47" s="203"/>
      <c r="U47" s="203"/>
      <c r="V47" s="203"/>
      <c r="W47" s="203"/>
      <c r="X47" s="203"/>
      <c r="Y47" s="203"/>
      <c r="Z47" s="203"/>
    </row>
    <row r="48" ht="11.25" customHeight="1">
      <c r="A48" s="203"/>
      <c r="B48" s="204"/>
      <c r="C48" s="204"/>
      <c r="D48" s="204"/>
      <c r="E48" s="204"/>
      <c r="F48" s="204"/>
      <c r="G48" s="204"/>
      <c r="H48" s="204"/>
      <c r="I48" s="204"/>
      <c r="J48" s="204"/>
      <c r="K48" s="204"/>
      <c r="L48" s="204"/>
      <c r="M48" s="204"/>
      <c r="N48" s="204"/>
      <c r="O48" s="204"/>
      <c r="P48" s="204"/>
      <c r="Q48" s="203"/>
      <c r="R48" s="203"/>
      <c r="S48" s="203"/>
      <c r="T48" s="203"/>
      <c r="U48" s="203"/>
      <c r="V48" s="203"/>
      <c r="W48" s="203"/>
      <c r="X48" s="203"/>
      <c r="Y48" s="203"/>
      <c r="Z48" s="203"/>
    </row>
    <row r="49" ht="11.25" customHeight="1">
      <c r="A49" s="203"/>
      <c r="B49" s="204"/>
      <c r="C49" s="204"/>
      <c r="D49" s="204"/>
      <c r="E49" s="204"/>
      <c r="F49" s="204"/>
      <c r="G49" s="204"/>
      <c r="H49" s="204"/>
      <c r="I49" s="204"/>
      <c r="J49" s="204"/>
      <c r="K49" s="204"/>
      <c r="L49" s="204"/>
      <c r="M49" s="204"/>
      <c r="N49" s="204"/>
      <c r="O49" s="204"/>
      <c r="P49" s="204"/>
      <c r="Q49" s="203"/>
      <c r="R49" s="203"/>
      <c r="S49" s="203"/>
      <c r="T49" s="203"/>
      <c r="U49" s="203"/>
      <c r="V49" s="203"/>
      <c r="W49" s="203"/>
      <c r="X49" s="203"/>
      <c r="Y49" s="203"/>
      <c r="Z49" s="203"/>
    </row>
    <row r="50" ht="11.25" customHeight="1">
      <c r="A50" s="203"/>
      <c r="B50" s="204"/>
      <c r="C50" s="204"/>
      <c r="D50" s="204"/>
      <c r="E50" s="204"/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204"/>
      <c r="Q50" s="203"/>
      <c r="R50" s="203"/>
      <c r="S50" s="203"/>
      <c r="T50" s="203"/>
      <c r="U50" s="203"/>
      <c r="V50" s="203"/>
      <c r="W50" s="203"/>
      <c r="X50" s="203"/>
      <c r="Y50" s="203"/>
      <c r="Z50" s="203"/>
    </row>
    <row r="51" ht="11.25" customHeight="1">
      <c r="A51" s="203"/>
      <c r="B51" s="204"/>
      <c r="C51" s="204"/>
      <c r="D51" s="204"/>
      <c r="E51" s="204"/>
      <c r="F51" s="204"/>
      <c r="G51" s="204"/>
      <c r="H51" s="204"/>
      <c r="I51" s="204"/>
      <c r="J51" s="204"/>
      <c r="K51" s="204"/>
      <c r="L51" s="204"/>
      <c r="M51" s="204"/>
      <c r="N51" s="204"/>
      <c r="O51" s="204"/>
      <c r="P51" s="204"/>
      <c r="Q51" s="203"/>
      <c r="R51" s="203"/>
      <c r="S51" s="203"/>
      <c r="T51" s="203"/>
      <c r="U51" s="203"/>
      <c r="V51" s="203"/>
      <c r="W51" s="203"/>
      <c r="X51" s="203"/>
      <c r="Y51" s="203"/>
      <c r="Z51" s="203"/>
    </row>
    <row r="52" ht="11.25" customHeight="1">
      <c r="A52" s="203"/>
      <c r="B52" s="204"/>
      <c r="C52" s="204"/>
      <c r="D52" s="204"/>
      <c r="E52" s="204"/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204"/>
      <c r="Q52" s="203"/>
      <c r="R52" s="203"/>
      <c r="S52" s="203"/>
      <c r="T52" s="203"/>
      <c r="U52" s="203"/>
      <c r="V52" s="203"/>
      <c r="W52" s="203"/>
      <c r="X52" s="203"/>
      <c r="Y52" s="203"/>
      <c r="Z52" s="203"/>
    </row>
    <row r="53" ht="11.25" customHeight="1">
      <c r="A53" s="203"/>
      <c r="B53" s="204"/>
      <c r="C53" s="204"/>
      <c r="D53" s="204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4"/>
      <c r="P53" s="204"/>
      <c r="Q53" s="203"/>
      <c r="R53" s="203"/>
      <c r="S53" s="203"/>
      <c r="T53" s="203"/>
      <c r="U53" s="203"/>
      <c r="V53" s="203"/>
      <c r="W53" s="203"/>
      <c r="X53" s="203"/>
      <c r="Y53" s="203"/>
      <c r="Z53" s="203"/>
    </row>
    <row r="54" ht="11.25" customHeight="1">
      <c r="A54" s="203"/>
      <c r="B54" s="204"/>
      <c r="C54" s="204"/>
      <c r="D54" s="204"/>
      <c r="E54" s="204"/>
      <c r="F54" s="204"/>
      <c r="G54" s="204"/>
      <c r="H54" s="204"/>
      <c r="I54" s="204"/>
      <c r="J54" s="204"/>
      <c r="K54" s="204"/>
      <c r="L54" s="204"/>
      <c r="M54" s="204"/>
      <c r="N54" s="204"/>
      <c r="O54" s="204"/>
      <c r="P54" s="204"/>
      <c r="Q54" s="203"/>
      <c r="R54" s="203"/>
      <c r="S54" s="203"/>
      <c r="T54" s="203"/>
      <c r="U54" s="203"/>
      <c r="V54" s="203"/>
      <c r="W54" s="203"/>
      <c r="X54" s="203"/>
      <c r="Y54" s="203"/>
      <c r="Z54" s="203"/>
    </row>
    <row r="55" ht="11.25" customHeight="1">
      <c r="A55" s="203"/>
      <c r="B55" s="204"/>
      <c r="C55" s="204"/>
      <c r="D55" s="204"/>
      <c r="E55" s="204"/>
      <c r="F55" s="204"/>
      <c r="G55" s="204"/>
      <c r="H55" s="204"/>
      <c r="I55" s="204"/>
      <c r="J55" s="204"/>
      <c r="K55" s="204"/>
      <c r="L55" s="204"/>
      <c r="M55" s="204"/>
      <c r="N55" s="204"/>
      <c r="O55" s="204"/>
      <c r="P55" s="204"/>
      <c r="Q55" s="203"/>
      <c r="R55" s="203"/>
      <c r="S55" s="203"/>
      <c r="T55" s="203"/>
      <c r="U55" s="203"/>
      <c r="V55" s="203"/>
      <c r="W55" s="203"/>
      <c r="X55" s="203"/>
      <c r="Y55" s="203"/>
      <c r="Z55" s="203"/>
    </row>
    <row r="56" ht="11.25" customHeight="1">
      <c r="A56" s="203"/>
      <c r="B56" s="204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3"/>
      <c r="R56" s="203"/>
      <c r="S56" s="203"/>
      <c r="T56" s="203"/>
      <c r="U56" s="203"/>
      <c r="V56" s="203"/>
      <c r="W56" s="203"/>
      <c r="X56" s="203"/>
      <c r="Y56" s="203"/>
      <c r="Z56" s="203"/>
    </row>
    <row r="57" ht="11.25" customHeight="1">
      <c r="A57" s="203"/>
      <c r="B57" s="204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4"/>
      <c r="O57" s="204"/>
      <c r="P57" s="204"/>
      <c r="Q57" s="203"/>
      <c r="R57" s="203"/>
      <c r="S57" s="203"/>
      <c r="T57" s="203"/>
      <c r="U57" s="203"/>
      <c r="V57" s="203"/>
      <c r="W57" s="203"/>
      <c r="X57" s="203"/>
      <c r="Y57" s="203"/>
      <c r="Z57" s="203"/>
    </row>
    <row r="58" ht="11.25" customHeight="1">
      <c r="A58" s="203"/>
      <c r="B58" s="204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203"/>
      <c r="R58" s="203"/>
      <c r="S58" s="203"/>
      <c r="T58" s="203"/>
      <c r="U58" s="203"/>
      <c r="V58" s="203"/>
      <c r="W58" s="203"/>
      <c r="X58" s="203"/>
      <c r="Y58" s="203"/>
      <c r="Z58" s="203"/>
    </row>
    <row r="59" ht="11.25" customHeight="1">
      <c r="A59" s="203"/>
      <c r="B59" s="204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3"/>
      <c r="R59" s="203"/>
      <c r="S59" s="203"/>
      <c r="T59" s="203"/>
      <c r="U59" s="203"/>
      <c r="V59" s="203"/>
      <c r="W59" s="203"/>
      <c r="X59" s="203"/>
      <c r="Y59" s="203"/>
      <c r="Z59" s="203"/>
    </row>
    <row r="60" ht="11.25" customHeight="1">
      <c r="A60" s="203"/>
      <c r="B60" s="204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4"/>
      <c r="O60" s="204"/>
      <c r="P60" s="204"/>
      <c r="Q60" s="203"/>
      <c r="R60" s="203"/>
      <c r="S60" s="203"/>
      <c r="T60" s="203"/>
      <c r="U60" s="203"/>
      <c r="V60" s="203"/>
      <c r="W60" s="203"/>
      <c r="X60" s="203"/>
      <c r="Y60" s="203"/>
      <c r="Z60" s="203"/>
    </row>
    <row r="61" ht="11.25" customHeight="1">
      <c r="A61" s="203"/>
      <c r="B61" s="204"/>
      <c r="C61" s="204"/>
      <c r="D61" s="204"/>
      <c r="E61" s="204"/>
      <c r="F61" s="204"/>
      <c r="G61" s="204"/>
      <c r="H61" s="204"/>
      <c r="I61" s="204"/>
      <c r="J61" s="204"/>
      <c r="K61" s="204"/>
      <c r="L61" s="204"/>
      <c r="M61" s="204"/>
      <c r="N61" s="204"/>
      <c r="O61" s="204"/>
      <c r="P61" s="204"/>
      <c r="Q61" s="203"/>
      <c r="R61" s="203"/>
      <c r="S61" s="203"/>
      <c r="T61" s="203"/>
      <c r="U61" s="203"/>
      <c r="V61" s="203"/>
      <c r="W61" s="203"/>
      <c r="X61" s="203"/>
      <c r="Y61" s="203"/>
      <c r="Z61" s="203"/>
    </row>
    <row r="62" ht="11.25" customHeight="1">
      <c r="A62" s="203"/>
      <c r="B62" s="204"/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3"/>
      <c r="R62" s="203"/>
      <c r="S62" s="203"/>
      <c r="T62" s="203"/>
      <c r="U62" s="203"/>
      <c r="V62" s="203"/>
      <c r="W62" s="203"/>
      <c r="X62" s="203"/>
      <c r="Y62" s="203"/>
      <c r="Z62" s="203"/>
    </row>
    <row r="63" ht="11.25" customHeight="1">
      <c r="A63" s="203"/>
      <c r="B63" s="20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3"/>
      <c r="R63" s="203"/>
      <c r="S63" s="203"/>
      <c r="T63" s="203"/>
      <c r="U63" s="203"/>
      <c r="V63" s="203"/>
      <c r="W63" s="203"/>
      <c r="X63" s="203"/>
      <c r="Y63" s="203"/>
      <c r="Z63" s="203"/>
    </row>
    <row r="64" ht="11.25" customHeight="1">
      <c r="A64" s="203"/>
      <c r="B64" s="204"/>
      <c r="C64" s="204"/>
      <c r="D64" s="204"/>
      <c r="E64" s="204"/>
      <c r="F64" s="204"/>
      <c r="G64" s="204"/>
      <c r="H64" s="204"/>
      <c r="I64" s="204"/>
      <c r="J64" s="204"/>
      <c r="K64" s="204"/>
      <c r="L64" s="204"/>
      <c r="M64" s="204"/>
      <c r="N64" s="204"/>
      <c r="O64" s="204"/>
      <c r="P64" s="204"/>
      <c r="Q64" s="203"/>
      <c r="R64" s="203"/>
      <c r="S64" s="203"/>
      <c r="T64" s="203"/>
      <c r="U64" s="203"/>
      <c r="V64" s="203"/>
      <c r="W64" s="203"/>
      <c r="X64" s="203"/>
      <c r="Y64" s="203"/>
      <c r="Z64" s="203"/>
    </row>
    <row r="65" ht="11.25" customHeight="1">
      <c r="A65" s="203"/>
      <c r="B65" s="204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4"/>
      <c r="O65" s="204"/>
      <c r="P65" s="204"/>
      <c r="Q65" s="203"/>
      <c r="R65" s="203"/>
      <c r="S65" s="203"/>
      <c r="T65" s="203"/>
      <c r="U65" s="203"/>
      <c r="V65" s="203"/>
      <c r="W65" s="203"/>
      <c r="X65" s="203"/>
      <c r="Y65" s="203"/>
      <c r="Z65" s="203"/>
    </row>
    <row r="66" ht="11.25" customHeight="1">
      <c r="A66" s="203"/>
      <c r="B66" s="204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3"/>
      <c r="R66" s="203"/>
      <c r="S66" s="203"/>
      <c r="T66" s="203"/>
      <c r="U66" s="203"/>
      <c r="V66" s="203"/>
      <c r="W66" s="203"/>
      <c r="X66" s="203"/>
      <c r="Y66" s="203"/>
      <c r="Z66" s="203"/>
    </row>
    <row r="67" ht="11.25" customHeight="1">
      <c r="A67" s="203"/>
      <c r="B67" s="204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3"/>
      <c r="R67" s="203"/>
      <c r="S67" s="203"/>
      <c r="T67" s="203"/>
      <c r="U67" s="203"/>
      <c r="V67" s="203"/>
      <c r="W67" s="203"/>
      <c r="X67" s="203"/>
      <c r="Y67" s="203"/>
      <c r="Z67" s="203"/>
    </row>
    <row r="68" ht="11.25" customHeight="1">
      <c r="A68" s="203"/>
      <c r="B68" s="204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3"/>
      <c r="R68" s="203"/>
      <c r="S68" s="203"/>
      <c r="T68" s="203"/>
      <c r="U68" s="203"/>
      <c r="V68" s="203"/>
      <c r="W68" s="203"/>
      <c r="X68" s="203"/>
      <c r="Y68" s="203"/>
      <c r="Z68" s="203"/>
    </row>
    <row r="69" ht="11.25" customHeight="1">
      <c r="A69" s="203"/>
      <c r="B69" s="204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3"/>
      <c r="R69" s="203"/>
      <c r="S69" s="203"/>
      <c r="T69" s="203"/>
      <c r="U69" s="203"/>
      <c r="V69" s="203"/>
      <c r="W69" s="203"/>
      <c r="X69" s="203"/>
      <c r="Y69" s="203"/>
      <c r="Z69" s="203"/>
    </row>
    <row r="70" ht="11.25" customHeight="1">
      <c r="A70" s="203"/>
      <c r="B70" s="204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3"/>
      <c r="R70" s="203"/>
      <c r="S70" s="203"/>
      <c r="T70" s="203"/>
      <c r="U70" s="203"/>
      <c r="V70" s="203"/>
      <c r="W70" s="203"/>
      <c r="X70" s="203"/>
      <c r="Y70" s="203"/>
      <c r="Z70" s="203"/>
    </row>
    <row r="71" ht="11.25" customHeight="1">
      <c r="A71" s="203"/>
      <c r="B71" s="204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3"/>
      <c r="R71" s="203"/>
      <c r="S71" s="203"/>
      <c r="T71" s="203"/>
      <c r="U71" s="203"/>
      <c r="V71" s="203"/>
      <c r="W71" s="203"/>
      <c r="X71" s="203"/>
      <c r="Y71" s="203"/>
      <c r="Z71" s="203"/>
    </row>
    <row r="72" ht="11.25" customHeight="1">
      <c r="A72" s="203"/>
      <c r="B72" s="204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3"/>
      <c r="R72" s="203"/>
      <c r="S72" s="203"/>
      <c r="T72" s="203"/>
      <c r="U72" s="203"/>
      <c r="V72" s="203"/>
      <c r="W72" s="203"/>
      <c r="X72" s="203"/>
      <c r="Y72" s="203"/>
      <c r="Z72" s="203"/>
    </row>
    <row r="73" ht="11.25" customHeight="1">
      <c r="A73" s="203"/>
      <c r="B73" s="204"/>
      <c r="C73" s="204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3"/>
      <c r="R73" s="203"/>
      <c r="S73" s="203"/>
      <c r="T73" s="203"/>
      <c r="U73" s="203"/>
      <c r="V73" s="203"/>
      <c r="W73" s="203"/>
      <c r="X73" s="203"/>
      <c r="Y73" s="203"/>
      <c r="Z73" s="203"/>
    </row>
    <row r="74" ht="11.25" customHeight="1">
      <c r="A74" s="203"/>
      <c r="B74" s="204"/>
      <c r="C74" s="204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3"/>
      <c r="R74" s="203"/>
      <c r="S74" s="203"/>
      <c r="T74" s="203"/>
      <c r="U74" s="203"/>
      <c r="V74" s="203"/>
      <c r="W74" s="203"/>
      <c r="X74" s="203"/>
      <c r="Y74" s="203"/>
      <c r="Z74" s="203"/>
    </row>
    <row r="75" ht="11.25" customHeight="1">
      <c r="A75" s="203"/>
      <c r="B75" s="204"/>
      <c r="C75" s="204"/>
      <c r="D75" s="204"/>
      <c r="E75" s="204"/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3"/>
      <c r="R75" s="203"/>
      <c r="S75" s="203"/>
      <c r="T75" s="203"/>
      <c r="U75" s="203"/>
      <c r="V75" s="203"/>
      <c r="W75" s="203"/>
      <c r="X75" s="203"/>
      <c r="Y75" s="203"/>
      <c r="Z75" s="203"/>
    </row>
    <row r="76" ht="11.25" customHeight="1">
      <c r="A76" s="203"/>
      <c r="B76" s="204"/>
      <c r="C76" s="204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3"/>
      <c r="R76" s="203"/>
      <c r="S76" s="203"/>
      <c r="T76" s="203"/>
      <c r="U76" s="203"/>
      <c r="V76" s="203"/>
      <c r="W76" s="203"/>
      <c r="X76" s="203"/>
      <c r="Y76" s="203"/>
      <c r="Z76" s="203"/>
    </row>
    <row r="77" ht="11.25" customHeight="1">
      <c r="A77" s="203"/>
      <c r="B77" s="204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3"/>
      <c r="R77" s="203"/>
      <c r="S77" s="203"/>
      <c r="T77" s="203"/>
      <c r="U77" s="203"/>
      <c r="V77" s="203"/>
      <c r="W77" s="203"/>
      <c r="X77" s="203"/>
      <c r="Y77" s="203"/>
      <c r="Z77" s="203"/>
    </row>
    <row r="78" ht="11.25" customHeight="1">
      <c r="A78" s="203"/>
      <c r="B78" s="204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3"/>
      <c r="R78" s="203"/>
      <c r="S78" s="203"/>
      <c r="T78" s="203"/>
      <c r="U78" s="203"/>
      <c r="V78" s="203"/>
      <c r="W78" s="203"/>
      <c r="X78" s="203"/>
      <c r="Y78" s="203"/>
      <c r="Z78" s="203"/>
    </row>
    <row r="79" ht="11.25" customHeight="1">
      <c r="A79" s="203"/>
      <c r="B79" s="204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3"/>
      <c r="R79" s="203"/>
      <c r="S79" s="203"/>
      <c r="T79" s="203"/>
      <c r="U79" s="203"/>
      <c r="V79" s="203"/>
      <c r="W79" s="203"/>
      <c r="X79" s="203"/>
      <c r="Y79" s="203"/>
      <c r="Z79" s="203"/>
    </row>
    <row r="80" ht="11.25" customHeight="1">
      <c r="A80" s="203"/>
      <c r="B80" s="204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3"/>
      <c r="R80" s="203"/>
      <c r="S80" s="203"/>
      <c r="T80" s="203"/>
      <c r="U80" s="203"/>
      <c r="V80" s="203"/>
      <c r="W80" s="203"/>
      <c r="X80" s="203"/>
      <c r="Y80" s="203"/>
      <c r="Z80" s="203"/>
    </row>
    <row r="81" ht="11.25" customHeight="1">
      <c r="A81" s="203"/>
      <c r="B81" s="204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3"/>
      <c r="R81" s="203"/>
      <c r="S81" s="203"/>
      <c r="T81" s="203"/>
      <c r="U81" s="203"/>
      <c r="V81" s="203"/>
      <c r="W81" s="203"/>
      <c r="X81" s="203"/>
      <c r="Y81" s="203"/>
      <c r="Z81" s="203"/>
    </row>
    <row r="82" ht="11.25" customHeight="1">
      <c r="A82" s="203"/>
      <c r="B82" s="204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3"/>
      <c r="R82" s="203"/>
      <c r="S82" s="203"/>
      <c r="T82" s="203"/>
      <c r="U82" s="203"/>
      <c r="V82" s="203"/>
      <c r="W82" s="203"/>
      <c r="X82" s="203"/>
      <c r="Y82" s="203"/>
      <c r="Z82" s="203"/>
    </row>
    <row r="83" ht="11.25" customHeight="1">
      <c r="A83" s="203"/>
      <c r="B83" s="204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3"/>
      <c r="R83" s="203"/>
      <c r="S83" s="203"/>
      <c r="T83" s="203"/>
      <c r="U83" s="203"/>
      <c r="V83" s="203"/>
      <c r="W83" s="203"/>
      <c r="X83" s="203"/>
      <c r="Y83" s="203"/>
      <c r="Z83" s="203"/>
    </row>
    <row r="84" ht="11.25" customHeight="1">
      <c r="A84" s="203"/>
      <c r="B84" s="204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4"/>
      <c r="O84" s="204"/>
      <c r="P84" s="204"/>
      <c r="Q84" s="203"/>
      <c r="R84" s="203"/>
      <c r="S84" s="203"/>
      <c r="T84" s="203"/>
      <c r="U84" s="203"/>
      <c r="V84" s="203"/>
      <c r="W84" s="203"/>
      <c r="X84" s="203"/>
      <c r="Y84" s="203"/>
      <c r="Z84" s="203"/>
    </row>
    <row r="85" ht="11.25" customHeight="1">
      <c r="A85" s="203"/>
      <c r="B85" s="204"/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3"/>
      <c r="R85" s="203"/>
      <c r="S85" s="203"/>
      <c r="T85" s="203"/>
      <c r="U85" s="203"/>
      <c r="V85" s="203"/>
      <c r="W85" s="203"/>
      <c r="X85" s="203"/>
      <c r="Y85" s="203"/>
      <c r="Z85" s="203"/>
    </row>
    <row r="86" ht="11.25" customHeight="1">
      <c r="A86" s="203"/>
      <c r="B86" s="204"/>
      <c r="C86" s="204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3"/>
      <c r="R86" s="203"/>
      <c r="S86" s="203"/>
      <c r="T86" s="203"/>
      <c r="U86" s="203"/>
      <c r="V86" s="203"/>
      <c r="W86" s="203"/>
      <c r="X86" s="203"/>
      <c r="Y86" s="203"/>
      <c r="Z86" s="203"/>
    </row>
    <row r="87" ht="11.25" customHeight="1">
      <c r="A87" s="203"/>
      <c r="B87" s="204"/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3"/>
      <c r="R87" s="203"/>
      <c r="S87" s="203"/>
      <c r="T87" s="203"/>
      <c r="U87" s="203"/>
      <c r="V87" s="203"/>
      <c r="W87" s="203"/>
      <c r="X87" s="203"/>
      <c r="Y87" s="203"/>
      <c r="Z87" s="203"/>
    </row>
    <row r="88" ht="11.25" customHeight="1">
      <c r="A88" s="203"/>
      <c r="B88" s="204"/>
      <c r="C88" s="204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3"/>
      <c r="R88" s="203"/>
      <c r="S88" s="203"/>
      <c r="T88" s="203"/>
      <c r="U88" s="203"/>
      <c r="V88" s="203"/>
      <c r="W88" s="203"/>
      <c r="X88" s="203"/>
      <c r="Y88" s="203"/>
      <c r="Z88" s="203"/>
    </row>
    <row r="89" ht="11.25" customHeight="1">
      <c r="A89" s="203"/>
      <c r="B89" s="204"/>
      <c r="C89" s="204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3"/>
      <c r="R89" s="203"/>
      <c r="S89" s="203"/>
      <c r="T89" s="203"/>
      <c r="U89" s="203"/>
      <c r="V89" s="203"/>
      <c r="W89" s="203"/>
      <c r="X89" s="203"/>
      <c r="Y89" s="203"/>
      <c r="Z89" s="203"/>
    </row>
    <row r="90" ht="11.25" customHeight="1">
      <c r="A90" s="203"/>
      <c r="B90" s="204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3"/>
      <c r="R90" s="203"/>
      <c r="S90" s="203"/>
      <c r="T90" s="203"/>
      <c r="U90" s="203"/>
      <c r="V90" s="203"/>
      <c r="W90" s="203"/>
      <c r="X90" s="203"/>
      <c r="Y90" s="203"/>
      <c r="Z90" s="203"/>
    </row>
    <row r="91" ht="11.25" customHeight="1">
      <c r="A91" s="203"/>
      <c r="B91" s="204"/>
      <c r="C91" s="204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3"/>
      <c r="R91" s="203"/>
      <c r="S91" s="203"/>
      <c r="T91" s="203"/>
      <c r="U91" s="203"/>
      <c r="V91" s="203"/>
      <c r="W91" s="203"/>
      <c r="X91" s="203"/>
      <c r="Y91" s="203"/>
      <c r="Z91" s="203"/>
    </row>
    <row r="92" ht="11.25" customHeight="1">
      <c r="A92" s="203"/>
      <c r="B92" s="204"/>
      <c r="C92" s="204"/>
      <c r="D92" s="204"/>
      <c r="E92" s="204"/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3"/>
      <c r="R92" s="203"/>
      <c r="S92" s="203"/>
      <c r="T92" s="203"/>
      <c r="U92" s="203"/>
      <c r="V92" s="203"/>
      <c r="W92" s="203"/>
      <c r="X92" s="203"/>
      <c r="Y92" s="203"/>
      <c r="Z92" s="203"/>
    </row>
    <row r="93" ht="11.25" customHeight="1">
      <c r="A93" s="203"/>
      <c r="B93" s="204"/>
      <c r="C93" s="204"/>
      <c r="D93" s="204"/>
      <c r="E93" s="204"/>
      <c r="F93" s="204"/>
      <c r="G93" s="204"/>
      <c r="H93" s="204"/>
      <c r="I93" s="204"/>
      <c r="J93" s="204"/>
      <c r="K93" s="204"/>
      <c r="L93" s="204"/>
      <c r="M93" s="204"/>
      <c r="N93" s="204"/>
      <c r="O93" s="204"/>
      <c r="P93" s="204"/>
      <c r="Q93" s="203"/>
      <c r="R93" s="203"/>
      <c r="S93" s="203"/>
      <c r="T93" s="203"/>
      <c r="U93" s="203"/>
      <c r="V93" s="203"/>
      <c r="W93" s="203"/>
      <c r="X93" s="203"/>
      <c r="Y93" s="203"/>
      <c r="Z93" s="203"/>
    </row>
    <row r="94" ht="11.25" customHeight="1">
      <c r="A94" s="203"/>
      <c r="B94" s="204"/>
      <c r="C94" s="204"/>
      <c r="D94" s="204"/>
      <c r="E94" s="204"/>
      <c r="F94" s="204"/>
      <c r="G94" s="204"/>
      <c r="H94" s="204"/>
      <c r="I94" s="204"/>
      <c r="J94" s="204"/>
      <c r="K94" s="204"/>
      <c r="L94" s="204"/>
      <c r="M94" s="204"/>
      <c r="N94" s="204"/>
      <c r="O94" s="204"/>
      <c r="P94" s="204"/>
      <c r="Q94" s="203"/>
      <c r="R94" s="203"/>
      <c r="S94" s="203"/>
      <c r="T94" s="203"/>
      <c r="U94" s="203"/>
      <c r="V94" s="203"/>
      <c r="W94" s="203"/>
      <c r="X94" s="203"/>
      <c r="Y94" s="203"/>
      <c r="Z94" s="203"/>
    </row>
    <row r="95" ht="11.25" customHeight="1">
      <c r="A95" s="203"/>
      <c r="B95" s="204"/>
      <c r="C95" s="204"/>
      <c r="D95" s="204"/>
      <c r="E95" s="204"/>
      <c r="F95" s="204"/>
      <c r="G95" s="204"/>
      <c r="H95" s="204"/>
      <c r="I95" s="204"/>
      <c r="J95" s="204"/>
      <c r="K95" s="204"/>
      <c r="L95" s="204"/>
      <c r="M95" s="204"/>
      <c r="N95" s="204"/>
      <c r="O95" s="204"/>
      <c r="P95" s="204"/>
      <c r="Q95" s="203"/>
      <c r="R95" s="203"/>
      <c r="S95" s="203"/>
      <c r="T95" s="203"/>
      <c r="U95" s="203"/>
      <c r="V95" s="203"/>
      <c r="W95" s="203"/>
      <c r="X95" s="203"/>
      <c r="Y95" s="203"/>
      <c r="Z95" s="203"/>
    </row>
    <row r="96" ht="11.25" customHeight="1">
      <c r="A96" s="203"/>
      <c r="B96" s="204"/>
      <c r="C96" s="204"/>
      <c r="D96" s="204"/>
      <c r="E96" s="204"/>
      <c r="F96" s="204"/>
      <c r="G96" s="204"/>
      <c r="H96" s="204"/>
      <c r="I96" s="204"/>
      <c r="J96" s="204"/>
      <c r="K96" s="204"/>
      <c r="L96" s="204"/>
      <c r="M96" s="204"/>
      <c r="N96" s="204"/>
      <c r="O96" s="204"/>
      <c r="P96" s="204"/>
      <c r="Q96" s="203"/>
      <c r="R96" s="203"/>
      <c r="S96" s="203"/>
      <c r="T96" s="203"/>
      <c r="U96" s="203"/>
      <c r="V96" s="203"/>
      <c r="W96" s="203"/>
      <c r="X96" s="203"/>
      <c r="Y96" s="203"/>
      <c r="Z96" s="203"/>
    </row>
    <row r="97" ht="11.25" customHeight="1">
      <c r="A97" s="203"/>
      <c r="B97" s="204"/>
      <c r="C97" s="204"/>
      <c r="D97" s="204"/>
      <c r="E97" s="204"/>
      <c r="F97" s="204"/>
      <c r="G97" s="204"/>
      <c r="H97" s="204"/>
      <c r="I97" s="204"/>
      <c r="J97" s="204"/>
      <c r="K97" s="204"/>
      <c r="L97" s="204"/>
      <c r="M97" s="204"/>
      <c r="N97" s="204"/>
      <c r="O97" s="204"/>
      <c r="P97" s="204"/>
      <c r="Q97" s="203"/>
      <c r="R97" s="203"/>
      <c r="S97" s="203"/>
      <c r="T97" s="203"/>
      <c r="U97" s="203"/>
      <c r="V97" s="203"/>
      <c r="W97" s="203"/>
      <c r="X97" s="203"/>
      <c r="Y97" s="203"/>
      <c r="Z97" s="203"/>
    </row>
    <row r="98" ht="11.25" customHeight="1">
      <c r="A98" s="203"/>
      <c r="B98" s="204"/>
      <c r="C98" s="204"/>
      <c r="D98" s="204"/>
      <c r="E98" s="204"/>
      <c r="F98" s="204"/>
      <c r="G98" s="204"/>
      <c r="H98" s="204"/>
      <c r="I98" s="204"/>
      <c r="J98" s="204"/>
      <c r="K98" s="204"/>
      <c r="L98" s="204"/>
      <c r="M98" s="204"/>
      <c r="N98" s="204"/>
      <c r="O98" s="204"/>
      <c r="P98" s="204"/>
      <c r="Q98" s="203"/>
      <c r="R98" s="203"/>
      <c r="S98" s="203"/>
      <c r="T98" s="203"/>
      <c r="U98" s="203"/>
      <c r="V98" s="203"/>
      <c r="W98" s="203"/>
      <c r="X98" s="203"/>
      <c r="Y98" s="203"/>
      <c r="Z98" s="203"/>
    </row>
    <row r="99" ht="11.25" customHeight="1">
      <c r="A99" s="203"/>
      <c r="B99" s="204"/>
      <c r="C99" s="204"/>
      <c r="D99" s="204"/>
      <c r="E99" s="204"/>
      <c r="F99" s="204"/>
      <c r="G99" s="204"/>
      <c r="H99" s="204"/>
      <c r="I99" s="204"/>
      <c r="J99" s="204"/>
      <c r="K99" s="204"/>
      <c r="L99" s="204"/>
      <c r="M99" s="204"/>
      <c r="N99" s="204"/>
      <c r="O99" s="204"/>
      <c r="P99" s="204"/>
      <c r="Q99" s="203"/>
      <c r="R99" s="203"/>
      <c r="S99" s="203"/>
      <c r="T99" s="203"/>
      <c r="U99" s="203"/>
      <c r="V99" s="203"/>
      <c r="W99" s="203"/>
      <c r="X99" s="203"/>
      <c r="Y99" s="203"/>
      <c r="Z99" s="203"/>
    </row>
    <row r="100" ht="11.25" customHeight="1">
      <c r="A100" s="203"/>
      <c r="B100" s="204"/>
      <c r="C100" s="204"/>
      <c r="D100" s="204"/>
      <c r="E100" s="204"/>
      <c r="F100" s="204"/>
      <c r="G100" s="204"/>
      <c r="H100" s="204"/>
      <c r="I100" s="204"/>
      <c r="J100" s="204"/>
      <c r="K100" s="204"/>
      <c r="L100" s="204"/>
      <c r="M100" s="204"/>
      <c r="N100" s="204"/>
      <c r="O100" s="204"/>
      <c r="P100" s="204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</row>
    <row r="101" ht="11.25" customHeight="1">
      <c r="A101" s="203"/>
      <c r="B101" s="204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</row>
    <row r="102" ht="11.25" customHeight="1">
      <c r="A102" s="203"/>
      <c r="B102" s="204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</row>
    <row r="103" ht="11.25" customHeight="1">
      <c r="A103" s="203"/>
      <c r="B103" s="204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</row>
    <row r="104" ht="11.25" customHeight="1">
      <c r="A104" s="203"/>
      <c r="B104" s="204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3"/>
      <c r="R104" s="203"/>
      <c r="S104" s="203"/>
      <c r="T104" s="203"/>
      <c r="U104" s="203"/>
      <c r="V104" s="203"/>
      <c r="W104" s="203"/>
      <c r="X104" s="203"/>
      <c r="Y104" s="203"/>
      <c r="Z104" s="203"/>
    </row>
    <row r="105" ht="11.25" customHeight="1">
      <c r="A105" s="203"/>
      <c r="B105" s="204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3"/>
      <c r="R105" s="203"/>
      <c r="S105" s="203"/>
      <c r="T105" s="203"/>
      <c r="U105" s="203"/>
      <c r="V105" s="203"/>
      <c r="W105" s="203"/>
      <c r="X105" s="203"/>
      <c r="Y105" s="203"/>
      <c r="Z105" s="203"/>
    </row>
    <row r="106" ht="11.25" customHeight="1">
      <c r="A106" s="203"/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3"/>
      <c r="R106" s="203"/>
      <c r="S106" s="203"/>
      <c r="T106" s="203"/>
      <c r="U106" s="203"/>
      <c r="V106" s="203"/>
      <c r="W106" s="203"/>
      <c r="X106" s="203"/>
      <c r="Y106" s="203"/>
      <c r="Z106" s="203"/>
    </row>
    <row r="107" ht="11.25" customHeight="1">
      <c r="A107" s="203"/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3"/>
      <c r="R107" s="203"/>
      <c r="S107" s="203"/>
      <c r="T107" s="203"/>
      <c r="U107" s="203"/>
      <c r="V107" s="203"/>
      <c r="W107" s="203"/>
      <c r="X107" s="203"/>
      <c r="Y107" s="203"/>
      <c r="Z107" s="203"/>
    </row>
    <row r="108" ht="11.25" customHeight="1">
      <c r="A108" s="203"/>
      <c r="B108" s="204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3"/>
      <c r="R108" s="203"/>
      <c r="S108" s="203"/>
      <c r="T108" s="203"/>
      <c r="U108" s="203"/>
      <c r="V108" s="203"/>
      <c r="W108" s="203"/>
      <c r="X108" s="203"/>
      <c r="Y108" s="203"/>
      <c r="Z108" s="203"/>
    </row>
    <row r="109" ht="11.25" customHeight="1">
      <c r="A109" s="203"/>
      <c r="B109" s="204"/>
      <c r="C109" s="204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3"/>
      <c r="R109" s="203"/>
      <c r="S109" s="203"/>
      <c r="T109" s="203"/>
      <c r="U109" s="203"/>
      <c r="V109" s="203"/>
      <c r="W109" s="203"/>
      <c r="X109" s="203"/>
      <c r="Y109" s="203"/>
      <c r="Z109" s="203"/>
    </row>
    <row r="110" ht="11.25" customHeight="1">
      <c r="A110" s="203"/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3"/>
      <c r="R110" s="203"/>
      <c r="S110" s="203"/>
      <c r="T110" s="203"/>
      <c r="U110" s="203"/>
      <c r="V110" s="203"/>
      <c r="W110" s="203"/>
      <c r="X110" s="203"/>
      <c r="Y110" s="203"/>
      <c r="Z110" s="203"/>
    </row>
    <row r="111" ht="11.25" customHeight="1">
      <c r="A111" s="203"/>
      <c r="B111" s="204"/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3"/>
      <c r="R111" s="203"/>
      <c r="S111" s="203"/>
      <c r="T111" s="203"/>
      <c r="U111" s="203"/>
      <c r="V111" s="203"/>
      <c r="W111" s="203"/>
      <c r="X111" s="203"/>
      <c r="Y111" s="203"/>
      <c r="Z111" s="203"/>
    </row>
    <row r="112" ht="11.25" customHeight="1">
      <c r="A112" s="203"/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</row>
    <row r="113" ht="11.25" customHeight="1">
      <c r="A113" s="203"/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</row>
    <row r="114" ht="11.25" customHeight="1">
      <c r="A114" s="203"/>
      <c r="B114" s="204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</row>
    <row r="115" ht="11.25" customHeight="1">
      <c r="A115" s="203"/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</row>
    <row r="116" ht="11.25" customHeight="1">
      <c r="A116" s="203"/>
      <c r="B116" s="204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</row>
    <row r="117" ht="11.25" customHeight="1">
      <c r="A117" s="203"/>
      <c r="B117" s="204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</row>
    <row r="118" ht="11.25" customHeight="1">
      <c r="A118" s="203"/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</row>
    <row r="119" ht="11.25" customHeight="1">
      <c r="A119" s="203"/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</row>
    <row r="120" ht="11.25" customHeight="1">
      <c r="A120" s="203"/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3"/>
      <c r="R120" s="203"/>
      <c r="S120" s="203"/>
      <c r="T120" s="203"/>
      <c r="U120" s="203"/>
      <c r="V120" s="203"/>
      <c r="W120" s="203"/>
      <c r="X120" s="203"/>
      <c r="Y120" s="203"/>
      <c r="Z120" s="203"/>
    </row>
    <row r="121" ht="11.25" customHeight="1">
      <c r="A121" s="203"/>
      <c r="B121" s="204"/>
      <c r="C121" s="204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</row>
    <row r="122" ht="11.25" customHeight="1">
      <c r="A122" s="203"/>
      <c r="B122" s="204"/>
      <c r="C122" s="204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3"/>
      <c r="R122" s="203"/>
      <c r="S122" s="203"/>
      <c r="T122" s="203"/>
      <c r="U122" s="203"/>
      <c r="V122" s="203"/>
      <c r="W122" s="203"/>
      <c r="X122" s="203"/>
      <c r="Y122" s="203"/>
      <c r="Z122" s="203"/>
    </row>
    <row r="123" ht="11.25" customHeight="1">
      <c r="A123" s="203"/>
      <c r="B123" s="204"/>
      <c r="C123" s="204"/>
      <c r="D123" s="204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3"/>
      <c r="R123" s="203"/>
      <c r="S123" s="203"/>
      <c r="T123" s="203"/>
      <c r="U123" s="203"/>
      <c r="V123" s="203"/>
      <c r="W123" s="203"/>
      <c r="X123" s="203"/>
      <c r="Y123" s="203"/>
      <c r="Z123" s="203"/>
    </row>
    <row r="124" ht="11.25" customHeight="1">
      <c r="A124" s="203"/>
      <c r="B124" s="204"/>
      <c r="C124" s="204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3"/>
      <c r="R124" s="203"/>
      <c r="S124" s="203"/>
      <c r="T124" s="203"/>
      <c r="U124" s="203"/>
      <c r="V124" s="203"/>
      <c r="W124" s="203"/>
      <c r="X124" s="203"/>
      <c r="Y124" s="203"/>
      <c r="Z124" s="203"/>
    </row>
    <row r="125" ht="11.25" customHeight="1">
      <c r="A125" s="203"/>
      <c r="B125" s="204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3"/>
      <c r="R125" s="203"/>
      <c r="S125" s="203"/>
      <c r="T125" s="203"/>
      <c r="U125" s="203"/>
      <c r="V125" s="203"/>
      <c r="W125" s="203"/>
      <c r="X125" s="203"/>
      <c r="Y125" s="203"/>
      <c r="Z125" s="203"/>
    </row>
    <row r="126" ht="11.25" customHeight="1">
      <c r="A126" s="203"/>
      <c r="B126" s="204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3"/>
      <c r="R126" s="203"/>
      <c r="S126" s="203"/>
      <c r="T126" s="203"/>
      <c r="U126" s="203"/>
      <c r="V126" s="203"/>
      <c r="W126" s="203"/>
      <c r="X126" s="203"/>
      <c r="Y126" s="203"/>
      <c r="Z126" s="203"/>
    </row>
    <row r="127" ht="11.25" customHeight="1">
      <c r="A127" s="203"/>
      <c r="B127" s="204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</row>
    <row r="128" ht="11.25" customHeight="1">
      <c r="A128" s="203"/>
      <c r="B128" s="204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3"/>
      <c r="R128" s="203"/>
      <c r="S128" s="203"/>
      <c r="T128" s="203"/>
      <c r="U128" s="203"/>
      <c r="V128" s="203"/>
      <c r="W128" s="203"/>
      <c r="X128" s="203"/>
      <c r="Y128" s="203"/>
      <c r="Z128" s="203"/>
    </row>
    <row r="129" ht="11.25" customHeight="1">
      <c r="A129" s="203"/>
      <c r="B129" s="204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</row>
    <row r="130" ht="11.25" customHeight="1">
      <c r="A130" s="203"/>
      <c r="B130" s="204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</row>
    <row r="131" ht="11.25" customHeight="1">
      <c r="A131" s="203"/>
      <c r="B131" s="204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</row>
    <row r="132" ht="11.25" customHeight="1">
      <c r="A132" s="203"/>
      <c r="B132" s="204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</row>
    <row r="133" ht="11.25" customHeight="1">
      <c r="A133" s="203"/>
      <c r="B133" s="204"/>
      <c r="C133" s="204"/>
      <c r="D133" s="204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</row>
    <row r="134" ht="11.25" customHeight="1">
      <c r="A134" s="203"/>
      <c r="B134" s="204"/>
      <c r="C134" s="204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</row>
    <row r="135" ht="11.25" customHeight="1">
      <c r="A135" s="203"/>
      <c r="B135" s="204"/>
      <c r="C135" s="204"/>
      <c r="D135" s="204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3"/>
      <c r="R135" s="203"/>
      <c r="S135" s="203"/>
      <c r="T135" s="203"/>
      <c r="U135" s="203"/>
      <c r="V135" s="203"/>
      <c r="W135" s="203"/>
      <c r="X135" s="203"/>
      <c r="Y135" s="203"/>
      <c r="Z135" s="203"/>
    </row>
    <row r="136" ht="11.25" customHeight="1">
      <c r="A136" s="203"/>
      <c r="B136" s="204"/>
      <c r="C136" s="204"/>
      <c r="D136" s="204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3"/>
      <c r="R136" s="203"/>
      <c r="S136" s="203"/>
      <c r="T136" s="203"/>
      <c r="U136" s="203"/>
      <c r="V136" s="203"/>
      <c r="W136" s="203"/>
      <c r="X136" s="203"/>
      <c r="Y136" s="203"/>
      <c r="Z136" s="203"/>
    </row>
    <row r="137" ht="11.25" customHeight="1">
      <c r="A137" s="203"/>
      <c r="B137" s="204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3"/>
      <c r="R137" s="203"/>
      <c r="S137" s="203"/>
      <c r="T137" s="203"/>
      <c r="U137" s="203"/>
      <c r="V137" s="203"/>
      <c r="W137" s="203"/>
      <c r="X137" s="203"/>
      <c r="Y137" s="203"/>
      <c r="Z137" s="203"/>
    </row>
    <row r="138" ht="11.25" customHeight="1">
      <c r="A138" s="203"/>
      <c r="B138" s="204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3"/>
      <c r="R138" s="203"/>
      <c r="S138" s="203"/>
      <c r="T138" s="203"/>
      <c r="U138" s="203"/>
      <c r="V138" s="203"/>
      <c r="W138" s="203"/>
      <c r="X138" s="203"/>
      <c r="Y138" s="203"/>
      <c r="Z138" s="203"/>
    </row>
    <row r="139" ht="11.25" customHeight="1">
      <c r="A139" s="203"/>
      <c r="B139" s="204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3"/>
      <c r="R139" s="203"/>
      <c r="S139" s="203"/>
      <c r="T139" s="203"/>
      <c r="U139" s="203"/>
      <c r="V139" s="203"/>
      <c r="W139" s="203"/>
      <c r="X139" s="203"/>
      <c r="Y139" s="203"/>
      <c r="Z139" s="203"/>
    </row>
    <row r="140" ht="11.25" customHeight="1">
      <c r="A140" s="203"/>
      <c r="B140" s="204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3"/>
      <c r="R140" s="203"/>
      <c r="S140" s="203"/>
      <c r="T140" s="203"/>
      <c r="U140" s="203"/>
      <c r="V140" s="203"/>
      <c r="W140" s="203"/>
      <c r="X140" s="203"/>
      <c r="Y140" s="203"/>
      <c r="Z140" s="203"/>
    </row>
    <row r="141" ht="11.25" customHeight="1">
      <c r="A141" s="203"/>
      <c r="B141" s="204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3"/>
      <c r="R141" s="203"/>
      <c r="S141" s="203"/>
      <c r="T141" s="203"/>
      <c r="U141" s="203"/>
      <c r="V141" s="203"/>
      <c r="W141" s="203"/>
      <c r="X141" s="203"/>
      <c r="Y141" s="203"/>
      <c r="Z141" s="203"/>
    </row>
    <row r="142" ht="11.25" customHeight="1">
      <c r="A142" s="203"/>
      <c r="B142" s="204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3"/>
      <c r="R142" s="203"/>
      <c r="S142" s="203"/>
      <c r="T142" s="203"/>
      <c r="U142" s="203"/>
      <c r="V142" s="203"/>
      <c r="W142" s="203"/>
      <c r="X142" s="203"/>
      <c r="Y142" s="203"/>
      <c r="Z142" s="203"/>
    </row>
    <row r="143" ht="11.25" customHeight="1">
      <c r="A143" s="203"/>
      <c r="B143" s="204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3"/>
      <c r="R143" s="203"/>
      <c r="S143" s="203"/>
      <c r="T143" s="203"/>
      <c r="U143" s="203"/>
      <c r="V143" s="203"/>
      <c r="W143" s="203"/>
      <c r="X143" s="203"/>
      <c r="Y143" s="203"/>
      <c r="Z143" s="203"/>
    </row>
    <row r="144" ht="11.25" customHeight="1">
      <c r="A144" s="203"/>
      <c r="B144" s="204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3"/>
      <c r="R144" s="203"/>
      <c r="S144" s="203"/>
      <c r="T144" s="203"/>
      <c r="U144" s="203"/>
      <c r="V144" s="203"/>
      <c r="W144" s="203"/>
      <c r="X144" s="203"/>
      <c r="Y144" s="203"/>
      <c r="Z144" s="203"/>
    </row>
    <row r="145" ht="11.25" customHeight="1">
      <c r="A145" s="203"/>
      <c r="B145" s="204"/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</row>
    <row r="146" ht="11.25" customHeight="1">
      <c r="A146" s="203"/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3"/>
      <c r="R146" s="203"/>
      <c r="S146" s="203"/>
      <c r="T146" s="203"/>
      <c r="U146" s="203"/>
      <c r="V146" s="203"/>
      <c r="W146" s="203"/>
      <c r="X146" s="203"/>
      <c r="Y146" s="203"/>
      <c r="Z146" s="203"/>
    </row>
    <row r="147" ht="11.25" customHeight="1">
      <c r="A147" s="203"/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3"/>
      <c r="R147" s="203"/>
      <c r="S147" s="203"/>
      <c r="T147" s="203"/>
      <c r="U147" s="203"/>
      <c r="V147" s="203"/>
      <c r="W147" s="203"/>
      <c r="X147" s="203"/>
      <c r="Y147" s="203"/>
      <c r="Z147" s="203"/>
    </row>
    <row r="148" ht="11.25" customHeight="1">
      <c r="A148" s="203"/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</row>
    <row r="149" ht="11.25" customHeight="1">
      <c r="A149" s="203"/>
      <c r="B149" s="204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3"/>
      <c r="R149" s="203"/>
      <c r="S149" s="203"/>
      <c r="T149" s="203"/>
      <c r="U149" s="203"/>
      <c r="V149" s="203"/>
      <c r="W149" s="203"/>
      <c r="X149" s="203"/>
      <c r="Y149" s="203"/>
      <c r="Z149" s="203"/>
    </row>
    <row r="150" ht="11.25" customHeight="1">
      <c r="A150" s="203"/>
      <c r="B150" s="204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3"/>
      <c r="R150" s="203"/>
      <c r="S150" s="203"/>
      <c r="T150" s="203"/>
      <c r="U150" s="203"/>
      <c r="V150" s="203"/>
      <c r="W150" s="203"/>
      <c r="X150" s="203"/>
      <c r="Y150" s="203"/>
      <c r="Z150" s="203"/>
    </row>
    <row r="151" ht="11.25" customHeight="1">
      <c r="A151" s="203"/>
      <c r="B151" s="204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</row>
    <row r="152" ht="11.25" customHeight="1">
      <c r="A152" s="203"/>
      <c r="B152" s="204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</row>
    <row r="153" ht="11.25" customHeight="1">
      <c r="A153" s="203"/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</row>
    <row r="154" ht="11.25" customHeight="1">
      <c r="A154" s="203"/>
      <c r="B154" s="204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3"/>
      <c r="R154" s="203"/>
      <c r="S154" s="203"/>
      <c r="T154" s="203"/>
      <c r="U154" s="203"/>
      <c r="V154" s="203"/>
      <c r="W154" s="203"/>
      <c r="X154" s="203"/>
      <c r="Y154" s="203"/>
      <c r="Z154" s="203"/>
    </row>
    <row r="155" ht="11.25" customHeight="1">
      <c r="A155" s="203"/>
      <c r="B155" s="204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3"/>
      <c r="R155" s="203"/>
      <c r="S155" s="203"/>
      <c r="T155" s="203"/>
      <c r="U155" s="203"/>
      <c r="V155" s="203"/>
      <c r="W155" s="203"/>
      <c r="X155" s="203"/>
      <c r="Y155" s="203"/>
      <c r="Z155" s="203"/>
    </row>
    <row r="156" ht="11.25" customHeight="1">
      <c r="A156" s="203"/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3"/>
      <c r="R156" s="203"/>
      <c r="S156" s="203"/>
      <c r="T156" s="203"/>
      <c r="U156" s="203"/>
      <c r="V156" s="203"/>
      <c r="W156" s="203"/>
      <c r="X156" s="203"/>
      <c r="Y156" s="203"/>
      <c r="Z156" s="203"/>
    </row>
    <row r="157" ht="11.25" customHeight="1">
      <c r="A157" s="203"/>
      <c r="B157" s="204"/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3"/>
      <c r="R157" s="203"/>
      <c r="S157" s="203"/>
      <c r="T157" s="203"/>
      <c r="U157" s="203"/>
      <c r="V157" s="203"/>
      <c r="W157" s="203"/>
      <c r="X157" s="203"/>
      <c r="Y157" s="203"/>
      <c r="Z157" s="203"/>
    </row>
    <row r="158" ht="11.25" customHeight="1">
      <c r="A158" s="203"/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3"/>
      <c r="R158" s="203"/>
      <c r="S158" s="203"/>
      <c r="T158" s="203"/>
      <c r="U158" s="203"/>
      <c r="V158" s="203"/>
      <c r="W158" s="203"/>
      <c r="X158" s="203"/>
      <c r="Y158" s="203"/>
      <c r="Z158" s="203"/>
    </row>
    <row r="159" ht="11.25" customHeight="1">
      <c r="A159" s="203"/>
      <c r="B159" s="204"/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3"/>
      <c r="R159" s="203"/>
      <c r="S159" s="203"/>
      <c r="T159" s="203"/>
      <c r="U159" s="203"/>
      <c r="V159" s="203"/>
      <c r="W159" s="203"/>
      <c r="X159" s="203"/>
      <c r="Y159" s="203"/>
      <c r="Z159" s="203"/>
    </row>
    <row r="160" ht="11.25" customHeight="1">
      <c r="A160" s="203"/>
      <c r="B160" s="204"/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3"/>
      <c r="R160" s="203"/>
      <c r="S160" s="203"/>
      <c r="T160" s="203"/>
      <c r="U160" s="203"/>
      <c r="V160" s="203"/>
      <c r="W160" s="203"/>
      <c r="X160" s="203"/>
      <c r="Y160" s="203"/>
      <c r="Z160" s="203"/>
    </row>
    <row r="161" ht="11.25" customHeight="1">
      <c r="A161" s="203"/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</row>
    <row r="162" ht="11.25" customHeight="1">
      <c r="A162" s="203"/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</row>
    <row r="163" ht="11.25" customHeight="1">
      <c r="A163" s="203"/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</row>
    <row r="164" ht="11.25" customHeight="1">
      <c r="A164" s="203"/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</row>
    <row r="165" ht="11.25" customHeight="1">
      <c r="A165" s="203"/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</row>
    <row r="166" ht="11.25" customHeight="1">
      <c r="A166" s="203"/>
      <c r="B166" s="204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</row>
    <row r="167" ht="11.25" customHeight="1">
      <c r="A167" s="203"/>
      <c r="B167" s="204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</row>
    <row r="168" ht="11.25" customHeight="1">
      <c r="A168" s="203"/>
      <c r="B168" s="204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</row>
    <row r="169" ht="11.25" customHeight="1">
      <c r="A169" s="203"/>
      <c r="B169" s="204"/>
      <c r="C169" s="204"/>
      <c r="D169" s="204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</row>
    <row r="170" ht="11.25" customHeight="1">
      <c r="A170" s="203"/>
      <c r="B170" s="204"/>
      <c r="C170" s="204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3"/>
      <c r="R170" s="203"/>
      <c r="S170" s="203"/>
      <c r="T170" s="203"/>
      <c r="U170" s="203"/>
      <c r="V170" s="203"/>
      <c r="W170" s="203"/>
      <c r="X170" s="203"/>
      <c r="Y170" s="203"/>
      <c r="Z170" s="203"/>
    </row>
    <row r="171" ht="11.25" customHeight="1">
      <c r="A171" s="203"/>
      <c r="B171" s="204"/>
      <c r="C171" s="204"/>
      <c r="D171" s="204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3"/>
      <c r="R171" s="203"/>
      <c r="S171" s="203"/>
      <c r="T171" s="203"/>
      <c r="U171" s="203"/>
      <c r="V171" s="203"/>
      <c r="W171" s="203"/>
      <c r="X171" s="203"/>
      <c r="Y171" s="203"/>
      <c r="Z171" s="203"/>
    </row>
    <row r="172" ht="11.25" customHeight="1">
      <c r="A172" s="203"/>
      <c r="B172" s="204"/>
      <c r="C172" s="204"/>
      <c r="D172" s="204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3"/>
      <c r="R172" s="203"/>
      <c r="S172" s="203"/>
      <c r="T172" s="203"/>
      <c r="U172" s="203"/>
      <c r="V172" s="203"/>
      <c r="W172" s="203"/>
      <c r="X172" s="203"/>
      <c r="Y172" s="203"/>
      <c r="Z172" s="203"/>
    </row>
    <row r="173" ht="11.25" customHeight="1">
      <c r="A173" s="203"/>
      <c r="B173" s="204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3"/>
      <c r="R173" s="203"/>
      <c r="S173" s="203"/>
      <c r="T173" s="203"/>
      <c r="U173" s="203"/>
      <c r="V173" s="203"/>
      <c r="W173" s="203"/>
      <c r="X173" s="203"/>
      <c r="Y173" s="203"/>
      <c r="Z173" s="203"/>
    </row>
    <row r="174" ht="11.25" customHeight="1">
      <c r="A174" s="203"/>
      <c r="B174" s="204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3"/>
      <c r="R174" s="203"/>
      <c r="S174" s="203"/>
      <c r="T174" s="203"/>
      <c r="U174" s="203"/>
      <c r="V174" s="203"/>
      <c r="W174" s="203"/>
      <c r="X174" s="203"/>
      <c r="Y174" s="203"/>
      <c r="Z174" s="203"/>
    </row>
    <row r="175" ht="11.25" customHeight="1">
      <c r="A175" s="203"/>
      <c r="B175" s="204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3"/>
      <c r="R175" s="203"/>
      <c r="S175" s="203"/>
      <c r="T175" s="203"/>
      <c r="U175" s="203"/>
      <c r="V175" s="203"/>
      <c r="W175" s="203"/>
      <c r="X175" s="203"/>
      <c r="Y175" s="203"/>
      <c r="Z175" s="203"/>
    </row>
    <row r="176" ht="11.25" customHeight="1">
      <c r="A176" s="203"/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3"/>
      <c r="R176" s="203"/>
      <c r="S176" s="203"/>
      <c r="T176" s="203"/>
      <c r="U176" s="203"/>
      <c r="V176" s="203"/>
      <c r="W176" s="203"/>
      <c r="X176" s="203"/>
      <c r="Y176" s="203"/>
      <c r="Z176" s="203"/>
    </row>
    <row r="177" ht="11.25" customHeight="1">
      <c r="A177" s="203"/>
      <c r="B177" s="204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</row>
    <row r="178" ht="11.25" customHeight="1">
      <c r="A178" s="203"/>
      <c r="B178" s="204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</row>
    <row r="179" ht="11.25" customHeight="1">
      <c r="A179" s="203"/>
      <c r="B179" s="204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</row>
    <row r="180" ht="11.25" customHeight="1">
      <c r="A180" s="203"/>
      <c r="B180" s="204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</row>
    <row r="181" ht="11.25" customHeight="1">
      <c r="A181" s="203"/>
      <c r="B181" s="204"/>
      <c r="C181" s="204"/>
      <c r="D181" s="204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</row>
    <row r="182" ht="11.25" customHeight="1">
      <c r="A182" s="203"/>
      <c r="B182" s="204"/>
      <c r="C182" s="204"/>
      <c r="D182" s="204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</row>
    <row r="183" ht="11.25" customHeight="1">
      <c r="A183" s="203"/>
      <c r="B183" s="204"/>
      <c r="C183" s="204"/>
      <c r="D183" s="204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</row>
    <row r="184" ht="11.25" customHeight="1">
      <c r="A184" s="203"/>
      <c r="B184" s="204"/>
      <c r="C184" s="204"/>
      <c r="D184" s="204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</row>
    <row r="185" ht="11.25" customHeight="1">
      <c r="A185" s="203"/>
      <c r="B185" s="204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</row>
    <row r="186" ht="11.25" customHeight="1">
      <c r="A186" s="203"/>
      <c r="B186" s="204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3"/>
      <c r="R186" s="203"/>
      <c r="S186" s="203"/>
      <c r="T186" s="203"/>
      <c r="U186" s="203"/>
      <c r="V186" s="203"/>
      <c r="W186" s="203"/>
      <c r="X186" s="203"/>
      <c r="Y186" s="203"/>
      <c r="Z186" s="203"/>
    </row>
    <row r="187" ht="11.25" customHeight="1">
      <c r="A187" s="203"/>
      <c r="B187" s="204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3"/>
      <c r="R187" s="203"/>
      <c r="S187" s="203"/>
      <c r="T187" s="203"/>
      <c r="U187" s="203"/>
      <c r="V187" s="203"/>
      <c r="W187" s="203"/>
      <c r="X187" s="203"/>
      <c r="Y187" s="203"/>
      <c r="Z187" s="203"/>
    </row>
    <row r="188" ht="11.25" customHeight="1">
      <c r="A188" s="203"/>
      <c r="B188" s="204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3"/>
      <c r="R188" s="203"/>
      <c r="S188" s="203"/>
      <c r="T188" s="203"/>
      <c r="U188" s="203"/>
      <c r="V188" s="203"/>
      <c r="W188" s="203"/>
      <c r="X188" s="203"/>
      <c r="Y188" s="203"/>
      <c r="Z188" s="203"/>
    </row>
    <row r="189" ht="11.25" customHeight="1">
      <c r="A189" s="203"/>
      <c r="B189" s="204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3"/>
      <c r="R189" s="203"/>
      <c r="S189" s="203"/>
      <c r="T189" s="203"/>
      <c r="U189" s="203"/>
      <c r="V189" s="203"/>
      <c r="W189" s="203"/>
      <c r="X189" s="203"/>
      <c r="Y189" s="203"/>
      <c r="Z189" s="203"/>
    </row>
    <row r="190" ht="11.25" customHeight="1">
      <c r="A190" s="203"/>
      <c r="B190" s="204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3"/>
      <c r="R190" s="203"/>
      <c r="S190" s="203"/>
      <c r="T190" s="203"/>
      <c r="U190" s="203"/>
      <c r="V190" s="203"/>
      <c r="W190" s="203"/>
      <c r="X190" s="203"/>
      <c r="Y190" s="203"/>
      <c r="Z190" s="203"/>
    </row>
    <row r="191" ht="11.25" customHeight="1">
      <c r="A191" s="203"/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3"/>
      <c r="R191" s="203"/>
      <c r="S191" s="203"/>
      <c r="T191" s="203"/>
      <c r="U191" s="203"/>
      <c r="V191" s="203"/>
      <c r="W191" s="203"/>
      <c r="X191" s="203"/>
      <c r="Y191" s="203"/>
      <c r="Z191" s="203"/>
    </row>
    <row r="192" ht="11.25" customHeight="1">
      <c r="A192" s="203"/>
      <c r="B192" s="204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3"/>
      <c r="R192" s="203"/>
      <c r="S192" s="203"/>
      <c r="T192" s="203"/>
      <c r="U192" s="203"/>
      <c r="V192" s="203"/>
      <c r="W192" s="203"/>
      <c r="X192" s="203"/>
      <c r="Y192" s="203"/>
      <c r="Z192" s="203"/>
    </row>
    <row r="193" ht="11.25" customHeight="1">
      <c r="A193" s="203"/>
      <c r="B193" s="204"/>
      <c r="C193" s="204"/>
      <c r="D193" s="204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3"/>
      <c r="R193" s="203"/>
      <c r="S193" s="203"/>
      <c r="T193" s="203"/>
      <c r="U193" s="203"/>
      <c r="V193" s="203"/>
      <c r="W193" s="203"/>
      <c r="X193" s="203"/>
      <c r="Y193" s="203"/>
      <c r="Z193" s="203"/>
    </row>
    <row r="194" ht="11.25" customHeight="1">
      <c r="A194" s="203"/>
      <c r="B194" s="204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3"/>
      <c r="R194" s="203"/>
      <c r="S194" s="203"/>
      <c r="T194" s="203"/>
      <c r="U194" s="203"/>
      <c r="V194" s="203"/>
      <c r="W194" s="203"/>
      <c r="X194" s="203"/>
      <c r="Y194" s="203"/>
      <c r="Z194" s="203"/>
    </row>
    <row r="195" ht="11.25" customHeight="1">
      <c r="A195" s="203"/>
      <c r="B195" s="204"/>
      <c r="C195" s="204"/>
      <c r="D195" s="204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3"/>
      <c r="R195" s="203"/>
      <c r="S195" s="203"/>
      <c r="T195" s="203"/>
      <c r="U195" s="203"/>
      <c r="V195" s="203"/>
      <c r="W195" s="203"/>
      <c r="X195" s="203"/>
      <c r="Y195" s="203"/>
      <c r="Z195" s="203"/>
    </row>
    <row r="196" ht="11.25" customHeight="1">
      <c r="A196" s="203"/>
      <c r="B196" s="204"/>
      <c r="C196" s="204"/>
      <c r="D196" s="204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3"/>
      <c r="R196" s="203"/>
      <c r="S196" s="203"/>
      <c r="T196" s="203"/>
      <c r="U196" s="203"/>
      <c r="V196" s="203"/>
      <c r="W196" s="203"/>
      <c r="X196" s="203"/>
      <c r="Y196" s="203"/>
      <c r="Z196" s="203"/>
    </row>
    <row r="197" ht="11.25" customHeight="1">
      <c r="A197" s="203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</row>
    <row r="198" ht="11.25" customHeight="1">
      <c r="A198" s="203"/>
      <c r="B198" s="204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</row>
    <row r="199" ht="11.25" customHeight="1">
      <c r="A199" s="203"/>
      <c r="B199" s="204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</row>
    <row r="200" ht="11.25" customHeight="1">
      <c r="A200" s="203"/>
      <c r="B200" s="204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</row>
    <row r="201" ht="11.25" customHeight="1">
      <c r="A201" s="203"/>
      <c r="B201" s="204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3"/>
      <c r="R201" s="203"/>
      <c r="S201" s="203"/>
      <c r="T201" s="203"/>
      <c r="U201" s="203"/>
      <c r="V201" s="203"/>
      <c r="W201" s="203"/>
      <c r="X201" s="203"/>
      <c r="Y201" s="203"/>
      <c r="Z201" s="203"/>
    </row>
    <row r="202" ht="11.25" customHeight="1">
      <c r="A202" s="203"/>
      <c r="B202" s="204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3"/>
      <c r="R202" s="203"/>
      <c r="S202" s="203"/>
      <c r="T202" s="203"/>
      <c r="U202" s="203"/>
      <c r="V202" s="203"/>
      <c r="W202" s="203"/>
      <c r="X202" s="203"/>
      <c r="Y202" s="203"/>
      <c r="Z202" s="203"/>
    </row>
    <row r="203" ht="11.25" customHeight="1">
      <c r="A203" s="203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3"/>
      <c r="R203" s="203"/>
      <c r="S203" s="203"/>
      <c r="T203" s="203"/>
      <c r="U203" s="203"/>
      <c r="V203" s="203"/>
      <c r="W203" s="203"/>
      <c r="X203" s="203"/>
      <c r="Y203" s="203"/>
      <c r="Z203" s="203"/>
    </row>
    <row r="204" ht="11.25" customHeight="1">
      <c r="A204" s="203"/>
      <c r="B204" s="204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3"/>
      <c r="R204" s="203"/>
      <c r="S204" s="203"/>
      <c r="T204" s="203"/>
      <c r="U204" s="203"/>
      <c r="V204" s="203"/>
      <c r="W204" s="203"/>
      <c r="X204" s="203"/>
      <c r="Y204" s="203"/>
      <c r="Z204" s="203"/>
    </row>
    <row r="205" ht="11.25" customHeight="1">
      <c r="A205" s="203"/>
      <c r="B205" s="204"/>
      <c r="C205" s="204"/>
      <c r="D205" s="204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3"/>
      <c r="R205" s="203"/>
      <c r="S205" s="203"/>
      <c r="T205" s="203"/>
      <c r="U205" s="203"/>
      <c r="V205" s="203"/>
      <c r="W205" s="203"/>
      <c r="X205" s="203"/>
      <c r="Y205" s="203"/>
      <c r="Z205" s="203"/>
    </row>
    <row r="206" ht="11.25" customHeight="1">
      <c r="A206" s="203"/>
      <c r="B206" s="204"/>
      <c r="C206" s="204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3"/>
      <c r="R206" s="203"/>
      <c r="S206" s="203"/>
      <c r="T206" s="203"/>
      <c r="U206" s="203"/>
      <c r="V206" s="203"/>
      <c r="W206" s="203"/>
      <c r="X206" s="203"/>
      <c r="Y206" s="203"/>
      <c r="Z206" s="203"/>
    </row>
    <row r="207" ht="11.25" customHeight="1">
      <c r="A207" s="203"/>
      <c r="B207" s="204"/>
      <c r="C207" s="204"/>
      <c r="D207" s="204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3"/>
      <c r="R207" s="203"/>
      <c r="S207" s="203"/>
      <c r="T207" s="203"/>
      <c r="U207" s="203"/>
      <c r="V207" s="203"/>
      <c r="W207" s="203"/>
      <c r="X207" s="203"/>
      <c r="Y207" s="203"/>
      <c r="Z207" s="203"/>
    </row>
    <row r="208" ht="11.25" customHeight="1">
      <c r="A208" s="203"/>
      <c r="B208" s="204"/>
      <c r="C208" s="204"/>
      <c r="D208" s="204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3"/>
      <c r="R208" s="203"/>
      <c r="S208" s="203"/>
      <c r="T208" s="203"/>
      <c r="U208" s="203"/>
      <c r="V208" s="203"/>
      <c r="W208" s="203"/>
      <c r="X208" s="203"/>
      <c r="Y208" s="203"/>
      <c r="Z208" s="203"/>
    </row>
    <row r="209" ht="11.25" customHeight="1">
      <c r="A209" s="203"/>
      <c r="B209" s="204"/>
      <c r="C209" s="204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3"/>
      <c r="R209" s="203"/>
      <c r="S209" s="203"/>
      <c r="T209" s="203"/>
      <c r="U209" s="203"/>
      <c r="V209" s="203"/>
      <c r="W209" s="203"/>
      <c r="X209" s="203"/>
      <c r="Y209" s="203"/>
      <c r="Z209" s="203"/>
    </row>
    <row r="210" ht="11.25" customHeight="1">
      <c r="A210" s="203"/>
      <c r="B210" s="204"/>
      <c r="C210" s="204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3"/>
      <c r="R210" s="203"/>
      <c r="S210" s="203"/>
      <c r="T210" s="203"/>
      <c r="U210" s="203"/>
      <c r="V210" s="203"/>
      <c r="W210" s="203"/>
      <c r="X210" s="203"/>
      <c r="Y210" s="203"/>
      <c r="Z210" s="203"/>
    </row>
    <row r="211" ht="11.25" customHeight="1">
      <c r="A211" s="203"/>
      <c r="B211" s="204"/>
      <c r="C211" s="204"/>
      <c r="D211" s="204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3"/>
      <c r="R211" s="203"/>
      <c r="S211" s="203"/>
      <c r="T211" s="203"/>
      <c r="U211" s="203"/>
      <c r="V211" s="203"/>
      <c r="W211" s="203"/>
      <c r="X211" s="203"/>
      <c r="Y211" s="203"/>
      <c r="Z211" s="203"/>
    </row>
    <row r="212" ht="11.25" customHeight="1">
      <c r="A212" s="203"/>
      <c r="B212" s="204"/>
      <c r="C212" s="204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3"/>
      <c r="R212" s="203"/>
      <c r="S212" s="203"/>
      <c r="T212" s="203"/>
      <c r="U212" s="203"/>
      <c r="V212" s="203"/>
      <c r="W212" s="203"/>
      <c r="X212" s="203"/>
      <c r="Y212" s="203"/>
      <c r="Z212" s="203"/>
    </row>
    <row r="213" ht="11.25" customHeight="1">
      <c r="A213" s="203"/>
      <c r="B213" s="204"/>
      <c r="C213" s="204"/>
      <c r="D213" s="204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3"/>
      <c r="R213" s="203"/>
      <c r="S213" s="203"/>
      <c r="T213" s="203"/>
      <c r="U213" s="203"/>
      <c r="V213" s="203"/>
      <c r="W213" s="203"/>
      <c r="X213" s="203"/>
      <c r="Y213" s="203"/>
      <c r="Z213" s="203"/>
    </row>
    <row r="214" ht="11.25" customHeight="1">
      <c r="A214" s="203"/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3"/>
      <c r="R214" s="203"/>
      <c r="S214" s="203"/>
      <c r="T214" s="203"/>
      <c r="U214" s="203"/>
      <c r="V214" s="203"/>
      <c r="W214" s="203"/>
      <c r="X214" s="203"/>
      <c r="Y214" s="203"/>
      <c r="Z214" s="203"/>
    </row>
    <row r="215" ht="11.25" customHeight="1">
      <c r="A215" s="203"/>
      <c r="B215" s="204"/>
      <c r="C215" s="204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3"/>
      <c r="R215" s="203"/>
      <c r="S215" s="203"/>
      <c r="T215" s="203"/>
      <c r="U215" s="203"/>
      <c r="V215" s="203"/>
      <c r="W215" s="203"/>
      <c r="X215" s="203"/>
      <c r="Y215" s="203"/>
      <c r="Z215" s="203"/>
    </row>
    <row r="216" ht="11.25" customHeight="1">
      <c r="A216" s="203"/>
      <c r="B216" s="204"/>
      <c r="C216" s="204"/>
      <c r="D216" s="204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3"/>
      <c r="R216" s="203"/>
      <c r="S216" s="203"/>
      <c r="T216" s="203"/>
      <c r="U216" s="203"/>
      <c r="V216" s="203"/>
      <c r="W216" s="203"/>
      <c r="X216" s="203"/>
      <c r="Y216" s="203"/>
      <c r="Z216" s="203"/>
    </row>
    <row r="217" ht="11.25" customHeight="1">
      <c r="A217" s="203"/>
      <c r="B217" s="204"/>
      <c r="C217" s="204"/>
      <c r="D217" s="204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3"/>
      <c r="R217" s="203"/>
      <c r="S217" s="203"/>
      <c r="T217" s="203"/>
      <c r="U217" s="203"/>
      <c r="V217" s="203"/>
      <c r="W217" s="203"/>
      <c r="X217" s="203"/>
      <c r="Y217" s="203"/>
      <c r="Z217" s="203"/>
    </row>
    <row r="218" ht="11.25" customHeight="1">
      <c r="A218" s="203"/>
      <c r="B218" s="204"/>
      <c r="C218" s="204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3"/>
      <c r="R218" s="203"/>
      <c r="S218" s="203"/>
      <c r="T218" s="203"/>
      <c r="U218" s="203"/>
      <c r="V218" s="203"/>
      <c r="W218" s="203"/>
      <c r="X218" s="203"/>
      <c r="Y218" s="203"/>
      <c r="Z218" s="203"/>
    </row>
    <row r="219" ht="11.25" customHeight="1">
      <c r="A219" s="203"/>
      <c r="B219" s="204"/>
      <c r="C219" s="204"/>
      <c r="D219" s="204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3"/>
      <c r="R219" s="203"/>
      <c r="S219" s="203"/>
      <c r="T219" s="203"/>
      <c r="U219" s="203"/>
      <c r="V219" s="203"/>
      <c r="W219" s="203"/>
      <c r="X219" s="203"/>
      <c r="Y219" s="203"/>
      <c r="Z219" s="203"/>
    </row>
    <row r="220" ht="11.25" customHeight="1">
      <c r="A220" s="203"/>
      <c r="B220" s="204"/>
      <c r="C220" s="204"/>
      <c r="D220" s="204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3"/>
      <c r="R220" s="203"/>
      <c r="S220" s="203"/>
      <c r="T220" s="203"/>
      <c r="U220" s="203"/>
      <c r="V220" s="203"/>
      <c r="W220" s="203"/>
      <c r="X220" s="203"/>
      <c r="Y220" s="203"/>
      <c r="Z220" s="203"/>
    </row>
    <row r="221" ht="11.25" customHeight="1">
      <c r="A221" s="203"/>
      <c r="B221" s="204"/>
      <c r="C221" s="204"/>
      <c r="D221" s="204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3"/>
      <c r="R221" s="203"/>
      <c r="S221" s="203"/>
      <c r="T221" s="203"/>
      <c r="U221" s="203"/>
      <c r="V221" s="203"/>
      <c r="W221" s="203"/>
      <c r="X221" s="203"/>
      <c r="Y221" s="203"/>
      <c r="Z221" s="203"/>
    </row>
    <row r="222" ht="11.25" customHeight="1">
      <c r="A222" s="203"/>
      <c r="B222" s="204"/>
      <c r="C222" s="204"/>
      <c r="D222" s="204"/>
      <c r="E222" s="204"/>
      <c r="F222" s="204"/>
      <c r="G222" s="204"/>
      <c r="H222" s="204"/>
      <c r="I222" s="204"/>
      <c r="J222" s="204"/>
      <c r="K222" s="204"/>
      <c r="L222" s="204"/>
      <c r="M222" s="204"/>
      <c r="N222" s="204"/>
      <c r="O222" s="204"/>
      <c r="P222" s="204"/>
      <c r="Q222" s="203"/>
      <c r="R222" s="203"/>
      <c r="S222" s="203"/>
      <c r="T222" s="203"/>
      <c r="U222" s="203"/>
      <c r="V222" s="203"/>
      <c r="W222" s="203"/>
      <c r="X222" s="203"/>
      <c r="Y222" s="203"/>
      <c r="Z222" s="203"/>
    </row>
    <row r="223" ht="11.25" customHeight="1">
      <c r="A223" s="203"/>
      <c r="B223" s="204"/>
      <c r="C223" s="204"/>
      <c r="D223" s="204"/>
      <c r="E223" s="204"/>
      <c r="F223" s="204"/>
      <c r="G223" s="204"/>
      <c r="H223" s="204"/>
      <c r="I223" s="204"/>
      <c r="J223" s="204"/>
      <c r="K223" s="204"/>
      <c r="L223" s="204"/>
      <c r="M223" s="204"/>
      <c r="N223" s="204"/>
      <c r="O223" s="204"/>
      <c r="P223" s="204"/>
      <c r="Q223" s="203"/>
      <c r="R223" s="203"/>
      <c r="S223" s="203"/>
      <c r="T223" s="203"/>
      <c r="U223" s="203"/>
      <c r="V223" s="203"/>
      <c r="W223" s="203"/>
      <c r="X223" s="203"/>
      <c r="Y223" s="203"/>
      <c r="Z223" s="203"/>
    </row>
    <row r="224" ht="11.25" customHeight="1">
      <c r="A224" s="203"/>
      <c r="B224" s="204"/>
      <c r="C224" s="204"/>
      <c r="D224" s="204"/>
      <c r="E224" s="204"/>
      <c r="F224" s="204"/>
      <c r="G224" s="204"/>
      <c r="H224" s="204"/>
      <c r="I224" s="204"/>
      <c r="J224" s="204"/>
      <c r="K224" s="204"/>
      <c r="L224" s="204"/>
      <c r="M224" s="204"/>
      <c r="N224" s="204"/>
      <c r="O224" s="204"/>
      <c r="P224" s="204"/>
      <c r="Q224" s="203"/>
      <c r="R224" s="203"/>
      <c r="S224" s="203"/>
      <c r="T224" s="203"/>
      <c r="U224" s="203"/>
      <c r="V224" s="203"/>
      <c r="W224" s="203"/>
      <c r="X224" s="203"/>
      <c r="Y224" s="203"/>
      <c r="Z224" s="203"/>
    </row>
    <row r="225" ht="11.25" customHeight="1">
      <c r="A225" s="203"/>
      <c r="B225" s="204"/>
      <c r="C225" s="204"/>
      <c r="D225" s="204"/>
      <c r="E225" s="204"/>
      <c r="F225" s="204"/>
      <c r="G225" s="204"/>
      <c r="H225" s="204"/>
      <c r="I225" s="204"/>
      <c r="J225" s="204"/>
      <c r="K225" s="204"/>
      <c r="L225" s="204"/>
      <c r="M225" s="204"/>
      <c r="N225" s="204"/>
      <c r="O225" s="204"/>
      <c r="P225" s="204"/>
      <c r="Q225" s="203"/>
      <c r="R225" s="203"/>
      <c r="S225" s="203"/>
      <c r="T225" s="203"/>
      <c r="U225" s="203"/>
      <c r="V225" s="203"/>
      <c r="W225" s="203"/>
      <c r="X225" s="203"/>
      <c r="Y225" s="203"/>
      <c r="Z225" s="203"/>
    </row>
    <row r="226" ht="11.25" customHeight="1">
      <c r="A226" s="203"/>
      <c r="B226" s="204"/>
      <c r="C226" s="204"/>
      <c r="D226" s="204"/>
      <c r="E226" s="204"/>
      <c r="F226" s="204"/>
      <c r="G226" s="204"/>
      <c r="H226" s="204"/>
      <c r="I226" s="204"/>
      <c r="J226" s="204"/>
      <c r="K226" s="204"/>
      <c r="L226" s="204"/>
      <c r="M226" s="204"/>
      <c r="N226" s="204"/>
      <c r="O226" s="204"/>
      <c r="P226" s="204"/>
      <c r="Q226" s="203"/>
      <c r="R226" s="203"/>
      <c r="S226" s="203"/>
      <c r="T226" s="203"/>
      <c r="U226" s="203"/>
      <c r="V226" s="203"/>
      <c r="W226" s="203"/>
      <c r="X226" s="203"/>
      <c r="Y226" s="203"/>
      <c r="Z226" s="203"/>
    </row>
    <row r="227" ht="11.25" customHeight="1">
      <c r="A227" s="203"/>
      <c r="B227" s="204"/>
      <c r="C227" s="204"/>
      <c r="D227" s="204"/>
      <c r="E227" s="204"/>
      <c r="F227" s="204"/>
      <c r="G227" s="204"/>
      <c r="H227" s="204"/>
      <c r="I227" s="204"/>
      <c r="J227" s="204"/>
      <c r="K227" s="204"/>
      <c r="L227" s="204"/>
      <c r="M227" s="204"/>
      <c r="N227" s="204"/>
      <c r="O227" s="204"/>
      <c r="P227" s="204"/>
      <c r="Q227" s="203"/>
      <c r="R227" s="203"/>
      <c r="S227" s="203"/>
      <c r="T227" s="203"/>
      <c r="U227" s="203"/>
      <c r="V227" s="203"/>
      <c r="W227" s="203"/>
      <c r="X227" s="203"/>
      <c r="Y227" s="203"/>
      <c r="Z227" s="203"/>
    </row>
    <row r="228" ht="11.25" customHeight="1">
      <c r="A228" s="203"/>
      <c r="B228" s="204"/>
      <c r="C228" s="204"/>
      <c r="D228" s="204"/>
      <c r="E228" s="204"/>
      <c r="F228" s="204"/>
      <c r="G228" s="204"/>
      <c r="H228" s="204"/>
      <c r="I228" s="204"/>
      <c r="J228" s="204"/>
      <c r="K228" s="204"/>
      <c r="L228" s="204"/>
      <c r="M228" s="204"/>
      <c r="N228" s="204"/>
      <c r="O228" s="204"/>
      <c r="P228" s="204"/>
      <c r="Q228" s="203"/>
      <c r="R228" s="203"/>
      <c r="S228" s="203"/>
      <c r="T228" s="203"/>
      <c r="U228" s="203"/>
      <c r="V228" s="203"/>
      <c r="W228" s="203"/>
      <c r="X228" s="203"/>
      <c r="Y228" s="203"/>
      <c r="Z228" s="203"/>
    </row>
    <row r="229" ht="11.25" customHeight="1">
      <c r="A229" s="203"/>
      <c r="B229" s="204"/>
      <c r="C229" s="204"/>
      <c r="D229" s="204"/>
      <c r="E229" s="204"/>
      <c r="F229" s="204"/>
      <c r="G229" s="204"/>
      <c r="H229" s="204"/>
      <c r="I229" s="204"/>
      <c r="J229" s="204"/>
      <c r="K229" s="204"/>
      <c r="L229" s="204"/>
      <c r="M229" s="204"/>
      <c r="N229" s="204"/>
      <c r="O229" s="204"/>
      <c r="P229" s="204"/>
      <c r="Q229" s="203"/>
      <c r="R229" s="203"/>
      <c r="S229" s="203"/>
      <c r="T229" s="203"/>
      <c r="U229" s="203"/>
      <c r="V229" s="203"/>
      <c r="W229" s="203"/>
      <c r="X229" s="203"/>
      <c r="Y229" s="203"/>
      <c r="Z229" s="203"/>
    </row>
    <row r="230" ht="11.25" customHeight="1">
      <c r="A230" s="203"/>
      <c r="B230" s="204"/>
      <c r="C230" s="204"/>
      <c r="D230" s="204"/>
      <c r="E230" s="204"/>
      <c r="F230" s="204"/>
      <c r="G230" s="204"/>
      <c r="H230" s="204"/>
      <c r="I230" s="204"/>
      <c r="J230" s="204"/>
      <c r="K230" s="204"/>
      <c r="L230" s="204"/>
      <c r="M230" s="204"/>
      <c r="N230" s="204"/>
      <c r="O230" s="204"/>
      <c r="P230" s="204"/>
      <c r="Q230" s="203"/>
      <c r="R230" s="203"/>
      <c r="S230" s="203"/>
      <c r="T230" s="203"/>
      <c r="U230" s="203"/>
      <c r="V230" s="203"/>
      <c r="W230" s="203"/>
      <c r="X230" s="203"/>
      <c r="Y230" s="203"/>
      <c r="Z230" s="203"/>
    </row>
    <row r="231" ht="11.25" customHeight="1">
      <c r="A231" s="203"/>
      <c r="B231" s="204"/>
      <c r="C231" s="204"/>
      <c r="D231" s="204"/>
      <c r="E231" s="204"/>
      <c r="F231" s="204"/>
      <c r="G231" s="204"/>
      <c r="H231" s="204"/>
      <c r="I231" s="204"/>
      <c r="J231" s="204"/>
      <c r="K231" s="204"/>
      <c r="L231" s="204"/>
      <c r="M231" s="204"/>
      <c r="N231" s="204"/>
      <c r="O231" s="204"/>
      <c r="P231" s="204"/>
      <c r="Q231" s="203"/>
      <c r="R231" s="203"/>
      <c r="S231" s="203"/>
      <c r="T231" s="203"/>
      <c r="U231" s="203"/>
      <c r="V231" s="203"/>
      <c r="W231" s="203"/>
      <c r="X231" s="203"/>
      <c r="Y231" s="203"/>
      <c r="Z231" s="203"/>
    </row>
    <row r="232" ht="11.25" customHeight="1">
      <c r="A232" s="203"/>
      <c r="B232" s="204"/>
      <c r="C232" s="204"/>
      <c r="D232" s="204"/>
      <c r="E232" s="204"/>
      <c r="F232" s="204"/>
      <c r="G232" s="204"/>
      <c r="H232" s="204"/>
      <c r="I232" s="204"/>
      <c r="J232" s="204"/>
      <c r="K232" s="204"/>
      <c r="L232" s="204"/>
      <c r="M232" s="204"/>
      <c r="N232" s="204"/>
      <c r="O232" s="204"/>
      <c r="P232" s="204"/>
      <c r="Q232" s="203"/>
      <c r="R232" s="203"/>
      <c r="S232" s="203"/>
      <c r="T232" s="203"/>
      <c r="U232" s="203"/>
      <c r="V232" s="203"/>
      <c r="W232" s="203"/>
      <c r="X232" s="203"/>
      <c r="Y232" s="203"/>
      <c r="Z232" s="203"/>
    </row>
    <row r="233" ht="11.25" customHeight="1">
      <c r="A233" s="203"/>
      <c r="B233" s="204"/>
      <c r="C233" s="204"/>
      <c r="D233" s="204"/>
      <c r="E233" s="204"/>
      <c r="F233" s="204"/>
      <c r="G233" s="204"/>
      <c r="H233" s="204"/>
      <c r="I233" s="204"/>
      <c r="J233" s="204"/>
      <c r="K233" s="204"/>
      <c r="L233" s="204"/>
      <c r="M233" s="204"/>
      <c r="N233" s="204"/>
      <c r="O233" s="204"/>
      <c r="P233" s="204"/>
      <c r="Q233" s="203"/>
      <c r="R233" s="203"/>
      <c r="S233" s="203"/>
      <c r="T233" s="203"/>
      <c r="U233" s="203"/>
      <c r="V233" s="203"/>
      <c r="W233" s="203"/>
      <c r="X233" s="203"/>
      <c r="Y233" s="203"/>
      <c r="Z233" s="203"/>
    </row>
    <row r="234" ht="11.25" customHeight="1">
      <c r="A234" s="203"/>
      <c r="B234" s="204"/>
      <c r="C234" s="204"/>
      <c r="D234" s="204"/>
      <c r="E234" s="204"/>
      <c r="F234" s="204"/>
      <c r="G234" s="204"/>
      <c r="H234" s="204"/>
      <c r="I234" s="204"/>
      <c r="J234" s="204"/>
      <c r="K234" s="204"/>
      <c r="L234" s="204"/>
      <c r="M234" s="204"/>
      <c r="N234" s="204"/>
      <c r="O234" s="204"/>
      <c r="P234" s="204"/>
      <c r="Q234" s="203"/>
      <c r="R234" s="203"/>
      <c r="S234" s="203"/>
      <c r="T234" s="203"/>
      <c r="U234" s="203"/>
      <c r="V234" s="203"/>
      <c r="W234" s="203"/>
      <c r="X234" s="203"/>
      <c r="Y234" s="203"/>
      <c r="Z234" s="203"/>
    </row>
    <row r="235" ht="11.25" customHeight="1">
      <c r="A235" s="203"/>
      <c r="B235" s="204"/>
      <c r="C235" s="204"/>
      <c r="D235" s="204"/>
      <c r="E235" s="204"/>
      <c r="F235" s="204"/>
      <c r="G235" s="204"/>
      <c r="H235" s="204"/>
      <c r="I235" s="204"/>
      <c r="J235" s="204"/>
      <c r="K235" s="204"/>
      <c r="L235" s="204"/>
      <c r="M235" s="204"/>
      <c r="N235" s="204"/>
      <c r="O235" s="204"/>
      <c r="P235" s="204"/>
      <c r="Q235" s="203"/>
      <c r="R235" s="203"/>
      <c r="S235" s="203"/>
      <c r="T235" s="203"/>
      <c r="U235" s="203"/>
      <c r="V235" s="203"/>
      <c r="W235" s="203"/>
      <c r="X235" s="203"/>
      <c r="Y235" s="203"/>
      <c r="Z235" s="203"/>
    </row>
    <row r="236" ht="11.25" customHeight="1">
      <c r="A236" s="203"/>
      <c r="B236" s="204"/>
      <c r="C236" s="204"/>
      <c r="D236" s="204"/>
      <c r="E236" s="204"/>
      <c r="F236" s="204"/>
      <c r="G236" s="204"/>
      <c r="H236" s="204"/>
      <c r="I236" s="204"/>
      <c r="J236" s="204"/>
      <c r="K236" s="204"/>
      <c r="L236" s="204"/>
      <c r="M236" s="204"/>
      <c r="N236" s="204"/>
      <c r="O236" s="204"/>
      <c r="P236" s="204"/>
      <c r="Q236" s="203"/>
      <c r="R236" s="203"/>
      <c r="S236" s="203"/>
      <c r="T236" s="203"/>
      <c r="U236" s="203"/>
      <c r="V236" s="203"/>
      <c r="W236" s="203"/>
      <c r="X236" s="203"/>
      <c r="Y236" s="203"/>
      <c r="Z236" s="203"/>
    </row>
    <row r="237" ht="11.25" customHeight="1">
      <c r="A237" s="203"/>
      <c r="B237" s="204"/>
      <c r="C237" s="204"/>
      <c r="D237" s="204"/>
      <c r="E237" s="204"/>
      <c r="F237" s="204"/>
      <c r="G237" s="204"/>
      <c r="H237" s="204"/>
      <c r="I237" s="204"/>
      <c r="J237" s="204"/>
      <c r="K237" s="204"/>
      <c r="L237" s="204"/>
      <c r="M237" s="204"/>
      <c r="N237" s="204"/>
      <c r="O237" s="204"/>
      <c r="P237" s="204"/>
      <c r="Q237" s="203"/>
      <c r="R237" s="203"/>
      <c r="S237" s="203"/>
      <c r="T237" s="203"/>
      <c r="U237" s="203"/>
      <c r="V237" s="203"/>
      <c r="W237" s="203"/>
      <c r="X237" s="203"/>
      <c r="Y237" s="203"/>
      <c r="Z237" s="203"/>
    </row>
    <row r="238" ht="11.25" customHeight="1">
      <c r="A238" s="203"/>
      <c r="B238" s="204"/>
      <c r="C238" s="204"/>
      <c r="D238" s="204"/>
      <c r="E238" s="204"/>
      <c r="F238" s="204"/>
      <c r="G238" s="204"/>
      <c r="H238" s="204"/>
      <c r="I238" s="204"/>
      <c r="J238" s="204"/>
      <c r="K238" s="204"/>
      <c r="L238" s="204"/>
      <c r="M238" s="204"/>
      <c r="N238" s="204"/>
      <c r="O238" s="204"/>
      <c r="P238" s="204"/>
      <c r="Q238" s="203"/>
      <c r="R238" s="203"/>
      <c r="S238" s="203"/>
      <c r="T238" s="203"/>
      <c r="U238" s="203"/>
      <c r="V238" s="203"/>
      <c r="W238" s="203"/>
      <c r="X238" s="203"/>
      <c r="Y238" s="203"/>
      <c r="Z238" s="203"/>
    </row>
    <row r="239" ht="11.25" customHeight="1">
      <c r="A239" s="203"/>
      <c r="B239" s="204"/>
      <c r="C239" s="204"/>
      <c r="D239" s="204"/>
      <c r="E239" s="204"/>
      <c r="F239" s="204"/>
      <c r="G239" s="204"/>
      <c r="H239" s="204"/>
      <c r="I239" s="204"/>
      <c r="J239" s="204"/>
      <c r="K239" s="204"/>
      <c r="L239" s="204"/>
      <c r="M239" s="204"/>
      <c r="N239" s="204"/>
      <c r="O239" s="204"/>
      <c r="P239" s="204"/>
      <c r="Q239" s="203"/>
      <c r="R239" s="203"/>
      <c r="S239" s="203"/>
      <c r="T239" s="203"/>
      <c r="U239" s="203"/>
      <c r="V239" s="203"/>
      <c r="W239" s="203"/>
      <c r="X239" s="203"/>
      <c r="Y239" s="203"/>
      <c r="Z239" s="203"/>
    </row>
    <row r="240" ht="11.25" customHeight="1">
      <c r="A240" s="203"/>
      <c r="B240" s="204"/>
      <c r="C240" s="204"/>
      <c r="D240" s="204"/>
      <c r="E240" s="204"/>
      <c r="F240" s="204"/>
      <c r="G240" s="204"/>
      <c r="H240" s="204"/>
      <c r="I240" s="204"/>
      <c r="J240" s="204"/>
      <c r="K240" s="204"/>
      <c r="L240" s="204"/>
      <c r="M240" s="204"/>
      <c r="N240" s="204"/>
      <c r="O240" s="204"/>
      <c r="P240" s="204"/>
      <c r="Q240" s="203"/>
      <c r="R240" s="203"/>
      <c r="S240" s="203"/>
      <c r="T240" s="203"/>
      <c r="U240" s="203"/>
      <c r="V240" s="203"/>
      <c r="W240" s="203"/>
      <c r="X240" s="203"/>
      <c r="Y240" s="203"/>
      <c r="Z240" s="203"/>
    </row>
    <row r="241" ht="11.25" customHeight="1">
      <c r="A241" s="203"/>
      <c r="B241" s="204"/>
      <c r="C241" s="204"/>
      <c r="D241" s="204"/>
      <c r="E241" s="204"/>
      <c r="F241" s="204"/>
      <c r="G241" s="204"/>
      <c r="H241" s="204"/>
      <c r="I241" s="204"/>
      <c r="J241" s="204"/>
      <c r="K241" s="204"/>
      <c r="L241" s="204"/>
      <c r="M241" s="204"/>
      <c r="N241" s="204"/>
      <c r="O241" s="204"/>
      <c r="P241" s="204"/>
      <c r="Q241" s="203"/>
      <c r="R241" s="203"/>
      <c r="S241" s="203"/>
      <c r="T241" s="203"/>
      <c r="U241" s="203"/>
      <c r="V241" s="203"/>
      <c r="W241" s="203"/>
      <c r="X241" s="203"/>
      <c r="Y241" s="203"/>
      <c r="Z241" s="203"/>
    </row>
    <row r="242" ht="11.25" customHeight="1">
      <c r="A242" s="203"/>
      <c r="B242" s="204"/>
      <c r="C242" s="204"/>
      <c r="D242" s="204"/>
      <c r="E242" s="204"/>
      <c r="F242" s="204"/>
      <c r="G242" s="204"/>
      <c r="H242" s="204"/>
      <c r="I242" s="204"/>
      <c r="J242" s="204"/>
      <c r="K242" s="204"/>
      <c r="L242" s="204"/>
      <c r="M242" s="204"/>
      <c r="N242" s="204"/>
      <c r="O242" s="204"/>
      <c r="P242" s="204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</row>
    <row r="243" ht="11.25" customHeight="1">
      <c r="A243" s="203"/>
      <c r="B243" s="204"/>
      <c r="C243" s="204"/>
      <c r="D243" s="204"/>
      <c r="E243" s="204"/>
      <c r="F243" s="204"/>
      <c r="G243" s="204"/>
      <c r="H243" s="204"/>
      <c r="I243" s="204"/>
      <c r="J243" s="204"/>
      <c r="K243" s="204"/>
      <c r="L243" s="204"/>
      <c r="M243" s="204"/>
      <c r="N243" s="204"/>
      <c r="O243" s="204"/>
      <c r="P243" s="204"/>
      <c r="Q243" s="203"/>
      <c r="R243" s="203"/>
      <c r="S243" s="203"/>
      <c r="T243" s="203"/>
      <c r="U243" s="203"/>
      <c r="V243" s="203"/>
      <c r="W243" s="203"/>
      <c r="X243" s="203"/>
      <c r="Y243" s="203"/>
      <c r="Z243" s="203"/>
    </row>
    <row r="244" ht="11.25" customHeight="1">
      <c r="A244" s="203"/>
      <c r="B244" s="204"/>
      <c r="C244" s="204"/>
      <c r="D244" s="204"/>
      <c r="E244" s="204"/>
      <c r="F244" s="204"/>
      <c r="G244" s="204"/>
      <c r="H244" s="204"/>
      <c r="I244" s="204"/>
      <c r="J244" s="204"/>
      <c r="K244" s="204"/>
      <c r="L244" s="204"/>
      <c r="M244" s="204"/>
      <c r="N244" s="204"/>
      <c r="O244" s="204"/>
      <c r="P244" s="204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</row>
    <row r="245" ht="11.25" customHeight="1">
      <c r="A245" s="203"/>
      <c r="B245" s="204"/>
      <c r="C245" s="204"/>
      <c r="D245" s="204"/>
      <c r="E245" s="204"/>
      <c r="F245" s="204"/>
      <c r="G245" s="204"/>
      <c r="H245" s="204"/>
      <c r="I245" s="204"/>
      <c r="J245" s="204"/>
      <c r="K245" s="204"/>
      <c r="L245" s="204"/>
      <c r="M245" s="204"/>
      <c r="N245" s="204"/>
      <c r="O245" s="204"/>
      <c r="P245" s="204"/>
      <c r="Q245" s="203"/>
      <c r="R245" s="203"/>
      <c r="S245" s="203"/>
      <c r="T245" s="203"/>
      <c r="U245" s="203"/>
      <c r="V245" s="203"/>
      <c r="W245" s="203"/>
      <c r="X245" s="203"/>
      <c r="Y245" s="203"/>
      <c r="Z245" s="203"/>
    </row>
    <row r="246" ht="11.25" customHeight="1">
      <c r="A246" s="203"/>
      <c r="B246" s="204"/>
      <c r="C246" s="204"/>
      <c r="D246" s="204"/>
      <c r="E246" s="204"/>
      <c r="F246" s="204"/>
      <c r="G246" s="204"/>
      <c r="H246" s="204"/>
      <c r="I246" s="204"/>
      <c r="J246" s="204"/>
      <c r="K246" s="204"/>
      <c r="L246" s="204"/>
      <c r="M246" s="204"/>
      <c r="N246" s="204"/>
      <c r="O246" s="204"/>
      <c r="P246" s="204"/>
      <c r="Q246" s="203"/>
      <c r="R246" s="203"/>
      <c r="S246" s="203"/>
      <c r="T246" s="203"/>
      <c r="U246" s="203"/>
      <c r="V246" s="203"/>
      <c r="W246" s="203"/>
      <c r="X246" s="203"/>
      <c r="Y246" s="203"/>
      <c r="Z246" s="203"/>
    </row>
    <row r="247" ht="11.25" customHeight="1">
      <c r="A247" s="203"/>
      <c r="B247" s="204"/>
      <c r="C247" s="204"/>
      <c r="D247" s="204"/>
      <c r="E247" s="204"/>
      <c r="F247" s="204"/>
      <c r="G247" s="204"/>
      <c r="H247" s="204"/>
      <c r="I247" s="204"/>
      <c r="J247" s="204"/>
      <c r="K247" s="204"/>
      <c r="L247" s="204"/>
      <c r="M247" s="204"/>
      <c r="N247" s="204"/>
      <c r="O247" s="204"/>
      <c r="P247" s="204"/>
      <c r="Q247" s="203"/>
      <c r="R247" s="203"/>
      <c r="S247" s="203"/>
      <c r="T247" s="203"/>
      <c r="U247" s="203"/>
      <c r="V247" s="203"/>
      <c r="W247" s="203"/>
      <c r="X247" s="203"/>
      <c r="Y247" s="203"/>
      <c r="Z247" s="203"/>
    </row>
    <row r="248" ht="11.25" customHeight="1">
      <c r="A248" s="203"/>
      <c r="B248" s="204"/>
      <c r="C248" s="204"/>
      <c r="D248" s="204"/>
      <c r="E248" s="204"/>
      <c r="F248" s="204"/>
      <c r="G248" s="204"/>
      <c r="H248" s="204"/>
      <c r="I248" s="204"/>
      <c r="J248" s="204"/>
      <c r="K248" s="204"/>
      <c r="L248" s="204"/>
      <c r="M248" s="204"/>
      <c r="N248" s="204"/>
      <c r="O248" s="204"/>
      <c r="P248" s="204"/>
      <c r="Q248" s="203"/>
      <c r="R248" s="203"/>
      <c r="S248" s="203"/>
      <c r="T248" s="203"/>
      <c r="U248" s="203"/>
      <c r="V248" s="203"/>
      <c r="W248" s="203"/>
      <c r="X248" s="203"/>
      <c r="Y248" s="203"/>
      <c r="Z248" s="203"/>
    </row>
    <row r="249" ht="11.25" customHeight="1">
      <c r="A249" s="203"/>
      <c r="B249" s="204"/>
      <c r="C249" s="204"/>
      <c r="D249" s="204"/>
      <c r="E249" s="204"/>
      <c r="F249" s="204"/>
      <c r="G249" s="204"/>
      <c r="H249" s="204"/>
      <c r="I249" s="204"/>
      <c r="J249" s="204"/>
      <c r="K249" s="204"/>
      <c r="L249" s="204"/>
      <c r="M249" s="204"/>
      <c r="N249" s="204"/>
      <c r="O249" s="204"/>
      <c r="P249" s="204"/>
      <c r="Q249" s="203"/>
      <c r="R249" s="203"/>
      <c r="S249" s="203"/>
      <c r="T249" s="203"/>
      <c r="U249" s="203"/>
      <c r="V249" s="203"/>
      <c r="W249" s="203"/>
      <c r="X249" s="203"/>
      <c r="Y249" s="203"/>
      <c r="Z249" s="203"/>
    </row>
    <row r="250" ht="11.25" customHeight="1">
      <c r="A250" s="203"/>
      <c r="B250" s="204"/>
      <c r="C250" s="204"/>
      <c r="D250" s="204"/>
      <c r="E250" s="204"/>
      <c r="F250" s="204"/>
      <c r="G250" s="204"/>
      <c r="H250" s="204"/>
      <c r="I250" s="204"/>
      <c r="J250" s="204"/>
      <c r="K250" s="204"/>
      <c r="L250" s="204"/>
      <c r="M250" s="204"/>
      <c r="N250" s="204"/>
      <c r="O250" s="204"/>
      <c r="P250" s="204"/>
      <c r="Q250" s="203"/>
      <c r="R250" s="203"/>
      <c r="S250" s="203"/>
      <c r="T250" s="203"/>
      <c r="U250" s="203"/>
      <c r="V250" s="203"/>
      <c r="W250" s="203"/>
      <c r="X250" s="203"/>
      <c r="Y250" s="203"/>
      <c r="Z250" s="203"/>
    </row>
    <row r="251" ht="11.25" customHeight="1">
      <c r="A251" s="203"/>
      <c r="B251" s="204"/>
      <c r="C251" s="204"/>
      <c r="D251" s="204"/>
      <c r="E251" s="204"/>
      <c r="F251" s="204"/>
      <c r="G251" s="204"/>
      <c r="H251" s="204"/>
      <c r="I251" s="204"/>
      <c r="J251" s="204"/>
      <c r="K251" s="204"/>
      <c r="L251" s="204"/>
      <c r="M251" s="204"/>
      <c r="N251" s="204"/>
      <c r="O251" s="204"/>
      <c r="P251" s="204"/>
      <c r="Q251" s="203"/>
      <c r="R251" s="203"/>
      <c r="S251" s="203"/>
      <c r="T251" s="203"/>
      <c r="U251" s="203"/>
      <c r="V251" s="203"/>
      <c r="W251" s="203"/>
      <c r="X251" s="203"/>
      <c r="Y251" s="203"/>
      <c r="Z251" s="203"/>
    </row>
    <row r="252" ht="11.25" customHeight="1">
      <c r="A252" s="203"/>
      <c r="B252" s="204"/>
      <c r="C252" s="204"/>
      <c r="D252" s="204"/>
      <c r="E252" s="204"/>
      <c r="F252" s="204"/>
      <c r="G252" s="204"/>
      <c r="H252" s="204"/>
      <c r="I252" s="204"/>
      <c r="J252" s="204"/>
      <c r="K252" s="204"/>
      <c r="L252" s="204"/>
      <c r="M252" s="204"/>
      <c r="N252" s="204"/>
      <c r="O252" s="204"/>
      <c r="P252" s="204"/>
      <c r="Q252" s="203"/>
      <c r="R252" s="203"/>
      <c r="S252" s="203"/>
      <c r="T252" s="203"/>
      <c r="U252" s="203"/>
      <c r="V252" s="203"/>
      <c r="W252" s="203"/>
      <c r="X252" s="203"/>
      <c r="Y252" s="203"/>
      <c r="Z252" s="203"/>
    </row>
    <row r="253" ht="11.25" customHeight="1">
      <c r="A253" s="203"/>
      <c r="B253" s="204"/>
      <c r="C253" s="204"/>
      <c r="D253" s="204"/>
      <c r="E253" s="204"/>
      <c r="F253" s="204"/>
      <c r="G253" s="204"/>
      <c r="H253" s="204"/>
      <c r="I253" s="204"/>
      <c r="J253" s="204"/>
      <c r="K253" s="204"/>
      <c r="L253" s="204"/>
      <c r="M253" s="204"/>
      <c r="N253" s="204"/>
      <c r="O253" s="204"/>
      <c r="P253" s="204"/>
      <c r="Q253" s="203"/>
      <c r="R253" s="203"/>
      <c r="S253" s="203"/>
      <c r="T253" s="203"/>
      <c r="U253" s="203"/>
      <c r="V253" s="203"/>
      <c r="W253" s="203"/>
      <c r="X253" s="203"/>
      <c r="Y253" s="203"/>
      <c r="Z253" s="203"/>
    </row>
    <row r="254" ht="11.25" customHeight="1">
      <c r="A254" s="203"/>
      <c r="B254" s="204"/>
      <c r="C254" s="204"/>
      <c r="D254" s="204"/>
      <c r="E254" s="204"/>
      <c r="F254" s="204"/>
      <c r="G254" s="204"/>
      <c r="H254" s="204"/>
      <c r="I254" s="204"/>
      <c r="J254" s="204"/>
      <c r="K254" s="204"/>
      <c r="L254" s="204"/>
      <c r="M254" s="204"/>
      <c r="N254" s="204"/>
      <c r="O254" s="204"/>
      <c r="P254" s="204"/>
      <c r="Q254" s="203"/>
      <c r="R254" s="203"/>
      <c r="S254" s="203"/>
      <c r="T254" s="203"/>
      <c r="U254" s="203"/>
      <c r="V254" s="203"/>
      <c r="W254" s="203"/>
      <c r="X254" s="203"/>
      <c r="Y254" s="203"/>
      <c r="Z254" s="203"/>
    </row>
    <row r="255" ht="11.25" customHeight="1">
      <c r="A255" s="203"/>
      <c r="B255" s="204"/>
      <c r="C255" s="204"/>
      <c r="D255" s="204"/>
      <c r="E255" s="204"/>
      <c r="F255" s="204"/>
      <c r="G255" s="204"/>
      <c r="H255" s="204"/>
      <c r="I255" s="204"/>
      <c r="J255" s="204"/>
      <c r="K255" s="204"/>
      <c r="L255" s="204"/>
      <c r="M255" s="204"/>
      <c r="N255" s="204"/>
      <c r="O255" s="204"/>
      <c r="P255" s="204"/>
      <c r="Q255" s="203"/>
      <c r="R255" s="203"/>
      <c r="S255" s="203"/>
      <c r="T255" s="203"/>
      <c r="U255" s="203"/>
      <c r="V255" s="203"/>
      <c r="W255" s="203"/>
      <c r="X255" s="203"/>
      <c r="Y255" s="203"/>
      <c r="Z255" s="203"/>
    </row>
    <row r="256" ht="11.25" customHeight="1">
      <c r="A256" s="203"/>
      <c r="B256" s="204"/>
      <c r="C256" s="204"/>
      <c r="D256" s="204"/>
      <c r="E256" s="204"/>
      <c r="F256" s="204"/>
      <c r="G256" s="204"/>
      <c r="H256" s="204"/>
      <c r="I256" s="204"/>
      <c r="J256" s="204"/>
      <c r="K256" s="204"/>
      <c r="L256" s="204"/>
      <c r="M256" s="204"/>
      <c r="N256" s="204"/>
      <c r="O256" s="204"/>
      <c r="P256" s="204"/>
      <c r="Q256" s="203"/>
      <c r="R256" s="203"/>
      <c r="S256" s="203"/>
      <c r="T256" s="203"/>
      <c r="U256" s="203"/>
      <c r="V256" s="203"/>
      <c r="W256" s="203"/>
      <c r="X256" s="203"/>
      <c r="Y256" s="203"/>
      <c r="Z256" s="203"/>
    </row>
    <row r="257" ht="11.25" customHeight="1">
      <c r="A257" s="203"/>
      <c r="B257" s="204"/>
      <c r="C257" s="204"/>
      <c r="D257" s="204"/>
      <c r="E257" s="204"/>
      <c r="F257" s="204"/>
      <c r="G257" s="204"/>
      <c r="H257" s="204"/>
      <c r="I257" s="204"/>
      <c r="J257" s="204"/>
      <c r="K257" s="204"/>
      <c r="L257" s="204"/>
      <c r="M257" s="204"/>
      <c r="N257" s="204"/>
      <c r="O257" s="204"/>
      <c r="P257" s="204"/>
      <c r="Q257" s="203"/>
      <c r="R257" s="203"/>
      <c r="S257" s="203"/>
      <c r="T257" s="203"/>
      <c r="U257" s="203"/>
      <c r="V257" s="203"/>
      <c r="W257" s="203"/>
      <c r="X257" s="203"/>
      <c r="Y257" s="203"/>
      <c r="Z257" s="203"/>
    </row>
    <row r="258" ht="11.25" customHeight="1">
      <c r="A258" s="203"/>
      <c r="B258" s="204"/>
      <c r="C258" s="204"/>
      <c r="D258" s="204"/>
      <c r="E258" s="204"/>
      <c r="F258" s="204"/>
      <c r="G258" s="204"/>
      <c r="H258" s="204"/>
      <c r="I258" s="204"/>
      <c r="J258" s="204"/>
      <c r="K258" s="204"/>
      <c r="L258" s="204"/>
      <c r="M258" s="204"/>
      <c r="N258" s="204"/>
      <c r="O258" s="204"/>
      <c r="P258" s="204"/>
      <c r="Q258" s="203"/>
      <c r="R258" s="203"/>
      <c r="S258" s="203"/>
      <c r="T258" s="203"/>
      <c r="U258" s="203"/>
      <c r="V258" s="203"/>
      <c r="W258" s="203"/>
      <c r="X258" s="203"/>
      <c r="Y258" s="203"/>
      <c r="Z258" s="203"/>
    </row>
    <row r="259" ht="11.25" customHeight="1">
      <c r="A259" s="203"/>
      <c r="B259" s="204"/>
      <c r="C259" s="204"/>
      <c r="D259" s="204"/>
      <c r="E259" s="204"/>
      <c r="F259" s="204"/>
      <c r="G259" s="204"/>
      <c r="H259" s="204"/>
      <c r="I259" s="204"/>
      <c r="J259" s="204"/>
      <c r="K259" s="204"/>
      <c r="L259" s="204"/>
      <c r="M259" s="204"/>
      <c r="N259" s="204"/>
      <c r="O259" s="204"/>
      <c r="P259" s="204"/>
      <c r="Q259" s="203"/>
      <c r="R259" s="203"/>
      <c r="S259" s="203"/>
      <c r="T259" s="203"/>
      <c r="U259" s="203"/>
      <c r="V259" s="203"/>
      <c r="W259" s="203"/>
      <c r="X259" s="203"/>
      <c r="Y259" s="203"/>
      <c r="Z259" s="203"/>
    </row>
    <row r="260" ht="11.25" customHeight="1">
      <c r="A260" s="203"/>
      <c r="B260" s="204"/>
      <c r="C260" s="204"/>
      <c r="D260" s="204"/>
      <c r="E260" s="204"/>
      <c r="F260" s="204"/>
      <c r="G260" s="204"/>
      <c r="H260" s="204"/>
      <c r="I260" s="204"/>
      <c r="J260" s="204"/>
      <c r="K260" s="204"/>
      <c r="L260" s="204"/>
      <c r="M260" s="204"/>
      <c r="N260" s="204"/>
      <c r="O260" s="204"/>
      <c r="P260" s="204"/>
      <c r="Q260" s="203"/>
      <c r="R260" s="203"/>
      <c r="S260" s="203"/>
      <c r="T260" s="203"/>
      <c r="U260" s="203"/>
      <c r="V260" s="203"/>
      <c r="W260" s="203"/>
      <c r="X260" s="203"/>
      <c r="Y260" s="203"/>
      <c r="Z260" s="203"/>
    </row>
    <row r="261" ht="11.25" customHeight="1">
      <c r="A261" s="203"/>
      <c r="B261" s="204"/>
      <c r="C261" s="204"/>
      <c r="D261" s="204"/>
      <c r="E261" s="204"/>
      <c r="F261" s="204"/>
      <c r="G261" s="204"/>
      <c r="H261" s="204"/>
      <c r="I261" s="204"/>
      <c r="J261" s="204"/>
      <c r="K261" s="204"/>
      <c r="L261" s="204"/>
      <c r="M261" s="204"/>
      <c r="N261" s="204"/>
      <c r="O261" s="204"/>
      <c r="P261" s="204"/>
      <c r="Q261" s="203"/>
      <c r="R261" s="203"/>
      <c r="S261" s="203"/>
      <c r="T261" s="203"/>
      <c r="U261" s="203"/>
      <c r="V261" s="203"/>
      <c r="W261" s="203"/>
      <c r="X261" s="203"/>
      <c r="Y261" s="203"/>
      <c r="Z261" s="203"/>
    </row>
    <row r="262" ht="11.25" customHeight="1">
      <c r="A262" s="203"/>
      <c r="B262" s="204"/>
      <c r="C262" s="204"/>
      <c r="D262" s="204"/>
      <c r="E262" s="204"/>
      <c r="F262" s="204"/>
      <c r="G262" s="204"/>
      <c r="H262" s="204"/>
      <c r="I262" s="204"/>
      <c r="J262" s="204"/>
      <c r="K262" s="204"/>
      <c r="L262" s="204"/>
      <c r="M262" s="204"/>
      <c r="N262" s="204"/>
      <c r="O262" s="204"/>
      <c r="P262" s="204"/>
      <c r="Q262" s="203"/>
      <c r="R262" s="203"/>
      <c r="S262" s="203"/>
      <c r="T262" s="203"/>
      <c r="U262" s="203"/>
      <c r="V262" s="203"/>
      <c r="W262" s="203"/>
      <c r="X262" s="203"/>
      <c r="Y262" s="203"/>
      <c r="Z262" s="203"/>
    </row>
    <row r="263" ht="11.25" customHeight="1">
      <c r="A263" s="203"/>
      <c r="B263" s="204"/>
      <c r="C263" s="204"/>
      <c r="D263" s="204"/>
      <c r="E263" s="204"/>
      <c r="F263" s="204"/>
      <c r="G263" s="204"/>
      <c r="H263" s="204"/>
      <c r="I263" s="204"/>
      <c r="J263" s="204"/>
      <c r="K263" s="204"/>
      <c r="L263" s="204"/>
      <c r="M263" s="204"/>
      <c r="N263" s="204"/>
      <c r="O263" s="204"/>
      <c r="P263" s="204"/>
      <c r="Q263" s="203"/>
      <c r="R263" s="203"/>
      <c r="S263" s="203"/>
      <c r="T263" s="203"/>
      <c r="U263" s="203"/>
      <c r="V263" s="203"/>
      <c r="W263" s="203"/>
      <c r="X263" s="203"/>
      <c r="Y263" s="203"/>
      <c r="Z263" s="203"/>
    </row>
    <row r="264" ht="11.25" customHeight="1">
      <c r="A264" s="203"/>
      <c r="B264" s="204"/>
      <c r="C264" s="204"/>
      <c r="D264" s="204"/>
      <c r="E264" s="204"/>
      <c r="F264" s="204"/>
      <c r="G264" s="204"/>
      <c r="H264" s="204"/>
      <c r="I264" s="204"/>
      <c r="J264" s="204"/>
      <c r="K264" s="204"/>
      <c r="L264" s="204"/>
      <c r="M264" s="204"/>
      <c r="N264" s="204"/>
      <c r="O264" s="204"/>
      <c r="P264" s="204"/>
      <c r="Q264" s="203"/>
      <c r="R264" s="203"/>
      <c r="S264" s="203"/>
      <c r="T264" s="203"/>
      <c r="U264" s="203"/>
      <c r="V264" s="203"/>
      <c r="W264" s="203"/>
      <c r="X264" s="203"/>
      <c r="Y264" s="203"/>
      <c r="Z264" s="203"/>
    </row>
    <row r="265" ht="11.25" customHeight="1">
      <c r="A265" s="203"/>
      <c r="B265" s="204"/>
      <c r="C265" s="204"/>
      <c r="D265" s="204"/>
      <c r="E265" s="204"/>
      <c r="F265" s="204"/>
      <c r="G265" s="204"/>
      <c r="H265" s="204"/>
      <c r="I265" s="204"/>
      <c r="J265" s="204"/>
      <c r="K265" s="204"/>
      <c r="L265" s="204"/>
      <c r="M265" s="204"/>
      <c r="N265" s="204"/>
      <c r="O265" s="204"/>
      <c r="P265" s="204"/>
      <c r="Q265" s="203"/>
      <c r="R265" s="203"/>
      <c r="S265" s="203"/>
      <c r="T265" s="203"/>
      <c r="U265" s="203"/>
      <c r="V265" s="203"/>
      <c r="W265" s="203"/>
      <c r="X265" s="203"/>
      <c r="Y265" s="203"/>
      <c r="Z265" s="203"/>
    </row>
    <row r="266" ht="11.25" customHeight="1">
      <c r="A266" s="203"/>
      <c r="B266" s="204"/>
      <c r="C266" s="204"/>
      <c r="D266" s="204"/>
      <c r="E266" s="204"/>
      <c r="F266" s="204"/>
      <c r="G266" s="204"/>
      <c r="H266" s="204"/>
      <c r="I266" s="204"/>
      <c r="J266" s="204"/>
      <c r="K266" s="204"/>
      <c r="L266" s="204"/>
      <c r="M266" s="204"/>
      <c r="N266" s="204"/>
      <c r="O266" s="204"/>
      <c r="P266" s="204"/>
      <c r="Q266" s="203"/>
      <c r="R266" s="203"/>
      <c r="S266" s="203"/>
      <c r="T266" s="203"/>
      <c r="U266" s="203"/>
      <c r="V266" s="203"/>
      <c r="W266" s="203"/>
      <c r="X266" s="203"/>
      <c r="Y266" s="203"/>
      <c r="Z266" s="203"/>
    </row>
    <row r="267" ht="11.25" customHeight="1">
      <c r="A267" s="203"/>
      <c r="B267" s="204"/>
      <c r="C267" s="204"/>
      <c r="D267" s="204"/>
      <c r="E267" s="204"/>
      <c r="F267" s="204"/>
      <c r="G267" s="204"/>
      <c r="H267" s="204"/>
      <c r="I267" s="204"/>
      <c r="J267" s="204"/>
      <c r="K267" s="204"/>
      <c r="L267" s="204"/>
      <c r="M267" s="204"/>
      <c r="N267" s="204"/>
      <c r="O267" s="204"/>
      <c r="P267" s="204"/>
      <c r="Q267" s="203"/>
      <c r="R267" s="203"/>
      <c r="S267" s="203"/>
      <c r="T267" s="203"/>
      <c r="U267" s="203"/>
      <c r="V267" s="203"/>
      <c r="W267" s="203"/>
      <c r="X267" s="203"/>
      <c r="Y267" s="203"/>
      <c r="Z267" s="203"/>
    </row>
    <row r="268" ht="11.25" customHeight="1">
      <c r="A268" s="203"/>
      <c r="B268" s="204"/>
      <c r="C268" s="204"/>
      <c r="D268" s="204"/>
      <c r="E268" s="204"/>
      <c r="F268" s="204"/>
      <c r="G268" s="204"/>
      <c r="H268" s="204"/>
      <c r="I268" s="204"/>
      <c r="J268" s="204"/>
      <c r="K268" s="204"/>
      <c r="L268" s="204"/>
      <c r="M268" s="204"/>
      <c r="N268" s="204"/>
      <c r="O268" s="204"/>
      <c r="P268" s="204"/>
      <c r="Q268" s="203"/>
      <c r="R268" s="203"/>
      <c r="S268" s="203"/>
      <c r="T268" s="203"/>
      <c r="U268" s="203"/>
      <c r="V268" s="203"/>
      <c r="W268" s="203"/>
      <c r="X268" s="203"/>
      <c r="Y268" s="203"/>
      <c r="Z268" s="203"/>
    </row>
    <row r="269" ht="11.25" customHeight="1">
      <c r="A269" s="203"/>
      <c r="B269" s="204"/>
      <c r="C269" s="204"/>
      <c r="D269" s="204"/>
      <c r="E269" s="204"/>
      <c r="F269" s="204"/>
      <c r="G269" s="204"/>
      <c r="H269" s="204"/>
      <c r="I269" s="204"/>
      <c r="J269" s="204"/>
      <c r="K269" s="204"/>
      <c r="L269" s="204"/>
      <c r="M269" s="204"/>
      <c r="N269" s="204"/>
      <c r="O269" s="204"/>
      <c r="P269" s="204"/>
      <c r="Q269" s="203"/>
      <c r="R269" s="203"/>
      <c r="S269" s="203"/>
      <c r="T269" s="203"/>
      <c r="U269" s="203"/>
      <c r="V269" s="203"/>
      <c r="W269" s="203"/>
      <c r="X269" s="203"/>
      <c r="Y269" s="203"/>
      <c r="Z269" s="203"/>
    </row>
    <row r="270" ht="11.25" customHeight="1">
      <c r="A270" s="203"/>
      <c r="B270" s="204"/>
      <c r="C270" s="204"/>
      <c r="D270" s="204"/>
      <c r="E270" s="204"/>
      <c r="F270" s="204"/>
      <c r="G270" s="204"/>
      <c r="H270" s="204"/>
      <c r="I270" s="204"/>
      <c r="J270" s="204"/>
      <c r="K270" s="204"/>
      <c r="L270" s="204"/>
      <c r="M270" s="204"/>
      <c r="N270" s="204"/>
      <c r="O270" s="204"/>
      <c r="P270" s="204"/>
      <c r="Q270" s="203"/>
      <c r="R270" s="203"/>
      <c r="S270" s="203"/>
      <c r="T270" s="203"/>
      <c r="U270" s="203"/>
      <c r="V270" s="203"/>
      <c r="W270" s="203"/>
      <c r="X270" s="203"/>
      <c r="Y270" s="203"/>
      <c r="Z270" s="203"/>
    </row>
    <row r="271" ht="11.25" customHeight="1">
      <c r="A271" s="203"/>
      <c r="B271" s="204"/>
      <c r="C271" s="204"/>
      <c r="D271" s="204"/>
      <c r="E271" s="204"/>
      <c r="F271" s="204"/>
      <c r="G271" s="204"/>
      <c r="H271" s="204"/>
      <c r="I271" s="204"/>
      <c r="J271" s="204"/>
      <c r="K271" s="204"/>
      <c r="L271" s="204"/>
      <c r="M271" s="204"/>
      <c r="N271" s="204"/>
      <c r="O271" s="204"/>
      <c r="P271" s="204"/>
      <c r="Q271" s="203"/>
      <c r="R271" s="203"/>
      <c r="S271" s="203"/>
      <c r="T271" s="203"/>
      <c r="U271" s="203"/>
      <c r="V271" s="203"/>
      <c r="W271" s="203"/>
      <c r="X271" s="203"/>
      <c r="Y271" s="203"/>
      <c r="Z271" s="203"/>
    </row>
    <row r="272" ht="11.25" customHeight="1">
      <c r="A272" s="203"/>
      <c r="B272" s="204"/>
      <c r="C272" s="204"/>
      <c r="D272" s="204"/>
      <c r="E272" s="204"/>
      <c r="F272" s="204"/>
      <c r="G272" s="204"/>
      <c r="H272" s="204"/>
      <c r="I272" s="204"/>
      <c r="J272" s="204"/>
      <c r="K272" s="204"/>
      <c r="L272" s="204"/>
      <c r="M272" s="204"/>
      <c r="N272" s="204"/>
      <c r="O272" s="204"/>
      <c r="P272" s="204"/>
      <c r="Q272" s="203"/>
      <c r="R272" s="203"/>
      <c r="S272" s="203"/>
      <c r="T272" s="203"/>
      <c r="U272" s="203"/>
      <c r="V272" s="203"/>
      <c r="W272" s="203"/>
      <c r="X272" s="203"/>
      <c r="Y272" s="203"/>
      <c r="Z272" s="203"/>
    </row>
    <row r="273" ht="11.25" customHeight="1">
      <c r="A273" s="203"/>
      <c r="B273" s="204"/>
      <c r="C273" s="204"/>
      <c r="D273" s="204"/>
      <c r="E273" s="204"/>
      <c r="F273" s="204"/>
      <c r="G273" s="204"/>
      <c r="H273" s="204"/>
      <c r="I273" s="204"/>
      <c r="J273" s="204"/>
      <c r="K273" s="204"/>
      <c r="L273" s="204"/>
      <c r="M273" s="204"/>
      <c r="N273" s="204"/>
      <c r="O273" s="204"/>
      <c r="P273" s="204"/>
      <c r="Q273" s="203"/>
      <c r="R273" s="203"/>
      <c r="S273" s="203"/>
      <c r="T273" s="203"/>
      <c r="U273" s="203"/>
      <c r="V273" s="203"/>
      <c r="W273" s="203"/>
      <c r="X273" s="203"/>
      <c r="Y273" s="203"/>
      <c r="Z273" s="203"/>
    </row>
    <row r="274" ht="11.25" customHeight="1">
      <c r="A274" s="203"/>
      <c r="B274" s="204"/>
      <c r="C274" s="204"/>
      <c r="D274" s="204"/>
      <c r="E274" s="204"/>
      <c r="F274" s="204"/>
      <c r="G274" s="204"/>
      <c r="H274" s="204"/>
      <c r="I274" s="204"/>
      <c r="J274" s="204"/>
      <c r="K274" s="204"/>
      <c r="L274" s="204"/>
      <c r="M274" s="204"/>
      <c r="N274" s="204"/>
      <c r="O274" s="204"/>
      <c r="P274" s="204"/>
      <c r="Q274" s="203"/>
      <c r="R274" s="203"/>
      <c r="S274" s="203"/>
      <c r="T274" s="203"/>
      <c r="U274" s="203"/>
      <c r="V274" s="203"/>
      <c r="W274" s="203"/>
      <c r="X274" s="203"/>
      <c r="Y274" s="203"/>
      <c r="Z274" s="203"/>
    </row>
    <row r="275" ht="11.25" customHeight="1">
      <c r="A275" s="203"/>
      <c r="B275" s="204"/>
      <c r="C275" s="204"/>
      <c r="D275" s="204"/>
      <c r="E275" s="204"/>
      <c r="F275" s="204"/>
      <c r="G275" s="204"/>
      <c r="H275" s="204"/>
      <c r="I275" s="204"/>
      <c r="J275" s="204"/>
      <c r="K275" s="204"/>
      <c r="L275" s="204"/>
      <c r="M275" s="204"/>
      <c r="N275" s="204"/>
      <c r="O275" s="204"/>
      <c r="P275" s="204"/>
      <c r="Q275" s="203"/>
      <c r="R275" s="203"/>
      <c r="S275" s="203"/>
      <c r="T275" s="203"/>
      <c r="U275" s="203"/>
      <c r="V275" s="203"/>
      <c r="W275" s="203"/>
      <c r="X275" s="203"/>
      <c r="Y275" s="203"/>
      <c r="Z275" s="203"/>
    </row>
    <row r="276" ht="11.25" customHeight="1">
      <c r="A276" s="203"/>
      <c r="B276" s="204"/>
      <c r="C276" s="204"/>
      <c r="D276" s="204"/>
      <c r="E276" s="204"/>
      <c r="F276" s="204"/>
      <c r="G276" s="204"/>
      <c r="H276" s="204"/>
      <c r="I276" s="204"/>
      <c r="J276" s="204"/>
      <c r="K276" s="204"/>
      <c r="L276" s="204"/>
      <c r="M276" s="204"/>
      <c r="N276" s="204"/>
      <c r="O276" s="204"/>
      <c r="P276" s="204"/>
      <c r="Q276" s="203"/>
      <c r="R276" s="203"/>
      <c r="S276" s="203"/>
      <c r="T276" s="203"/>
      <c r="U276" s="203"/>
      <c r="V276" s="203"/>
      <c r="W276" s="203"/>
      <c r="X276" s="203"/>
      <c r="Y276" s="203"/>
      <c r="Z276" s="203"/>
    </row>
    <row r="277" ht="11.25" customHeight="1">
      <c r="A277" s="203"/>
      <c r="B277" s="204"/>
      <c r="C277" s="204"/>
      <c r="D277" s="204"/>
      <c r="E277" s="204"/>
      <c r="F277" s="204"/>
      <c r="G277" s="204"/>
      <c r="H277" s="204"/>
      <c r="I277" s="204"/>
      <c r="J277" s="204"/>
      <c r="K277" s="204"/>
      <c r="L277" s="204"/>
      <c r="M277" s="204"/>
      <c r="N277" s="204"/>
      <c r="O277" s="204"/>
      <c r="P277" s="204"/>
      <c r="Q277" s="203"/>
      <c r="R277" s="203"/>
      <c r="S277" s="203"/>
      <c r="T277" s="203"/>
      <c r="U277" s="203"/>
      <c r="V277" s="203"/>
      <c r="W277" s="203"/>
      <c r="X277" s="203"/>
      <c r="Y277" s="203"/>
      <c r="Z277" s="203"/>
    </row>
    <row r="278" ht="11.25" customHeight="1">
      <c r="A278" s="203"/>
      <c r="B278" s="204"/>
      <c r="C278" s="204"/>
      <c r="D278" s="204"/>
      <c r="E278" s="204"/>
      <c r="F278" s="204"/>
      <c r="G278" s="204"/>
      <c r="H278" s="204"/>
      <c r="I278" s="204"/>
      <c r="J278" s="204"/>
      <c r="K278" s="204"/>
      <c r="L278" s="204"/>
      <c r="M278" s="204"/>
      <c r="N278" s="204"/>
      <c r="O278" s="204"/>
      <c r="P278" s="204"/>
      <c r="Q278" s="203"/>
      <c r="R278" s="203"/>
      <c r="S278" s="203"/>
      <c r="T278" s="203"/>
      <c r="U278" s="203"/>
      <c r="V278" s="203"/>
      <c r="W278" s="203"/>
      <c r="X278" s="203"/>
      <c r="Y278" s="203"/>
      <c r="Z278" s="203"/>
    </row>
    <row r="279" ht="11.25" customHeight="1">
      <c r="A279" s="203"/>
      <c r="B279" s="204"/>
      <c r="C279" s="204"/>
      <c r="D279" s="204"/>
      <c r="E279" s="204"/>
      <c r="F279" s="204"/>
      <c r="G279" s="204"/>
      <c r="H279" s="204"/>
      <c r="I279" s="204"/>
      <c r="J279" s="204"/>
      <c r="K279" s="204"/>
      <c r="L279" s="204"/>
      <c r="M279" s="204"/>
      <c r="N279" s="204"/>
      <c r="O279" s="204"/>
      <c r="P279" s="204"/>
      <c r="Q279" s="203"/>
      <c r="R279" s="203"/>
      <c r="S279" s="203"/>
      <c r="T279" s="203"/>
      <c r="U279" s="203"/>
      <c r="V279" s="203"/>
      <c r="W279" s="203"/>
      <c r="X279" s="203"/>
      <c r="Y279" s="203"/>
      <c r="Z279" s="203"/>
    </row>
    <row r="280" ht="11.25" customHeight="1">
      <c r="A280" s="203"/>
      <c r="B280" s="204"/>
      <c r="C280" s="204"/>
      <c r="D280" s="204"/>
      <c r="E280" s="204"/>
      <c r="F280" s="204"/>
      <c r="G280" s="204"/>
      <c r="H280" s="204"/>
      <c r="I280" s="204"/>
      <c r="J280" s="204"/>
      <c r="K280" s="204"/>
      <c r="L280" s="204"/>
      <c r="M280" s="204"/>
      <c r="N280" s="204"/>
      <c r="O280" s="204"/>
      <c r="P280" s="204"/>
      <c r="Q280" s="203"/>
      <c r="R280" s="203"/>
      <c r="S280" s="203"/>
      <c r="T280" s="203"/>
      <c r="U280" s="203"/>
      <c r="V280" s="203"/>
      <c r="W280" s="203"/>
      <c r="X280" s="203"/>
      <c r="Y280" s="203"/>
      <c r="Z280" s="203"/>
    </row>
    <row r="281" ht="11.25" customHeight="1">
      <c r="A281" s="203"/>
      <c r="B281" s="204"/>
      <c r="C281" s="204"/>
      <c r="D281" s="204"/>
      <c r="E281" s="204"/>
      <c r="F281" s="204"/>
      <c r="G281" s="204"/>
      <c r="H281" s="204"/>
      <c r="I281" s="204"/>
      <c r="J281" s="204"/>
      <c r="K281" s="204"/>
      <c r="L281" s="204"/>
      <c r="M281" s="204"/>
      <c r="N281" s="204"/>
      <c r="O281" s="204"/>
      <c r="P281" s="204"/>
      <c r="Q281" s="203"/>
      <c r="R281" s="203"/>
      <c r="S281" s="203"/>
      <c r="T281" s="203"/>
      <c r="U281" s="203"/>
      <c r="V281" s="203"/>
      <c r="W281" s="203"/>
      <c r="X281" s="203"/>
      <c r="Y281" s="203"/>
      <c r="Z281" s="203"/>
    </row>
    <row r="282" ht="11.25" customHeight="1">
      <c r="A282" s="203"/>
      <c r="B282" s="204"/>
      <c r="C282" s="204"/>
      <c r="D282" s="204"/>
      <c r="E282" s="204"/>
      <c r="F282" s="204"/>
      <c r="G282" s="204"/>
      <c r="H282" s="204"/>
      <c r="I282" s="204"/>
      <c r="J282" s="204"/>
      <c r="K282" s="204"/>
      <c r="L282" s="204"/>
      <c r="M282" s="204"/>
      <c r="N282" s="204"/>
      <c r="O282" s="204"/>
      <c r="P282" s="204"/>
      <c r="Q282" s="203"/>
      <c r="R282" s="203"/>
      <c r="S282" s="203"/>
      <c r="T282" s="203"/>
      <c r="U282" s="203"/>
      <c r="V282" s="203"/>
      <c r="W282" s="203"/>
      <c r="X282" s="203"/>
      <c r="Y282" s="203"/>
      <c r="Z282" s="203"/>
    </row>
    <row r="283" ht="11.25" customHeight="1">
      <c r="A283" s="203"/>
      <c r="B283" s="204"/>
      <c r="C283" s="204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3"/>
      <c r="R283" s="203"/>
      <c r="S283" s="203"/>
      <c r="T283" s="203"/>
      <c r="U283" s="203"/>
      <c r="V283" s="203"/>
      <c r="W283" s="203"/>
      <c r="X283" s="203"/>
      <c r="Y283" s="203"/>
      <c r="Z283" s="203"/>
    </row>
    <row r="284" ht="11.25" customHeight="1">
      <c r="A284" s="203"/>
      <c r="B284" s="204"/>
      <c r="C284" s="204"/>
      <c r="D284" s="204"/>
      <c r="E284" s="204"/>
      <c r="F284" s="204"/>
      <c r="G284" s="204"/>
      <c r="H284" s="204"/>
      <c r="I284" s="204"/>
      <c r="J284" s="204"/>
      <c r="K284" s="204"/>
      <c r="L284" s="204"/>
      <c r="M284" s="204"/>
      <c r="N284" s="204"/>
      <c r="O284" s="204"/>
      <c r="P284" s="204"/>
      <c r="Q284" s="203"/>
      <c r="R284" s="203"/>
      <c r="S284" s="203"/>
      <c r="T284" s="203"/>
      <c r="U284" s="203"/>
      <c r="V284" s="203"/>
      <c r="W284" s="203"/>
      <c r="X284" s="203"/>
      <c r="Y284" s="203"/>
      <c r="Z284" s="203"/>
    </row>
    <row r="285" ht="11.25" customHeight="1">
      <c r="A285" s="203"/>
      <c r="B285" s="204"/>
      <c r="C285" s="204"/>
      <c r="D285" s="204"/>
      <c r="E285" s="204"/>
      <c r="F285" s="204"/>
      <c r="G285" s="204"/>
      <c r="H285" s="204"/>
      <c r="I285" s="204"/>
      <c r="J285" s="204"/>
      <c r="K285" s="204"/>
      <c r="L285" s="204"/>
      <c r="M285" s="204"/>
      <c r="N285" s="204"/>
      <c r="O285" s="204"/>
      <c r="P285" s="204"/>
      <c r="Q285" s="203"/>
      <c r="R285" s="203"/>
      <c r="S285" s="203"/>
      <c r="T285" s="203"/>
      <c r="U285" s="203"/>
      <c r="V285" s="203"/>
      <c r="W285" s="203"/>
      <c r="X285" s="203"/>
      <c r="Y285" s="203"/>
      <c r="Z285" s="203"/>
    </row>
    <row r="286" ht="11.25" customHeight="1">
      <c r="A286" s="203"/>
      <c r="B286" s="204"/>
      <c r="C286" s="204"/>
      <c r="D286" s="204"/>
      <c r="E286" s="204"/>
      <c r="F286" s="204"/>
      <c r="G286" s="204"/>
      <c r="H286" s="204"/>
      <c r="I286" s="204"/>
      <c r="J286" s="204"/>
      <c r="K286" s="204"/>
      <c r="L286" s="204"/>
      <c r="M286" s="204"/>
      <c r="N286" s="204"/>
      <c r="O286" s="204"/>
      <c r="P286" s="204"/>
      <c r="Q286" s="203"/>
      <c r="R286" s="203"/>
      <c r="S286" s="203"/>
      <c r="T286" s="203"/>
      <c r="U286" s="203"/>
      <c r="V286" s="203"/>
      <c r="W286" s="203"/>
      <c r="X286" s="203"/>
      <c r="Y286" s="203"/>
      <c r="Z286" s="203"/>
    </row>
    <row r="287" ht="11.25" customHeight="1">
      <c r="A287" s="203"/>
      <c r="B287" s="204"/>
      <c r="C287" s="204"/>
      <c r="D287" s="204"/>
      <c r="E287" s="204"/>
      <c r="F287" s="204"/>
      <c r="G287" s="204"/>
      <c r="H287" s="204"/>
      <c r="I287" s="204"/>
      <c r="J287" s="204"/>
      <c r="K287" s="204"/>
      <c r="L287" s="204"/>
      <c r="M287" s="204"/>
      <c r="N287" s="204"/>
      <c r="O287" s="204"/>
      <c r="P287" s="204"/>
      <c r="Q287" s="203"/>
      <c r="R287" s="203"/>
      <c r="S287" s="203"/>
      <c r="T287" s="203"/>
      <c r="U287" s="203"/>
      <c r="V287" s="203"/>
      <c r="W287" s="203"/>
      <c r="X287" s="203"/>
      <c r="Y287" s="203"/>
      <c r="Z287" s="203"/>
    </row>
    <row r="288" ht="11.25" customHeight="1">
      <c r="A288" s="203"/>
      <c r="B288" s="204"/>
      <c r="C288" s="204"/>
      <c r="D288" s="204"/>
      <c r="E288" s="204"/>
      <c r="F288" s="204"/>
      <c r="G288" s="204"/>
      <c r="H288" s="204"/>
      <c r="I288" s="204"/>
      <c r="J288" s="204"/>
      <c r="K288" s="204"/>
      <c r="L288" s="204"/>
      <c r="M288" s="204"/>
      <c r="N288" s="204"/>
      <c r="O288" s="204"/>
      <c r="P288" s="204"/>
      <c r="Q288" s="203"/>
      <c r="R288" s="203"/>
      <c r="S288" s="203"/>
      <c r="T288" s="203"/>
      <c r="U288" s="203"/>
      <c r="V288" s="203"/>
      <c r="W288" s="203"/>
      <c r="X288" s="203"/>
      <c r="Y288" s="203"/>
      <c r="Z288" s="203"/>
    </row>
    <row r="289" ht="11.25" customHeight="1">
      <c r="A289" s="203"/>
      <c r="B289" s="204"/>
      <c r="C289" s="204"/>
      <c r="D289" s="204"/>
      <c r="E289" s="204"/>
      <c r="F289" s="204"/>
      <c r="G289" s="204"/>
      <c r="H289" s="204"/>
      <c r="I289" s="204"/>
      <c r="J289" s="204"/>
      <c r="K289" s="204"/>
      <c r="L289" s="204"/>
      <c r="M289" s="204"/>
      <c r="N289" s="204"/>
      <c r="O289" s="204"/>
      <c r="P289" s="204"/>
      <c r="Q289" s="203"/>
      <c r="R289" s="203"/>
      <c r="S289" s="203"/>
      <c r="T289" s="203"/>
      <c r="U289" s="203"/>
      <c r="V289" s="203"/>
      <c r="W289" s="203"/>
      <c r="X289" s="203"/>
      <c r="Y289" s="203"/>
      <c r="Z289" s="203"/>
    </row>
    <row r="290" ht="11.25" customHeight="1">
      <c r="A290" s="203"/>
      <c r="B290" s="204"/>
      <c r="C290" s="204"/>
      <c r="D290" s="204"/>
      <c r="E290" s="204"/>
      <c r="F290" s="204"/>
      <c r="G290" s="204"/>
      <c r="H290" s="204"/>
      <c r="I290" s="204"/>
      <c r="J290" s="204"/>
      <c r="K290" s="204"/>
      <c r="L290" s="204"/>
      <c r="M290" s="204"/>
      <c r="N290" s="204"/>
      <c r="O290" s="204"/>
      <c r="P290" s="204"/>
      <c r="Q290" s="203"/>
      <c r="R290" s="203"/>
      <c r="S290" s="203"/>
      <c r="T290" s="203"/>
      <c r="U290" s="203"/>
      <c r="V290" s="203"/>
      <c r="W290" s="203"/>
      <c r="X290" s="203"/>
      <c r="Y290" s="203"/>
      <c r="Z290" s="203"/>
    </row>
    <row r="291" ht="11.25" customHeight="1">
      <c r="A291" s="203"/>
      <c r="B291" s="204"/>
      <c r="C291" s="204"/>
      <c r="D291" s="204"/>
      <c r="E291" s="204"/>
      <c r="F291" s="204"/>
      <c r="G291" s="204"/>
      <c r="H291" s="204"/>
      <c r="I291" s="204"/>
      <c r="J291" s="204"/>
      <c r="K291" s="204"/>
      <c r="L291" s="204"/>
      <c r="M291" s="204"/>
      <c r="N291" s="204"/>
      <c r="O291" s="204"/>
      <c r="P291" s="204"/>
      <c r="Q291" s="203"/>
      <c r="R291" s="203"/>
      <c r="S291" s="203"/>
      <c r="T291" s="203"/>
      <c r="U291" s="203"/>
      <c r="V291" s="203"/>
      <c r="W291" s="203"/>
      <c r="X291" s="203"/>
      <c r="Y291" s="203"/>
      <c r="Z291" s="203"/>
    </row>
    <row r="292" ht="11.25" customHeight="1">
      <c r="A292" s="203"/>
      <c r="B292" s="204"/>
      <c r="C292" s="204"/>
      <c r="D292" s="204"/>
      <c r="E292" s="204"/>
      <c r="F292" s="204"/>
      <c r="G292" s="204"/>
      <c r="H292" s="204"/>
      <c r="I292" s="204"/>
      <c r="J292" s="204"/>
      <c r="K292" s="204"/>
      <c r="L292" s="204"/>
      <c r="M292" s="204"/>
      <c r="N292" s="204"/>
      <c r="O292" s="204"/>
      <c r="P292" s="204"/>
      <c r="Q292" s="203"/>
      <c r="R292" s="203"/>
      <c r="S292" s="203"/>
      <c r="T292" s="203"/>
      <c r="U292" s="203"/>
      <c r="V292" s="203"/>
      <c r="W292" s="203"/>
      <c r="X292" s="203"/>
      <c r="Y292" s="203"/>
      <c r="Z292" s="203"/>
    </row>
    <row r="293" ht="11.25" customHeight="1">
      <c r="A293" s="203"/>
      <c r="B293" s="204"/>
      <c r="C293" s="204"/>
      <c r="D293" s="204"/>
      <c r="E293" s="204"/>
      <c r="F293" s="204"/>
      <c r="G293" s="204"/>
      <c r="H293" s="204"/>
      <c r="I293" s="204"/>
      <c r="J293" s="204"/>
      <c r="K293" s="204"/>
      <c r="L293" s="204"/>
      <c r="M293" s="204"/>
      <c r="N293" s="204"/>
      <c r="O293" s="204"/>
      <c r="P293" s="204"/>
      <c r="Q293" s="203"/>
      <c r="R293" s="203"/>
      <c r="S293" s="203"/>
      <c r="T293" s="203"/>
      <c r="U293" s="203"/>
      <c r="V293" s="203"/>
      <c r="W293" s="203"/>
      <c r="X293" s="203"/>
      <c r="Y293" s="203"/>
      <c r="Z293" s="203"/>
    </row>
    <row r="294" ht="11.25" customHeight="1">
      <c r="A294" s="203"/>
      <c r="B294" s="204"/>
      <c r="C294" s="204"/>
      <c r="D294" s="204"/>
      <c r="E294" s="204"/>
      <c r="F294" s="204"/>
      <c r="G294" s="204"/>
      <c r="H294" s="204"/>
      <c r="I294" s="204"/>
      <c r="J294" s="204"/>
      <c r="K294" s="204"/>
      <c r="L294" s="204"/>
      <c r="M294" s="204"/>
      <c r="N294" s="204"/>
      <c r="O294" s="204"/>
      <c r="P294" s="204"/>
      <c r="Q294" s="203"/>
      <c r="R294" s="203"/>
      <c r="S294" s="203"/>
      <c r="T294" s="203"/>
      <c r="U294" s="203"/>
      <c r="V294" s="203"/>
      <c r="W294" s="203"/>
      <c r="X294" s="203"/>
      <c r="Y294" s="203"/>
      <c r="Z294" s="203"/>
    </row>
    <row r="295" ht="11.25" customHeight="1">
      <c r="A295" s="203"/>
      <c r="B295" s="204"/>
      <c r="C295" s="204"/>
      <c r="D295" s="204"/>
      <c r="E295" s="204"/>
      <c r="F295" s="204"/>
      <c r="G295" s="204"/>
      <c r="H295" s="204"/>
      <c r="I295" s="204"/>
      <c r="J295" s="204"/>
      <c r="K295" s="204"/>
      <c r="L295" s="204"/>
      <c r="M295" s="204"/>
      <c r="N295" s="204"/>
      <c r="O295" s="204"/>
      <c r="P295" s="204"/>
      <c r="Q295" s="203"/>
      <c r="R295" s="203"/>
      <c r="S295" s="203"/>
      <c r="T295" s="203"/>
      <c r="U295" s="203"/>
      <c r="V295" s="203"/>
      <c r="W295" s="203"/>
      <c r="X295" s="203"/>
      <c r="Y295" s="203"/>
      <c r="Z295" s="203"/>
    </row>
    <row r="296" ht="11.25" customHeight="1">
      <c r="A296" s="203"/>
      <c r="B296" s="204"/>
      <c r="C296" s="204"/>
      <c r="D296" s="204"/>
      <c r="E296" s="204"/>
      <c r="F296" s="204"/>
      <c r="G296" s="204"/>
      <c r="H296" s="204"/>
      <c r="I296" s="204"/>
      <c r="J296" s="204"/>
      <c r="K296" s="204"/>
      <c r="L296" s="204"/>
      <c r="M296" s="204"/>
      <c r="N296" s="204"/>
      <c r="O296" s="204"/>
      <c r="P296" s="204"/>
      <c r="Q296" s="203"/>
      <c r="R296" s="203"/>
      <c r="S296" s="203"/>
      <c r="T296" s="203"/>
      <c r="U296" s="203"/>
      <c r="V296" s="203"/>
      <c r="W296" s="203"/>
      <c r="X296" s="203"/>
      <c r="Y296" s="203"/>
      <c r="Z296" s="203"/>
    </row>
    <row r="297" ht="11.25" customHeight="1">
      <c r="A297" s="203"/>
      <c r="B297" s="204"/>
      <c r="C297" s="204"/>
      <c r="D297" s="204"/>
      <c r="E297" s="204"/>
      <c r="F297" s="204"/>
      <c r="G297" s="204"/>
      <c r="H297" s="204"/>
      <c r="I297" s="204"/>
      <c r="J297" s="204"/>
      <c r="K297" s="204"/>
      <c r="L297" s="204"/>
      <c r="M297" s="204"/>
      <c r="N297" s="204"/>
      <c r="O297" s="204"/>
      <c r="P297" s="204"/>
      <c r="Q297" s="203"/>
      <c r="R297" s="203"/>
      <c r="S297" s="203"/>
      <c r="T297" s="203"/>
      <c r="U297" s="203"/>
      <c r="V297" s="203"/>
      <c r="W297" s="203"/>
      <c r="X297" s="203"/>
      <c r="Y297" s="203"/>
      <c r="Z297" s="203"/>
    </row>
    <row r="298" ht="11.25" customHeight="1">
      <c r="A298" s="203"/>
      <c r="B298" s="204"/>
      <c r="C298" s="204"/>
      <c r="D298" s="204"/>
      <c r="E298" s="204"/>
      <c r="F298" s="204"/>
      <c r="G298" s="204"/>
      <c r="H298" s="204"/>
      <c r="I298" s="204"/>
      <c r="J298" s="204"/>
      <c r="K298" s="204"/>
      <c r="L298" s="204"/>
      <c r="M298" s="204"/>
      <c r="N298" s="204"/>
      <c r="O298" s="204"/>
      <c r="P298" s="204"/>
      <c r="Q298" s="203"/>
      <c r="R298" s="203"/>
      <c r="S298" s="203"/>
      <c r="T298" s="203"/>
      <c r="U298" s="203"/>
      <c r="V298" s="203"/>
      <c r="W298" s="203"/>
      <c r="X298" s="203"/>
      <c r="Y298" s="203"/>
      <c r="Z298" s="203"/>
    </row>
    <row r="299" ht="11.25" customHeight="1">
      <c r="A299" s="203"/>
      <c r="B299" s="204"/>
      <c r="C299" s="204"/>
      <c r="D299" s="204"/>
      <c r="E299" s="204"/>
      <c r="F299" s="204"/>
      <c r="G299" s="204"/>
      <c r="H299" s="204"/>
      <c r="I299" s="204"/>
      <c r="J299" s="204"/>
      <c r="K299" s="204"/>
      <c r="L299" s="204"/>
      <c r="M299" s="204"/>
      <c r="N299" s="204"/>
      <c r="O299" s="204"/>
      <c r="P299" s="204"/>
      <c r="Q299" s="203"/>
      <c r="R299" s="203"/>
      <c r="S299" s="203"/>
      <c r="T299" s="203"/>
      <c r="U299" s="203"/>
      <c r="V299" s="203"/>
      <c r="W299" s="203"/>
      <c r="X299" s="203"/>
      <c r="Y299" s="203"/>
      <c r="Z299" s="203"/>
    </row>
    <row r="300" ht="11.25" customHeight="1">
      <c r="A300" s="203"/>
      <c r="B300" s="204"/>
      <c r="C300" s="204"/>
      <c r="D300" s="204"/>
      <c r="E300" s="204"/>
      <c r="F300" s="204"/>
      <c r="G300" s="204"/>
      <c r="H300" s="204"/>
      <c r="I300" s="204"/>
      <c r="J300" s="204"/>
      <c r="K300" s="204"/>
      <c r="L300" s="204"/>
      <c r="M300" s="204"/>
      <c r="N300" s="204"/>
      <c r="O300" s="204"/>
      <c r="P300" s="204"/>
      <c r="Q300" s="203"/>
      <c r="R300" s="203"/>
      <c r="S300" s="203"/>
      <c r="T300" s="203"/>
      <c r="U300" s="203"/>
      <c r="V300" s="203"/>
      <c r="W300" s="203"/>
      <c r="X300" s="203"/>
      <c r="Y300" s="203"/>
      <c r="Z300" s="203"/>
    </row>
    <row r="301" ht="11.25" customHeight="1">
      <c r="A301" s="203"/>
      <c r="B301" s="204"/>
      <c r="C301" s="204"/>
      <c r="D301" s="204"/>
      <c r="E301" s="204"/>
      <c r="F301" s="204"/>
      <c r="G301" s="204"/>
      <c r="H301" s="204"/>
      <c r="I301" s="204"/>
      <c r="J301" s="204"/>
      <c r="K301" s="204"/>
      <c r="L301" s="204"/>
      <c r="M301" s="204"/>
      <c r="N301" s="204"/>
      <c r="O301" s="204"/>
      <c r="P301" s="204"/>
      <c r="Q301" s="203"/>
      <c r="R301" s="203"/>
      <c r="S301" s="203"/>
      <c r="T301" s="203"/>
      <c r="U301" s="203"/>
      <c r="V301" s="203"/>
      <c r="W301" s="203"/>
      <c r="X301" s="203"/>
      <c r="Y301" s="203"/>
      <c r="Z301" s="203"/>
    </row>
    <row r="302" ht="11.25" customHeight="1">
      <c r="A302" s="203"/>
      <c r="B302" s="204"/>
      <c r="C302" s="204"/>
      <c r="D302" s="204"/>
      <c r="E302" s="204"/>
      <c r="F302" s="204"/>
      <c r="G302" s="204"/>
      <c r="H302" s="204"/>
      <c r="I302" s="204"/>
      <c r="J302" s="204"/>
      <c r="K302" s="204"/>
      <c r="L302" s="204"/>
      <c r="M302" s="204"/>
      <c r="N302" s="204"/>
      <c r="O302" s="204"/>
      <c r="P302" s="204"/>
      <c r="Q302" s="203"/>
      <c r="R302" s="203"/>
      <c r="S302" s="203"/>
      <c r="T302" s="203"/>
      <c r="U302" s="203"/>
      <c r="V302" s="203"/>
      <c r="W302" s="203"/>
      <c r="X302" s="203"/>
      <c r="Y302" s="203"/>
      <c r="Z302" s="203"/>
    </row>
    <row r="303" ht="11.25" customHeight="1">
      <c r="A303" s="203"/>
      <c r="B303" s="204"/>
      <c r="C303" s="204"/>
      <c r="D303" s="204"/>
      <c r="E303" s="204"/>
      <c r="F303" s="204"/>
      <c r="G303" s="204"/>
      <c r="H303" s="204"/>
      <c r="I303" s="204"/>
      <c r="J303" s="204"/>
      <c r="K303" s="204"/>
      <c r="L303" s="204"/>
      <c r="M303" s="204"/>
      <c r="N303" s="204"/>
      <c r="O303" s="204"/>
      <c r="P303" s="204"/>
      <c r="Q303" s="203"/>
      <c r="R303" s="203"/>
      <c r="S303" s="203"/>
      <c r="T303" s="203"/>
      <c r="U303" s="203"/>
      <c r="V303" s="203"/>
      <c r="W303" s="203"/>
      <c r="X303" s="203"/>
      <c r="Y303" s="203"/>
      <c r="Z303" s="203"/>
    </row>
    <row r="304" ht="11.25" customHeight="1">
      <c r="A304" s="203"/>
      <c r="B304" s="204"/>
      <c r="C304" s="204"/>
      <c r="D304" s="204"/>
      <c r="E304" s="204"/>
      <c r="F304" s="204"/>
      <c r="G304" s="204"/>
      <c r="H304" s="204"/>
      <c r="I304" s="204"/>
      <c r="J304" s="204"/>
      <c r="K304" s="204"/>
      <c r="L304" s="204"/>
      <c r="M304" s="204"/>
      <c r="N304" s="204"/>
      <c r="O304" s="204"/>
      <c r="P304" s="204"/>
      <c r="Q304" s="203"/>
      <c r="R304" s="203"/>
      <c r="S304" s="203"/>
      <c r="T304" s="203"/>
      <c r="U304" s="203"/>
      <c r="V304" s="203"/>
      <c r="W304" s="203"/>
      <c r="X304" s="203"/>
      <c r="Y304" s="203"/>
      <c r="Z304" s="203"/>
    </row>
    <row r="305" ht="11.25" customHeight="1">
      <c r="A305" s="203"/>
      <c r="B305" s="204"/>
      <c r="C305" s="204"/>
      <c r="D305" s="204"/>
      <c r="E305" s="204"/>
      <c r="F305" s="204"/>
      <c r="G305" s="204"/>
      <c r="H305" s="204"/>
      <c r="I305" s="204"/>
      <c r="J305" s="204"/>
      <c r="K305" s="204"/>
      <c r="L305" s="204"/>
      <c r="M305" s="204"/>
      <c r="N305" s="204"/>
      <c r="O305" s="204"/>
      <c r="P305" s="204"/>
      <c r="Q305" s="203"/>
      <c r="R305" s="203"/>
      <c r="S305" s="203"/>
      <c r="T305" s="203"/>
      <c r="U305" s="203"/>
      <c r="V305" s="203"/>
      <c r="W305" s="203"/>
      <c r="X305" s="203"/>
      <c r="Y305" s="203"/>
      <c r="Z305" s="203"/>
    </row>
    <row r="306" ht="11.25" customHeight="1">
      <c r="A306" s="203"/>
      <c r="B306" s="204"/>
      <c r="C306" s="204"/>
      <c r="D306" s="204"/>
      <c r="E306" s="204"/>
      <c r="F306" s="204"/>
      <c r="G306" s="204"/>
      <c r="H306" s="204"/>
      <c r="I306" s="204"/>
      <c r="J306" s="204"/>
      <c r="K306" s="204"/>
      <c r="L306" s="204"/>
      <c r="M306" s="204"/>
      <c r="N306" s="204"/>
      <c r="O306" s="204"/>
      <c r="P306" s="204"/>
      <c r="Q306" s="203"/>
      <c r="R306" s="203"/>
      <c r="S306" s="203"/>
      <c r="T306" s="203"/>
      <c r="U306" s="203"/>
      <c r="V306" s="203"/>
      <c r="W306" s="203"/>
      <c r="X306" s="203"/>
      <c r="Y306" s="203"/>
      <c r="Z306" s="203"/>
    </row>
    <row r="307" ht="11.25" customHeight="1">
      <c r="A307" s="203"/>
      <c r="B307" s="204"/>
      <c r="C307" s="204"/>
      <c r="D307" s="204"/>
      <c r="E307" s="204"/>
      <c r="F307" s="204"/>
      <c r="G307" s="204"/>
      <c r="H307" s="204"/>
      <c r="I307" s="204"/>
      <c r="J307" s="204"/>
      <c r="K307" s="204"/>
      <c r="L307" s="204"/>
      <c r="M307" s="204"/>
      <c r="N307" s="204"/>
      <c r="O307" s="204"/>
      <c r="P307" s="204"/>
      <c r="Q307" s="203"/>
      <c r="R307" s="203"/>
      <c r="S307" s="203"/>
      <c r="T307" s="203"/>
      <c r="U307" s="203"/>
      <c r="V307" s="203"/>
      <c r="W307" s="203"/>
      <c r="X307" s="203"/>
      <c r="Y307" s="203"/>
      <c r="Z307" s="203"/>
    </row>
    <row r="308" ht="11.25" customHeight="1">
      <c r="A308" s="203"/>
      <c r="B308" s="204"/>
      <c r="C308" s="204"/>
      <c r="D308" s="204"/>
      <c r="E308" s="204"/>
      <c r="F308" s="204"/>
      <c r="G308" s="204"/>
      <c r="H308" s="204"/>
      <c r="I308" s="204"/>
      <c r="J308" s="204"/>
      <c r="K308" s="204"/>
      <c r="L308" s="204"/>
      <c r="M308" s="204"/>
      <c r="N308" s="204"/>
      <c r="O308" s="204"/>
      <c r="P308" s="204"/>
      <c r="Q308" s="203"/>
      <c r="R308" s="203"/>
      <c r="S308" s="203"/>
      <c r="T308" s="203"/>
      <c r="U308" s="203"/>
      <c r="V308" s="203"/>
      <c r="W308" s="203"/>
      <c r="X308" s="203"/>
      <c r="Y308" s="203"/>
      <c r="Z308" s="203"/>
    </row>
    <row r="309" ht="11.25" customHeight="1">
      <c r="A309" s="203"/>
      <c r="B309" s="204"/>
      <c r="C309" s="204"/>
      <c r="D309" s="204"/>
      <c r="E309" s="204"/>
      <c r="F309" s="204"/>
      <c r="G309" s="204"/>
      <c r="H309" s="204"/>
      <c r="I309" s="204"/>
      <c r="J309" s="204"/>
      <c r="K309" s="204"/>
      <c r="L309" s="204"/>
      <c r="M309" s="204"/>
      <c r="N309" s="204"/>
      <c r="O309" s="204"/>
      <c r="P309" s="204"/>
      <c r="Q309" s="203"/>
      <c r="R309" s="203"/>
      <c r="S309" s="203"/>
      <c r="T309" s="203"/>
      <c r="U309" s="203"/>
      <c r="V309" s="203"/>
      <c r="W309" s="203"/>
      <c r="X309" s="203"/>
      <c r="Y309" s="203"/>
      <c r="Z309" s="203"/>
    </row>
    <row r="310" ht="11.25" customHeight="1">
      <c r="A310" s="203"/>
      <c r="B310" s="204"/>
      <c r="C310" s="204"/>
      <c r="D310" s="204"/>
      <c r="E310" s="204"/>
      <c r="F310" s="204"/>
      <c r="G310" s="204"/>
      <c r="H310" s="204"/>
      <c r="I310" s="204"/>
      <c r="J310" s="204"/>
      <c r="K310" s="204"/>
      <c r="L310" s="204"/>
      <c r="M310" s="204"/>
      <c r="N310" s="204"/>
      <c r="O310" s="204"/>
      <c r="P310" s="204"/>
      <c r="Q310" s="203"/>
      <c r="R310" s="203"/>
      <c r="S310" s="203"/>
      <c r="T310" s="203"/>
      <c r="U310" s="203"/>
      <c r="V310" s="203"/>
      <c r="W310" s="203"/>
      <c r="X310" s="203"/>
      <c r="Y310" s="203"/>
      <c r="Z310" s="203"/>
    </row>
    <row r="311" ht="11.25" customHeight="1">
      <c r="A311" s="203"/>
      <c r="B311" s="204"/>
      <c r="C311" s="204"/>
      <c r="D311" s="204"/>
      <c r="E311" s="204"/>
      <c r="F311" s="204"/>
      <c r="G311" s="204"/>
      <c r="H311" s="204"/>
      <c r="I311" s="204"/>
      <c r="J311" s="204"/>
      <c r="K311" s="204"/>
      <c r="L311" s="204"/>
      <c r="M311" s="204"/>
      <c r="N311" s="204"/>
      <c r="O311" s="204"/>
      <c r="P311" s="204"/>
      <c r="Q311" s="203"/>
      <c r="R311" s="203"/>
      <c r="S311" s="203"/>
      <c r="T311" s="203"/>
      <c r="U311" s="203"/>
      <c r="V311" s="203"/>
      <c r="W311" s="203"/>
      <c r="X311" s="203"/>
      <c r="Y311" s="203"/>
      <c r="Z311" s="203"/>
    </row>
    <row r="312" ht="11.25" customHeight="1">
      <c r="A312" s="203"/>
      <c r="B312" s="204"/>
      <c r="C312" s="204"/>
      <c r="D312" s="204"/>
      <c r="E312" s="204"/>
      <c r="F312" s="204"/>
      <c r="G312" s="204"/>
      <c r="H312" s="204"/>
      <c r="I312" s="204"/>
      <c r="J312" s="204"/>
      <c r="K312" s="204"/>
      <c r="L312" s="204"/>
      <c r="M312" s="204"/>
      <c r="N312" s="204"/>
      <c r="O312" s="204"/>
      <c r="P312" s="204"/>
      <c r="Q312" s="203"/>
      <c r="R312" s="203"/>
      <c r="S312" s="203"/>
      <c r="T312" s="203"/>
      <c r="U312" s="203"/>
      <c r="V312" s="203"/>
      <c r="W312" s="203"/>
      <c r="X312" s="203"/>
      <c r="Y312" s="203"/>
      <c r="Z312" s="203"/>
    </row>
    <row r="313" ht="11.25" customHeight="1">
      <c r="A313" s="203"/>
      <c r="B313" s="204"/>
      <c r="C313" s="204"/>
      <c r="D313" s="204"/>
      <c r="E313" s="204"/>
      <c r="F313" s="204"/>
      <c r="G313" s="204"/>
      <c r="H313" s="204"/>
      <c r="I313" s="204"/>
      <c r="J313" s="204"/>
      <c r="K313" s="204"/>
      <c r="L313" s="204"/>
      <c r="M313" s="204"/>
      <c r="N313" s="204"/>
      <c r="O313" s="204"/>
      <c r="P313" s="204"/>
      <c r="Q313" s="203"/>
      <c r="R313" s="203"/>
      <c r="S313" s="203"/>
      <c r="T313" s="203"/>
      <c r="U313" s="203"/>
      <c r="V313" s="203"/>
      <c r="W313" s="203"/>
      <c r="X313" s="203"/>
      <c r="Y313" s="203"/>
      <c r="Z313" s="203"/>
    </row>
    <row r="314" ht="11.25" customHeight="1">
      <c r="A314" s="203"/>
      <c r="B314" s="204"/>
      <c r="C314" s="204"/>
      <c r="D314" s="204"/>
      <c r="E314" s="204"/>
      <c r="F314" s="204"/>
      <c r="G314" s="204"/>
      <c r="H314" s="204"/>
      <c r="I314" s="204"/>
      <c r="J314" s="204"/>
      <c r="K314" s="204"/>
      <c r="L314" s="204"/>
      <c r="M314" s="204"/>
      <c r="N314" s="204"/>
      <c r="O314" s="204"/>
      <c r="P314" s="204"/>
      <c r="Q314" s="203"/>
      <c r="R314" s="203"/>
      <c r="S314" s="203"/>
      <c r="T314" s="203"/>
      <c r="U314" s="203"/>
      <c r="V314" s="203"/>
      <c r="W314" s="203"/>
      <c r="X314" s="203"/>
      <c r="Y314" s="203"/>
      <c r="Z314" s="203"/>
    </row>
    <row r="315" ht="11.25" customHeight="1">
      <c r="A315" s="203"/>
      <c r="B315" s="204"/>
      <c r="C315" s="204"/>
      <c r="D315" s="204"/>
      <c r="E315" s="204"/>
      <c r="F315" s="204"/>
      <c r="G315" s="204"/>
      <c r="H315" s="204"/>
      <c r="I315" s="204"/>
      <c r="J315" s="204"/>
      <c r="K315" s="204"/>
      <c r="L315" s="204"/>
      <c r="M315" s="204"/>
      <c r="N315" s="204"/>
      <c r="O315" s="204"/>
      <c r="P315" s="204"/>
      <c r="Q315" s="203"/>
      <c r="R315" s="203"/>
      <c r="S315" s="203"/>
      <c r="T315" s="203"/>
      <c r="U315" s="203"/>
      <c r="V315" s="203"/>
      <c r="W315" s="203"/>
      <c r="X315" s="203"/>
      <c r="Y315" s="203"/>
      <c r="Z315" s="203"/>
    </row>
    <row r="316" ht="11.25" customHeight="1">
      <c r="A316" s="203"/>
      <c r="B316" s="204"/>
      <c r="C316" s="204"/>
      <c r="D316" s="204"/>
      <c r="E316" s="204"/>
      <c r="F316" s="204"/>
      <c r="G316" s="204"/>
      <c r="H316" s="204"/>
      <c r="I316" s="204"/>
      <c r="J316" s="204"/>
      <c r="K316" s="204"/>
      <c r="L316" s="204"/>
      <c r="M316" s="204"/>
      <c r="N316" s="204"/>
      <c r="O316" s="204"/>
      <c r="P316" s="204"/>
      <c r="Q316" s="203"/>
      <c r="R316" s="203"/>
      <c r="S316" s="203"/>
      <c r="T316" s="203"/>
      <c r="U316" s="203"/>
      <c r="V316" s="203"/>
      <c r="W316" s="203"/>
      <c r="X316" s="203"/>
      <c r="Y316" s="203"/>
      <c r="Z316" s="203"/>
    </row>
    <row r="317" ht="11.25" customHeight="1">
      <c r="A317" s="203"/>
      <c r="B317" s="204"/>
      <c r="C317" s="204"/>
      <c r="D317" s="204"/>
      <c r="E317" s="204"/>
      <c r="F317" s="204"/>
      <c r="G317" s="204"/>
      <c r="H317" s="204"/>
      <c r="I317" s="204"/>
      <c r="J317" s="204"/>
      <c r="K317" s="204"/>
      <c r="L317" s="204"/>
      <c r="M317" s="204"/>
      <c r="N317" s="204"/>
      <c r="O317" s="204"/>
      <c r="P317" s="204"/>
      <c r="Q317" s="203"/>
      <c r="R317" s="203"/>
      <c r="S317" s="203"/>
      <c r="T317" s="203"/>
      <c r="U317" s="203"/>
      <c r="V317" s="203"/>
      <c r="W317" s="203"/>
      <c r="X317" s="203"/>
      <c r="Y317" s="203"/>
      <c r="Z317" s="203"/>
    </row>
    <row r="318" ht="11.25" customHeight="1">
      <c r="A318" s="203"/>
      <c r="B318" s="204"/>
      <c r="C318" s="204"/>
      <c r="D318" s="204"/>
      <c r="E318" s="204"/>
      <c r="F318" s="204"/>
      <c r="G318" s="204"/>
      <c r="H318" s="204"/>
      <c r="I318" s="204"/>
      <c r="J318" s="204"/>
      <c r="K318" s="204"/>
      <c r="L318" s="204"/>
      <c r="M318" s="204"/>
      <c r="N318" s="204"/>
      <c r="O318" s="204"/>
      <c r="P318" s="204"/>
      <c r="Q318" s="203"/>
      <c r="R318" s="203"/>
      <c r="S318" s="203"/>
      <c r="T318" s="203"/>
      <c r="U318" s="203"/>
      <c r="V318" s="203"/>
      <c r="W318" s="203"/>
      <c r="X318" s="203"/>
      <c r="Y318" s="203"/>
      <c r="Z318" s="203"/>
    </row>
    <row r="319" ht="11.25" customHeight="1">
      <c r="A319" s="203"/>
      <c r="B319" s="204"/>
      <c r="C319" s="204"/>
      <c r="D319" s="204"/>
      <c r="E319" s="204"/>
      <c r="F319" s="204"/>
      <c r="G319" s="204"/>
      <c r="H319" s="204"/>
      <c r="I319" s="204"/>
      <c r="J319" s="204"/>
      <c r="K319" s="204"/>
      <c r="L319" s="204"/>
      <c r="M319" s="204"/>
      <c r="N319" s="204"/>
      <c r="O319" s="204"/>
      <c r="P319" s="204"/>
      <c r="Q319" s="203"/>
      <c r="R319" s="203"/>
      <c r="S319" s="203"/>
      <c r="T319" s="203"/>
      <c r="U319" s="203"/>
      <c r="V319" s="203"/>
      <c r="W319" s="203"/>
      <c r="X319" s="203"/>
      <c r="Y319" s="203"/>
      <c r="Z319" s="203"/>
    </row>
    <row r="320" ht="11.25" customHeight="1">
      <c r="A320" s="203"/>
      <c r="B320" s="204"/>
      <c r="C320" s="204"/>
      <c r="D320" s="204"/>
      <c r="E320" s="204"/>
      <c r="F320" s="204"/>
      <c r="G320" s="204"/>
      <c r="H320" s="204"/>
      <c r="I320" s="204"/>
      <c r="J320" s="204"/>
      <c r="K320" s="204"/>
      <c r="L320" s="204"/>
      <c r="M320" s="204"/>
      <c r="N320" s="204"/>
      <c r="O320" s="204"/>
      <c r="P320" s="204"/>
      <c r="Q320" s="203"/>
      <c r="R320" s="203"/>
      <c r="S320" s="203"/>
      <c r="T320" s="203"/>
      <c r="U320" s="203"/>
      <c r="V320" s="203"/>
      <c r="W320" s="203"/>
      <c r="X320" s="203"/>
      <c r="Y320" s="203"/>
      <c r="Z320" s="203"/>
    </row>
    <row r="321" ht="11.25" customHeight="1">
      <c r="A321" s="203"/>
      <c r="B321" s="204"/>
      <c r="C321" s="204"/>
      <c r="D321" s="204"/>
      <c r="E321" s="204"/>
      <c r="F321" s="204"/>
      <c r="G321" s="204"/>
      <c r="H321" s="204"/>
      <c r="I321" s="204"/>
      <c r="J321" s="204"/>
      <c r="K321" s="204"/>
      <c r="L321" s="204"/>
      <c r="M321" s="204"/>
      <c r="N321" s="204"/>
      <c r="O321" s="204"/>
      <c r="P321" s="204"/>
      <c r="Q321" s="203"/>
      <c r="R321" s="203"/>
      <c r="S321" s="203"/>
      <c r="T321" s="203"/>
      <c r="U321" s="203"/>
      <c r="V321" s="203"/>
      <c r="W321" s="203"/>
      <c r="X321" s="203"/>
      <c r="Y321" s="203"/>
      <c r="Z321" s="203"/>
    </row>
    <row r="322" ht="11.25" customHeight="1">
      <c r="A322" s="203"/>
      <c r="B322" s="204"/>
      <c r="C322" s="204"/>
      <c r="D322" s="204"/>
      <c r="E322" s="204"/>
      <c r="F322" s="204"/>
      <c r="G322" s="204"/>
      <c r="H322" s="204"/>
      <c r="I322" s="204"/>
      <c r="J322" s="204"/>
      <c r="K322" s="204"/>
      <c r="L322" s="204"/>
      <c r="M322" s="204"/>
      <c r="N322" s="204"/>
      <c r="O322" s="204"/>
      <c r="P322" s="204"/>
      <c r="Q322" s="203"/>
      <c r="R322" s="203"/>
      <c r="S322" s="203"/>
      <c r="T322" s="203"/>
      <c r="U322" s="203"/>
      <c r="V322" s="203"/>
      <c r="W322" s="203"/>
      <c r="X322" s="203"/>
      <c r="Y322" s="203"/>
      <c r="Z322" s="203"/>
    </row>
    <row r="323" ht="11.25" customHeight="1">
      <c r="A323" s="203"/>
      <c r="B323" s="204"/>
      <c r="C323" s="204"/>
      <c r="D323" s="204"/>
      <c r="E323" s="204"/>
      <c r="F323" s="204"/>
      <c r="G323" s="204"/>
      <c r="H323" s="204"/>
      <c r="I323" s="204"/>
      <c r="J323" s="204"/>
      <c r="K323" s="204"/>
      <c r="L323" s="204"/>
      <c r="M323" s="204"/>
      <c r="N323" s="204"/>
      <c r="O323" s="204"/>
      <c r="P323" s="204"/>
      <c r="Q323" s="203"/>
      <c r="R323" s="203"/>
      <c r="S323" s="203"/>
      <c r="T323" s="203"/>
      <c r="U323" s="203"/>
      <c r="V323" s="203"/>
      <c r="W323" s="203"/>
      <c r="X323" s="203"/>
      <c r="Y323" s="203"/>
      <c r="Z323" s="203"/>
    </row>
    <row r="324" ht="11.25" customHeight="1">
      <c r="A324" s="203"/>
      <c r="B324" s="204"/>
      <c r="C324" s="204"/>
      <c r="D324" s="204"/>
      <c r="E324" s="204"/>
      <c r="F324" s="204"/>
      <c r="G324" s="204"/>
      <c r="H324" s="204"/>
      <c r="I324" s="204"/>
      <c r="J324" s="204"/>
      <c r="K324" s="204"/>
      <c r="L324" s="204"/>
      <c r="M324" s="204"/>
      <c r="N324" s="204"/>
      <c r="O324" s="204"/>
      <c r="P324" s="204"/>
      <c r="Q324" s="203"/>
      <c r="R324" s="203"/>
      <c r="S324" s="203"/>
      <c r="T324" s="203"/>
      <c r="U324" s="203"/>
      <c r="V324" s="203"/>
      <c r="W324" s="203"/>
      <c r="X324" s="203"/>
      <c r="Y324" s="203"/>
      <c r="Z324" s="203"/>
    </row>
    <row r="325" ht="11.25" customHeight="1">
      <c r="A325" s="203"/>
      <c r="B325" s="204"/>
      <c r="C325" s="204"/>
      <c r="D325" s="204"/>
      <c r="E325" s="204"/>
      <c r="F325" s="204"/>
      <c r="G325" s="204"/>
      <c r="H325" s="204"/>
      <c r="I325" s="204"/>
      <c r="J325" s="204"/>
      <c r="K325" s="204"/>
      <c r="L325" s="204"/>
      <c r="M325" s="204"/>
      <c r="N325" s="204"/>
      <c r="O325" s="204"/>
      <c r="P325" s="204"/>
      <c r="Q325" s="203"/>
      <c r="R325" s="203"/>
      <c r="S325" s="203"/>
      <c r="T325" s="203"/>
      <c r="U325" s="203"/>
      <c r="V325" s="203"/>
      <c r="W325" s="203"/>
      <c r="X325" s="203"/>
      <c r="Y325" s="203"/>
      <c r="Z325" s="203"/>
    </row>
    <row r="326" ht="11.25" customHeight="1">
      <c r="A326" s="203"/>
      <c r="B326" s="204"/>
      <c r="C326" s="204"/>
      <c r="D326" s="204"/>
      <c r="E326" s="204"/>
      <c r="F326" s="204"/>
      <c r="G326" s="204"/>
      <c r="H326" s="204"/>
      <c r="I326" s="204"/>
      <c r="J326" s="204"/>
      <c r="K326" s="204"/>
      <c r="L326" s="204"/>
      <c r="M326" s="204"/>
      <c r="N326" s="204"/>
      <c r="O326" s="204"/>
      <c r="P326" s="204"/>
      <c r="Q326" s="203"/>
      <c r="R326" s="203"/>
      <c r="S326" s="203"/>
      <c r="T326" s="203"/>
      <c r="U326" s="203"/>
      <c r="V326" s="203"/>
      <c r="W326" s="203"/>
      <c r="X326" s="203"/>
      <c r="Y326" s="203"/>
      <c r="Z326" s="203"/>
    </row>
    <row r="327" ht="11.25" customHeight="1">
      <c r="A327" s="203"/>
      <c r="B327" s="204"/>
      <c r="C327" s="204"/>
      <c r="D327" s="204"/>
      <c r="E327" s="204"/>
      <c r="F327" s="204"/>
      <c r="G327" s="204"/>
      <c r="H327" s="204"/>
      <c r="I327" s="204"/>
      <c r="J327" s="204"/>
      <c r="K327" s="204"/>
      <c r="L327" s="204"/>
      <c r="M327" s="204"/>
      <c r="N327" s="204"/>
      <c r="O327" s="204"/>
      <c r="P327" s="204"/>
      <c r="Q327" s="203"/>
      <c r="R327" s="203"/>
      <c r="S327" s="203"/>
      <c r="T327" s="203"/>
      <c r="U327" s="203"/>
      <c r="V327" s="203"/>
      <c r="W327" s="203"/>
      <c r="X327" s="203"/>
      <c r="Y327" s="203"/>
      <c r="Z327" s="203"/>
    </row>
    <row r="328" ht="11.25" customHeight="1">
      <c r="A328" s="203"/>
      <c r="B328" s="204"/>
      <c r="C328" s="204"/>
      <c r="D328" s="204"/>
      <c r="E328" s="204"/>
      <c r="F328" s="204"/>
      <c r="G328" s="204"/>
      <c r="H328" s="204"/>
      <c r="I328" s="204"/>
      <c r="J328" s="204"/>
      <c r="K328" s="204"/>
      <c r="L328" s="204"/>
      <c r="M328" s="204"/>
      <c r="N328" s="204"/>
      <c r="O328" s="204"/>
      <c r="P328" s="204"/>
      <c r="Q328" s="203"/>
      <c r="R328" s="203"/>
      <c r="S328" s="203"/>
      <c r="T328" s="203"/>
      <c r="U328" s="203"/>
      <c r="V328" s="203"/>
      <c r="W328" s="203"/>
      <c r="X328" s="203"/>
      <c r="Y328" s="203"/>
      <c r="Z328" s="203"/>
    </row>
    <row r="329" ht="11.25" customHeight="1">
      <c r="A329" s="203"/>
      <c r="B329" s="204"/>
      <c r="C329" s="204"/>
      <c r="D329" s="204"/>
      <c r="E329" s="204"/>
      <c r="F329" s="204"/>
      <c r="G329" s="204"/>
      <c r="H329" s="204"/>
      <c r="I329" s="204"/>
      <c r="J329" s="204"/>
      <c r="K329" s="204"/>
      <c r="L329" s="204"/>
      <c r="M329" s="204"/>
      <c r="N329" s="204"/>
      <c r="O329" s="204"/>
      <c r="P329" s="204"/>
      <c r="Q329" s="203"/>
      <c r="R329" s="203"/>
      <c r="S329" s="203"/>
      <c r="T329" s="203"/>
      <c r="U329" s="203"/>
      <c r="V329" s="203"/>
      <c r="W329" s="203"/>
      <c r="X329" s="203"/>
      <c r="Y329" s="203"/>
      <c r="Z329" s="203"/>
    </row>
    <row r="330" ht="11.25" customHeight="1">
      <c r="A330" s="203"/>
      <c r="B330" s="204"/>
      <c r="C330" s="204"/>
      <c r="D330" s="204"/>
      <c r="E330" s="204"/>
      <c r="F330" s="204"/>
      <c r="G330" s="204"/>
      <c r="H330" s="204"/>
      <c r="I330" s="204"/>
      <c r="J330" s="204"/>
      <c r="K330" s="204"/>
      <c r="L330" s="204"/>
      <c r="M330" s="204"/>
      <c r="N330" s="204"/>
      <c r="O330" s="204"/>
      <c r="P330" s="204"/>
      <c r="Q330" s="203"/>
      <c r="R330" s="203"/>
      <c r="S330" s="203"/>
      <c r="T330" s="203"/>
      <c r="U330" s="203"/>
      <c r="V330" s="203"/>
      <c r="W330" s="203"/>
      <c r="X330" s="203"/>
      <c r="Y330" s="203"/>
      <c r="Z330" s="203"/>
    </row>
    <row r="331" ht="11.25" customHeight="1">
      <c r="A331" s="203"/>
      <c r="B331" s="204"/>
      <c r="C331" s="204"/>
      <c r="D331" s="204"/>
      <c r="E331" s="204"/>
      <c r="F331" s="204"/>
      <c r="G331" s="204"/>
      <c r="H331" s="204"/>
      <c r="I331" s="204"/>
      <c r="J331" s="204"/>
      <c r="K331" s="204"/>
      <c r="L331" s="204"/>
      <c r="M331" s="204"/>
      <c r="N331" s="204"/>
      <c r="O331" s="204"/>
      <c r="P331" s="204"/>
      <c r="Q331" s="203"/>
      <c r="R331" s="203"/>
      <c r="S331" s="203"/>
      <c r="T331" s="203"/>
      <c r="U331" s="203"/>
      <c r="V331" s="203"/>
      <c r="W331" s="203"/>
      <c r="X331" s="203"/>
      <c r="Y331" s="203"/>
      <c r="Z331" s="203"/>
    </row>
    <row r="332" ht="11.25" customHeight="1">
      <c r="A332" s="203"/>
      <c r="B332" s="204"/>
      <c r="C332" s="204"/>
      <c r="D332" s="204"/>
      <c r="E332" s="204"/>
      <c r="F332" s="204"/>
      <c r="G332" s="204"/>
      <c r="H332" s="204"/>
      <c r="I332" s="204"/>
      <c r="J332" s="204"/>
      <c r="K332" s="204"/>
      <c r="L332" s="204"/>
      <c r="M332" s="204"/>
      <c r="N332" s="204"/>
      <c r="O332" s="204"/>
      <c r="P332" s="204"/>
      <c r="Q332" s="203"/>
      <c r="R332" s="203"/>
      <c r="S332" s="203"/>
      <c r="T332" s="203"/>
      <c r="U332" s="203"/>
      <c r="V332" s="203"/>
      <c r="W332" s="203"/>
      <c r="X332" s="203"/>
      <c r="Y332" s="203"/>
      <c r="Z332" s="203"/>
    </row>
    <row r="333" ht="11.25" customHeight="1">
      <c r="A333" s="203"/>
      <c r="B333" s="204"/>
      <c r="C333" s="204"/>
      <c r="D333" s="204"/>
      <c r="E333" s="204"/>
      <c r="F333" s="204"/>
      <c r="G333" s="204"/>
      <c r="H333" s="204"/>
      <c r="I333" s="204"/>
      <c r="J333" s="204"/>
      <c r="K333" s="204"/>
      <c r="L333" s="204"/>
      <c r="M333" s="204"/>
      <c r="N333" s="204"/>
      <c r="O333" s="204"/>
      <c r="P333" s="204"/>
      <c r="Q333" s="203"/>
      <c r="R333" s="203"/>
      <c r="S333" s="203"/>
      <c r="T333" s="203"/>
      <c r="U333" s="203"/>
      <c r="V333" s="203"/>
      <c r="W333" s="203"/>
      <c r="X333" s="203"/>
      <c r="Y333" s="203"/>
      <c r="Z333" s="203"/>
    </row>
    <row r="334" ht="11.25" customHeight="1">
      <c r="A334" s="203"/>
      <c r="B334" s="204"/>
      <c r="C334" s="204"/>
      <c r="D334" s="204"/>
      <c r="E334" s="204"/>
      <c r="F334" s="204"/>
      <c r="G334" s="204"/>
      <c r="H334" s="204"/>
      <c r="I334" s="204"/>
      <c r="J334" s="204"/>
      <c r="K334" s="204"/>
      <c r="L334" s="204"/>
      <c r="M334" s="204"/>
      <c r="N334" s="204"/>
      <c r="O334" s="204"/>
      <c r="P334" s="204"/>
      <c r="Q334" s="203"/>
      <c r="R334" s="203"/>
      <c r="S334" s="203"/>
      <c r="T334" s="203"/>
      <c r="U334" s="203"/>
      <c r="V334" s="203"/>
      <c r="W334" s="203"/>
      <c r="X334" s="203"/>
      <c r="Y334" s="203"/>
      <c r="Z334" s="203"/>
    </row>
    <row r="335" ht="11.25" customHeight="1">
      <c r="A335" s="203"/>
      <c r="B335" s="204"/>
      <c r="C335" s="204"/>
      <c r="D335" s="204"/>
      <c r="E335" s="204"/>
      <c r="F335" s="204"/>
      <c r="G335" s="204"/>
      <c r="H335" s="204"/>
      <c r="I335" s="204"/>
      <c r="J335" s="204"/>
      <c r="K335" s="204"/>
      <c r="L335" s="204"/>
      <c r="M335" s="204"/>
      <c r="N335" s="204"/>
      <c r="O335" s="204"/>
      <c r="P335" s="204"/>
      <c r="Q335" s="203"/>
      <c r="R335" s="203"/>
      <c r="S335" s="203"/>
      <c r="T335" s="203"/>
      <c r="U335" s="203"/>
      <c r="V335" s="203"/>
      <c r="W335" s="203"/>
      <c r="X335" s="203"/>
      <c r="Y335" s="203"/>
      <c r="Z335" s="203"/>
    </row>
    <row r="336" ht="11.25" customHeight="1">
      <c r="A336" s="203"/>
      <c r="B336" s="204"/>
      <c r="C336" s="204"/>
      <c r="D336" s="204"/>
      <c r="E336" s="204"/>
      <c r="F336" s="204"/>
      <c r="G336" s="204"/>
      <c r="H336" s="204"/>
      <c r="I336" s="204"/>
      <c r="J336" s="204"/>
      <c r="K336" s="204"/>
      <c r="L336" s="204"/>
      <c r="M336" s="204"/>
      <c r="N336" s="204"/>
      <c r="O336" s="204"/>
      <c r="P336" s="204"/>
      <c r="Q336" s="203"/>
      <c r="R336" s="203"/>
      <c r="S336" s="203"/>
      <c r="T336" s="203"/>
      <c r="U336" s="203"/>
      <c r="V336" s="203"/>
      <c r="W336" s="203"/>
      <c r="X336" s="203"/>
      <c r="Y336" s="203"/>
      <c r="Z336" s="203"/>
    </row>
    <row r="337" ht="11.25" customHeight="1">
      <c r="A337" s="203"/>
      <c r="B337" s="204"/>
      <c r="C337" s="204"/>
      <c r="D337" s="204"/>
      <c r="E337" s="204"/>
      <c r="F337" s="204"/>
      <c r="G337" s="204"/>
      <c r="H337" s="204"/>
      <c r="I337" s="204"/>
      <c r="J337" s="204"/>
      <c r="K337" s="204"/>
      <c r="L337" s="204"/>
      <c r="M337" s="204"/>
      <c r="N337" s="204"/>
      <c r="O337" s="204"/>
      <c r="P337" s="204"/>
      <c r="Q337" s="203"/>
      <c r="R337" s="203"/>
      <c r="S337" s="203"/>
      <c r="T337" s="203"/>
      <c r="U337" s="203"/>
      <c r="V337" s="203"/>
      <c r="W337" s="203"/>
      <c r="X337" s="203"/>
      <c r="Y337" s="203"/>
      <c r="Z337" s="203"/>
    </row>
    <row r="338" ht="11.25" customHeight="1">
      <c r="A338" s="203"/>
      <c r="B338" s="204"/>
      <c r="C338" s="204"/>
      <c r="D338" s="204"/>
      <c r="E338" s="204"/>
      <c r="F338" s="204"/>
      <c r="G338" s="204"/>
      <c r="H338" s="204"/>
      <c r="I338" s="204"/>
      <c r="J338" s="204"/>
      <c r="K338" s="204"/>
      <c r="L338" s="204"/>
      <c r="M338" s="204"/>
      <c r="N338" s="204"/>
      <c r="O338" s="204"/>
      <c r="P338" s="204"/>
      <c r="Q338" s="203"/>
      <c r="R338" s="203"/>
      <c r="S338" s="203"/>
      <c r="T338" s="203"/>
      <c r="U338" s="203"/>
      <c r="V338" s="203"/>
      <c r="W338" s="203"/>
      <c r="X338" s="203"/>
      <c r="Y338" s="203"/>
      <c r="Z338" s="203"/>
    </row>
    <row r="339" ht="11.25" customHeight="1">
      <c r="A339" s="203"/>
      <c r="B339" s="204"/>
      <c r="C339" s="204"/>
      <c r="D339" s="204"/>
      <c r="E339" s="204"/>
      <c r="F339" s="204"/>
      <c r="G339" s="204"/>
      <c r="H339" s="204"/>
      <c r="I339" s="204"/>
      <c r="J339" s="204"/>
      <c r="K339" s="204"/>
      <c r="L339" s="204"/>
      <c r="M339" s="204"/>
      <c r="N339" s="204"/>
      <c r="O339" s="204"/>
      <c r="P339" s="204"/>
      <c r="Q339" s="203"/>
      <c r="R339" s="203"/>
      <c r="S339" s="203"/>
      <c r="T339" s="203"/>
      <c r="U339" s="203"/>
      <c r="V339" s="203"/>
      <c r="W339" s="203"/>
      <c r="X339" s="203"/>
      <c r="Y339" s="203"/>
      <c r="Z339" s="203"/>
    </row>
    <row r="340" ht="11.25" customHeight="1">
      <c r="A340" s="203"/>
      <c r="B340" s="204"/>
      <c r="C340" s="204"/>
      <c r="D340" s="204"/>
      <c r="E340" s="204"/>
      <c r="F340" s="204"/>
      <c r="G340" s="204"/>
      <c r="H340" s="204"/>
      <c r="I340" s="204"/>
      <c r="J340" s="204"/>
      <c r="K340" s="204"/>
      <c r="L340" s="204"/>
      <c r="M340" s="204"/>
      <c r="N340" s="204"/>
      <c r="O340" s="204"/>
      <c r="P340" s="204"/>
      <c r="Q340" s="203"/>
      <c r="R340" s="203"/>
      <c r="S340" s="203"/>
      <c r="T340" s="203"/>
      <c r="U340" s="203"/>
      <c r="V340" s="203"/>
      <c r="W340" s="203"/>
      <c r="X340" s="203"/>
      <c r="Y340" s="203"/>
      <c r="Z340" s="203"/>
    </row>
    <row r="341" ht="11.25" customHeight="1">
      <c r="A341" s="203"/>
      <c r="B341" s="204"/>
      <c r="C341" s="204"/>
      <c r="D341" s="204"/>
      <c r="E341" s="204"/>
      <c r="F341" s="204"/>
      <c r="G341" s="204"/>
      <c r="H341" s="204"/>
      <c r="I341" s="204"/>
      <c r="J341" s="204"/>
      <c r="K341" s="204"/>
      <c r="L341" s="204"/>
      <c r="M341" s="204"/>
      <c r="N341" s="204"/>
      <c r="O341" s="204"/>
      <c r="P341" s="204"/>
      <c r="Q341" s="203"/>
      <c r="R341" s="203"/>
      <c r="S341" s="203"/>
      <c r="T341" s="203"/>
      <c r="U341" s="203"/>
      <c r="V341" s="203"/>
      <c r="W341" s="203"/>
      <c r="X341" s="203"/>
      <c r="Y341" s="203"/>
      <c r="Z341" s="203"/>
    </row>
    <row r="342" ht="11.25" customHeight="1">
      <c r="A342" s="203"/>
      <c r="B342" s="204"/>
      <c r="C342" s="204"/>
      <c r="D342" s="204"/>
      <c r="E342" s="204"/>
      <c r="F342" s="204"/>
      <c r="G342" s="204"/>
      <c r="H342" s="204"/>
      <c r="I342" s="204"/>
      <c r="J342" s="204"/>
      <c r="K342" s="204"/>
      <c r="L342" s="204"/>
      <c r="M342" s="204"/>
      <c r="N342" s="204"/>
      <c r="O342" s="204"/>
      <c r="P342" s="204"/>
      <c r="Q342" s="203"/>
      <c r="R342" s="203"/>
      <c r="S342" s="203"/>
      <c r="T342" s="203"/>
      <c r="U342" s="203"/>
      <c r="V342" s="203"/>
      <c r="W342" s="203"/>
      <c r="X342" s="203"/>
      <c r="Y342" s="203"/>
      <c r="Z342" s="203"/>
    </row>
    <row r="343" ht="11.25" customHeight="1">
      <c r="A343" s="203"/>
      <c r="B343" s="204"/>
      <c r="C343" s="204"/>
      <c r="D343" s="204"/>
      <c r="E343" s="204"/>
      <c r="F343" s="204"/>
      <c r="G343" s="204"/>
      <c r="H343" s="204"/>
      <c r="I343" s="204"/>
      <c r="J343" s="204"/>
      <c r="K343" s="204"/>
      <c r="L343" s="204"/>
      <c r="M343" s="204"/>
      <c r="N343" s="204"/>
      <c r="O343" s="204"/>
      <c r="P343" s="204"/>
      <c r="Q343" s="203"/>
      <c r="R343" s="203"/>
      <c r="S343" s="203"/>
      <c r="T343" s="203"/>
      <c r="U343" s="203"/>
      <c r="V343" s="203"/>
      <c r="W343" s="203"/>
      <c r="X343" s="203"/>
      <c r="Y343" s="203"/>
      <c r="Z343" s="203"/>
    </row>
    <row r="344" ht="11.25" customHeight="1">
      <c r="A344" s="203"/>
      <c r="B344" s="204"/>
      <c r="C344" s="204"/>
      <c r="D344" s="204"/>
      <c r="E344" s="204"/>
      <c r="F344" s="204"/>
      <c r="G344" s="204"/>
      <c r="H344" s="204"/>
      <c r="I344" s="204"/>
      <c r="J344" s="204"/>
      <c r="K344" s="204"/>
      <c r="L344" s="204"/>
      <c r="M344" s="204"/>
      <c r="N344" s="204"/>
      <c r="O344" s="204"/>
      <c r="P344" s="204"/>
      <c r="Q344" s="203"/>
      <c r="R344" s="203"/>
      <c r="S344" s="203"/>
      <c r="T344" s="203"/>
      <c r="U344" s="203"/>
      <c r="V344" s="203"/>
      <c r="W344" s="203"/>
      <c r="X344" s="203"/>
      <c r="Y344" s="203"/>
      <c r="Z344" s="203"/>
    </row>
    <row r="345" ht="11.25" customHeight="1">
      <c r="A345" s="203"/>
      <c r="B345" s="204"/>
      <c r="C345" s="204"/>
      <c r="D345" s="204"/>
      <c r="E345" s="204"/>
      <c r="F345" s="204"/>
      <c r="G345" s="204"/>
      <c r="H345" s="204"/>
      <c r="I345" s="204"/>
      <c r="J345" s="204"/>
      <c r="K345" s="204"/>
      <c r="L345" s="204"/>
      <c r="M345" s="204"/>
      <c r="N345" s="204"/>
      <c r="O345" s="204"/>
      <c r="P345" s="204"/>
      <c r="Q345" s="203"/>
      <c r="R345" s="203"/>
      <c r="S345" s="203"/>
      <c r="T345" s="203"/>
      <c r="U345" s="203"/>
      <c r="V345" s="203"/>
      <c r="W345" s="203"/>
      <c r="X345" s="203"/>
      <c r="Y345" s="203"/>
      <c r="Z345" s="203"/>
    </row>
    <row r="346" ht="11.25" customHeight="1">
      <c r="A346" s="203"/>
      <c r="B346" s="204"/>
      <c r="C346" s="204"/>
      <c r="D346" s="204"/>
      <c r="E346" s="204"/>
      <c r="F346" s="204"/>
      <c r="G346" s="204"/>
      <c r="H346" s="204"/>
      <c r="I346" s="204"/>
      <c r="J346" s="204"/>
      <c r="K346" s="204"/>
      <c r="L346" s="204"/>
      <c r="M346" s="204"/>
      <c r="N346" s="204"/>
      <c r="O346" s="204"/>
      <c r="P346" s="204"/>
      <c r="Q346" s="203"/>
      <c r="R346" s="203"/>
      <c r="S346" s="203"/>
      <c r="T346" s="203"/>
      <c r="U346" s="203"/>
      <c r="V346" s="203"/>
      <c r="W346" s="203"/>
      <c r="X346" s="203"/>
      <c r="Y346" s="203"/>
      <c r="Z346" s="203"/>
    </row>
    <row r="347" ht="11.25" customHeight="1">
      <c r="A347" s="203"/>
      <c r="B347" s="204"/>
      <c r="C347" s="204"/>
      <c r="D347" s="204"/>
      <c r="E347" s="204"/>
      <c r="F347" s="204"/>
      <c r="G347" s="204"/>
      <c r="H347" s="204"/>
      <c r="I347" s="204"/>
      <c r="J347" s="204"/>
      <c r="K347" s="204"/>
      <c r="L347" s="204"/>
      <c r="M347" s="204"/>
      <c r="N347" s="204"/>
      <c r="O347" s="204"/>
      <c r="P347" s="204"/>
      <c r="Q347" s="203"/>
      <c r="R347" s="203"/>
      <c r="S347" s="203"/>
      <c r="T347" s="203"/>
      <c r="U347" s="203"/>
      <c r="V347" s="203"/>
      <c r="W347" s="203"/>
      <c r="X347" s="203"/>
      <c r="Y347" s="203"/>
      <c r="Z347" s="203"/>
    </row>
    <row r="348" ht="11.25" customHeight="1">
      <c r="A348" s="203"/>
      <c r="B348" s="204"/>
      <c r="C348" s="204"/>
      <c r="D348" s="204"/>
      <c r="E348" s="204"/>
      <c r="F348" s="204"/>
      <c r="G348" s="204"/>
      <c r="H348" s="204"/>
      <c r="I348" s="204"/>
      <c r="J348" s="204"/>
      <c r="K348" s="204"/>
      <c r="L348" s="204"/>
      <c r="M348" s="204"/>
      <c r="N348" s="204"/>
      <c r="O348" s="204"/>
      <c r="P348" s="204"/>
      <c r="Q348" s="203"/>
      <c r="R348" s="203"/>
      <c r="S348" s="203"/>
      <c r="T348" s="203"/>
      <c r="U348" s="203"/>
      <c r="V348" s="203"/>
      <c r="W348" s="203"/>
      <c r="X348" s="203"/>
      <c r="Y348" s="203"/>
      <c r="Z348" s="203"/>
    </row>
    <row r="349" ht="11.25" customHeight="1">
      <c r="A349" s="203"/>
      <c r="B349" s="204"/>
      <c r="C349" s="204"/>
      <c r="D349" s="204"/>
      <c r="E349" s="204"/>
      <c r="F349" s="204"/>
      <c r="G349" s="204"/>
      <c r="H349" s="204"/>
      <c r="I349" s="204"/>
      <c r="J349" s="204"/>
      <c r="K349" s="204"/>
      <c r="L349" s="204"/>
      <c r="M349" s="204"/>
      <c r="N349" s="204"/>
      <c r="O349" s="204"/>
      <c r="P349" s="204"/>
      <c r="Q349" s="203"/>
      <c r="R349" s="203"/>
      <c r="S349" s="203"/>
      <c r="T349" s="203"/>
      <c r="U349" s="203"/>
      <c r="V349" s="203"/>
      <c r="W349" s="203"/>
      <c r="X349" s="203"/>
      <c r="Y349" s="203"/>
      <c r="Z349" s="203"/>
    </row>
    <row r="350" ht="11.25" customHeight="1">
      <c r="A350" s="203"/>
      <c r="B350" s="204"/>
      <c r="C350" s="204"/>
      <c r="D350" s="204"/>
      <c r="E350" s="204"/>
      <c r="F350" s="204"/>
      <c r="G350" s="204"/>
      <c r="H350" s="204"/>
      <c r="I350" s="204"/>
      <c r="J350" s="204"/>
      <c r="K350" s="204"/>
      <c r="L350" s="204"/>
      <c r="M350" s="204"/>
      <c r="N350" s="204"/>
      <c r="O350" s="204"/>
      <c r="P350" s="204"/>
      <c r="Q350" s="203"/>
      <c r="R350" s="203"/>
      <c r="S350" s="203"/>
      <c r="T350" s="203"/>
      <c r="U350" s="203"/>
      <c r="V350" s="203"/>
      <c r="W350" s="203"/>
      <c r="X350" s="203"/>
      <c r="Y350" s="203"/>
      <c r="Z350" s="203"/>
    </row>
    <row r="351" ht="11.25" customHeight="1">
      <c r="A351" s="203"/>
      <c r="B351" s="204"/>
      <c r="C351" s="204"/>
      <c r="D351" s="204"/>
      <c r="E351" s="204"/>
      <c r="F351" s="204"/>
      <c r="G351" s="204"/>
      <c r="H351" s="204"/>
      <c r="I351" s="204"/>
      <c r="J351" s="204"/>
      <c r="K351" s="204"/>
      <c r="L351" s="204"/>
      <c r="M351" s="204"/>
      <c r="N351" s="204"/>
      <c r="O351" s="204"/>
      <c r="P351" s="204"/>
      <c r="Q351" s="203"/>
      <c r="R351" s="203"/>
      <c r="S351" s="203"/>
      <c r="T351" s="203"/>
      <c r="U351" s="203"/>
      <c r="V351" s="203"/>
      <c r="W351" s="203"/>
      <c r="X351" s="203"/>
      <c r="Y351" s="203"/>
      <c r="Z351" s="203"/>
    </row>
    <row r="352" ht="11.25" customHeight="1">
      <c r="A352" s="203"/>
      <c r="B352" s="204"/>
      <c r="C352" s="204"/>
      <c r="D352" s="204"/>
      <c r="E352" s="204"/>
      <c r="F352" s="204"/>
      <c r="G352" s="204"/>
      <c r="H352" s="204"/>
      <c r="I352" s="204"/>
      <c r="J352" s="204"/>
      <c r="K352" s="204"/>
      <c r="L352" s="204"/>
      <c r="M352" s="204"/>
      <c r="N352" s="204"/>
      <c r="O352" s="204"/>
      <c r="P352" s="204"/>
      <c r="Q352" s="203"/>
      <c r="R352" s="203"/>
      <c r="S352" s="203"/>
      <c r="T352" s="203"/>
      <c r="U352" s="203"/>
      <c r="V352" s="203"/>
      <c r="W352" s="203"/>
      <c r="X352" s="203"/>
      <c r="Y352" s="203"/>
      <c r="Z352" s="203"/>
    </row>
    <row r="353" ht="11.25" customHeight="1">
      <c r="A353" s="203"/>
      <c r="B353" s="204"/>
      <c r="C353" s="204"/>
      <c r="D353" s="204"/>
      <c r="E353" s="204"/>
      <c r="F353" s="204"/>
      <c r="G353" s="204"/>
      <c r="H353" s="204"/>
      <c r="I353" s="204"/>
      <c r="J353" s="204"/>
      <c r="K353" s="204"/>
      <c r="L353" s="204"/>
      <c r="M353" s="204"/>
      <c r="N353" s="204"/>
      <c r="O353" s="204"/>
      <c r="P353" s="204"/>
      <c r="Q353" s="203"/>
      <c r="R353" s="203"/>
      <c r="S353" s="203"/>
      <c r="T353" s="203"/>
      <c r="U353" s="203"/>
      <c r="V353" s="203"/>
      <c r="W353" s="203"/>
      <c r="X353" s="203"/>
      <c r="Y353" s="203"/>
      <c r="Z353" s="203"/>
    </row>
    <row r="354" ht="11.25" customHeight="1">
      <c r="A354" s="203"/>
      <c r="B354" s="204"/>
      <c r="C354" s="204"/>
      <c r="D354" s="204"/>
      <c r="E354" s="204"/>
      <c r="F354" s="204"/>
      <c r="G354" s="204"/>
      <c r="H354" s="204"/>
      <c r="I354" s="204"/>
      <c r="J354" s="204"/>
      <c r="K354" s="204"/>
      <c r="L354" s="204"/>
      <c r="M354" s="204"/>
      <c r="N354" s="204"/>
      <c r="O354" s="204"/>
      <c r="P354" s="204"/>
      <c r="Q354" s="203"/>
      <c r="R354" s="203"/>
      <c r="S354" s="203"/>
      <c r="T354" s="203"/>
      <c r="U354" s="203"/>
      <c r="V354" s="203"/>
      <c r="W354" s="203"/>
      <c r="X354" s="203"/>
      <c r="Y354" s="203"/>
      <c r="Z354" s="203"/>
    </row>
    <row r="355" ht="11.25" customHeight="1">
      <c r="A355" s="203"/>
      <c r="B355" s="204"/>
      <c r="C355" s="204"/>
      <c r="D355" s="204"/>
      <c r="E355" s="204"/>
      <c r="F355" s="204"/>
      <c r="G355" s="204"/>
      <c r="H355" s="204"/>
      <c r="I355" s="204"/>
      <c r="J355" s="204"/>
      <c r="K355" s="204"/>
      <c r="L355" s="204"/>
      <c r="M355" s="204"/>
      <c r="N355" s="204"/>
      <c r="O355" s="204"/>
      <c r="P355" s="204"/>
      <c r="Q355" s="203"/>
      <c r="R355" s="203"/>
      <c r="S355" s="203"/>
      <c r="T355" s="203"/>
      <c r="U355" s="203"/>
      <c r="V355" s="203"/>
      <c r="W355" s="203"/>
      <c r="X355" s="203"/>
      <c r="Y355" s="203"/>
      <c r="Z355" s="203"/>
    </row>
    <row r="356" ht="11.25" customHeight="1">
      <c r="A356" s="203"/>
      <c r="B356" s="204"/>
      <c r="C356" s="204"/>
      <c r="D356" s="204"/>
      <c r="E356" s="204"/>
      <c r="F356" s="204"/>
      <c r="G356" s="204"/>
      <c r="H356" s="204"/>
      <c r="I356" s="204"/>
      <c r="J356" s="204"/>
      <c r="K356" s="204"/>
      <c r="L356" s="204"/>
      <c r="M356" s="204"/>
      <c r="N356" s="204"/>
      <c r="O356" s="204"/>
      <c r="P356" s="204"/>
      <c r="Q356" s="203"/>
      <c r="R356" s="203"/>
      <c r="S356" s="203"/>
      <c r="T356" s="203"/>
      <c r="U356" s="203"/>
      <c r="V356" s="203"/>
      <c r="W356" s="203"/>
      <c r="X356" s="203"/>
      <c r="Y356" s="203"/>
      <c r="Z356" s="203"/>
    </row>
    <row r="357" ht="11.25" customHeight="1">
      <c r="A357" s="203"/>
      <c r="B357" s="204"/>
      <c r="C357" s="204"/>
      <c r="D357" s="204"/>
      <c r="E357" s="204"/>
      <c r="F357" s="204"/>
      <c r="G357" s="204"/>
      <c r="H357" s="204"/>
      <c r="I357" s="204"/>
      <c r="J357" s="204"/>
      <c r="K357" s="204"/>
      <c r="L357" s="204"/>
      <c r="M357" s="204"/>
      <c r="N357" s="204"/>
      <c r="O357" s="204"/>
      <c r="P357" s="204"/>
      <c r="Q357" s="203"/>
      <c r="R357" s="203"/>
      <c r="S357" s="203"/>
      <c r="T357" s="203"/>
      <c r="U357" s="203"/>
      <c r="V357" s="203"/>
      <c r="W357" s="203"/>
      <c r="X357" s="203"/>
      <c r="Y357" s="203"/>
      <c r="Z357" s="203"/>
    </row>
    <row r="358" ht="11.25" customHeight="1">
      <c r="A358" s="203"/>
      <c r="B358" s="204"/>
      <c r="C358" s="204"/>
      <c r="D358" s="204"/>
      <c r="E358" s="204"/>
      <c r="F358" s="204"/>
      <c r="G358" s="204"/>
      <c r="H358" s="204"/>
      <c r="I358" s="204"/>
      <c r="J358" s="204"/>
      <c r="K358" s="204"/>
      <c r="L358" s="204"/>
      <c r="M358" s="204"/>
      <c r="N358" s="204"/>
      <c r="O358" s="204"/>
      <c r="P358" s="204"/>
      <c r="Q358" s="203"/>
      <c r="R358" s="203"/>
      <c r="S358" s="203"/>
      <c r="T358" s="203"/>
      <c r="U358" s="203"/>
      <c r="V358" s="203"/>
      <c r="W358" s="203"/>
      <c r="X358" s="203"/>
      <c r="Y358" s="203"/>
      <c r="Z358" s="203"/>
    </row>
    <row r="359" ht="11.25" customHeight="1">
      <c r="A359" s="203"/>
      <c r="B359" s="204"/>
      <c r="C359" s="204"/>
      <c r="D359" s="204"/>
      <c r="E359" s="204"/>
      <c r="F359" s="204"/>
      <c r="G359" s="204"/>
      <c r="H359" s="204"/>
      <c r="I359" s="204"/>
      <c r="J359" s="204"/>
      <c r="K359" s="204"/>
      <c r="L359" s="204"/>
      <c r="M359" s="204"/>
      <c r="N359" s="204"/>
      <c r="O359" s="204"/>
      <c r="P359" s="204"/>
      <c r="Q359" s="203"/>
      <c r="R359" s="203"/>
      <c r="S359" s="203"/>
      <c r="T359" s="203"/>
      <c r="U359" s="203"/>
      <c r="V359" s="203"/>
      <c r="W359" s="203"/>
      <c r="X359" s="203"/>
      <c r="Y359" s="203"/>
      <c r="Z359" s="203"/>
    </row>
    <row r="360" ht="11.25" customHeight="1">
      <c r="A360" s="203"/>
      <c r="B360" s="204"/>
      <c r="C360" s="204"/>
      <c r="D360" s="204"/>
      <c r="E360" s="204"/>
      <c r="F360" s="204"/>
      <c r="G360" s="204"/>
      <c r="H360" s="204"/>
      <c r="I360" s="204"/>
      <c r="J360" s="204"/>
      <c r="K360" s="204"/>
      <c r="L360" s="204"/>
      <c r="M360" s="204"/>
      <c r="N360" s="204"/>
      <c r="O360" s="204"/>
      <c r="P360" s="204"/>
      <c r="Q360" s="203"/>
      <c r="R360" s="203"/>
      <c r="S360" s="203"/>
      <c r="T360" s="203"/>
      <c r="U360" s="203"/>
      <c r="V360" s="203"/>
      <c r="W360" s="203"/>
      <c r="X360" s="203"/>
      <c r="Y360" s="203"/>
      <c r="Z360" s="203"/>
    </row>
    <row r="361" ht="11.25" customHeight="1">
      <c r="A361" s="203"/>
      <c r="B361" s="204"/>
      <c r="C361" s="204"/>
      <c r="D361" s="204"/>
      <c r="E361" s="204"/>
      <c r="F361" s="204"/>
      <c r="G361" s="204"/>
      <c r="H361" s="204"/>
      <c r="I361" s="204"/>
      <c r="J361" s="204"/>
      <c r="K361" s="204"/>
      <c r="L361" s="204"/>
      <c r="M361" s="204"/>
      <c r="N361" s="204"/>
      <c r="O361" s="204"/>
      <c r="P361" s="204"/>
      <c r="Q361" s="203"/>
      <c r="R361" s="203"/>
      <c r="S361" s="203"/>
      <c r="T361" s="203"/>
      <c r="U361" s="203"/>
      <c r="V361" s="203"/>
      <c r="W361" s="203"/>
      <c r="X361" s="203"/>
      <c r="Y361" s="203"/>
      <c r="Z361" s="203"/>
    </row>
    <row r="362" ht="11.25" customHeight="1">
      <c r="A362" s="203"/>
      <c r="B362" s="204"/>
      <c r="C362" s="204"/>
      <c r="D362" s="204"/>
      <c r="E362" s="204"/>
      <c r="F362" s="204"/>
      <c r="G362" s="204"/>
      <c r="H362" s="204"/>
      <c r="I362" s="204"/>
      <c r="J362" s="204"/>
      <c r="K362" s="204"/>
      <c r="L362" s="204"/>
      <c r="M362" s="204"/>
      <c r="N362" s="204"/>
      <c r="O362" s="204"/>
      <c r="P362" s="204"/>
      <c r="Q362" s="203"/>
      <c r="R362" s="203"/>
      <c r="S362" s="203"/>
      <c r="T362" s="203"/>
      <c r="U362" s="203"/>
      <c r="V362" s="203"/>
      <c r="W362" s="203"/>
      <c r="X362" s="203"/>
      <c r="Y362" s="203"/>
      <c r="Z362" s="203"/>
    </row>
    <row r="363" ht="11.25" customHeight="1">
      <c r="A363" s="203"/>
      <c r="B363" s="204"/>
      <c r="C363" s="204"/>
      <c r="D363" s="204"/>
      <c r="E363" s="204"/>
      <c r="F363" s="204"/>
      <c r="G363" s="204"/>
      <c r="H363" s="204"/>
      <c r="I363" s="204"/>
      <c r="J363" s="204"/>
      <c r="K363" s="204"/>
      <c r="L363" s="204"/>
      <c r="M363" s="204"/>
      <c r="N363" s="204"/>
      <c r="O363" s="204"/>
      <c r="P363" s="204"/>
      <c r="Q363" s="203"/>
      <c r="R363" s="203"/>
      <c r="S363" s="203"/>
      <c r="T363" s="203"/>
      <c r="U363" s="203"/>
      <c r="V363" s="203"/>
      <c r="W363" s="203"/>
      <c r="X363" s="203"/>
      <c r="Y363" s="203"/>
      <c r="Z363" s="203"/>
    </row>
    <row r="364" ht="11.25" customHeight="1">
      <c r="A364" s="203"/>
      <c r="B364" s="204"/>
      <c r="C364" s="204"/>
      <c r="D364" s="204"/>
      <c r="E364" s="204"/>
      <c r="F364" s="204"/>
      <c r="G364" s="204"/>
      <c r="H364" s="204"/>
      <c r="I364" s="204"/>
      <c r="J364" s="204"/>
      <c r="K364" s="204"/>
      <c r="L364" s="204"/>
      <c r="M364" s="204"/>
      <c r="N364" s="204"/>
      <c r="O364" s="204"/>
      <c r="P364" s="204"/>
      <c r="Q364" s="203"/>
      <c r="R364" s="203"/>
      <c r="S364" s="203"/>
      <c r="T364" s="203"/>
      <c r="U364" s="203"/>
      <c r="V364" s="203"/>
      <c r="W364" s="203"/>
      <c r="X364" s="203"/>
      <c r="Y364" s="203"/>
      <c r="Z364" s="203"/>
    </row>
    <row r="365" ht="11.25" customHeight="1">
      <c r="A365" s="203"/>
      <c r="B365" s="204"/>
      <c r="C365" s="204"/>
      <c r="D365" s="204"/>
      <c r="E365" s="204"/>
      <c r="F365" s="204"/>
      <c r="G365" s="204"/>
      <c r="H365" s="204"/>
      <c r="I365" s="204"/>
      <c r="J365" s="204"/>
      <c r="K365" s="204"/>
      <c r="L365" s="204"/>
      <c r="M365" s="204"/>
      <c r="N365" s="204"/>
      <c r="O365" s="204"/>
      <c r="P365" s="204"/>
      <c r="Q365" s="203"/>
      <c r="R365" s="203"/>
      <c r="S365" s="203"/>
      <c r="T365" s="203"/>
      <c r="U365" s="203"/>
      <c r="V365" s="203"/>
      <c r="W365" s="203"/>
      <c r="X365" s="203"/>
      <c r="Y365" s="203"/>
      <c r="Z365" s="203"/>
    </row>
    <row r="366" ht="11.25" customHeight="1">
      <c r="A366" s="203"/>
      <c r="B366" s="204"/>
      <c r="C366" s="204"/>
      <c r="D366" s="204"/>
      <c r="E366" s="204"/>
      <c r="F366" s="204"/>
      <c r="G366" s="204"/>
      <c r="H366" s="204"/>
      <c r="I366" s="204"/>
      <c r="J366" s="204"/>
      <c r="K366" s="204"/>
      <c r="L366" s="204"/>
      <c r="M366" s="204"/>
      <c r="N366" s="204"/>
      <c r="O366" s="204"/>
      <c r="P366" s="204"/>
      <c r="Q366" s="203"/>
      <c r="R366" s="203"/>
      <c r="S366" s="203"/>
      <c r="T366" s="203"/>
      <c r="U366" s="203"/>
      <c r="V366" s="203"/>
      <c r="W366" s="203"/>
      <c r="X366" s="203"/>
      <c r="Y366" s="203"/>
      <c r="Z366" s="203"/>
    </row>
    <row r="367" ht="11.25" customHeight="1">
      <c r="A367" s="203"/>
      <c r="B367" s="204"/>
      <c r="C367" s="204"/>
      <c r="D367" s="204"/>
      <c r="E367" s="204"/>
      <c r="F367" s="204"/>
      <c r="G367" s="204"/>
      <c r="H367" s="204"/>
      <c r="I367" s="204"/>
      <c r="J367" s="204"/>
      <c r="K367" s="204"/>
      <c r="L367" s="204"/>
      <c r="M367" s="204"/>
      <c r="N367" s="204"/>
      <c r="O367" s="204"/>
      <c r="P367" s="204"/>
      <c r="Q367" s="203"/>
      <c r="R367" s="203"/>
      <c r="S367" s="203"/>
      <c r="T367" s="203"/>
      <c r="U367" s="203"/>
      <c r="V367" s="203"/>
      <c r="W367" s="203"/>
      <c r="X367" s="203"/>
      <c r="Y367" s="203"/>
      <c r="Z367" s="203"/>
    </row>
    <row r="368" ht="11.25" customHeight="1">
      <c r="A368" s="203"/>
      <c r="B368" s="204"/>
      <c r="C368" s="204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3"/>
      <c r="R368" s="203"/>
      <c r="S368" s="203"/>
      <c r="T368" s="203"/>
      <c r="U368" s="203"/>
      <c r="V368" s="203"/>
      <c r="W368" s="203"/>
      <c r="X368" s="203"/>
      <c r="Y368" s="203"/>
      <c r="Z368" s="203"/>
    </row>
    <row r="369" ht="11.25" customHeight="1">
      <c r="A369" s="203"/>
      <c r="B369" s="204"/>
      <c r="C369" s="204"/>
      <c r="D369" s="204"/>
      <c r="E369" s="204"/>
      <c r="F369" s="204"/>
      <c r="G369" s="204"/>
      <c r="H369" s="204"/>
      <c r="I369" s="204"/>
      <c r="J369" s="204"/>
      <c r="K369" s="204"/>
      <c r="L369" s="204"/>
      <c r="M369" s="204"/>
      <c r="N369" s="204"/>
      <c r="O369" s="204"/>
      <c r="P369" s="204"/>
      <c r="Q369" s="203"/>
      <c r="R369" s="203"/>
      <c r="S369" s="203"/>
      <c r="T369" s="203"/>
      <c r="U369" s="203"/>
      <c r="V369" s="203"/>
      <c r="W369" s="203"/>
      <c r="X369" s="203"/>
      <c r="Y369" s="203"/>
      <c r="Z369" s="203"/>
    </row>
    <row r="370" ht="11.25" customHeight="1">
      <c r="A370" s="203"/>
      <c r="B370" s="204"/>
      <c r="C370" s="204"/>
      <c r="D370" s="204"/>
      <c r="E370" s="204"/>
      <c r="F370" s="204"/>
      <c r="G370" s="204"/>
      <c r="H370" s="204"/>
      <c r="I370" s="204"/>
      <c r="J370" s="204"/>
      <c r="K370" s="204"/>
      <c r="L370" s="204"/>
      <c r="M370" s="204"/>
      <c r="N370" s="204"/>
      <c r="O370" s="204"/>
      <c r="P370" s="204"/>
      <c r="Q370" s="203"/>
      <c r="R370" s="203"/>
      <c r="S370" s="203"/>
      <c r="T370" s="203"/>
      <c r="U370" s="203"/>
      <c r="V370" s="203"/>
      <c r="W370" s="203"/>
      <c r="X370" s="203"/>
      <c r="Y370" s="203"/>
      <c r="Z370" s="203"/>
    </row>
    <row r="371" ht="11.25" customHeight="1">
      <c r="A371" s="203"/>
      <c r="B371" s="204"/>
      <c r="C371" s="204"/>
      <c r="D371" s="204"/>
      <c r="E371" s="204"/>
      <c r="F371" s="204"/>
      <c r="G371" s="204"/>
      <c r="H371" s="204"/>
      <c r="I371" s="204"/>
      <c r="J371" s="204"/>
      <c r="K371" s="204"/>
      <c r="L371" s="204"/>
      <c r="M371" s="204"/>
      <c r="N371" s="204"/>
      <c r="O371" s="204"/>
      <c r="P371" s="204"/>
      <c r="Q371" s="203"/>
      <c r="R371" s="203"/>
      <c r="S371" s="203"/>
      <c r="T371" s="203"/>
      <c r="U371" s="203"/>
      <c r="V371" s="203"/>
      <c r="W371" s="203"/>
      <c r="X371" s="203"/>
      <c r="Y371" s="203"/>
      <c r="Z371" s="203"/>
    </row>
    <row r="372" ht="11.25" customHeight="1">
      <c r="A372" s="203"/>
      <c r="B372" s="204"/>
      <c r="C372" s="204"/>
      <c r="D372" s="204"/>
      <c r="E372" s="204"/>
      <c r="F372" s="204"/>
      <c r="G372" s="204"/>
      <c r="H372" s="204"/>
      <c r="I372" s="204"/>
      <c r="J372" s="204"/>
      <c r="K372" s="204"/>
      <c r="L372" s="204"/>
      <c r="M372" s="204"/>
      <c r="N372" s="204"/>
      <c r="O372" s="204"/>
      <c r="P372" s="204"/>
      <c r="Q372" s="203"/>
      <c r="R372" s="203"/>
      <c r="S372" s="203"/>
      <c r="T372" s="203"/>
      <c r="U372" s="203"/>
      <c r="V372" s="203"/>
      <c r="W372" s="203"/>
      <c r="X372" s="203"/>
      <c r="Y372" s="203"/>
      <c r="Z372" s="203"/>
    </row>
    <row r="373" ht="11.25" customHeight="1">
      <c r="A373" s="203"/>
      <c r="B373" s="204"/>
      <c r="C373" s="204"/>
      <c r="D373" s="204"/>
      <c r="E373" s="204"/>
      <c r="F373" s="204"/>
      <c r="G373" s="204"/>
      <c r="H373" s="204"/>
      <c r="I373" s="204"/>
      <c r="J373" s="204"/>
      <c r="K373" s="204"/>
      <c r="L373" s="204"/>
      <c r="M373" s="204"/>
      <c r="N373" s="204"/>
      <c r="O373" s="204"/>
      <c r="P373" s="204"/>
      <c r="Q373" s="203"/>
      <c r="R373" s="203"/>
      <c r="S373" s="203"/>
      <c r="T373" s="203"/>
      <c r="U373" s="203"/>
      <c r="V373" s="203"/>
      <c r="W373" s="203"/>
      <c r="X373" s="203"/>
      <c r="Y373" s="203"/>
      <c r="Z373" s="203"/>
    </row>
    <row r="374" ht="11.25" customHeight="1">
      <c r="A374" s="203"/>
      <c r="B374" s="204"/>
      <c r="C374" s="204"/>
      <c r="D374" s="204"/>
      <c r="E374" s="204"/>
      <c r="F374" s="204"/>
      <c r="G374" s="204"/>
      <c r="H374" s="204"/>
      <c r="I374" s="204"/>
      <c r="J374" s="204"/>
      <c r="K374" s="204"/>
      <c r="L374" s="204"/>
      <c r="M374" s="204"/>
      <c r="N374" s="204"/>
      <c r="O374" s="204"/>
      <c r="P374" s="204"/>
      <c r="Q374" s="203"/>
      <c r="R374" s="203"/>
      <c r="S374" s="203"/>
      <c r="T374" s="203"/>
      <c r="U374" s="203"/>
      <c r="V374" s="203"/>
      <c r="W374" s="203"/>
      <c r="X374" s="203"/>
      <c r="Y374" s="203"/>
      <c r="Z374" s="203"/>
    </row>
    <row r="375" ht="11.25" customHeight="1">
      <c r="A375" s="203"/>
      <c r="B375" s="204"/>
      <c r="C375" s="204"/>
      <c r="D375" s="204"/>
      <c r="E375" s="204"/>
      <c r="F375" s="204"/>
      <c r="G375" s="204"/>
      <c r="H375" s="204"/>
      <c r="I375" s="204"/>
      <c r="J375" s="204"/>
      <c r="K375" s="204"/>
      <c r="L375" s="204"/>
      <c r="M375" s="204"/>
      <c r="N375" s="204"/>
      <c r="O375" s="204"/>
      <c r="P375" s="204"/>
      <c r="Q375" s="203"/>
      <c r="R375" s="203"/>
      <c r="S375" s="203"/>
      <c r="T375" s="203"/>
      <c r="U375" s="203"/>
      <c r="V375" s="203"/>
      <c r="W375" s="203"/>
      <c r="X375" s="203"/>
      <c r="Y375" s="203"/>
      <c r="Z375" s="203"/>
    </row>
    <row r="376" ht="11.25" customHeight="1">
      <c r="A376" s="203"/>
      <c r="B376" s="204"/>
      <c r="C376" s="204"/>
      <c r="D376" s="204"/>
      <c r="E376" s="204"/>
      <c r="F376" s="204"/>
      <c r="G376" s="204"/>
      <c r="H376" s="204"/>
      <c r="I376" s="204"/>
      <c r="J376" s="204"/>
      <c r="K376" s="204"/>
      <c r="L376" s="204"/>
      <c r="M376" s="204"/>
      <c r="N376" s="204"/>
      <c r="O376" s="204"/>
      <c r="P376" s="204"/>
      <c r="Q376" s="203"/>
      <c r="R376" s="203"/>
      <c r="S376" s="203"/>
      <c r="T376" s="203"/>
      <c r="U376" s="203"/>
      <c r="V376" s="203"/>
      <c r="W376" s="203"/>
      <c r="X376" s="203"/>
      <c r="Y376" s="203"/>
      <c r="Z376" s="203"/>
    </row>
    <row r="377" ht="11.25" customHeight="1">
      <c r="A377" s="203"/>
      <c r="B377" s="204"/>
      <c r="C377" s="204"/>
      <c r="D377" s="204"/>
      <c r="E377" s="204"/>
      <c r="F377" s="204"/>
      <c r="G377" s="204"/>
      <c r="H377" s="204"/>
      <c r="I377" s="204"/>
      <c r="J377" s="204"/>
      <c r="K377" s="204"/>
      <c r="L377" s="204"/>
      <c r="M377" s="204"/>
      <c r="N377" s="204"/>
      <c r="O377" s="204"/>
      <c r="P377" s="204"/>
      <c r="Q377" s="203"/>
      <c r="R377" s="203"/>
      <c r="S377" s="203"/>
      <c r="T377" s="203"/>
      <c r="U377" s="203"/>
      <c r="V377" s="203"/>
      <c r="W377" s="203"/>
      <c r="X377" s="203"/>
      <c r="Y377" s="203"/>
      <c r="Z377" s="203"/>
    </row>
    <row r="378" ht="11.25" customHeight="1">
      <c r="A378" s="203"/>
      <c r="B378" s="204"/>
      <c r="C378" s="204"/>
      <c r="D378" s="204"/>
      <c r="E378" s="204"/>
      <c r="F378" s="204"/>
      <c r="G378" s="204"/>
      <c r="H378" s="204"/>
      <c r="I378" s="204"/>
      <c r="J378" s="204"/>
      <c r="K378" s="204"/>
      <c r="L378" s="204"/>
      <c r="M378" s="204"/>
      <c r="N378" s="204"/>
      <c r="O378" s="204"/>
      <c r="P378" s="204"/>
      <c r="Q378" s="203"/>
      <c r="R378" s="203"/>
      <c r="S378" s="203"/>
      <c r="T378" s="203"/>
      <c r="U378" s="203"/>
      <c r="V378" s="203"/>
      <c r="W378" s="203"/>
      <c r="X378" s="203"/>
      <c r="Y378" s="203"/>
      <c r="Z378" s="203"/>
    </row>
    <row r="379" ht="11.25" customHeight="1">
      <c r="A379" s="203"/>
      <c r="B379" s="204"/>
      <c r="C379" s="204"/>
      <c r="D379" s="204"/>
      <c r="E379" s="204"/>
      <c r="F379" s="204"/>
      <c r="G379" s="204"/>
      <c r="H379" s="204"/>
      <c r="I379" s="204"/>
      <c r="J379" s="204"/>
      <c r="K379" s="204"/>
      <c r="L379" s="204"/>
      <c r="M379" s="204"/>
      <c r="N379" s="204"/>
      <c r="O379" s="204"/>
      <c r="P379" s="204"/>
      <c r="Q379" s="203"/>
      <c r="R379" s="203"/>
      <c r="S379" s="203"/>
      <c r="T379" s="203"/>
      <c r="U379" s="203"/>
      <c r="V379" s="203"/>
      <c r="W379" s="203"/>
      <c r="X379" s="203"/>
      <c r="Y379" s="203"/>
      <c r="Z379" s="203"/>
    </row>
    <row r="380" ht="11.25" customHeight="1">
      <c r="A380" s="203"/>
      <c r="B380" s="204"/>
      <c r="C380" s="204"/>
      <c r="D380" s="204"/>
      <c r="E380" s="204"/>
      <c r="F380" s="204"/>
      <c r="G380" s="204"/>
      <c r="H380" s="204"/>
      <c r="I380" s="204"/>
      <c r="J380" s="204"/>
      <c r="K380" s="204"/>
      <c r="L380" s="204"/>
      <c r="M380" s="204"/>
      <c r="N380" s="204"/>
      <c r="O380" s="204"/>
      <c r="P380" s="204"/>
      <c r="Q380" s="203"/>
      <c r="R380" s="203"/>
      <c r="S380" s="203"/>
      <c r="T380" s="203"/>
      <c r="U380" s="203"/>
      <c r="V380" s="203"/>
      <c r="W380" s="203"/>
      <c r="X380" s="203"/>
      <c r="Y380" s="203"/>
      <c r="Z380" s="203"/>
    </row>
    <row r="381" ht="11.25" customHeight="1">
      <c r="A381" s="203"/>
      <c r="B381" s="204"/>
      <c r="C381" s="204"/>
      <c r="D381" s="204"/>
      <c r="E381" s="204"/>
      <c r="F381" s="204"/>
      <c r="G381" s="204"/>
      <c r="H381" s="204"/>
      <c r="I381" s="204"/>
      <c r="J381" s="204"/>
      <c r="K381" s="204"/>
      <c r="L381" s="204"/>
      <c r="M381" s="204"/>
      <c r="N381" s="204"/>
      <c r="O381" s="204"/>
      <c r="P381" s="204"/>
      <c r="Q381" s="203"/>
      <c r="R381" s="203"/>
      <c r="S381" s="203"/>
      <c r="T381" s="203"/>
      <c r="U381" s="203"/>
      <c r="V381" s="203"/>
      <c r="W381" s="203"/>
      <c r="X381" s="203"/>
      <c r="Y381" s="203"/>
      <c r="Z381" s="203"/>
    </row>
    <row r="382" ht="11.25" customHeight="1">
      <c r="A382" s="203"/>
      <c r="B382" s="204"/>
      <c r="C382" s="204"/>
      <c r="D382" s="204"/>
      <c r="E382" s="204"/>
      <c r="F382" s="204"/>
      <c r="G382" s="204"/>
      <c r="H382" s="204"/>
      <c r="I382" s="204"/>
      <c r="J382" s="204"/>
      <c r="K382" s="204"/>
      <c r="L382" s="204"/>
      <c r="M382" s="204"/>
      <c r="N382" s="204"/>
      <c r="O382" s="204"/>
      <c r="P382" s="204"/>
      <c r="Q382" s="203"/>
      <c r="R382" s="203"/>
      <c r="S382" s="203"/>
      <c r="T382" s="203"/>
      <c r="U382" s="203"/>
      <c r="V382" s="203"/>
      <c r="W382" s="203"/>
      <c r="X382" s="203"/>
      <c r="Y382" s="203"/>
      <c r="Z382" s="203"/>
    </row>
    <row r="383" ht="11.25" customHeight="1">
      <c r="A383" s="203"/>
      <c r="B383" s="204"/>
      <c r="C383" s="204"/>
      <c r="D383" s="204"/>
      <c r="E383" s="204"/>
      <c r="F383" s="204"/>
      <c r="G383" s="204"/>
      <c r="H383" s="204"/>
      <c r="I383" s="204"/>
      <c r="J383" s="204"/>
      <c r="K383" s="204"/>
      <c r="L383" s="204"/>
      <c r="M383" s="204"/>
      <c r="N383" s="204"/>
      <c r="O383" s="204"/>
      <c r="P383" s="204"/>
      <c r="Q383" s="203"/>
      <c r="R383" s="203"/>
      <c r="S383" s="203"/>
      <c r="T383" s="203"/>
      <c r="U383" s="203"/>
      <c r="V383" s="203"/>
      <c r="W383" s="203"/>
      <c r="X383" s="203"/>
      <c r="Y383" s="203"/>
      <c r="Z383" s="203"/>
    </row>
    <row r="384" ht="11.25" customHeight="1">
      <c r="A384" s="203"/>
      <c r="B384" s="204"/>
      <c r="C384" s="204"/>
      <c r="D384" s="204"/>
      <c r="E384" s="204"/>
      <c r="F384" s="204"/>
      <c r="G384" s="204"/>
      <c r="H384" s="204"/>
      <c r="I384" s="204"/>
      <c r="J384" s="204"/>
      <c r="K384" s="204"/>
      <c r="L384" s="204"/>
      <c r="M384" s="204"/>
      <c r="N384" s="204"/>
      <c r="O384" s="204"/>
      <c r="P384" s="204"/>
      <c r="Q384" s="203"/>
      <c r="R384" s="203"/>
      <c r="S384" s="203"/>
      <c r="T384" s="203"/>
      <c r="U384" s="203"/>
      <c r="V384" s="203"/>
      <c r="W384" s="203"/>
      <c r="X384" s="203"/>
      <c r="Y384" s="203"/>
      <c r="Z384" s="203"/>
    </row>
    <row r="385" ht="11.25" customHeight="1">
      <c r="A385" s="203"/>
      <c r="B385" s="204"/>
      <c r="C385" s="204"/>
      <c r="D385" s="204"/>
      <c r="E385" s="204"/>
      <c r="F385" s="204"/>
      <c r="G385" s="204"/>
      <c r="H385" s="204"/>
      <c r="I385" s="204"/>
      <c r="J385" s="204"/>
      <c r="K385" s="204"/>
      <c r="L385" s="204"/>
      <c r="M385" s="204"/>
      <c r="N385" s="204"/>
      <c r="O385" s="204"/>
      <c r="P385" s="204"/>
      <c r="Q385" s="203"/>
      <c r="R385" s="203"/>
      <c r="S385" s="203"/>
      <c r="T385" s="203"/>
      <c r="U385" s="203"/>
      <c r="V385" s="203"/>
      <c r="W385" s="203"/>
      <c r="X385" s="203"/>
      <c r="Y385" s="203"/>
      <c r="Z385" s="203"/>
    </row>
    <row r="386" ht="11.25" customHeight="1">
      <c r="A386" s="203"/>
      <c r="B386" s="204"/>
      <c r="C386" s="204"/>
      <c r="D386" s="204"/>
      <c r="E386" s="204"/>
      <c r="F386" s="204"/>
      <c r="G386" s="204"/>
      <c r="H386" s="204"/>
      <c r="I386" s="204"/>
      <c r="J386" s="204"/>
      <c r="K386" s="204"/>
      <c r="L386" s="204"/>
      <c r="M386" s="204"/>
      <c r="N386" s="204"/>
      <c r="O386" s="204"/>
      <c r="P386" s="204"/>
      <c r="Q386" s="203"/>
      <c r="R386" s="203"/>
      <c r="S386" s="203"/>
      <c r="T386" s="203"/>
      <c r="U386" s="203"/>
      <c r="V386" s="203"/>
      <c r="W386" s="203"/>
      <c r="X386" s="203"/>
      <c r="Y386" s="203"/>
      <c r="Z386" s="203"/>
    </row>
    <row r="387" ht="11.25" customHeight="1">
      <c r="A387" s="203"/>
      <c r="B387" s="204"/>
      <c r="C387" s="204"/>
      <c r="D387" s="204"/>
      <c r="E387" s="204"/>
      <c r="F387" s="204"/>
      <c r="G387" s="204"/>
      <c r="H387" s="204"/>
      <c r="I387" s="204"/>
      <c r="J387" s="204"/>
      <c r="K387" s="204"/>
      <c r="L387" s="204"/>
      <c r="M387" s="204"/>
      <c r="N387" s="204"/>
      <c r="O387" s="204"/>
      <c r="P387" s="204"/>
      <c r="Q387" s="203"/>
      <c r="R387" s="203"/>
      <c r="S387" s="203"/>
      <c r="T387" s="203"/>
      <c r="U387" s="203"/>
      <c r="V387" s="203"/>
      <c r="W387" s="203"/>
      <c r="X387" s="203"/>
      <c r="Y387" s="203"/>
      <c r="Z387" s="203"/>
    </row>
    <row r="388" ht="11.25" customHeight="1">
      <c r="A388" s="203"/>
      <c r="B388" s="204"/>
      <c r="C388" s="204"/>
      <c r="D388" s="204"/>
      <c r="E388" s="204"/>
      <c r="F388" s="204"/>
      <c r="G388" s="204"/>
      <c r="H388" s="204"/>
      <c r="I388" s="204"/>
      <c r="J388" s="204"/>
      <c r="K388" s="204"/>
      <c r="L388" s="204"/>
      <c r="M388" s="204"/>
      <c r="N388" s="204"/>
      <c r="O388" s="204"/>
      <c r="P388" s="204"/>
      <c r="Q388" s="203"/>
      <c r="R388" s="203"/>
      <c r="S388" s="203"/>
      <c r="T388" s="203"/>
      <c r="U388" s="203"/>
      <c r="V388" s="203"/>
      <c r="W388" s="203"/>
      <c r="X388" s="203"/>
      <c r="Y388" s="203"/>
      <c r="Z388" s="203"/>
    </row>
    <row r="389" ht="11.25" customHeight="1">
      <c r="A389" s="203"/>
      <c r="B389" s="204"/>
      <c r="C389" s="204"/>
      <c r="D389" s="204"/>
      <c r="E389" s="204"/>
      <c r="F389" s="204"/>
      <c r="G389" s="204"/>
      <c r="H389" s="204"/>
      <c r="I389" s="204"/>
      <c r="J389" s="204"/>
      <c r="K389" s="204"/>
      <c r="L389" s="204"/>
      <c r="M389" s="204"/>
      <c r="N389" s="204"/>
      <c r="O389" s="204"/>
      <c r="P389" s="204"/>
      <c r="Q389" s="203"/>
      <c r="R389" s="203"/>
      <c r="S389" s="203"/>
      <c r="T389" s="203"/>
      <c r="U389" s="203"/>
      <c r="V389" s="203"/>
      <c r="W389" s="203"/>
      <c r="X389" s="203"/>
      <c r="Y389" s="203"/>
      <c r="Z389" s="203"/>
    </row>
    <row r="390" ht="11.25" customHeight="1">
      <c r="A390" s="203"/>
      <c r="B390" s="204"/>
      <c r="C390" s="204"/>
      <c r="D390" s="204"/>
      <c r="E390" s="204"/>
      <c r="F390" s="204"/>
      <c r="G390" s="204"/>
      <c r="H390" s="204"/>
      <c r="I390" s="204"/>
      <c r="J390" s="204"/>
      <c r="K390" s="204"/>
      <c r="L390" s="204"/>
      <c r="M390" s="204"/>
      <c r="N390" s="204"/>
      <c r="O390" s="204"/>
      <c r="P390" s="204"/>
      <c r="Q390" s="203"/>
      <c r="R390" s="203"/>
      <c r="S390" s="203"/>
      <c r="T390" s="203"/>
      <c r="U390" s="203"/>
      <c r="V390" s="203"/>
      <c r="W390" s="203"/>
      <c r="X390" s="203"/>
      <c r="Y390" s="203"/>
      <c r="Z390" s="203"/>
    </row>
    <row r="391" ht="11.25" customHeight="1">
      <c r="A391" s="203"/>
      <c r="B391" s="204"/>
      <c r="C391" s="204"/>
      <c r="D391" s="204"/>
      <c r="E391" s="204"/>
      <c r="F391" s="204"/>
      <c r="G391" s="204"/>
      <c r="H391" s="204"/>
      <c r="I391" s="204"/>
      <c r="J391" s="204"/>
      <c r="K391" s="204"/>
      <c r="L391" s="204"/>
      <c r="M391" s="204"/>
      <c r="N391" s="204"/>
      <c r="O391" s="204"/>
      <c r="P391" s="204"/>
      <c r="Q391" s="203"/>
      <c r="R391" s="203"/>
      <c r="S391" s="203"/>
      <c r="T391" s="203"/>
      <c r="U391" s="203"/>
      <c r="V391" s="203"/>
      <c r="W391" s="203"/>
      <c r="X391" s="203"/>
      <c r="Y391" s="203"/>
      <c r="Z391" s="203"/>
    </row>
    <row r="392" ht="11.25" customHeight="1">
      <c r="A392" s="203"/>
      <c r="B392" s="204"/>
      <c r="C392" s="204"/>
      <c r="D392" s="204"/>
      <c r="E392" s="204"/>
      <c r="F392" s="204"/>
      <c r="G392" s="204"/>
      <c r="H392" s="204"/>
      <c r="I392" s="204"/>
      <c r="J392" s="204"/>
      <c r="K392" s="204"/>
      <c r="L392" s="204"/>
      <c r="M392" s="204"/>
      <c r="N392" s="204"/>
      <c r="O392" s="204"/>
      <c r="P392" s="204"/>
      <c r="Q392" s="203"/>
      <c r="R392" s="203"/>
      <c r="S392" s="203"/>
      <c r="T392" s="203"/>
      <c r="U392" s="203"/>
      <c r="V392" s="203"/>
      <c r="W392" s="203"/>
      <c r="X392" s="203"/>
      <c r="Y392" s="203"/>
      <c r="Z392" s="203"/>
    </row>
    <row r="393" ht="11.25" customHeight="1">
      <c r="A393" s="203"/>
      <c r="B393" s="204"/>
      <c r="C393" s="204"/>
      <c r="D393" s="204"/>
      <c r="E393" s="204"/>
      <c r="F393" s="204"/>
      <c r="G393" s="204"/>
      <c r="H393" s="204"/>
      <c r="I393" s="204"/>
      <c r="J393" s="204"/>
      <c r="K393" s="204"/>
      <c r="L393" s="204"/>
      <c r="M393" s="204"/>
      <c r="N393" s="204"/>
      <c r="O393" s="204"/>
      <c r="P393" s="204"/>
      <c r="Q393" s="203"/>
      <c r="R393" s="203"/>
      <c r="S393" s="203"/>
      <c r="T393" s="203"/>
      <c r="U393" s="203"/>
      <c r="V393" s="203"/>
      <c r="W393" s="203"/>
      <c r="X393" s="203"/>
      <c r="Y393" s="203"/>
      <c r="Z393" s="203"/>
    </row>
    <row r="394" ht="11.25" customHeight="1">
      <c r="A394" s="203"/>
      <c r="B394" s="204"/>
      <c r="C394" s="204"/>
      <c r="D394" s="204"/>
      <c r="E394" s="204"/>
      <c r="F394" s="204"/>
      <c r="G394" s="204"/>
      <c r="H394" s="204"/>
      <c r="I394" s="204"/>
      <c r="J394" s="204"/>
      <c r="K394" s="204"/>
      <c r="L394" s="204"/>
      <c r="M394" s="204"/>
      <c r="N394" s="204"/>
      <c r="O394" s="204"/>
      <c r="P394" s="204"/>
      <c r="Q394" s="203"/>
      <c r="R394" s="203"/>
      <c r="S394" s="203"/>
      <c r="T394" s="203"/>
      <c r="U394" s="203"/>
      <c r="V394" s="203"/>
      <c r="W394" s="203"/>
      <c r="X394" s="203"/>
      <c r="Y394" s="203"/>
      <c r="Z394" s="203"/>
    </row>
    <row r="395" ht="11.25" customHeight="1">
      <c r="A395" s="203"/>
      <c r="B395" s="204"/>
      <c r="C395" s="204"/>
      <c r="D395" s="204"/>
      <c r="E395" s="204"/>
      <c r="F395" s="204"/>
      <c r="G395" s="204"/>
      <c r="H395" s="204"/>
      <c r="I395" s="204"/>
      <c r="J395" s="204"/>
      <c r="K395" s="204"/>
      <c r="L395" s="204"/>
      <c r="M395" s="204"/>
      <c r="N395" s="204"/>
      <c r="O395" s="204"/>
      <c r="P395" s="204"/>
      <c r="Q395" s="203"/>
      <c r="R395" s="203"/>
      <c r="S395" s="203"/>
      <c r="T395" s="203"/>
      <c r="U395" s="203"/>
      <c r="V395" s="203"/>
      <c r="W395" s="203"/>
      <c r="X395" s="203"/>
      <c r="Y395" s="203"/>
      <c r="Z395" s="203"/>
    </row>
    <row r="396" ht="11.25" customHeight="1">
      <c r="A396" s="203"/>
      <c r="B396" s="204"/>
      <c r="C396" s="204"/>
      <c r="D396" s="204"/>
      <c r="E396" s="204"/>
      <c r="F396" s="204"/>
      <c r="G396" s="204"/>
      <c r="H396" s="204"/>
      <c r="I396" s="204"/>
      <c r="J396" s="204"/>
      <c r="K396" s="204"/>
      <c r="L396" s="204"/>
      <c r="M396" s="204"/>
      <c r="N396" s="204"/>
      <c r="O396" s="204"/>
      <c r="P396" s="204"/>
      <c r="Q396" s="203"/>
      <c r="R396" s="203"/>
      <c r="S396" s="203"/>
      <c r="T396" s="203"/>
      <c r="U396" s="203"/>
      <c r="V396" s="203"/>
      <c r="W396" s="203"/>
      <c r="X396" s="203"/>
      <c r="Y396" s="203"/>
      <c r="Z396" s="203"/>
    </row>
    <row r="397" ht="11.25" customHeight="1">
      <c r="A397" s="203"/>
      <c r="B397" s="204"/>
      <c r="C397" s="204"/>
      <c r="D397" s="204"/>
      <c r="E397" s="204"/>
      <c r="F397" s="204"/>
      <c r="G397" s="204"/>
      <c r="H397" s="204"/>
      <c r="I397" s="204"/>
      <c r="J397" s="204"/>
      <c r="K397" s="204"/>
      <c r="L397" s="204"/>
      <c r="M397" s="204"/>
      <c r="N397" s="204"/>
      <c r="O397" s="204"/>
      <c r="P397" s="204"/>
      <c r="Q397" s="203"/>
      <c r="R397" s="203"/>
      <c r="S397" s="203"/>
      <c r="T397" s="203"/>
      <c r="U397" s="203"/>
      <c r="V397" s="203"/>
      <c r="W397" s="203"/>
      <c r="X397" s="203"/>
      <c r="Y397" s="203"/>
      <c r="Z397" s="203"/>
    </row>
    <row r="398" ht="11.25" customHeight="1">
      <c r="A398" s="203"/>
      <c r="B398" s="204"/>
      <c r="C398" s="204"/>
      <c r="D398" s="204"/>
      <c r="E398" s="204"/>
      <c r="F398" s="204"/>
      <c r="G398" s="204"/>
      <c r="H398" s="204"/>
      <c r="I398" s="204"/>
      <c r="J398" s="204"/>
      <c r="K398" s="204"/>
      <c r="L398" s="204"/>
      <c r="M398" s="204"/>
      <c r="N398" s="204"/>
      <c r="O398" s="204"/>
      <c r="P398" s="204"/>
      <c r="Q398" s="203"/>
      <c r="R398" s="203"/>
      <c r="S398" s="203"/>
      <c r="T398" s="203"/>
      <c r="U398" s="203"/>
      <c r="V398" s="203"/>
      <c r="W398" s="203"/>
      <c r="X398" s="203"/>
      <c r="Y398" s="203"/>
      <c r="Z398" s="203"/>
    </row>
    <row r="399" ht="11.25" customHeight="1">
      <c r="A399" s="203"/>
      <c r="B399" s="204"/>
      <c r="C399" s="204"/>
      <c r="D399" s="204"/>
      <c r="E399" s="204"/>
      <c r="F399" s="204"/>
      <c r="G399" s="204"/>
      <c r="H399" s="204"/>
      <c r="I399" s="204"/>
      <c r="J399" s="204"/>
      <c r="K399" s="204"/>
      <c r="L399" s="204"/>
      <c r="M399" s="204"/>
      <c r="N399" s="204"/>
      <c r="O399" s="204"/>
      <c r="P399" s="204"/>
      <c r="Q399" s="203"/>
      <c r="R399" s="203"/>
      <c r="S399" s="203"/>
      <c r="T399" s="203"/>
      <c r="U399" s="203"/>
      <c r="V399" s="203"/>
      <c r="W399" s="203"/>
      <c r="X399" s="203"/>
      <c r="Y399" s="203"/>
      <c r="Z399" s="203"/>
    </row>
    <row r="400" ht="11.25" customHeight="1">
      <c r="A400" s="203"/>
      <c r="B400" s="204"/>
      <c r="C400" s="204"/>
      <c r="D400" s="204"/>
      <c r="E400" s="204"/>
      <c r="F400" s="204"/>
      <c r="G400" s="204"/>
      <c r="H400" s="204"/>
      <c r="I400" s="204"/>
      <c r="J400" s="204"/>
      <c r="K400" s="204"/>
      <c r="L400" s="204"/>
      <c r="M400" s="204"/>
      <c r="N400" s="204"/>
      <c r="O400" s="204"/>
      <c r="P400" s="204"/>
      <c r="Q400" s="203"/>
      <c r="R400" s="203"/>
      <c r="S400" s="203"/>
      <c r="T400" s="203"/>
      <c r="U400" s="203"/>
      <c r="V400" s="203"/>
      <c r="W400" s="203"/>
      <c r="X400" s="203"/>
      <c r="Y400" s="203"/>
      <c r="Z400" s="203"/>
    </row>
    <row r="401" ht="11.25" customHeight="1">
      <c r="A401" s="203"/>
      <c r="B401" s="204"/>
      <c r="C401" s="204"/>
      <c r="D401" s="204"/>
      <c r="E401" s="204"/>
      <c r="F401" s="204"/>
      <c r="G401" s="204"/>
      <c r="H401" s="204"/>
      <c r="I401" s="204"/>
      <c r="J401" s="204"/>
      <c r="K401" s="204"/>
      <c r="L401" s="204"/>
      <c r="M401" s="204"/>
      <c r="N401" s="204"/>
      <c r="O401" s="204"/>
      <c r="P401" s="204"/>
      <c r="Q401" s="203"/>
      <c r="R401" s="203"/>
      <c r="S401" s="203"/>
      <c r="T401" s="203"/>
      <c r="U401" s="203"/>
      <c r="V401" s="203"/>
      <c r="W401" s="203"/>
      <c r="X401" s="203"/>
      <c r="Y401" s="203"/>
      <c r="Z401" s="203"/>
    </row>
    <row r="402" ht="11.25" customHeight="1">
      <c r="A402" s="203"/>
      <c r="B402" s="204"/>
      <c r="C402" s="204"/>
      <c r="D402" s="204"/>
      <c r="E402" s="204"/>
      <c r="F402" s="204"/>
      <c r="G402" s="204"/>
      <c r="H402" s="204"/>
      <c r="I402" s="204"/>
      <c r="J402" s="204"/>
      <c r="K402" s="204"/>
      <c r="L402" s="204"/>
      <c r="M402" s="204"/>
      <c r="N402" s="204"/>
      <c r="O402" s="204"/>
      <c r="P402" s="204"/>
      <c r="Q402" s="203"/>
      <c r="R402" s="203"/>
      <c r="S402" s="203"/>
      <c r="T402" s="203"/>
      <c r="U402" s="203"/>
      <c r="V402" s="203"/>
      <c r="W402" s="203"/>
      <c r="X402" s="203"/>
      <c r="Y402" s="203"/>
      <c r="Z402" s="203"/>
    </row>
    <row r="403" ht="11.25" customHeight="1">
      <c r="A403" s="203"/>
      <c r="B403" s="204"/>
      <c r="C403" s="204"/>
      <c r="D403" s="204"/>
      <c r="E403" s="204"/>
      <c r="F403" s="204"/>
      <c r="G403" s="204"/>
      <c r="H403" s="204"/>
      <c r="I403" s="204"/>
      <c r="J403" s="204"/>
      <c r="K403" s="204"/>
      <c r="L403" s="204"/>
      <c r="M403" s="204"/>
      <c r="N403" s="204"/>
      <c r="O403" s="204"/>
      <c r="P403" s="204"/>
      <c r="Q403" s="203"/>
      <c r="R403" s="203"/>
      <c r="S403" s="203"/>
      <c r="T403" s="203"/>
      <c r="U403" s="203"/>
      <c r="V403" s="203"/>
      <c r="W403" s="203"/>
      <c r="X403" s="203"/>
      <c r="Y403" s="203"/>
      <c r="Z403" s="203"/>
    </row>
    <row r="404" ht="11.25" customHeight="1">
      <c r="A404" s="203"/>
      <c r="B404" s="204"/>
      <c r="C404" s="204"/>
      <c r="D404" s="204"/>
      <c r="E404" s="204"/>
      <c r="F404" s="204"/>
      <c r="G404" s="204"/>
      <c r="H404" s="204"/>
      <c r="I404" s="204"/>
      <c r="J404" s="204"/>
      <c r="K404" s="204"/>
      <c r="L404" s="204"/>
      <c r="M404" s="204"/>
      <c r="N404" s="204"/>
      <c r="O404" s="204"/>
      <c r="P404" s="204"/>
      <c r="Q404" s="203"/>
      <c r="R404" s="203"/>
      <c r="S404" s="203"/>
      <c r="T404" s="203"/>
      <c r="U404" s="203"/>
      <c r="V404" s="203"/>
      <c r="W404" s="203"/>
      <c r="X404" s="203"/>
      <c r="Y404" s="203"/>
      <c r="Z404" s="203"/>
    </row>
    <row r="405" ht="11.25" customHeight="1">
      <c r="A405" s="203"/>
      <c r="B405" s="204"/>
      <c r="C405" s="204"/>
      <c r="D405" s="204"/>
      <c r="E405" s="204"/>
      <c r="F405" s="204"/>
      <c r="G405" s="204"/>
      <c r="H405" s="204"/>
      <c r="I405" s="204"/>
      <c r="J405" s="204"/>
      <c r="K405" s="204"/>
      <c r="L405" s="204"/>
      <c r="M405" s="204"/>
      <c r="N405" s="204"/>
      <c r="O405" s="204"/>
      <c r="P405" s="204"/>
      <c r="Q405" s="203"/>
      <c r="R405" s="203"/>
      <c r="S405" s="203"/>
      <c r="T405" s="203"/>
      <c r="U405" s="203"/>
      <c r="V405" s="203"/>
      <c r="W405" s="203"/>
      <c r="X405" s="203"/>
      <c r="Y405" s="203"/>
      <c r="Z405" s="203"/>
    </row>
    <row r="406" ht="11.25" customHeight="1">
      <c r="A406" s="203"/>
      <c r="B406" s="204"/>
      <c r="C406" s="204"/>
      <c r="D406" s="204"/>
      <c r="E406" s="204"/>
      <c r="F406" s="204"/>
      <c r="G406" s="204"/>
      <c r="H406" s="204"/>
      <c r="I406" s="204"/>
      <c r="J406" s="204"/>
      <c r="K406" s="204"/>
      <c r="L406" s="204"/>
      <c r="M406" s="204"/>
      <c r="N406" s="204"/>
      <c r="O406" s="204"/>
      <c r="P406" s="204"/>
      <c r="Q406" s="203"/>
      <c r="R406" s="203"/>
      <c r="S406" s="203"/>
      <c r="T406" s="203"/>
      <c r="U406" s="203"/>
      <c r="V406" s="203"/>
      <c r="W406" s="203"/>
      <c r="X406" s="203"/>
      <c r="Y406" s="203"/>
      <c r="Z406" s="203"/>
    </row>
    <row r="407" ht="11.25" customHeight="1">
      <c r="A407" s="203"/>
      <c r="B407" s="204"/>
      <c r="C407" s="204"/>
      <c r="D407" s="204"/>
      <c r="E407" s="204"/>
      <c r="F407" s="204"/>
      <c r="G407" s="204"/>
      <c r="H407" s="204"/>
      <c r="I407" s="204"/>
      <c r="J407" s="204"/>
      <c r="K407" s="204"/>
      <c r="L407" s="204"/>
      <c r="M407" s="204"/>
      <c r="N407" s="204"/>
      <c r="O407" s="204"/>
      <c r="P407" s="204"/>
      <c r="Q407" s="203"/>
      <c r="R407" s="203"/>
      <c r="S407" s="203"/>
      <c r="T407" s="203"/>
      <c r="U407" s="203"/>
      <c r="V407" s="203"/>
      <c r="W407" s="203"/>
      <c r="X407" s="203"/>
      <c r="Y407" s="203"/>
      <c r="Z407" s="203"/>
    </row>
    <row r="408" ht="11.25" customHeight="1">
      <c r="A408" s="203"/>
      <c r="B408" s="204"/>
      <c r="C408" s="204"/>
      <c r="D408" s="204"/>
      <c r="E408" s="204"/>
      <c r="F408" s="204"/>
      <c r="G408" s="204"/>
      <c r="H408" s="204"/>
      <c r="I408" s="204"/>
      <c r="J408" s="204"/>
      <c r="K408" s="204"/>
      <c r="L408" s="204"/>
      <c r="M408" s="204"/>
      <c r="N408" s="204"/>
      <c r="O408" s="204"/>
      <c r="P408" s="204"/>
      <c r="Q408" s="203"/>
      <c r="R408" s="203"/>
      <c r="S408" s="203"/>
      <c r="T408" s="203"/>
      <c r="U408" s="203"/>
      <c r="V408" s="203"/>
      <c r="W408" s="203"/>
      <c r="X408" s="203"/>
      <c r="Y408" s="203"/>
      <c r="Z408" s="203"/>
    </row>
    <row r="409" ht="11.25" customHeight="1">
      <c r="A409" s="203"/>
      <c r="B409" s="204"/>
      <c r="C409" s="204"/>
      <c r="D409" s="204"/>
      <c r="E409" s="204"/>
      <c r="F409" s="204"/>
      <c r="G409" s="204"/>
      <c r="H409" s="204"/>
      <c r="I409" s="204"/>
      <c r="J409" s="204"/>
      <c r="K409" s="204"/>
      <c r="L409" s="204"/>
      <c r="M409" s="204"/>
      <c r="N409" s="204"/>
      <c r="O409" s="204"/>
      <c r="P409" s="204"/>
      <c r="Q409" s="203"/>
      <c r="R409" s="203"/>
      <c r="S409" s="203"/>
      <c r="T409" s="203"/>
      <c r="U409" s="203"/>
      <c r="V409" s="203"/>
      <c r="W409" s="203"/>
      <c r="X409" s="203"/>
      <c r="Y409" s="203"/>
      <c r="Z409" s="203"/>
    </row>
    <row r="410" ht="11.25" customHeight="1">
      <c r="A410" s="203"/>
      <c r="B410" s="204"/>
      <c r="C410" s="204"/>
      <c r="D410" s="204"/>
      <c r="E410" s="204"/>
      <c r="F410" s="204"/>
      <c r="G410" s="204"/>
      <c r="H410" s="204"/>
      <c r="I410" s="204"/>
      <c r="J410" s="204"/>
      <c r="K410" s="204"/>
      <c r="L410" s="204"/>
      <c r="M410" s="204"/>
      <c r="N410" s="204"/>
      <c r="O410" s="204"/>
      <c r="P410" s="204"/>
      <c r="Q410" s="203"/>
      <c r="R410" s="203"/>
      <c r="S410" s="203"/>
      <c r="T410" s="203"/>
      <c r="U410" s="203"/>
      <c r="V410" s="203"/>
      <c r="W410" s="203"/>
      <c r="X410" s="203"/>
      <c r="Y410" s="203"/>
      <c r="Z410" s="203"/>
    </row>
    <row r="411" ht="11.25" customHeight="1">
      <c r="A411" s="203"/>
      <c r="B411" s="204"/>
      <c r="C411" s="204"/>
      <c r="D411" s="204"/>
      <c r="E411" s="204"/>
      <c r="F411" s="204"/>
      <c r="G411" s="204"/>
      <c r="H411" s="204"/>
      <c r="I411" s="204"/>
      <c r="J411" s="204"/>
      <c r="K411" s="204"/>
      <c r="L411" s="204"/>
      <c r="M411" s="204"/>
      <c r="N411" s="204"/>
      <c r="O411" s="204"/>
      <c r="P411" s="204"/>
      <c r="Q411" s="203"/>
      <c r="R411" s="203"/>
      <c r="S411" s="203"/>
      <c r="T411" s="203"/>
      <c r="U411" s="203"/>
      <c r="V411" s="203"/>
      <c r="W411" s="203"/>
      <c r="X411" s="203"/>
      <c r="Y411" s="203"/>
      <c r="Z411" s="203"/>
    </row>
    <row r="412" ht="11.25" customHeight="1">
      <c r="A412" s="203"/>
      <c r="B412" s="204"/>
      <c r="C412" s="204"/>
      <c r="D412" s="204"/>
      <c r="E412" s="204"/>
      <c r="F412" s="204"/>
      <c r="G412" s="204"/>
      <c r="H412" s="204"/>
      <c r="I412" s="204"/>
      <c r="J412" s="204"/>
      <c r="K412" s="204"/>
      <c r="L412" s="204"/>
      <c r="M412" s="204"/>
      <c r="N412" s="204"/>
      <c r="O412" s="204"/>
      <c r="P412" s="204"/>
      <c r="Q412" s="203"/>
      <c r="R412" s="203"/>
      <c r="S412" s="203"/>
      <c r="T412" s="203"/>
      <c r="U412" s="203"/>
      <c r="V412" s="203"/>
      <c r="W412" s="203"/>
      <c r="X412" s="203"/>
      <c r="Y412" s="203"/>
      <c r="Z412" s="203"/>
    </row>
    <row r="413" ht="11.25" customHeight="1">
      <c r="A413" s="203"/>
      <c r="B413" s="204"/>
      <c r="C413" s="204"/>
      <c r="D413" s="204"/>
      <c r="E413" s="204"/>
      <c r="F413" s="204"/>
      <c r="G413" s="204"/>
      <c r="H413" s="204"/>
      <c r="I413" s="204"/>
      <c r="J413" s="204"/>
      <c r="K413" s="204"/>
      <c r="L413" s="204"/>
      <c r="M413" s="204"/>
      <c r="N413" s="204"/>
      <c r="O413" s="204"/>
      <c r="P413" s="204"/>
      <c r="Q413" s="203"/>
      <c r="R413" s="203"/>
      <c r="S413" s="203"/>
      <c r="T413" s="203"/>
      <c r="U413" s="203"/>
      <c r="V413" s="203"/>
      <c r="W413" s="203"/>
      <c r="X413" s="203"/>
      <c r="Y413" s="203"/>
      <c r="Z413" s="203"/>
    </row>
    <row r="414" ht="11.25" customHeight="1">
      <c r="A414" s="203"/>
      <c r="B414" s="204"/>
      <c r="C414" s="204"/>
      <c r="D414" s="204"/>
      <c r="E414" s="204"/>
      <c r="F414" s="204"/>
      <c r="G414" s="204"/>
      <c r="H414" s="204"/>
      <c r="I414" s="204"/>
      <c r="J414" s="204"/>
      <c r="K414" s="204"/>
      <c r="L414" s="204"/>
      <c r="M414" s="204"/>
      <c r="N414" s="204"/>
      <c r="O414" s="204"/>
      <c r="P414" s="204"/>
      <c r="Q414" s="203"/>
      <c r="R414" s="203"/>
      <c r="S414" s="203"/>
      <c r="T414" s="203"/>
      <c r="U414" s="203"/>
      <c r="V414" s="203"/>
      <c r="W414" s="203"/>
      <c r="X414" s="203"/>
      <c r="Y414" s="203"/>
      <c r="Z414" s="203"/>
    </row>
    <row r="415" ht="11.25" customHeight="1">
      <c r="A415" s="203"/>
      <c r="B415" s="204"/>
      <c r="C415" s="204"/>
      <c r="D415" s="204"/>
      <c r="E415" s="204"/>
      <c r="F415" s="204"/>
      <c r="G415" s="204"/>
      <c r="H415" s="204"/>
      <c r="I415" s="204"/>
      <c r="J415" s="204"/>
      <c r="K415" s="204"/>
      <c r="L415" s="204"/>
      <c r="M415" s="204"/>
      <c r="N415" s="204"/>
      <c r="O415" s="204"/>
      <c r="P415" s="204"/>
      <c r="Q415" s="203"/>
      <c r="R415" s="203"/>
      <c r="S415" s="203"/>
      <c r="T415" s="203"/>
      <c r="U415" s="203"/>
      <c r="V415" s="203"/>
      <c r="W415" s="203"/>
      <c r="X415" s="203"/>
      <c r="Y415" s="203"/>
      <c r="Z415" s="203"/>
    </row>
    <row r="416" ht="11.25" customHeight="1">
      <c r="A416" s="203"/>
      <c r="B416" s="204"/>
      <c r="C416" s="204"/>
      <c r="D416" s="204"/>
      <c r="E416" s="204"/>
      <c r="F416" s="204"/>
      <c r="G416" s="204"/>
      <c r="H416" s="204"/>
      <c r="I416" s="204"/>
      <c r="J416" s="204"/>
      <c r="K416" s="204"/>
      <c r="L416" s="204"/>
      <c r="M416" s="204"/>
      <c r="N416" s="204"/>
      <c r="O416" s="204"/>
      <c r="P416" s="204"/>
      <c r="Q416" s="203"/>
      <c r="R416" s="203"/>
      <c r="S416" s="203"/>
      <c r="T416" s="203"/>
      <c r="U416" s="203"/>
      <c r="V416" s="203"/>
      <c r="W416" s="203"/>
      <c r="X416" s="203"/>
      <c r="Y416" s="203"/>
      <c r="Z416" s="203"/>
    </row>
    <row r="417" ht="11.25" customHeight="1">
      <c r="A417" s="203"/>
      <c r="B417" s="204"/>
      <c r="C417" s="204"/>
      <c r="D417" s="204"/>
      <c r="E417" s="204"/>
      <c r="F417" s="204"/>
      <c r="G417" s="204"/>
      <c r="H417" s="204"/>
      <c r="I417" s="204"/>
      <c r="J417" s="204"/>
      <c r="K417" s="204"/>
      <c r="L417" s="204"/>
      <c r="M417" s="204"/>
      <c r="N417" s="204"/>
      <c r="O417" s="204"/>
      <c r="P417" s="204"/>
      <c r="Q417" s="203"/>
      <c r="R417" s="203"/>
      <c r="S417" s="203"/>
      <c r="T417" s="203"/>
      <c r="U417" s="203"/>
      <c r="V417" s="203"/>
      <c r="W417" s="203"/>
      <c r="X417" s="203"/>
      <c r="Y417" s="203"/>
      <c r="Z417" s="203"/>
    </row>
    <row r="418" ht="11.25" customHeight="1">
      <c r="A418" s="203"/>
      <c r="B418" s="204"/>
      <c r="C418" s="204"/>
      <c r="D418" s="204"/>
      <c r="E418" s="204"/>
      <c r="F418" s="204"/>
      <c r="G418" s="204"/>
      <c r="H418" s="204"/>
      <c r="I418" s="204"/>
      <c r="J418" s="204"/>
      <c r="K418" s="204"/>
      <c r="L418" s="204"/>
      <c r="M418" s="204"/>
      <c r="N418" s="204"/>
      <c r="O418" s="204"/>
      <c r="P418" s="204"/>
      <c r="Q418" s="203"/>
      <c r="R418" s="203"/>
      <c r="S418" s="203"/>
      <c r="T418" s="203"/>
      <c r="U418" s="203"/>
      <c r="V418" s="203"/>
      <c r="W418" s="203"/>
      <c r="X418" s="203"/>
      <c r="Y418" s="203"/>
      <c r="Z418" s="203"/>
    </row>
    <row r="419" ht="11.25" customHeight="1">
      <c r="A419" s="203"/>
      <c r="B419" s="204"/>
      <c r="C419" s="204"/>
      <c r="D419" s="204"/>
      <c r="E419" s="204"/>
      <c r="F419" s="204"/>
      <c r="G419" s="204"/>
      <c r="H419" s="204"/>
      <c r="I419" s="204"/>
      <c r="J419" s="204"/>
      <c r="K419" s="204"/>
      <c r="L419" s="204"/>
      <c r="M419" s="204"/>
      <c r="N419" s="204"/>
      <c r="O419" s="204"/>
      <c r="P419" s="204"/>
      <c r="Q419" s="203"/>
      <c r="R419" s="203"/>
      <c r="S419" s="203"/>
      <c r="T419" s="203"/>
      <c r="U419" s="203"/>
      <c r="V419" s="203"/>
      <c r="W419" s="203"/>
      <c r="X419" s="203"/>
      <c r="Y419" s="203"/>
      <c r="Z419" s="203"/>
    </row>
    <row r="420" ht="11.25" customHeight="1">
      <c r="A420" s="203"/>
      <c r="B420" s="204"/>
      <c r="C420" s="204"/>
      <c r="D420" s="204"/>
      <c r="E420" s="204"/>
      <c r="F420" s="204"/>
      <c r="G420" s="204"/>
      <c r="H420" s="204"/>
      <c r="I420" s="204"/>
      <c r="J420" s="204"/>
      <c r="K420" s="204"/>
      <c r="L420" s="204"/>
      <c r="M420" s="204"/>
      <c r="N420" s="204"/>
      <c r="O420" s="204"/>
      <c r="P420" s="204"/>
      <c r="Q420" s="203"/>
      <c r="R420" s="203"/>
      <c r="S420" s="203"/>
      <c r="T420" s="203"/>
      <c r="U420" s="203"/>
      <c r="V420" s="203"/>
      <c r="W420" s="203"/>
      <c r="X420" s="203"/>
      <c r="Y420" s="203"/>
      <c r="Z420" s="203"/>
    </row>
    <row r="421" ht="11.25" customHeight="1">
      <c r="A421" s="203"/>
      <c r="B421" s="204"/>
      <c r="C421" s="204"/>
      <c r="D421" s="204"/>
      <c r="E421" s="204"/>
      <c r="F421" s="204"/>
      <c r="G421" s="204"/>
      <c r="H421" s="204"/>
      <c r="I421" s="204"/>
      <c r="J421" s="204"/>
      <c r="K421" s="204"/>
      <c r="L421" s="204"/>
      <c r="M421" s="204"/>
      <c r="N421" s="204"/>
      <c r="O421" s="204"/>
      <c r="P421" s="204"/>
      <c r="Q421" s="203"/>
      <c r="R421" s="203"/>
      <c r="S421" s="203"/>
      <c r="T421" s="203"/>
      <c r="U421" s="203"/>
      <c r="V421" s="203"/>
      <c r="W421" s="203"/>
      <c r="X421" s="203"/>
      <c r="Y421" s="203"/>
      <c r="Z421" s="203"/>
    </row>
    <row r="422" ht="11.25" customHeight="1">
      <c r="A422" s="203"/>
      <c r="B422" s="204"/>
      <c r="C422" s="204"/>
      <c r="D422" s="204"/>
      <c r="E422" s="204"/>
      <c r="F422" s="204"/>
      <c r="G422" s="204"/>
      <c r="H422" s="204"/>
      <c r="I422" s="204"/>
      <c r="J422" s="204"/>
      <c r="K422" s="204"/>
      <c r="L422" s="204"/>
      <c r="M422" s="204"/>
      <c r="N422" s="204"/>
      <c r="O422" s="204"/>
      <c r="P422" s="204"/>
      <c r="Q422" s="203"/>
      <c r="R422" s="203"/>
      <c r="S422" s="203"/>
      <c r="T422" s="203"/>
      <c r="U422" s="203"/>
      <c r="V422" s="203"/>
      <c r="W422" s="203"/>
      <c r="X422" s="203"/>
      <c r="Y422" s="203"/>
      <c r="Z422" s="203"/>
    </row>
    <row r="423" ht="11.25" customHeight="1">
      <c r="A423" s="203"/>
      <c r="B423" s="204"/>
      <c r="C423" s="204"/>
      <c r="D423" s="204"/>
      <c r="E423" s="204"/>
      <c r="F423" s="204"/>
      <c r="G423" s="204"/>
      <c r="H423" s="204"/>
      <c r="I423" s="204"/>
      <c r="J423" s="204"/>
      <c r="K423" s="204"/>
      <c r="L423" s="204"/>
      <c r="M423" s="204"/>
      <c r="N423" s="204"/>
      <c r="O423" s="204"/>
      <c r="P423" s="204"/>
      <c r="Q423" s="203"/>
      <c r="R423" s="203"/>
      <c r="S423" s="203"/>
      <c r="T423" s="203"/>
      <c r="U423" s="203"/>
      <c r="V423" s="203"/>
      <c r="W423" s="203"/>
      <c r="X423" s="203"/>
      <c r="Y423" s="203"/>
      <c r="Z423" s="203"/>
    </row>
    <row r="424" ht="11.25" customHeight="1">
      <c r="A424" s="203"/>
      <c r="B424" s="204"/>
      <c r="C424" s="204"/>
      <c r="D424" s="204"/>
      <c r="E424" s="204"/>
      <c r="F424" s="204"/>
      <c r="G424" s="204"/>
      <c r="H424" s="204"/>
      <c r="I424" s="204"/>
      <c r="J424" s="204"/>
      <c r="K424" s="204"/>
      <c r="L424" s="204"/>
      <c r="M424" s="204"/>
      <c r="N424" s="204"/>
      <c r="O424" s="204"/>
      <c r="P424" s="204"/>
      <c r="Q424" s="203"/>
      <c r="R424" s="203"/>
      <c r="S424" s="203"/>
      <c r="T424" s="203"/>
      <c r="U424" s="203"/>
      <c r="V424" s="203"/>
      <c r="W424" s="203"/>
      <c r="X424" s="203"/>
      <c r="Y424" s="203"/>
      <c r="Z424" s="203"/>
    </row>
    <row r="425" ht="11.25" customHeight="1">
      <c r="A425" s="203"/>
      <c r="B425" s="204"/>
      <c r="C425" s="204"/>
      <c r="D425" s="204"/>
      <c r="E425" s="204"/>
      <c r="F425" s="204"/>
      <c r="G425" s="204"/>
      <c r="H425" s="204"/>
      <c r="I425" s="204"/>
      <c r="J425" s="204"/>
      <c r="K425" s="204"/>
      <c r="L425" s="204"/>
      <c r="M425" s="204"/>
      <c r="N425" s="204"/>
      <c r="O425" s="204"/>
      <c r="P425" s="204"/>
      <c r="Q425" s="203"/>
      <c r="R425" s="203"/>
      <c r="S425" s="203"/>
      <c r="T425" s="203"/>
      <c r="U425" s="203"/>
      <c r="V425" s="203"/>
      <c r="W425" s="203"/>
      <c r="X425" s="203"/>
      <c r="Y425" s="203"/>
      <c r="Z425" s="203"/>
    </row>
    <row r="426" ht="11.25" customHeight="1">
      <c r="A426" s="203"/>
      <c r="B426" s="204"/>
      <c r="C426" s="204"/>
      <c r="D426" s="204"/>
      <c r="E426" s="204"/>
      <c r="F426" s="204"/>
      <c r="G426" s="204"/>
      <c r="H426" s="204"/>
      <c r="I426" s="204"/>
      <c r="J426" s="204"/>
      <c r="K426" s="204"/>
      <c r="L426" s="204"/>
      <c r="M426" s="204"/>
      <c r="N426" s="204"/>
      <c r="O426" s="204"/>
      <c r="P426" s="204"/>
      <c r="Q426" s="203"/>
      <c r="R426" s="203"/>
      <c r="S426" s="203"/>
      <c r="T426" s="203"/>
      <c r="U426" s="203"/>
      <c r="V426" s="203"/>
      <c r="W426" s="203"/>
      <c r="X426" s="203"/>
      <c r="Y426" s="203"/>
      <c r="Z426" s="203"/>
    </row>
    <row r="427" ht="11.25" customHeight="1">
      <c r="A427" s="203"/>
      <c r="B427" s="204"/>
      <c r="C427" s="204"/>
      <c r="D427" s="204"/>
      <c r="E427" s="204"/>
      <c r="F427" s="204"/>
      <c r="G427" s="204"/>
      <c r="H427" s="204"/>
      <c r="I427" s="204"/>
      <c r="J427" s="204"/>
      <c r="K427" s="204"/>
      <c r="L427" s="204"/>
      <c r="M427" s="204"/>
      <c r="N427" s="204"/>
      <c r="O427" s="204"/>
      <c r="P427" s="204"/>
      <c r="Q427" s="203"/>
      <c r="R427" s="203"/>
      <c r="S427" s="203"/>
      <c r="T427" s="203"/>
      <c r="U427" s="203"/>
      <c r="V427" s="203"/>
      <c r="W427" s="203"/>
      <c r="X427" s="203"/>
      <c r="Y427" s="203"/>
      <c r="Z427" s="203"/>
    </row>
    <row r="428" ht="11.25" customHeight="1">
      <c r="A428" s="203"/>
      <c r="B428" s="204"/>
      <c r="C428" s="204"/>
      <c r="D428" s="204"/>
      <c r="E428" s="204"/>
      <c r="F428" s="204"/>
      <c r="G428" s="204"/>
      <c r="H428" s="204"/>
      <c r="I428" s="204"/>
      <c r="J428" s="204"/>
      <c r="K428" s="204"/>
      <c r="L428" s="204"/>
      <c r="M428" s="204"/>
      <c r="N428" s="204"/>
      <c r="O428" s="204"/>
      <c r="P428" s="204"/>
      <c r="Q428" s="203"/>
      <c r="R428" s="203"/>
      <c r="S428" s="203"/>
      <c r="T428" s="203"/>
      <c r="U428" s="203"/>
      <c r="V428" s="203"/>
      <c r="W428" s="203"/>
      <c r="X428" s="203"/>
      <c r="Y428" s="203"/>
      <c r="Z428" s="203"/>
    </row>
    <row r="429" ht="11.25" customHeight="1">
      <c r="A429" s="203"/>
      <c r="B429" s="204"/>
      <c r="C429" s="204"/>
      <c r="D429" s="204"/>
      <c r="E429" s="204"/>
      <c r="F429" s="204"/>
      <c r="G429" s="204"/>
      <c r="H429" s="204"/>
      <c r="I429" s="204"/>
      <c r="J429" s="204"/>
      <c r="K429" s="204"/>
      <c r="L429" s="204"/>
      <c r="M429" s="204"/>
      <c r="N429" s="204"/>
      <c r="O429" s="204"/>
      <c r="P429" s="204"/>
      <c r="Q429" s="203"/>
      <c r="R429" s="203"/>
      <c r="S429" s="203"/>
      <c r="T429" s="203"/>
      <c r="U429" s="203"/>
      <c r="V429" s="203"/>
      <c r="W429" s="203"/>
      <c r="X429" s="203"/>
      <c r="Y429" s="203"/>
      <c r="Z429" s="203"/>
    </row>
    <row r="430" ht="11.25" customHeight="1">
      <c r="A430" s="203"/>
      <c r="B430" s="204"/>
      <c r="C430" s="204"/>
      <c r="D430" s="204"/>
      <c r="E430" s="204"/>
      <c r="F430" s="204"/>
      <c r="G430" s="204"/>
      <c r="H430" s="204"/>
      <c r="I430" s="204"/>
      <c r="J430" s="204"/>
      <c r="K430" s="204"/>
      <c r="L430" s="204"/>
      <c r="M430" s="204"/>
      <c r="N430" s="204"/>
      <c r="O430" s="204"/>
      <c r="P430" s="204"/>
      <c r="Q430" s="203"/>
      <c r="R430" s="203"/>
      <c r="S430" s="203"/>
      <c r="T430" s="203"/>
      <c r="U430" s="203"/>
      <c r="V430" s="203"/>
      <c r="W430" s="203"/>
      <c r="X430" s="203"/>
      <c r="Y430" s="203"/>
      <c r="Z430" s="203"/>
    </row>
    <row r="431" ht="11.25" customHeight="1">
      <c r="A431" s="203"/>
      <c r="B431" s="204"/>
      <c r="C431" s="204"/>
      <c r="D431" s="204"/>
      <c r="E431" s="204"/>
      <c r="F431" s="204"/>
      <c r="G431" s="204"/>
      <c r="H431" s="204"/>
      <c r="I431" s="204"/>
      <c r="J431" s="204"/>
      <c r="K431" s="204"/>
      <c r="L431" s="204"/>
      <c r="M431" s="204"/>
      <c r="N431" s="204"/>
      <c r="O431" s="204"/>
      <c r="P431" s="204"/>
      <c r="Q431" s="203"/>
      <c r="R431" s="203"/>
      <c r="S431" s="203"/>
      <c r="T431" s="203"/>
      <c r="U431" s="203"/>
      <c r="V431" s="203"/>
      <c r="W431" s="203"/>
      <c r="X431" s="203"/>
      <c r="Y431" s="203"/>
      <c r="Z431" s="203"/>
    </row>
    <row r="432" ht="11.25" customHeight="1">
      <c r="A432" s="203"/>
      <c r="B432" s="204"/>
      <c r="C432" s="204"/>
      <c r="D432" s="204"/>
      <c r="E432" s="204"/>
      <c r="F432" s="204"/>
      <c r="G432" s="204"/>
      <c r="H432" s="204"/>
      <c r="I432" s="204"/>
      <c r="J432" s="204"/>
      <c r="K432" s="204"/>
      <c r="L432" s="204"/>
      <c r="M432" s="204"/>
      <c r="N432" s="204"/>
      <c r="O432" s="204"/>
      <c r="P432" s="204"/>
      <c r="Q432" s="203"/>
      <c r="R432" s="203"/>
      <c r="S432" s="203"/>
      <c r="T432" s="203"/>
      <c r="U432" s="203"/>
      <c r="V432" s="203"/>
      <c r="W432" s="203"/>
      <c r="X432" s="203"/>
      <c r="Y432" s="203"/>
      <c r="Z432" s="203"/>
    </row>
    <row r="433" ht="11.25" customHeight="1">
      <c r="A433" s="203"/>
      <c r="B433" s="204"/>
      <c r="C433" s="204"/>
      <c r="D433" s="204"/>
      <c r="E433" s="204"/>
      <c r="F433" s="204"/>
      <c r="G433" s="204"/>
      <c r="H433" s="204"/>
      <c r="I433" s="204"/>
      <c r="J433" s="204"/>
      <c r="K433" s="204"/>
      <c r="L433" s="204"/>
      <c r="M433" s="204"/>
      <c r="N433" s="204"/>
      <c r="O433" s="204"/>
      <c r="P433" s="204"/>
      <c r="Q433" s="203"/>
      <c r="R433" s="203"/>
      <c r="S433" s="203"/>
      <c r="T433" s="203"/>
      <c r="U433" s="203"/>
      <c r="V433" s="203"/>
      <c r="W433" s="203"/>
      <c r="X433" s="203"/>
      <c r="Y433" s="203"/>
      <c r="Z433" s="203"/>
    </row>
    <row r="434" ht="11.25" customHeight="1">
      <c r="A434" s="203"/>
      <c r="B434" s="204"/>
      <c r="C434" s="204"/>
      <c r="D434" s="204"/>
      <c r="E434" s="204"/>
      <c r="F434" s="204"/>
      <c r="G434" s="204"/>
      <c r="H434" s="204"/>
      <c r="I434" s="204"/>
      <c r="J434" s="204"/>
      <c r="K434" s="204"/>
      <c r="L434" s="204"/>
      <c r="M434" s="204"/>
      <c r="N434" s="204"/>
      <c r="O434" s="204"/>
      <c r="P434" s="204"/>
      <c r="Q434" s="203"/>
      <c r="R434" s="203"/>
      <c r="S434" s="203"/>
      <c r="T434" s="203"/>
      <c r="U434" s="203"/>
      <c r="V434" s="203"/>
      <c r="W434" s="203"/>
      <c r="X434" s="203"/>
      <c r="Y434" s="203"/>
      <c r="Z434" s="203"/>
    </row>
    <row r="435" ht="11.25" customHeight="1">
      <c r="A435" s="203"/>
      <c r="B435" s="204"/>
      <c r="C435" s="204"/>
      <c r="D435" s="204"/>
      <c r="E435" s="204"/>
      <c r="F435" s="204"/>
      <c r="G435" s="204"/>
      <c r="H435" s="204"/>
      <c r="I435" s="204"/>
      <c r="J435" s="204"/>
      <c r="K435" s="204"/>
      <c r="L435" s="204"/>
      <c r="M435" s="204"/>
      <c r="N435" s="204"/>
      <c r="O435" s="204"/>
      <c r="P435" s="204"/>
      <c r="Q435" s="203"/>
      <c r="R435" s="203"/>
      <c r="S435" s="203"/>
      <c r="T435" s="203"/>
      <c r="U435" s="203"/>
      <c r="V435" s="203"/>
      <c r="W435" s="203"/>
      <c r="X435" s="203"/>
      <c r="Y435" s="203"/>
      <c r="Z435" s="203"/>
    </row>
    <row r="436" ht="11.25" customHeight="1">
      <c r="A436" s="203"/>
      <c r="B436" s="204"/>
      <c r="C436" s="204"/>
      <c r="D436" s="204"/>
      <c r="E436" s="204"/>
      <c r="F436" s="204"/>
      <c r="G436" s="204"/>
      <c r="H436" s="204"/>
      <c r="I436" s="204"/>
      <c r="J436" s="204"/>
      <c r="K436" s="204"/>
      <c r="L436" s="204"/>
      <c r="M436" s="204"/>
      <c r="N436" s="204"/>
      <c r="O436" s="204"/>
      <c r="P436" s="204"/>
      <c r="Q436" s="203"/>
      <c r="R436" s="203"/>
      <c r="S436" s="203"/>
      <c r="T436" s="203"/>
      <c r="U436" s="203"/>
      <c r="V436" s="203"/>
      <c r="W436" s="203"/>
      <c r="X436" s="203"/>
      <c r="Y436" s="203"/>
      <c r="Z436" s="203"/>
    </row>
    <row r="437" ht="11.25" customHeight="1">
      <c r="A437" s="203"/>
      <c r="B437" s="204"/>
      <c r="C437" s="204"/>
      <c r="D437" s="204"/>
      <c r="E437" s="204"/>
      <c r="F437" s="204"/>
      <c r="G437" s="204"/>
      <c r="H437" s="204"/>
      <c r="I437" s="204"/>
      <c r="J437" s="204"/>
      <c r="K437" s="204"/>
      <c r="L437" s="204"/>
      <c r="M437" s="204"/>
      <c r="N437" s="204"/>
      <c r="O437" s="204"/>
      <c r="P437" s="204"/>
      <c r="Q437" s="203"/>
      <c r="R437" s="203"/>
      <c r="S437" s="203"/>
      <c r="T437" s="203"/>
      <c r="U437" s="203"/>
      <c r="V437" s="203"/>
      <c r="W437" s="203"/>
      <c r="X437" s="203"/>
      <c r="Y437" s="203"/>
      <c r="Z437" s="203"/>
    </row>
    <row r="438" ht="11.25" customHeight="1">
      <c r="A438" s="203"/>
      <c r="B438" s="204"/>
      <c r="C438" s="204"/>
      <c r="D438" s="204"/>
      <c r="E438" s="204"/>
      <c r="F438" s="204"/>
      <c r="G438" s="204"/>
      <c r="H438" s="204"/>
      <c r="I438" s="204"/>
      <c r="J438" s="204"/>
      <c r="K438" s="204"/>
      <c r="L438" s="204"/>
      <c r="M438" s="204"/>
      <c r="N438" s="204"/>
      <c r="O438" s="204"/>
      <c r="P438" s="204"/>
      <c r="Q438" s="203"/>
      <c r="R438" s="203"/>
      <c r="S438" s="203"/>
      <c r="T438" s="203"/>
      <c r="U438" s="203"/>
      <c r="V438" s="203"/>
      <c r="W438" s="203"/>
      <c r="X438" s="203"/>
      <c r="Y438" s="203"/>
      <c r="Z438" s="203"/>
    </row>
    <row r="439" ht="11.25" customHeight="1">
      <c r="A439" s="203"/>
      <c r="B439" s="204"/>
      <c r="C439" s="204"/>
      <c r="D439" s="204"/>
      <c r="E439" s="204"/>
      <c r="F439" s="204"/>
      <c r="G439" s="204"/>
      <c r="H439" s="204"/>
      <c r="I439" s="204"/>
      <c r="J439" s="204"/>
      <c r="K439" s="204"/>
      <c r="L439" s="204"/>
      <c r="M439" s="204"/>
      <c r="N439" s="204"/>
      <c r="O439" s="204"/>
      <c r="P439" s="204"/>
      <c r="Q439" s="203"/>
      <c r="R439" s="203"/>
      <c r="S439" s="203"/>
      <c r="T439" s="203"/>
      <c r="U439" s="203"/>
      <c r="V439" s="203"/>
      <c r="W439" s="203"/>
      <c r="X439" s="203"/>
      <c r="Y439" s="203"/>
      <c r="Z439" s="203"/>
    </row>
    <row r="440" ht="11.25" customHeight="1">
      <c r="A440" s="203"/>
      <c r="B440" s="204"/>
      <c r="C440" s="204"/>
      <c r="D440" s="204"/>
      <c r="E440" s="204"/>
      <c r="F440" s="204"/>
      <c r="G440" s="204"/>
      <c r="H440" s="204"/>
      <c r="I440" s="204"/>
      <c r="J440" s="204"/>
      <c r="K440" s="204"/>
      <c r="L440" s="204"/>
      <c r="M440" s="204"/>
      <c r="N440" s="204"/>
      <c r="O440" s="204"/>
      <c r="P440" s="204"/>
      <c r="Q440" s="203"/>
      <c r="R440" s="203"/>
      <c r="S440" s="203"/>
      <c r="T440" s="203"/>
      <c r="U440" s="203"/>
      <c r="V440" s="203"/>
      <c r="W440" s="203"/>
      <c r="X440" s="203"/>
      <c r="Y440" s="203"/>
      <c r="Z440" s="203"/>
    </row>
    <row r="441" ht="11.25" customHeight="1">
      <c r="A441" s="203"/>
      <c r="B441" s="204"/>
      <c r="C441" s="204"/>
      <c r="D441" s="204"/>
      <c r="E441" s="204"/>
      <c r="F441" s="204"/>
      <c r="G441" s="204"/>
      <c r="H441" s="204"/>
      <c r="I441" s="204"/>
      <c r="J441" s="204"/>
      <c r="K441" s="204"/>
      <c r="L441" s="204"/>
      <c r="M441" s="204"/>
      <c r="N441" s="204"/>
      <c r="O441" s="204"/>
      <c r="P441" s="204"/>
      <c r="Q441" s="203"/>
      <c r="R441" s="203"/>
      <c r="S441" s="203"/>
      <c r="T441" s="203"/>
      <c r="U441" s="203"/>
      <c r="V441" s="203"/>
      <c r="W441" s="203"/>
      <c r="X441" s="203"/>
      <c r="Y441" s="203"/>
      <c r="Z441" s="203"/>
    </row>
    <row r="442" ht="11.25" customHeight="1">
      <c r="A442" s="203"/>
      <c r="B442" s="204"/>
      <c r="C442" s="204"/>
      <c r="D442" s="204"/>
      <c r="E442" s="204"/>
      <c r="F442" s="204"/>
      <c r="G442" s="204"/>
      <c r="H442" s="204"/>
      <c r="I442" s="204"/>
      <c r="J442" s="204"/>
      <c r="K442" s="204"/>
      <c r="L442" s="204"/>
      <c r="M442" s="204"/>
      <c r="N442" s="204"/>
      <c r="O442" s="204"/>
      <c r="P442" s="204"/>
      <c r="Q442" s="203"/>
      <c r="R442" s="203"/>
      <c r="S442" s="203"/>
      <c r="T442" s="203"/>
      <c r="U442" s="203"/>
      <c r="V442" s="203"/>
      <c r="W442" s="203"/>
      <c r="X442" s="203"/>
      <c r="Y442" s="203"/>
      <c r="Z442" s="203"/>
    </row>
    <row r="443" ht="11.25" customHeight="1">
      <c r="A443" s="203"/>
      <c r="B443" s="204"/>
      <c r="C443" s="204"/>
      <c r="D443" s="204"/>
      <c r="E443" s="204"/>
      <c r="F443" s="204"/>
      <c r="G443" s="204"/>
      <c r="H443" s="204"/>
      <c r="I443" s="204"/>
      <c r="J443" s="204"/>
      <c r="K443" s="204"/>
      <c r="L443" s="204"/>
      <c r="M443" s="204"/>
      <c r="N443" s="204"/>
      <c r="O443" s="204"/>
      <c r="P443" s="204"/>
      <c r="Q443" s="203"/>
      <c r="R443" s="203"/>
      <c r="S443" s="203"/>
      <c r="T443" s="203"/>
      <c r="U443" s="203"/>
      <c r="V443" s="203"/>
      <c r="W443" s="203"/>
      <c r="X443" s="203"/>
      <c r="Y443" s="203"/>
      <c r="Z443" s="203"/>
    </row>
    <row r="444" ht="11.25" customHeight="1">
      <c r="A444" s="203"/>
      <c r="B444" s="204"/>
      <c r="C444" s="204"/>
      <c r="D444" s="204"/>
      <c r="E444" s="204"/>
      <c r="F444" s="204"/>
      <c r="G444" s="204"/>
      <c r="H444" s="204"/>
      <c r="I444" s="204"/>
      <c r="J444" s="204"/>
      <c r="K444" s="204"/>
      <c r="L444" s="204"/>
      <c r="M444" s="204"/>
      <c r="N444" s="204"/>
      <c r="O444" s="204"/>
      <c r="P444" s="204"/>
      <c r="Q444" s="203"/>
      <c r="R444" s="203"/>
      <c r="S444" s="203"/>
      <c r="T444" s="203"/>
      <c r="U444" s="203"/>
      <c r="V444" s="203"/>
      <c r="W444" s="203"/>
      <c r="X444" s="203"/>
      <c r="Y444" s="203"/>
      <c r="Z444" s="203"/>
    </row>
    <row r="445" ht="11.25" customHeight="1">
      <c r="A445" s="203"/>
      <c r="B445" s="204"/>
      <c r="C445" s="204"/>
      <c r="D445" s="204"/>
      <c r="E445" s="204"/>
      <c r="F445" s="204"/>
      <c r="G445" s="204"/>
      <c r="H445" s="204"/>
      <c r="I445" s="204"/>
      <c r="J445" s="204"/>
      <c r="K445" s="204"/>
      <c r="L445" s="204"/>
      <c r="M445" s="204"/>
      <c r="N445" s="204"/>
      <c r="O445" s="204"/>
      <c r="P445" s="204"/>
      <c r="Q445" s="203"/>
      <c r="R445" s="203"/>
      <c r="S445" s="203"/>
      <c r="T445" s="203"/>
      <c r="U445" s="203"/>
      <c r="V445" s="203"/>
      <c r="W445" s="203"/>
      <c r="X445" s="203"/>
      <c r="Y445" s="203"/>
      <c r="Z445" s="203"/>
    </row>
    <row r="446" ht="11.25" customHeight="1">
      <c r="A446" s="203"/>
      <c r="B446" s="204"/>
      <c r="C446" s="204"/>
      <c r="D446" s="204"/>
      <c r="E446" s="204"/>
      <c r="F446" s="204"/>
      <c r="G446" s="204"/>
      <c r="H446" s="204"/>
      <c r="I446" s="204"/>
      <c r="J446" s="204"/>
      <c r="K446" s="204"/>
      <c r="L446" s="204"/>
      <c r="M446" s="204"/>
      <c r="N446" s="204"/>
      <c r="O446" s="204"/>
      <c r="P446" s="204"/>
      <c r="Q446" s="203"/>
      <c r="R446" s="203"/>
      <c r="S446" s="203"/>
      <c r="T446" s="203"/>
      <c r="U446" s="203"/>
      <c r="V446" s="203"/>
      <c r="W446" s="203"/>
      <c r="X446" s="203"/>
      <c r="Y446" s="203"/>
      <c r="Z446" s="203"/>
    </row>
    <row r="447" ht="11.25" customHeight="1">
      <c r="A447" s="203"/>
      <c r="B447" s="204"/>
      <c r="C447" s="204"/>
      <c r="D447" s="204"/>
      <c r="E447" s="204"/>
      <c r="F447" s="204"/>
      <c r="G447" s="204"/>
      <c r="H447" s="204"/>
      <c r="I447" s="204"/>
      <c r="J447" s="204"/>
      <c r="K447" s="204"/>
      <c r="L447" s="204"/>
      <c r="M447" s="204"/>
      <c r="N447" s="204"/>
      <c r="O447" s="204"/>
      <c r="P447" s="204"/>
      <c r="Q447" s="203"/>
      <c r="R447" s="203"/>
      <c r="S447" s="203"/>
      <c r="T447" s="203"/>
      <c r="U447" s="203"/>
      <c r="V447" s="203"/>
      <c r="W447" s="203"/>
      <c r="X447" s="203"/>
      <c r="Y447" s="203"/>
      <c r="Z447" s="203"/>
    </row>
    <row r="448" ht="11.25" customHeight="1">
      <c r="A448" s="203"/>
      <c r="B448" s="204"/>
      <c r="C448" s="204"/>
      <c r="D448" s="204"/>
      <c r="E448" s="204"/>
      <c r="F448" s="204"/>
      <c r="G448" s="204"/>
      <c r="H448" s="204"/>
      <c r="I448" s="204"/>
      <c r="J448" s="204"/>
      <c r="K448" s="204"/>
      <c r="L448" s="204"/>
      <c r="M448" s="204"/>
      <c r="N448" s="204"/>
      <c r="O448" s="204"/>
      <c r="P448" s="204"/>
      <c r="Q448" s="203"/>
      <c r="R448" s="203"/>
      <c r="S448" s="203"/>
      <c r="T448" s="203"/>
      <c r="U448" s="203"/>
      <c r="V448" s="203"/>
      <c r="W448" s="203"/>
      <c r="X448" s="203"/>
      <c r="Y448" s="203"/>
      <c r="Z448" s="203"/>
    </row>
    <row r="449" ht="11.25" customHeight="1">
      <c r="A449" s="203"/>
      <c r="B449" s="204"/>
      <c r="C449" s="204"/>
      <c r="D449" s="204"/>
      <c r="E449" s="204"/>
      <c r="F449" s="204"/>
      <c r="G449" s="204"/>
      <c r="H449" s="204"/>
      <c r="I449" s="204"/>
      <c r="J449" s="204"/>
      <c r="K449" s="204"/>
      <c r="L449" s="204"/>
      <c r="M449" s="204"/>
      <c r="N449" s="204"/>
      <c r="O449" s="204"/>
      <c r="P449" s="204"/>
      <c r="Q449" s="203"/>
      <c r="R449" s="203"/>
      <c r="S449" s="203"/>
      <c r="T449" s="203"/>
      <c r="U449" s="203"/>
      <c r="V449" s="203"/>
      <c r="W449" s="203"/>
      <c r="X449" s="203"/>
      <c r="Y449" s="203"/>
      <c r="Z449" s="203"/>
    </row>
    <row r="450" ht="11.25" customHeight="1">
      <c r="A450" s="203"/>
      <c r="B450" s="204"/>
      <c r="C450" s="204"/>
      <c r="D450" s="204"/>
      <c r="E450" s="204"/>
      <c r="F450" s="204"/>
      <c r="G450" s="204"/>
      <c r="H450" s="204"/>
      <c r="I450" s="204"/>
      <c r="J450" s="204"/>
      <c r="K450" s="204"/>
      <c r="L450" s="204"/>
      <c r="M450" s="204"/>
      <c r="N450" s="204"/>
      <c r="O450" s="204"/>
      <c r="P450" s="204"/>
      <c r="Q450" s="203"/>
      <c r="R450" s="203"/>
      <c r="S450" s="203"/>
      <c r="T450" s="203"/>
      <c r="U450" s="203"/>
      <c r="V450" s="203"/>
      <c r="W450" s="203"/>
      <c r="X450" s="203"/>
      <c r="Y450" s="203"/>
      <c r="Z450" s="203"/>
    </row>
    <row r="451" ht="11.25" customHeight="1">
      <c r="A451" s="203"/>
      <c r="B451" s="204"/>
      <c r="C451" s="204"/>
      <c r="D451" s="204"/>
      <c r="E451" s="204"/>
      <c r="F451" s="204"/>
      <c r="G451" s="204"/>
      <c r="H451" s="204"/>
      <c r="I451" s="204"/>
      <c r="J451" s="204"/>
      <c r="K451" s="204"/>
      <c r="L451" s="204"/>
      <c r="M451" s="204"/>
      <c r="N451" s="204"/>
      <c r="O451" s="204"/>
      <c r="P451" s="204"/>
      <c r="Q451" s="203"/>
      <c r="R451" s="203"/>
      <c r="S451" s="203"/>
      <c r="T451" s="203"/>
      <c r="U451" s="203"/>
      <c r="V451" s="203"/>
      <c r="W451" s="203"/>
      <c r="X451" s="203"/>
      <c r="Y451" s="203"/>
      <c r="Z451" s="203"/>
    </row>
    <row r="452" ht="11.25" customHeight="1">
      <c r="A452" s="203"/>
      <c r="B452" s="204"/>
      <c r="C452" s="204"/>
      <c r="D452" s="204"/>
      <c r="E452" s="204"/>
      <c r="F452" s="204"/>
      <c r="G452" s="204"/>
      <c r="H452" s="204"/>
      <c r="I452" s="204"/>
      <c r="J452" s="204"/>
      <c r="K452" s="204"/>
      <c r="L452" s="204"/>
      <c r="M452" s="204"/>
      <c r="N452" s="204"/>
      <c r="O452" s="204"/>
      <c r="P452" s="204"/>
      <c r="Q452" s="203"/>
      <c r="R452" s="203"/>
      <c r="S452" s="203"/>
      <c r="T452" s="203"/>
      <c r="U452" s="203"/>
      <c r="V452" s="203"/>
      <c r="W452" s="203"/>
      <c r="X452" s="203"/>
      <c r="Y452" s="203"/>
      <c r="Z452" s="203"/>
    </row>
    <row r="453" ht="11.25" customHeight="1">
      <c r="A453" s="203"/>
      <c r="B453" s="204"/>
      <c r="C453" s="204"/>
      <c r="D453" s="204"/>
      <c r="E453" s="204"/>
      <c r="F453" s="204"/>
      <c r="G453" s="204"/>
      <c r="H453" s="204"/>
      <c r="I453" s="204"/>
      <c r="J453" s="204"/>
      <c r="K453" s="204"/>
      <c r="L453" s="204"/>
      <c r="M453" s="204"/>
      <c r="N453" s="204"/>
      <c r="O453" s="204"/>
      <c r="P453" s="204"/>
      <c r="Q453" s="203"/>
      <c r="R453" s="203"/>
      <c r="S453" s="203"/>
      <c r="T453" s="203"/>
      <c r="U453" s="203"/>
      <c r="V453" s="203"/>
      <c r="W453" s="203"/>
      <c r="X453" s="203"/>
      <c r="Y453" s="203"/>
      <c r="Z453" s="203"/>
    </row>
    <row r="454" ht="11.25" customHeight="1">
      <c r="A454" s="203"/>
      <c r="B454" s="204"/>
      <c r="C454" s="204"/>
      <c r="D454" s="204"/>
      <c r="E454" s="204"/>
      <c r="F454" s="204"/>
      <c r="G454" s="204"/>
      <c r="H454" s="204"/>
      <c r="I454" s="204"/>
      <c r="J454" s="204"/>
      <c r="K454" s="204"/>
      <c r="L454" s="204"/>
      <c r="M454" s="204"/>
      <c r="N454" s="204"/>
      <c r="O454" s="204"/>
      <c r="P454" s="204"/>
      <c r="Q454" s="203"/>
      <c r="R454" s="203"/>
      <c r="S454" s="203"/>
      <c r="T454" s="203"/>
      <c r="U454" s="203"/>
      <c r="V454" s="203"/>
      <c r="W454" s="203"/>
      <c r="X454" s="203"/>
      <c r="Y454" s="203"/>
      <c r="Z454" s="203"/>
    </row>
    <row r="455" ht="11.25" customHeight="1">
      <c r="A455" s="203"/>
      <c r="B455" s="204"/>
      <c r="C455" s="204"/>
      <c r="D455" s="204"/>
      <c r="E455" s="204"/>
      <c r="F455" s="204"/>
      <c r="G455" s="204"/>
      <c r="H455" s="204"/>
      <c r="I455" s="204"/>
      <c r="J455" s="204"/>
      <c r="K455" s="204"/>
      <c r="L455" s="204"/>
      <c r="M455" s="204"/>
      <c r="N455" s="204"/>
      <c r="O455" s="204"/>
      <c r="P455" s="204"/>
      <c r="Q455" s="203"/>
      <c r="R455" s="203"/>
      <c r="S455" s="203"/>
      <c r="T455" s="203"/>
      <c r="U455" s="203"/>
      <c r="V455" s="203"/>
      <c r="W455" s="203"/>
      <c r="X455" s="203"/>
      <c r="Y455" s="203"/>
      <c r="Z455" s="203"/>
    </row>
    <row r="456" ht="11.25" customHeight="1">
      <c r="A456" s="203"/>
      <c r="B456" s="204"/>
      <c r="C456" s="204"/>
      <c r="D456" s="204"/>
      <c r="E456" s="204"/>
      <c r="F456" s="204"/>
      <c r="G456" s="204"/>
      <c r="H456" s="204"/>
      <c r="I456" s="204"/>
      <c r="J456" s="204"/>
      <c r="K456" s="204"/>
      <c r="L456" s="204"/>
      <c r="M456" s="204"/>
      <c r="N456" s="204"/>
      <c r="O456" s="204"/>
      <c r="P456" s="204"/>
      <c r="Q456" s="203"/>
      <c r="R456" s="203"/>
      <c r="S456" s="203"/>
      <c r="T456" s="203"/>
      <c r="U456" s="203"/>
      <c r="V456" s="203"/>
      <c r="W456" s="203"/>
      <c r="X456" s="203"/>
      <c r="Y456" s="203"/>
      <c r="Z456" s="203"/>
    </row>
    <row r="457" ht="11.25" customHeight="1">
      <c r="A457" s="203"/>
      <c r="B457" s="204"/>
      <c r="C457" s="204"/>
      <c r="D457" s="204"/>
      <c r="E457" s="204"/>
      <c r="F457" s="204"/>
      <c r="G457" s="204"/>
      <c r="H457" s="204"/>
      <c r="I457" s="204"/>
      <c r="J457" s="204"/>
      <c r="K457" s="204"/>
      <c r="L457" s="204"/>
      <c r="M457" s="204"/>
      <c r="N457" s="204"/>
      <c r="O457" s="204"/>
      <c r="P457" s="204"/>
      <c r="Q457" s="203"/>
      <c r="R457" s="203"/>
      <c r="S457" s="203"/>
      <c r="T457" s="203"/>
      <c r="U457" s="203"/>
      <c r="V457" s="203"/>
      <c r="W457" s="203"/>
      <c r="X457" s="203"/>
      <c r="Y457" s="203"/>
      <c r="Z457" s="203"/>
    </row>
    <row r="458" ht="11.25" customHeight="1">
      <c r="A458" s="203"/>
      <c r="B458" s="204"/>
      <c r="C458" s="204"/>
      <c r="D458" s="204"/>
      <c r="E458" s="204"/>
      <c r="F458" s="204"/>
      <c r="G458" s="204"/>
      <c r="H458" s="204"/>
      <c r="I458" s="204"/>
      <c r="J458" s="204"/>
      <c r="K458" s="204"/>
      <c r="L458" s="204"/>
      <c r="M458" s="204"/>
      <c r="N458" s="204"/>
      <c r="O458" s="204"/>
      <c r="P458" s="204"/>
      <c r="Q458" s="203"/>
      <c r="R458" s="203"/>
      <c r="S458" s="203"/>
      <c r="T458" s="203"/>
      <c r="U458" s="203"/>
      <c r="V458" s="203"/>
      <c r="W458" s="203"/>
      <c r="X458" s="203"/>
      <c r="Y458" s="203"/>
      <c r="Z458" s="203"/>
    </row>
    <row r="459" ht="11.25" customHeight="1">
      <c r="A459" s="203"/>
      <c r="B459" s="204"/>
      <c r="C459" s="204"/>
      <c r="D459" s="204"/>
      <c r="E459" s="204"/>
      <c r="F459" s="204"/>
      <c r="G459" s="204"/>
      <c r="H459" s="204"/>
      <c r="I459" s="204"/>
      <c r="J459" s="204"/>
      <c r="K459" s="204"/>
      <c r="L459" s="204"/>
      <c r="M459" s="204"/>
      <c r="N459" s="204"/>
      <c r="O459" s="204"/>
      <c r="P459" s="204"/>
      <c r="Q459" s="203"/>
      <c r="R459" s="203"/>
      <c r="S459" s="203"/>
      <c r="T459" s="203"/>
      <c r="U459" s="203"/>
      <c r="V459" s="203"/>
      <c r="W459" s="203"/>
      <c r="X459" s="203"/>
      <c r="Y459" s="203"/>
      <c r="Z459" s="203"/>
    </row>
    <row r="460" ht="11.25" customHeight="1">
      <c r="A460" s="203"/>
      <c r="B460" s="204"/>
      <c r="C460" s="204"/>
      <c r="D460" s="204"/>
      <c r="E460" s="204"/>
      <c r="F460" s="204"/>
      <c r="G460" s="204"/>
      <c r="H460" s="204"/>
      <c r="I460" s="204"/>
      <c r="J460" s="204"/>
      <c r="K460" s="204"/>
      <c r="L460" s="204"/>
      <c r="M460" s="204"/>
      <c r="N460" s="204"/>
      <c r="O460" s="204"/>
      <c r="P460" s="204"/>
      <c r="Q460" s="203"/>
      <c r="R460" s="203"/>
      <c r="S460" s="203"/>
      <c r="T460" s="203"/>
      <c r="U460" s="203"/>
      <c r="V460" s="203"/>
      <c r="W460" s="203"/>
      <c r="X460" s="203"/>
      <c r="Y460" s="203"/>
      <c r="Z460" s="203"/>
    </row>
    <row r="461" ht="11.25" customHeight="1">
      <c r="A461" s="203"/>
      <c r="B461" s="204"/>
      <c r="C461" s="204"/>
      <c r="D461" s="204"/>
      <c r="E461" s="204"/>
      <c r="F461" s="204"/>
      <c r="G461" s="204"/>
      <c r="H461" s="204"/>
      <c r="I461" s="204"/>
      <c r="J461" s="204"/>
      <c r="K461" s="204"/>
      <c r="L461" s="204"/>
      <c r="M461" s="204"/>
      <c r="N461" s="204"/>
      <c r="O461" s="204"/>
      <c r="P461" s="204"/>
      <c r="Q461" s="203"/>
      <c r="R461" s="203"/>
      <c r="S461" s="203"/>
      <c r="T461" s="203"/>
      <c r="U461" s="203"/>
      <c r="V461" s="203"/>
      <c r="W461" s="203"/>
      <c r="X461" s="203"/>
      <c r="Y461" s="203"/>
      <c r="Z461" s="203"/>
    </row>
    <row r="462" ht="11.25" customHeight="1">
      <c r="A462" s="203"/>
      <c r="B462" s="204"/>
      <c r="C462" s="204"/>
      <c r="D462" s="204"/>
      <c r="E462" s="204"/>
      <c r="F462" s="204"/>
      <c r="G462" s="204"/>
      <c r="H462" s="204"/>
      <c r="I462" s="204"/>
      <c r="J462" s="204"/>
      <c r="K462" s="204"/>
      <c r="L462" s="204"/>
      <c r="M462" s="204"/>
      <c r="N462" s="204"/>
      <c r="O462" s="204"/>
      <c r="P462" s="204"/>
      <c r="Q462" s="203"/>
      <c r="R462" s="203"/>
      <c r="S462" s="203"/>
      <c r="T462" s="203"/>
      <c r="U462" s="203"/>
      <c r="V462" s="203"/>
      <c r="W462" s="203"/>
      <c r="X462" s="203"/>
      <c r="Y462" s="203"/>
      <c r="Z462" s="203"/>
    </row>
    <row r="463" ht="11.25" customHeight="1">
      <c r="A463" s="203"/>
      <c r="B463" s="204"/>
      <c r="C463" s="204"/>
      <c r="D463" s="204"/>
      <c r="E463" s="204"/>
      <c r="F463" s="204"/>
      <c r="G463" s="204"/>
      <c r="H463" s="204"/>
      <c r="I463" s="204"/>
      <c r="J463" s="204"/>
      <c r="K463" s="204"/>
      <c r="L463" s="204"/>
      <c r="M463" s="204"/>
      <c r="N463" s="204"/>
      <c r="O463" s="204"/>
      <c r="P463" s="204"/>
      <c r="Q463" s="203"/>
      <c r="R463" s="203"/>
      <c r="S463" s="203"/>
      <c r="T463" s="203"/>
      <c r="U463" s="203"/>
      <c r="V463" s="203"/>
      <c r="W463" s="203"/>
      <c r="X463" s="203"/>
      <c r="Y463" s="203"/>
      <c r="Z463" s="203"/>
    </row>
    <row r="464" ht="11.25" customHeight="1">
      <c r="A464" s="203"/>
      <c r="B464" s="204"/>
      <c r="C464" s="204"/>
      <c r="D464" s="204"/>
      <c r="E464" s="204"/>
      <c r="F464" s="204"/>
      <c r="G464" s="204"/>
      <c r="H464" s="204"/>
      <c r="I464" s="204"/>
      <c r="J464" s="204"/>
      <c r="K464" s="204"/>
      <c r="L464" s="204"/>
      <c r="M464" s="204"/>
      <c r="N464" s="204"/>
      <c r="O464" s="204"/>
      <c r="P464" s="204"/>
      <c r="Q464" s="203"/>
      <c r="R464" s="203"/>
      <c r="S464" s="203"/>
      <c r="T464" s="203"/>
      <c r="U464" s="203"/>
      <c r="V464" s="203"/>
      <c r="W464" s="203"/>
      <c r="X464" s="203"/>
      <c r="Y464" s="203"/>
      <c r="Z464" s="203"/>
    </row>
    <row r="465" ht="11.25" customHeight="1">
      <c r="A465" s="203"/>
      <c r="B465" s="204"/>
      <c r="C465" s="204"/>
      <c r="D465" s="204"/>
      <c r="E465" s="204"/>
      <c r="F465" s="204"/>
      <c r="G465" s="204"/>
      <c r="H465" s="204"/>
      <c r="I465" s="204"/>
      <c r="J465" s="204"/>
      <c r="K465" s="204"/>
      <c r="L465" s="204"/>
      <c r="M465" s="204"/>
      <c r="N465" s="204"/>
      <c r="O465" s="204"/>
      <c r="P465" s="204"/>
      <c r="Q465" s="203"/>
      <c r="R465" s="203"/>
      <c r="S465" s="203"/>
      <c r="T465" s="203"/>
      <c r="U465" s="203"/>
      <c r="V465" s="203"/>
      <c r="W465" s="203"/>
      <c r="X465" s="203"/>
      <c r="Y465" s="203"/>
      <c r="Z465" s="203"/>
    </row>
    <row r="466" ht="11.25" customHeight="1">
      <c r="A466" s="203"/>
      <c r="B466" s="204"/>
      <c r="C466" s="204"/>
      <c r="D466" s="204"/>
      <c r="E466" s="204"/>
      <c r="F466" s="204"/>
      <c r="G466" s="204"/>
      <c r="H466" s="204"/>
      <c r="I466" s="204"/>
      <c r="J466" s="204"/>
      <c r="K466" s="204"/>
      <c r="L466" s="204"/>
      <c r="M466" s="204"/>
      <c r="N466" s="204"/>
      <c r="O466" s="204"/>
      <c r="P466" s="204"/>
      <c r="Q466" s="203"/>
      <c r="R466" s="203"/>
      <c r="S466" s="203"/>
      <c r="T466" s="203"/>
      <c r="U466" s="203"/>
      <c r="V466" s="203"/>
      <c r="W466" s="203"/>
      <c r="X466" s="203"/>
      <c r="Y466" s="203"/>
      <c r="Z466" s="203"/>
    </row>
    <row r="467" ht="11.25" customHeight="1">
      <c r="A467" s="203"/>
      <c r="B467" s="204"/>
      <c r="C467" s="204"/>
      <c r="D467" s="204"/>
      <c r="E467" s="204"/>
      <c r="F467" s="204"/>
      <c r="G467" s="204"/>
      <c r="H467" s="204"/>
      <c r="I467" s="204"/>
      <c r="J467" s="204"/>
      <c r="K467" s="204"/>
      <c r="L467" s="204"/>
      <c r="M467" s="204"/>
      <c r="N467" s="204"/>
      <c r="O467" s="204"/>
      <c r="P467" s="204"/>
      <c r="Q467" s="203"/>
      <c r="R467" s="203"/>
      <c r="S467" s="203"/>
      <c r="T467" s="203"/>
      <c r="U467" s="203"/>
      <c r="V467" s="203"/>
      <c r="W467" s="203"/>
      <c r="X467" s="203"/>
      <c r="Y467" s="203"/>
      <c r="Z467" s="203"/>
    </row>
    <row r="468" ht="11.25" customHeight="1">
      <c r="A468" s="203"/>
      <c r="B468" s="204"/>
      <c r="C468" s="204"/>
      <c r="D468" s="204"/>
      <c r="E468" s="204"/>
      <c r="F468" s="204"/>
      <c r="G468" s="204"/>
      <c r="H468" s="204"/>
      <c r="I468" s="204"/>
      <c r="J468" s="204"/>
      <c r="K468" s="204"/>
      <c r="L468" s="204"/>
      <c r="M468" s="204"/>
      <c r="N468" s="204"/>
      <c r="O468" s="204"/>
      <c r="P468" s="204"/>
      <c r="Q468" s="203"/>
      <c r="R468" s="203"/>
      <c r="S468" s="203"/>
      <c r="T468" s="203"/>
      <c r="U468" s="203"/>
      <c r="V468" s="203"/>
      <c r="W468" s="203"/>
      <c r="X468" s="203"/>
      <c r="Y468" s="203"/>
      <c r="Z468" s="203"/>
    </row>
    <row r="469" ht="11.25" customHeight="1">
      <c r="A469" s="203"/>
      <c r="B469" s="204"/>
      <c r="C469" s="204"/>
      <c r="D469" s="204"/>
      <c r="E469" s="204"/>
      <c r="F469" s="204"/>
      <c r="G469" s="204"/>
      <c r="H469" s="204"/>
      <c r="I469" s="204"/>
      <c r="J469" s="204"/>
      <c r="K469" s="204"/>
      <c r="L469" s="204"/>
      <c r="M469" s="204"/>
      <c r="N469" s="204"/>
      <c r="O469" s="204"/>
      <c r="P469" s="204"/>
      <c r="Q469" s="203"/>
      <c r="R469" s="203"/>
      <c r="S469" s="203"/>
      <c r="T469" s="203"/>
      <c r="U469" s="203"/>
      <c r="V469" s="203"/>
      <c r="W469" s="203"/>
      <c r="X469" s="203"/>
      <c r="Y469" s="203"/>
      <c r="Z469" s="203"/>
    </row>
    <row r="470" ht="11.25" customHeight="1">
      <c r="A470" s="203"/>
      <c r="B470" s="204"/>
      <c r="C470" s="204"/>
      <c r="D470" s="204"/>
      <c r="E470" s="204"/>
      <c r="F470" s="204"/>
      <c r="G470" s="204"/>
      <c r="H470" s="204"/>
      <c r="I470" s="204"/>
      <c r="J470" s="204"/>
      <c r="K470" s="204"/>
      <c r="L470" s="204"/>
      <c r="M470" s="204"/>
      <c r="N470" s="204"/>
      <c r="O470" s="204"/>
      <c r="P470" s="204"/>
      <c r="Q470" s="203"/>
      <c r="R470" s="203"/>
      <c r="S470" s="203"/>
      <c r="T470" s="203"/>
      <c r="U470" s="203"/>
      <c r="V470" s="203"/>
      <c r="W470" s="203"/>
      <c r="X470" s="203"/>
      <c r="Y470" s="203"/>
      <c r="Z470" s="203"/>
    </row>
    <row r="471" ht="11.25" customHeight="1">
      <c r="A471" s="203"/>
      <c r="B471" s="204"/>
      <c r="C471" s="204"/>
      <c r="D471" s="204"/>
      <c r="E471" s="204"/>
      <c r="F471" s="204"/>
      <c r="G471" s="204"/>
      <c r="H471" s="204"/>
      <c r="I471" s="204"/>
      <c r="J471" s="204"/>
      <c r="K471" s="204"/>
      <c r="L471" s="204"/>
      <c r="M471" s="204"/>
      <c r="N471" s="204"/>
      <c r="O471" s="204"/>
      <c r="P471" s="204"/>
      <c r="Q471" s="203"/>
      <c r="R471" s="203"/>
      <c r="S471" s="203"/>
      <c r="T471" s="203"/>
      <c r="U471" s="203"/>
      <c r="V471" s="203"/>
      <c r="W471" s="203"/>
      <c r="X471" s="203"/>
      <c r="Y471" s="203"/>
      <c r="Z471" s="203"/>
    </row>
    <row r="472" ht="11.25" customHeight="1">
      <c r="A472" s="203"/>
      <c r="B472" s="204"/>
      <c r="C472" s="204"/>
      <c r="D472" s="204"/>
      <c r="E472" s="204"/>
      <c r="F472" s="204"/>
      <c r="G472" s="204"/>
      <c r="H472" s="204"/>
      <c r="I472" s="204"/>
      <c r="J472" s="204"/>
      <c r="K472" s="204"/>
      <c r="L472" s="204"/>
      <c r="M472" s="204"/>
      <c r="N472" s="204"/>
      <c r="O472" s="204"/>
      <c r="P472" s="204"/>
      <c r="Q472" s="203"/>
      <c r="R472" s="203"/>
      <c r="S472" s="203"/>
      <c r="T472" s="203"/>
      <c r="U472" s="203"/>
      <c r="V472" s="203"/>
      <c r="W472" s="203"/>
      <c r="X472" s="203"/>
      <c r="Y472" s="203"/>
      <c r="Z472" s="203"/>
    </row>
    <row r="473" ht="11.25" customHeight="1">
      <c r="A473" s="203"/>
      <c r="B473" s="204"/>
      <c r="C473" s="204"/>
      <c r="D473" s="204"/>
      <c r="E473" s="204"/>
      <c r="F473" s="204"/>
      <c r="G473" s="204"/>
      <c r="H473" s="204"/>
      <c r="I473" s="204"/>
      <c r="J473" s="204"/>
      <c r="K473" s="204"/>
      <c r="L473" s="204"/>
      <c r="M473" s="204"/>
      <c r="N473" s="204"/>
      <c r="O473" s="204"/>
      <c r="P473" s="204"/>
      <c r="Q473" s="203"/>
      <c r="R473" s="203"/>
      <c r="S473" s="203"/>
      <c r="T473" s="203"/>
      <c r="U473" s="203"/>
      <c r="V473" s="203"/>
      <c r="W473" s="203"/>
      <c r="X473" s="203"/>
      <c r="Y473" s="203"/>
      <c r="Z473" s="203"/>
    </row>
    <row r="474" ht="11.25" customHeight="1">
      <c r="A474" s="203"/>
      <c r="B474" s="204"/>
      <c r="C474" s="204"/>
      <c r="D474" s="204"/>
      <c r="E474" s="204"/>
      <c r="F474" s="204"/>
      <c r="G474" s="204"/>
      <c r="H474" s="204"/>
      <c r="I474" s="204"/>
      <c r="J474" s="204"/>
      <c r="K474" s="204"/>
      <c r="L474" s="204"/>
      <c r="M474" s="204"/>
      <c r="N474" s="204"/>
      <c r="O474" s="204"/>
      <c r="P474" s="204"/>
      <c r="Q474" s="203"/>
      <c r="R474" s="203"/>
      <c r="S474" s="203"/>
      <c r="T474" s="203"/>
      <c r="U474" s="203"/>
      <c r="V474" s="203"/>
      <c r="W474" s="203"/>
      <c r="X474" s="203"/>
      <c r="Y474" s="203"/>
      <c r="Z474" s="203"/>
    </row>
    <row r="475" ht="11.25" customHeight="1">
      <c r="A475" s="203"/>
      <c r="B475" s="204"/>
      <c r="C475" s="204"/>
      <c r="D475" s="204"/>
      <c r="E475" s="204"/>
      <c r="F475" s="204"/>
      <c r="G475" s="204"/>
      <c r="H475" s="204"/>
      <c r="I475" s="204"/>
      <c r="J475" s="204"/>
      <c r="K475" s="204"/>
      <c r="L475" s="204"/>
      <c r="M475" s="204"/>
      <c r="N475" s="204"/>
      <c r="O475" s="204"/>
      <c r="P475" s="204"/>
      <c r="Q475" s="203"/>
      <c r="R475" s="203"/>
      <c r="S475" s="203"/>
      <c r="T475" s="203"/>
      <c r="U475" s="203"/>
      <c r="V475" s="203"/>
      <c r="W475" s="203"/>
      <c r="X475" s="203"/>
      <c r="Y475" s="203"/>
      <c r="Z475" s="203"/>
    </row>
    <row r="476" ht="11.25" customHeight="1">
      <c r="A476" s="203"/>
      <c r="B476" s="204"/>
      <c r="C476" s="204"/>
      <c r="D476" s="204"/>
      <c r="E476" s="204"/>
      <c r="F476" s="204"/>
      <c r="G476" s="204"/>
      <c r="H476" s="204"/>
      <c r="I476" s="204"/>
      <c r="J476" s="204"/>
      <c r="K476" s="204"/>
      <c r="L476" s="204"/>
      <c r="M476" s="204"/>
      <c r="N476" s="204"/>
      <c r="O476" s="204"/>
      <c r="P476" s="204"/>
      <c r="Q476" s="203"/>
      <c r="R476" s="203"/>
      <c r="S476" s="203"/>
      <c r="T476" s="203"/>
      <c r="U476" s="203"/>
      <c r="V476" s="203"/>
      <c r="W476" s="203"/>
      <c r="X476" s="203"/>
      <c r="Y476" s="203"/>
      <c r="Z476" s="203"/>
    </row>
    <row r="477" ht="11.25" customHeight="1">
      <c r="A477" s="203"/>
      <c r="B477" s="204"/>
      <c r="C477" s="204"/>
      <c r="D477" s="204"/>
      <c r="E477" s="204"/>
      <c r="F477" s="204"/>
      <c r="G477" s="204"/>
      <c r="H477" s="204"/>
      <c r="I477" s="204"/>
      <c r="J477" s="204"/>
      <c r="K477" s="204"/>
      <c r="L477" s="204"/>
      <c r="M477" s="204"/>
      <c r="N477" s="204"/>
      <c r="O477" s="204"/>
      <c r="P477" s="204"/>
      <c r="Q477" s="203"/>
      <c r="R477" s="203"/>
      <c r="S477" s="203"/>
      <c r="T477" s="203"/>
      <c r="U477" s="203"/>
      <c r="V477" s="203"/>
      <c r="W477" s="203"/>
      <c r="X477" s="203"/>
      <c r="Y477" s="203"/>
      <c r="Z477" s="203"/>
    </row>
    <row r="478" ht="11.25" customHeight="1">
      <c r="A478" s="203"/>
      <c r="B478" s="204"/>
      <c r="C478" s="204"/>
      <c r="D478" s="204"/>
      <c r="E478" s="204"/>
      <c r="F478" s="204"/>
      <c r="G478" s="204"/>
      <c r="H478" s="204"/>
      <c r="I478" s="204"/>
      <c r="J478" s="204"/>
      <c r="K478" s="204"/>
      <c r="L478" s="204"/>
      <c r="M478" s="204"/>
      <c r="N478" s="204"/>
      <c r="O478" s="204"/>
      <c r="P478" s="204"/>
      <c r="Q478" s="203"/>
      <c r="R478" s="203"/>
      <c r="S478" s="203"/>
      <c r="T478" s="203"/>
      <c r="U478" s="203"/>
      <c r="V478" s="203"/>
      <c r="W478" s="203"/>
      <c r="X478" s="203"/>
      <c r="Y478" s="203"/>
      <c r="Z478" s="203"/>
    </row>
    <row r="479" ht="11.25" customHeight="1">
      <c r="A479" s="203"/>
      <c r="B479" s="204"/>
      <c r="C479" s="204"/>
      <c r="D479" s="204"/>
      <c r="E479" s="204"/>
      <c r="F479" s="204"/>
      <c r="G479" s="204"/>
      <c r="H479" s="204"/>
      <c r="I479" s="204"/>
      <c r="J479" s="204"/>
      <c r="K479" s="204"/>
      <c r="L479" s="204"/>
      <c r="M479" s="204"/>
      <c r="N479" s="204"/>
      <c r="O479" s="204"/>
      <c r="P479" s="204"/>
      <c r="Q479" s="203"/>
      <c r="R479" s="203"/>
      <c r="S479" s="203"/>
      <c r="T479" s="203"/>
      <c r="U479" s="203"/>
      <c r="V479" s="203"/>
      <c r="W479" s="203"/>
      <c r="X479" s="203"/>
      <c r="Y479" s="203"/>
      <c r="Z479" s="203"/>
    </row>
    <row r="480" ht="11.25" customHeight="1">
      <c r="A480" s="203"/>
      <c r="B480" s="204"/>
      <c r="C480" s="204"/>
      <c r="D480" s="204"/>
      <c r="E480" s="204"/>
      <c r="F480" s="204"/>
      <c r="G480" s="204"/>
      <c r="H480" s="204"/>
      <c r="I480" s="204"/>
      <c r="J480" s="204"/>
      <c r="K480" s="204"/>
      <c r="L480" s="204"/>
      <c r="M480" s="204"/>
      <c r="N480" s="204"/>
      <c r="O480" s="204"/>
      <c r="P480" s="204"/>
      <c r="Q480" s="203"/>
      <c r="R480" s="203"/>
      <c r="S480" s="203"/>
      <c r="T480" s="203"/>
      <c r="U480" s="203"/>
      <c r="V480" s="203"/>
      <c r="W480" s="203"/>
      <c r="X480" s="203"/>
      <c r="Y480" s="203"/>
      <c r="Z480" s="203"/>
    </row>
    <row r="481" ht="11.25" customHeight="1">
      <c r="A481" s="203"/>
      <c r="B481" s="204"/>
      <c r="C481" s="204"/>
      <c r="D481" s="204"/>
      <c r="E481" s="204"/>
      <c r="F481" s="204"/>
      <c r="G481" s="204"/>
      <c r="H481" s="204"/>
      <c r="I481" s="204"/>
      <c r="J481" s="204"/>
      <c r="K481" s="204"/>
      <c r="L481" s="204"/>
      <c r="M481" s="204"/>
      <c r="N481" s="204"/>
      <c r="O481" s="204"/>
      <c r="P481" s="204"/>
      <c r="Q481" s="203"/>
      <c r="R481" s="203"/>
      <c r="S481" s="203"/>
      <c r="T481" s="203"/>
      <c r="U481" s="203"/>
      <c r="V481" s="203"/>
      <c r="W481" s="203"/>
      <c r="X481" s="203"/>
      <c r="Y481" s="203"/>
      <c r="Z481" s="203"/>
    </row>
    <row r="482" ht="11.25" customHeight="1">
      <c r="A482" s="203"/>
      <c r="B482" s="204"/>
      <c r="C482" s="204"/>
      <c r="D482" s="204"/>
      <c r="E482" s="204"/>
      <c r="F482" s="204"/>
      <c r="G482" s="204"/>
      <c r="H482" s="204"/>
      <c r="I482" s="204"/>
      <c r="J482" s="204"/>
      <c r="K482" s="204"/>
      <c r="L482" s="204"/>
      <c r="M482" s="204"/>
      <c r="N482" s="204"/>
      <c r="O482" s="204"/>
      <c r="P482" s="204"/>
      <c r="Q482" s="203"/>
      <c r="R482" s="203"/>
      <c r="S482" s="203"/>
      <c r="T482" s="203"/>
      <c r="U482" s="203"/>
      <c r="V482" s="203"/>
      <c r="W482" s="203"/>
      <c r="X482" s="203"/>
      <c r="Y482" s="203"/>
      <c r="Z482" s="203"/>
    </row>
    <row r="483" ht="11.25" customHeight="1">
      <c r="A483" s="203"/>
      <c r="B483" s="204"/>
      <c r="C483" s="204"/>
      <c r="D483" s="204"/>
      <c r="E483" s="204"/>
      <c r="F483" s="204"/>
      <c r="G483" s="204"/>
      <c r="H483" s="204"/>
      <c r="I483" s="204"/>
      <c r="J483" s="204"/>
      <c r="K483" s="204"/>
      <c r="L483" s="204"/>
      <c r="M483" s="204"/>
      <c r="N483" s="204"/>
      <c r="O483" s="204"/>
      <c r="P483" s="204"/>
      <c r="Q483" s="203"/>
      <c r="R483" s="203"/>
      <c r="S483" s="203"/>
      <c r="T483" s="203"/>
      <c r="U483" s="203"/>
      <c r="V483" s="203"/>
      <c r="W483" s="203"/>
      <c r="X483" s="203"/>
      <c r="Y483" s="203"/>
      <c r="Z483" s="203"/>
    </row>
    <row r="484" ht="11.25" customHeight="1">
      <c r="A484" s="203"/>
      <c r="B484" s="204"/>
      <c r="C484" s="204"/>
      <c r="D484" s="204"/>
      <c r="E484" s="204"/>
      <c r="F484" s="204"/>
      <c r="G484" s="204"/>
      <c r="H484" s="204"/>
      <c r="I484" s="204"/>
      <c r="J484" s="204"/>
      <c r="K484" s="204"/>
      <c r="L484" s="204"/>
      <c r="M484" s="204"/>
      <c r="N484" s="204"/>
      <c r="O484" s="204"/>
      <c r="P484" s="204"/>
      <c r="Q484" s="203"/>
      <c r="R484" s="203"/>
      <c r="S484" s="203"/>
      <c r="T484" s="203"/>
      <c r="U484" s="203"/>
      <c r="V484" s="203"/>
      <c r="W484" s="203"/>
      <c r="X484" s="203"/>
      <c r="Y484" s="203"/>
      <c r="Z484" s="203"/>
    </row>
    <row r="485" ht="11.25" customHeight="1">
      <c r="A485" s="203"/>
      <c r="B485" s="204"/>
      <c r="C485" s="204"/>
      <c r="D485" s="204"/>
      <c r="E485" s="204"/>
      <c r="F485" s="204"/>
      <c r="G485" s="204"/>
      <c r="H485" s="204"/>
      <c r="I485" s="204"/>
      <c r="J485" s="204"/>
      <c r="K485" s="204"/>
      <c r="L485" s="204"/>
      <c r="M485" s="204"/>
      <c r="N485" s="204"/>
      <c r="O485" s="204"/>
      <c r="P485" s="204"/>
      <c r="Q485" s="203"/>
      <c r="R485" s="203"/>
      <c r="S485" s="203"/>
      <c r="T485" s="203"/>
      <c r="U485" s="203"/>
      <c r="V485" s="203"/>
      <c r="W485" s="203"/>
      <c r="X485" s="203"/>
      <c r="Y485" s="203"/>
      <c r="Z485" s="203"/>
    </row>
    <row r="486" ht="11.25" customHeight="1">
      <c r="A486" s="203"/>
      <c r="B486" s="204"/>
      <c r="C486" s="204"/>
      <c r="D486" s="204"/>
      <c r="E486" s="204"/>
      <c r="F486" s="204"/>
      <c r="G486" s="204"/>
      <c r="H486" s="204"/>
      <c r="I486" s="204"/>
      <c r="J486" s="204"/>
      <c r="K486" s="204"/>
      <c r="L486" s="204"/>
      <c r="M486" s="204"/>
      <c r="N486" s="204"/>
      <c r="O486" s="204"/>
      <c r="P486" s="204"/>
      <c r="Q486" s="203"/>
      <c r="R486" s="203"/>
      <c r="S486" s="203"/>
      <c r="T486" s="203"/>
      <c r="U486" s="203"/>
      <c r="V486" s="203"/>
      <c r="W486" s="203"/>
      <c r="X486" s="203"/>
      <c r="Y486" s="203"/>
      <c r="Z486" s="203"/>
    </row>
    <row r="487" ht="11.25" customHeight="1">
      <c r="A487" s="203"/>
      <c r="B487" s="204"/>
      <c r="C487" s="204"/>
      <c r="D487" s="204"/>
      <c r="E487" s="204"/>
      <c r="F487" s="204"/>
      <c r="G487" s="204"/>
      <c r="H487" s="204"/>
      <c r="I487" s="204"/>
      <c r="J487" s="204"/>
      <c r="K487" s="204"/>
      <c r="L487" s="204"/>
      <c r="M487" s="204"/>
      <c r="N487" s="204"/>
      <c r="O487" s="204"/>
      <c r="P487" s="204"/>
      <c r="Q487" s="203"/>
      <c r="R487" s="203"/>
      <c r="S487" s="203"/>
      <c r="T487" s="203"/>
      <c r="U487" s="203"/>
      <c r="V487" s="203"/>
      <c r="W487" s="203"/>
      <c r="X487" s="203"/>
      <c r="Y487" s="203"/>
      <c r="Z487" s="203"/>
    </row>
    <row r="488" ht="11.25" customHeight="1">
      <c r="A488" s="203"/>
      <c r="B488" s="204"/>
      <c r="C488" s="204"/>
      <c r="D488" s="204"/>
      <c r="E488" s="204"/>
      <c r="F488" s="204"/>
      <c r="G488" s="204"/>
      <c r="H488" s="204"/>
      <c r="I488" s="204"/>
      <c r="J488" s="204"/>
      <c r="K488" s="204"/>
      <c r="L488" s="204"/>
      <c r="M488" s="204"/>
      <c r="N488" s="204"/>
      <c r="O488" s="204"/>
      <c r="P488" s="204"/>
      <c r="Q488" s="203"/>
      <c r="R488" s="203"/>
      <c r="S488" s="203"/>
      <c r="T488" s="203"/>
      <c r="U488" s="203"/>
      <c r="V488" s="203"/>
      <c r="W488" s="203"/>
      <c r="X488" s="203"/>
      <c r="Y488" s="203"/>
      <c r="Z488" s="203"/>
    </row>
    <row r="489" ht="11.25" customHeight="1">
      <c r="A489" s="203"/>
      <c r="B489" s="204"/>
      <c r="C489" s="204"/>
      <c r="D489" s="204"/>
      <c r="E489" s="204"/>
      <c r="F489" s="204"/>
      <c r="G489" s="204"/>
      <c r="H489" s="204"/>
      <c r="I489" s="204"/>
      <c r="J489" s="204"/>
      <c r="K489" s="204"/>
      <c r="L489" s="204"/>
      <c r="M489" s="204"/>
      <c r="N489" s="204"/>
      <c r="O489" s="204"/>
      <c r="P489" s="204"/>
      <c r="Q489" s="203"/>
      <c r="R489" s="203"/>
      <c r="S489" s="203"/>
      <c r="T489" s="203"/>
      <c r="U489" s="203"/>
      <c r="V489" s="203"/>
      <c r="W489" s="203"/>
      <c r="X489" s="203"/>
      <c r="Y489" s="203"/>
      <c r="Z489" s="203"/>
    </row>
    <row r="490" ht="11.25" customHeight="1">
      <c r="A490" s="203"/>
      <c r="B490" s="204"/>
      <c r="C490" s="204"/>
      <c r="D490" s="204"/>
      <c r="E490" s="204"/>
      <c r="F490" s="204"/>
      <c r="G490" s="204"/>
      <c r="H490" s="204"/>
      <c r="I490" s="204"/>
      <c r="J490" s="204"/>
      <c r="K490" s="204"/>
      <c r="L490" s="204"/>
      <c r="M490" s="204"/>
      <c r="N490" s="204"/>
      <c r="O490" s="204"/>
      <c r="P490" s="204"/>
      <c r="Q490" s="203"/>
      <c r="R490" s="203"/>
      <c r="S490" s="203"/>
      <c r="T490" s="203"/>
      <c r="U490" s="203"/>
      <c r="V490" s="203"/>
      <c r="W490" s="203"/>
      <c r="X490" s="203"/>
      <c r="Y490" s="203"/>
      <c r="Z490" s="203"/>
    </row>
    <row r="491" ht="11.25" customHeight="1">
      <c r="A491" s="203"/>
      <c r="B491" s="204"/>
      <c r="C491" s="204"/>
      <c r="D491" s="204"/>
      <c r="E491" s="204"/>
      <c r="F491" s="204"/>
      <c r="G491" s="204"/>
      <c r="H491" s="204"/>
      <c r="I491" s="204"/>
      <c r="J491" s="204"/>
      <c r="K491" s="204"/>
      <c r="L491" s="204"/>
      <c r="M491" s="204"/>
      <c r="N491" s="204"/>
      <c r="O491" s="204"/>
      <c r="P491" s="204"/>
      <c r="Q491" s="203"/>
      <c r="R491" s="203"/>
      <c r="S491" s="203"/>
      <c r="T491" s="203"/>
      <c r="U491" s="203"/>
      <c r="V491" s="203"/>
      <c r="W491" s="203"/>
      <c r="X491" s="203"/>
      <c r="Y491" s="203"/>
      <c r="Z491" s="203"/>
    </row>
    <row r="492" ht="11.25" customHeight="1">
      <c r="A492" s="203"/>
      <c r="B492" s="204"/>
      <c r="C492" s="204"/>
      <c r="D492" s="204"/>
      <c r="E492" s="204"/>
      <c r="F492" s="204"/>
      <c r="G492" s="204"/>
      <c r="H492" s="204"/>
      <c r="I492" s="204"/>
      <c r="J492" s="204"/>
      <c r="K492" s="204"/>
      <c r="L492" s="204"/>
      <c r="M492" s="204"/>
      <c r="N492" s="204"/>
      <c r="O492" s="204"/>
      <c r="P492" s="204"/>
      <c r="Q492" s="203"/>
      <c r="R492" s="203"/>
      <c r="S492" s="203"/>
      <c r="T492" s="203"/>
      <c r="U492" s="203"/>
      <c r="V492" s="203"/>
      <c r="W492" s="203"/>
      <c r="X492" s="203"/>
      <c r="Y492" s="203"/>
      <c r="Z492" s="203"/>
    </row>
    <row r="493" ht="11.25" customHeight="1">
      <c r="A493" s="203"/>
      <c r="B493" s="204"/>
      <c r="C493" s="204"/>
      <c r="D493" s="204"/>
      <c r="E493" s="204"/>
      <c r="F493" s="204"/>
      <c r="G493" s="204"/>
      <c r="H493" s="204"/>
      <c r="I493" s="204"/>
      <c r="J493" s="204"/>
      <c r="K493" s="204"/>
      <c r="L493" s="204"/>
      <c r="M493" s="204"/>
      <c r="N493" s="204"/>
      <c r="O493" s="204"/>
      <c r="P493" s="204"/>
      <c r="Q493" s="203"/>
      <c r="R493" s="203"/>
      <c r="S493" s="203"/>
      <c r="T493" s="203"/>
      <c r="U493" s="203"/>
      <c r="V493" s="203"/>
      <c r="W493" s="203"/>
      <c r="X493" s="203"/>
      <c r="Y493" s="203"/>
      <c r="Z493" s="203"/>
    </row>
    <row r="494" ht="11.25" customHeight="1">
      <c r="A494" s="203"/>
      <c r="B494" s="204"/>
      <c r="C494" s="204"/>
      <c r="D494" s="204"/>
      <c r="E494" s="204"/>
      <c r="F494" s="204"/>
      <c r="G494" s="204"/>
      <c r="H494" s="204"/>
      <c r="I494" s="204"/>
      <c r="J494" s="204"/>
      <c r="K494" s="204"/>
      <c r="L494" s="204"/>
      <c r="M494" s="204"/>
      <c r="N494" s="204"/>
      <c r="O494" s="204"/>
      <c r="P494" s="204"/>
      <c r="Q494" s="203"/>
      <c r="R494" s="203"/>
      <c r="S494" s="203"/>
      <c r="T494" s="203"/>
      <c r="U494" s="203"/>
      <c r="V494" s="203"/>
      <c r="W494" s="203"/>
      <c r="X494" s="203"/>
      <c r="Y494" s="203"/>
      <c r="Z494" s="203"/>
    </row>
    <row r="495" ht="11.25" customHeight="1">
      <c r="A495" s="203"/>
      <c r="B495" s="204"/>
      <c r="C495" s="204"/>
      <c r="D495" s="204"/>
      <c r="E495" s="204"/>
      <c r="F495" s="204"/>
      <c r="G495" s="204"/>
      <c r="H495" s="204"/>
      <c r="I495" s="204"/>
      <c r="J495" s="204"/>
      <c r="K495" s="204"/>
      <c r="L495" s="204"/>
      <c r="M495" s="204"/>
      <c r="N495" s="204"/>
      <c r="O495" s="204"/>
      <c r="P495" s="204"/>
      <c r="Q495" s="203"/>
      <c r="R495" s="203"/>
      <c r="S495" s="203"/>
      <c r="T495" s="203"/>
      <c r="U495" s="203"/>
      <c r="V495" s="203"/>
      <c r="W495" s="203"/>
      <c r="X495" s="203"/>
      <c r="Y495" s="203"/>
      <c r="Z495" s="203"/>
    </row>
    <row r="496" ht="11.25" customHeight="1">
      <c r="A496" s="203"/>
      <c r="B496" s="204"/>
      <c r="C496" s="204"/>
      <c r="D496" s="204"/>
      <c r="E496" s="204"/>
      <c r="F496" s="204"/>
      <c r="G496" s="204"/>
      <c r="H496" s="204"/>
      <c r="I496" s="204"/>
      <c r="J496" s="204"/>
      <c r="K496" s="204"/>
      <c r="L496" s="204"/>
      <c r="M496" s="204"/>
      <c r="N496" s="204"/>
      <c r="O496" s="204"/>
      <c r="P496" s="204"/>
      <c r="Q496" s="203"/>
      <c r="R496" s="203"/>
      <c r="S496" s="203"/>
      <c r="T496" s="203"/>
      <c r="U496" s="203"/>
      <c r="V496" s="203"/>
      <c r="W496" s="203"/>
      <c r="X496" s="203"/>
      <c r="Y496" s="203"/>
      <c r="Z496" s="203"/>
    </row>
    <row r="497" ht="11.25" customHeight="1">
      <c r="A497" s="203"/>
      <c r="B497" s="204"/>
      <c r="C497" s="204"/>
      <c r="D497" s="204"/>
      <c r="E497" s="204"/>
      <c r="F497" s="204"/>
      <c r="G497" s="204"/>
      <c r="H497" s="204"/>
      <c r="I497" s="204"/>
      <c r="J497" s="204"/>
      <c r="K497" s="204"/>
      <c r="L497" s="204"/>
      <c r="M497" s="204"/>
      <c r="N497" s="204"/>
      <c r="O497" s="204"/>
      <c r="P497" s="204"/>
      <c r="Q497" s="203"/>
      <c r="R497" s="203"/>
      <c r="S497" s="203"/>
      <c r="T497" s="203"/>
      <c r="U497" s="203"/>
      <c r="V497" s="203"/>
      <c r="W497" s="203"/>
      <c r="X497" s="203"/>
      <c r="Y497" s="203"/>
      <c r="Z497" s="203"/>
    </row>
    <row r="498" ht="11.25" customHeight="1">
      <c r="A498" s="203"/>
      <c r="B498" s="204"/>
      <c r="C498" s="204"/>
      <c r="D498" s="204"/>
      <c r="E498" s="204"/>
      <c r="F498" s="204"/>
      <c r="G498" s="204"/>
      <c r="H498" s="204"/>
      <c r="I498" s="204"/>
      <c r="J498" s="204"/>
      <c r="K498" s="204"/>
      <c r="L498" s="204"/>
      <c r="M498" s="204"/>
      <c r="N498" s="204"/>
      <c r="O498" s="204"/>
      <c r="P498" s="204"/>
      <c r="Q498" s="203"/>
      <c r="R498" s="203"/>
      <c r="S498" s="203"/>
      <c r="T498" s="203"/>
      <c r="U498" s="203"/>
      <c r="V498" s="203"/>
      <c r="W498" s="203"/>
      <c r="X498" s="203"/>
      <c r="Y498" s="203"/>
      <c r="Z498" s="203"/>
    </row>
    <row r="499" ht="11.25" customHeight="1">
      <c r="A499" s="203"/>
      <c r="B499" s="204"/>
      <c r="C499" s="204"/>
      <c r="D499" s="204"/>
      <c r="E499" s="204"/>
      <c r="F499" s="204"/>
      <c r="G499" s="204"/>
      <c r="H499" s="204"/>
      <c r="I499" s="204"/>
      <c r="J499" s="204"/>
      <c r="K499" s="204"/>
      <c r="L499" s="204"/>
      <c r="M499" s="204"/>
      <c r="N499" s="204"/>
      <c r="O499" s="204"/>
      <c r="P499" s="204"/>
      <c r="Q499" s="203"/>
      <c r="R499" s="203"/>
      <c r="S499" s="203"/>
      <c r="T499" s="203"/>
      <c r="U499" s="203"/>
      <c r="V499" s="203"/>
      <c r="W499" s="203"/>
      <c r="X499" s="203"/>
      <c r="Y499" s="203"/>
      <c r="Z499" s="203"/>
    </row>
    <row r="500" ht="11.25" customHeight="1">
      <c r="A500" s="203"/>
      <c r="B500" s="204"/>
      <c r="C500" s="204"/>
      <c r="D500" s="204"/>
      <c r="E500" s="204"/>
      <c r="F500" s="204"/>
      <c r="G500" s="204"/>
      <c r="H500" s="204"/>
      <c r="I500" s="204"/>
      <c r="J500" s="204"/>
      <c r="K500" s="204"/>
      <c r="L500" s="204"/>
      <c r="M500" s="204"/>
      <c r="N500" s="204"/>
      <c r="O500" s="204"/>
      <c r="P500" s="204"/>
      <c r="Q500" s="203"/>
      <c r="R500" s="203"/>
      <c r="S500" s="203"/>
      <c r="T500" s="203"/>
      <c r="U500" s="203"/>
      <c r="V500" s="203"/>
      <c r="W500" s="203"/>
      <c r="X500" s="203"/>
      <c r="Y500" s="203"/>
      <c r="Z500" s="203"/>
    </row>
    <row r="501" ht="11.25" customHeight="1">
      <c r="A501" s="203"/>
      <c r="B501" s="204"/>
      <c r="C501" s="204"/>
      <c r="D501" s="204"/>
      <c r="E501" s="204"/>
      <c r="F501" s="204"/>
      <c r="G501" s="204"/>
      <c r="H501" s="204"/>
      <c r="I501" s="204"/>
      <c r="J501" s="204"/>
      <c r="K501" s="204"/>
      <c r="L501" s="204"/>
      <c r="M501" s="204"/>
      <c r="N501" s="204"/>
      <c r="O501" s="204"/>
      <c r="P501" s="204"/>
      <c r="Q501" s="203"/>
      <c r="R501" s="203"/>
      <c r="S501" s="203"/>
      <c r="T501" s="203"/>
      <c r="U501" s="203"/>
      <c r="V501" s="203"/>
      <c r="W501" s="203"/>
      <c r="X501" s="203"/>
      <c r="Y501" s="203"/>
      <c r="Z501" s="203"/>
    </row>
    <row r="502" ht="11.25" customHeight="1">
      <c r="A502" s="203"/>
      <c r="B502" s="204"/>
      <c r="C502" s="204"/>
      <c r="D502" s="204"/>
      <c r="E502" s="204"/>
      <c r="F502" s="204"/>
      <c r="G502" s="204"/>
      <c r="H502" s="204"/>
      <c r="I502" s="204"/>
      <c r="J502" s="204"/>
      <c r="K502" s="204"/>
      <c r="L502" s="204"/>
      <c r="M502" s="204"/>
      <c r="N502" s="204"/>
      <c r="O502" s="204"/>
      <c r="P502" s="204"/>
      <c r="Q502" s="203"/>
      <c r="R502" s="203"/>
      <c r="S502" s="203"/>
      <c r="T502" s="203"/>
      <c r="U502" s="203"/>
      <c r="V502" s="203"/>
      <c r="W502" s="203"/>
      <c r="X502" s="203"/>
      <c r="Y502" s="203"/>
      <c r="Z502" s="203"/>
    </row>
    <row r="503" ht="11.25" customHeight="1">
      <c r="A503" s="203"/>
      <c r="B503" s="204"/>
      <c r="C503" s="204"/>
      <c r="D503" s="204"/>
      <c r="E503" s="204"/>
      <c r="F503" s="204"/>
      <c r="G503" s="204"/>
      <c r="H503" s="204"/>
      <c r="I503" s="204"/>
      <c r="J503" s="204"/>
      <c r="K503" s="204"/>
      <c r="L503" s="204"/>
      <c r="M503" s="204"/>
      <c r="N503" s="204"/>
      <c r="O503" s="204"/>
      <c r="P503" s="204"/>
      <c r="Q503" s="203"/>
      <c r="R503" s="203"/>
      <c r="S503" s="203"/>
      <c r="T503" s="203"/>
      <c r="U503" s="203"/>
      <c r="V503" s="203"/>
      <c r="W503" s="203"/>
      <c r="X503" s="203"/>
      <c r="Y503" s="203"/>
      <c r="Z503" s="203"/>
    </row>
    <row r="504" ht="11.25" customHeight="1">
      <c r="A504" s="203"/>
      <c r="B504" s="204"/>
      <c r="C504" s="204"/>
      <c r="D504" s="204"/>
      <c r="E504" s="204"/>
      <c r="F504" s="204"/>
      <c r="G504" s="204"/>
      <c r="H504" s="204"/>
      <c r="I504" s="204"/>
      <c r="J504" s="204"/>
      <c r="K504" s="204"/>
      <c r="L504" s="204"/>
      <c r="M504" s="204"/>
      <c r="N504" s="204"/>
      <c r="O504" s="204"/>
      <c r="P504" s="204"/>
      <c r="Q504" s="203"/>
      <c r="R504" s="203"/>
      <c r="S504" s="203"/>
      <c r="T504" s="203"/>
      <c r="U504" s="203"/>
      <c r="V504" s="203"/>
      <c r="W504" s="203"/>
      <c r="X504" s="203"/>
      <c r="Y504" s="203"/>
      <c r="Z504" s="203"/>
    </row>
    <row r="505" ht="11.25" customHeight="1">
      <c r="A505" s="203"/>
      <c r="B505" s="204"/>
      <c r="C505" s="204"/>
      <c r="D505" s="204"/>
      <c r="E505" s="204"/>
      <c r="F505" s="204"/>
      <c r="G505" s="204"/>
      <c r="H505" s="204"/>
      <c r="I505" s="204"/>
      <c r="J505" s="204"/>
      <c r="K505" s="204"/>
      <c r="L505" s="204"/>
      <c r="M505" s="204"/>
      <c r="N505" s="204"/>
      <c r="O505" s="204"/>
      <c r="P505" s="204"/>
      <c r="Q505" s="203"/>
      <c r="R505" s="203"/>
      <c r="S505" s="203"/>
      <c r="T505" s="203"/>
      <c r="U505" s="203"/>
      <c r="V505" s="203"/>
      <c r="W505" s="203"/>
      <c r="X505" s="203"/>
      <c r="Y505" s="203"/>
      <c r="Z505" s="203"/>
    </row>
    <row r="506" ht="11.25" customHeight="1">
      <c r="A506" s="203"/>
      <c r="B506" s="204"/>
      <c r="C506" s="204"/>
      <c r="D506" s="204"/>
      <c r="E506" s="204"/>
      <c r="F506" s="204"/>
      <c r="G506" s="204"/>
      <c r="H506" s="204"/>
      <c r="I506" s="204"/>
      <c r="J506" s="204"/>
      <c r="K506" s="204"/>
      <c r="L506" s="204"/>
      <c r="M506" s="204"/>
      <c r="N506" s="204"/>
      <c r="O506" s="204"/>
      <c r="P506" s="204"/>
      <c r="Q506" s="203"/>
      <c r="R506" s="203"/>
      <c r="S506" s="203"/>
      <c r="T506" s="203"/>
      <c r="U506" s="203"/>
      <c r="V506" s="203"/>
      <c r="W506" s="203"/>
      <c r="X506" s="203"/>
      <c r="Y506" s="203"/>
      <c r="Z506" s="203"/>
    </row>
    <row r="507" ht="11.25" customHeight="1">
      <c r="A507" s="203"/>
      <c r="B507" s="204"/>
      <c r="C507" s="204"/>
      <c r="D507" s="204"/>
      <c r="E507" s="204"/>
      <c r="F507" s="204"/>
      <c r="G507" s="204"/>
      <c r="H507" s="204"/>
      <c r="I507" s="204"/>
      <c r="J507" s="204"/>
      <c r="K507" s="204"/>
      <c r="L507" s="204"/>
      <c r="M507" s="204"/>
      <c r="N507" s="204"/>
      <c r="O507" s="204"/>
      <c r="P507" s="204"/>
      <c r="Q507" s="203"/>
      <c r="R507" s="203"/>
      <c r="S507" s="203"/>
      <c r="T507" s="203"/>
      <c r="U507" s="203"/>
      <c r="V507" s="203"/>
      <c r="W507" s="203"/>
      <c r="X507" s="203"/>
      <c r="Y507" s="203"/>
      <c r="Z507" s="203"/>
    </row>
    <row r="508" ht="11.25" customHeight="1">
      <c r="A508" s="203"/>
      <c r="B508" s="204"/>
      <c r="C508" s="204"/>
      <c r="D508" s="204"/>
      <c r="E508" s="204"/>
      <c r="F508" s="204"/>
      <c r="G508" s="204"/>
      <c r="H508" s="204"/>
      <c r="I508" s="204"/>
      <c r="J508" s="204"/>
      <c r="K508" s="204"/>
      <c r="L508" s="204"/>
      <c r="M508" s="204"/>
      <c r="N508" s="204"/>
      <c r="O508" s="204"/>
      <c r="P508" s="204"/>
      <c r="Q508" s="203"/>
      <c r="R508" s="203"/>
      <c r="S508" s="203"/>
      <c r="T508" s="203"/>
      <c r="U508" s="203"/>
      <c r="V508" s="203"/>
      <c r="W508" s="203"/>
      <c r="X508" s="203"/>
      <c r="Y508" s="203"/>
      <c r="Z508" s="203"/>
    </row>
    <row r="509" ht="11.25" customHeight="1">
      <c r="A509" s="203"/>
      <c r="B509" s="204"/>
      <c r="C509" s="204"/>
      <c r="D509" s="204"/>
      <c r="E509" s="204"/>
      <c r="F509" s="204"/>
      <c r="G509" s="204"/>
      <c r="H509" s="204"/>
      <c r="I509" s="204"/>
      <c r="J509" s="204"/>
      <c r="K509" s="204"/>
      <c r="L509" s="204"/>
      <c r="M509" s="204"/>
      <c r="N509" s="204"/>
      <c r="O509" s="204"/>
      <c r="P509" s="204"/>
      <c r="Q509" s="203"/>
      <c r="R509" s="203"/>
      <c r="S509" s="203"/>
      <c r="T509" s="203"/>
      <c r="U509" s="203"/>
      <c r="V509" s="203"/>
      <c r="W509" s="203"/>
      <c r="X509" s="203"/>
      <c r="Y509" s="203"/>
      <c r="Z509" s="203"/>
    </row>
    <row r="510" ht="11.25" customHeight="1">
      <c r="A510" s="203"/>
      <c r="B510" s="204"/>
      <c r="C510" s="204"/>
      <c r="D510" s="204"/>
      <c r="E510" s="204"/>
      <c r="F510" s="204"/>
      <c r="G510" s="204"/>
      <c r="H510" s="204"/>
      <c r="I510" s="204"/>
      <c r="J510" s="204"/>
      <c r="K510" s="204"/>
      <c r="L510" s="204"/>
      <c r="M510" s="204"/>
      <c r="N510" s="204"/>
      <c r="O510" s="204"/>
      <c r="P510" s="204"/>
      <c r="Q510" s="203"/>
      <c r="R510" s="203"/>
      <c r="S510" s="203"/>
      <c r="T510" s="203"/>
      <c r="U510" s="203"/>
      <c r="V510" s="203"/>
      <c r="W510" s="203"/>
      <c r="X510" s="203"/>
      <c r="Y510" s="203"/>
      <c r="Z510" s="203"/>
    </row>
    <row r="511" ht="11.25" customHeight="1">
      <c r="A511" s="203"/>
      <c r="B511" s="204"/>
      <c r="C511" s="204"/>
      <c r="D511" s="204"/>
      <c r="E511" s="204"/>
      <c r="F511" s="204"/>
      <c r="G511" s="204"/>
      <c r="H511" s="204"/>
      <c r="I511" s="204"/>
      <c r="J511" s="204"/>
      <c r="K511" s="204"/>
      <c r="L511" s="204"/>
      <c r="M511" s="204"/>
      <c r="N511" s="204"/>
      <c r="O511" s="204"/>
      <c r="P511" s="204"/>
      <c r="Q511" s="203"/>
      <c r="R511" s="203"/>
      <c r="S511" s="203"/>
      <c r="T511" s="203"/>
      <c r="U511" s="203"/>
      <c r="V511" s="203"/>
      <c r="W511" s="203"/>
      <c r="X511" s="203"/>
      <c r="Y511" s="203"/>
      <c r="Z511" s="203"/>
    </row>
    <row r="512" ht="11.25" customHeight="1">
      <c r="A512" s="203"/>
      <c r="B512" s="204"/>
      <c r="C512" s="204"/>
      <c r="D512" s="204"/>
      <c r="E512" s="204"/>
      <c r="F512" s="204"/>
      <c r="G512" s="204"/>
      <c r="H512" s="204"/>
      <c r="I512" s="204"/>
      <c r="J512" s="204"/>
      <c r="K512" s="204"/>
      <c r="L512" s="204"/>
      <c r="M512" s="204"/>
      <c r="N512" s="204"/>
      <c r="O512" s="204"/>
      <c r="P512" s="204"/>
      <c r="Q512" s="203"/>
      <c r="R512" s="203"/>
      <c r="S512" s="203"/>
      <c r="T512" s="203"/>
      <c r="U512" s="203"/>
      <c r="V512" s="203"/>
      <c r="W512" s="203"/>
      <c r="X512" s="203"/>
      <c r="Y512" s="203"/>
      <c r="Z512" s="203"/>
    </row>
    <row r="513" ht="11.25" customHeight="1">
      <c r="A513" s="203"/>
      <c r="B513" s="204"/>
      <c r="C513" s="204"/>
      <c r="D513" s="204"/>
      <c r="E513" s="204"/>
      <c r="F513" s="204"/>
      <c r="G513" s="204"/>
      <c r="H513" s="204"/>
      <c r="I513" s="204"/>
      <c r="J513" s="204"/>
      <c r="K513" s="204"/>
      <c r="L513" s="204"/>
      <c r="M513" s="204"/>
      <c r="N513" s="204"/>
      <c r="O513" s="204"/>
      <c r="P513" s="204"/>
      <c r="Q513" s="203"/>
      <c r="R513" s="203"/>
      <c r="S513" s="203"/>
      <c r="T513" s="203"/>
      <c r="U513" s="203"/>
      <c r="V513" s="203"/>
      <c r="W513" s="203"/>
      <c r="X513" s="203"/>
      <c r="Y513" s="203"/>
      <c r="Z513" s="203"/>
    </row>
    <row r="514" ht="11.25" customHeight="1">
      <c r="A514" s="203"/>
      <c r="B514" s="204"/>
      <c r="C514" s="204"/>
      <c r="D514" s="204"/>
      <c r="E514" s="204"/>
      <c r="F514" s="204"/>
      <c r="G514" s="204"/>
      <c r="H514" s="204"/>
      <c r="I514" s="204"/>
      <c r="J514" s="204"/>
      <c r="K514" s="204"/>
      <c r="L514" s="204"/>
      <c r="M514" s="204"/>
      <c r="N514" s="204"/>
      <c r="O514" s="204"/>
      <c r="P514" s="204"/>
      <c r="Q514" s="203"/>
      <c r="R514" s="203"/>
      <c r="S514" s="203"/>
      <c r="T514" s="203"/>
      <c r="U514" s="203"/>
      <c r="V514" s="203"/>
      <c r="W514" s="203"/>
      <c r="X514" s="203"/>
      <c r="Y514" s="203"/>
      <c r="Z514" s="203"/>
    </row>
    <row r="515" ht="11.25" customHeight="1">
      <c r="A515" s="203"/>
      <c r="B515" s="204"/>
      <c r="C515" s="204"/>
      <c r="D515" s="204"/>
      <c r="E515" s="204"/>
      <c r="F515" s="204"/>
      <c r="G515" s="204"/>
      <c r="H515" s="204"/>
      <c r="I515" s="204"/>
      <c r="J515" s="204"/>
      <c r="K515" s="204"/>
      <c r="L515" s="204"/>
      <c r="M515" s="204"/>
      <c r="N515" s="204"/>
      <c r="O515" s="204"/>
      <c r="P515" s="204"/>
      <c r="Q515" s="203"/>
      <c r="R515" s="203"/>
      <c r="S515" s="203"/>
      <c r="T515" s="203"/>
      <c r="U515" s="203"/>
      <c r="V515" s="203"/>
      <c r="W515" s="203"/>
      <c r="X515" s="203"/>
      <c r="Y515" s="203"/>
      <c r="Z515" s="203"/>
    </row>
    <row r="516" ht="11.25" customHeight="1">
      <c r="A516" s="203"/>
      <c r="B516" s="204"/>
      <c r="C516" s="204"/>
      <c r="D516" s="204"/>
      <c r="E516" s="204"/>
      <c r="F516" s="204"/>
      <c r="G516" s="204"/>
      <c r="H516" s="204"/>
      <c r="I516" s="204"/>
      <c r="J516" s="204"/>
      <c r="K516" s="204"/>
      <c r="L516" s="204"/>
      <c r="M516" s="204"/>
      <c r="N516" s="204"/>
      <c r="O516" s="204"/>
      <c r="P516" s="204"/>
      <c r="Q516" s="203"/>
      <c r="R516" s="203"/>
      <c r="S516" s="203"/>
      <c r="T516" s="203"/>
      <c r="U516" s="203"/>
      <c r="V516" s="203"/>
      <c r="W516" s="203"/>
      <c r="X516" s="203"/>
      <c r="Y516" s="203"/>
      <c r="Z516" s="203"/>
    </row>
    <row r="517" ht="11.25" customHeight="1">
      <c r="A517" s="203"/>
      <c r="B517" s="204"/>
      <c r="C517" s="204"/>
      <c r="D517" s="204"/>
      <c r="E517" s="204"/>
      <c r="F517" s="204"/>
      <c r="G517" s="204"/>
      <c r="H517" s="204"/>
      <c r="I517" s="204"/>
      <c r="J517" s="204"/>
      <c r="K517" s="204"/>
      <c r="L517" s="204"/>
      <c r="M517" s="204"/>
      <c r="N517" s="204"/>
      <c r="O517" s="204"/>
      <c r="P517" s="204"/>
      <c r="Q517" s="203"/>
      <c r="R517" s="203"/>
      <c r="S517" s="203"/>
      <c r="T517" s="203"/>
      <c r="U517" s="203"/>
      <c r="V517" s="203"/>
      <c r="W517" s="203"/>
      <c r="X517" s="203"/>
      <c r="Y517" s="203"/>
      <c r="Z517" s="203"/>
    </row>
    <row r="518" ht="11.25" customHeight="1">
      <c r="A518" s="203"/>
      <c r="B518" s="204"/>
      <c r="C518" s="204"/>
      <c r="D518" s="204"/>
      <c r="E518" s="204"/>
      <c r="F518" s="204"/>
      <c r="G518" s="204"/>
      <c r="H518" s="204"/>
      <c r="I518" s="204"/>
      <c r="J518" s="204"/>
      <c r="K518" s="204"/>
      <c r="L518" s="204"/>
      <c r="M518" s="204"/>
      <c r="N518" s="204"/>
      <c r="O518" s="204"/>
      <c r="P518" s="204"/>
      <c r="Q518" s="203"/>
      <c r="R518" s="203"/>
      <c r="S518" s="203"/>
      <c r="T518" s="203"/>
      <c r="U518" s="203"/>
      <c r="V518" s="203"/>
      <c r="W518" s="203"/>
      <c r="X518" s="203"/>
      <c r="Y518" s="203"/>
      <c r="Z518" s="203"/>
    </row>
    <row r="519" ht="11.25" customHeight="1">
      <c r="A519" s="203"/>
      <c r="B519" s="204"/>
      <c r="C519" s="204"/>
      <c r="D519" s="204"/>
      <c r="E519" s="204"/>
      <c r="F519" s="204"/>
      <c r="G519" s="204"/>
      <c r="H519" s="204"/>
      <c r="I519" s="204"/>
      <c r="J519" s="204"/>
      <c r="K519" s="204"/>
      <c r="L519" s="204"/>
      <c r="M519" s="204"/>
      <c r="N519" s="204"/>
      <c r="O519" s="204"/>
      <c r="P519" s="204"/>
      <c r="Q519" s="203"/>
      <c r="R519" s="203"/>
      <c r="S519" s="203"/>
      <c r="T519" s="203"/>
      <c r="U519" s="203"/>
      <c r="V519" s="203"/>
      <c r="W519" s="203"/>
      <c r="X519" s="203"/>
      <c r="Y519" s="203"/>
      <c r="Z519" s="203"/>
    </row>
    <row r="520" ht="11.25" customHeight="1">
      <c r="A520" s="203"/>
      <c r="B520" s="204"/>
      <c r="C520" s="204"/>
      <c r="D520" s="204"/>
      <c r="E520" s="204"/>
      <c r="F520" s="204"/>
      <c r="G520" s="204"/>
      <c r="H520" s="204"/>
      <c r="I520" s="204"/>
      <c r="J520" s="204"/>
      <c r="K520" s="204"/>
      <c r="L520" s="204"/>
      <c r="M520" s="204"/>
      <c r="N520" s="204"/>
      <c r="O520" s="204"/>
      <c r="P520" s="204"/>
      <c r="Q520" s="203"/>
      <c r="R520" s="203"/>
      <c r="S520" s="203"/>
      <c r="T520" s="203"/>
      <c r="U520" s="203"/>
      <c r="V520" s="203"/>
      <c r="W520" s="203"/>
      <c r="X520" s="203"/>
      <c r="Y520" s="203"/>
      <c r="Z520" s="203"/>
    </row>
    <row r="521" ht="11.25" customHeight="1">
      <c r="A521" s="203"/>
      <c r="B521" s="204"/>
      <c r="C521" s="204"/>
      <c r="D521" s="204"/>
      <c r="E521" s="204"/>
      <c r="F521" s="204"/>
      <c r="G521" s="204"/>
      <c r="H521" s="204"/>
      <c r="I521" s="204"/>
      <c r="J521" s="204"/>
      <c r="K521" s="204"/>
      <c r="L521" s="204"/>
      <c r="M521" s="204"/>
      <c r="N521" s="204"/>
      <c r="O521" s="204"/>
      <c r="P521" s="204"/>
      <c r="Q521" s="203"/>
      <c r="R521" s="203"/>
      <c r="S521" s="203"/>
      <c r="T521" s="203"/>
      <c r="U521" s="203"/>
      <c r="V521" s="203"/>
      <c r="W521" s="203"/>
      <c r="X521" s="203"/>
      <c r="Y521" s="203"/>
      <c r="Z521" s="203"/>
    </row>
    <row r="522" ht="11.25" customHeight="1">
      <c r="A522" s="203"/>
      <c r="B522" s="204"/>
      <c r="C522" s="204"/>
      <c r="D522" s="204"/>
      <c r="E522" s="204"/>
      <c r="F522" s="204"/>
      <c r="G522" s="204"/>
      <c r="H522" s="204"/>
      <c r="I522" s="204"/>
      <c r="J522" s="204"/>
      <c r="K522" s="204"/>
      <c r="L522" s="204"/>
      <c r="M522" s="204"/>
      <c r="N522" s="204"/>
      <c r="O522" s="204"/>
      <c r="P522" s="204"/>
      <c r="Q522" s="203"/>
      <c r="R522" s="203"/>
      <c r="S522" s="203"/>
      <c r="T522" s="203"/>
      <c r="U522" s="203"/>
      <c r="V522" s="203"/>
      <c r="W522" s="203"/>
      <c r="X522" s="203"/>
      <c r="Y522" s="203"/>
      <c r="Z522" s="203"/>
    </row>
    <row r="523" ht="11.25" customHeight="1">
      <c r="A523" s="203"/>
      <c r="B523" s="204"/>
      <c r="C523" s="204"/>
      <c r="D523" s="204"/>
      <c r="E523" s="204"/>
      <c r="F523" s="204"/>
      <c r="G523" s="204"/>
      <c r="H523" s="204"/>
      <c r="I523" s="204"/>
      <c r="J523" s="204"/>
      <c r="K523" s="204"/>
      <c r="L523" s="204"/>
      <c r="M523" s="204"/>
      <c r="N523" s="204"/>
      <c r="O523" s="204"/>
      <c r="P523" s="204"/>
      <c r="Q523" s="203"/>
      <c r="R523" s="203"/>
      <c r="S523" s="203"/>
      <c r="T523" s="203"/>
      <c r="U523" s="203"/>
      <c r="V523" s="203"/>
      <c r="W523" s="203"/>
      <c r="X523" s="203"/>
      <c r="Y523" s="203"/>
      <c r="Z523" s="203"/>
    </row>
    <row r="524" ht="11.25" customHeight="1">
      <c r="A524" s="203"/>
      <c r="B524" s="204"/>
      <c r="C524" s="204"/>
      <c r="D524" s="204"/>
      <c r="E524" s="204"/>
      <c r="F524" s="204"/>
      <c r="G524" s="204"/>
      <c r="H524" s="204"/>
      <c r="I524" s="204"/>
      <c r="J524" s="204"/>
      <c r="K524" s="204"/>
      <c r="L524" s="204"/>
      <c r="M524" s="204"/>
      <c r="N524" s="204"/>
      <c r="O524" s="204"/>
      <c r="P524" s="204"/>
      <c r="Q524" s="203"/>
      <c r="R524" s="203"/>
      <c r="S524" s="203"/>
      <c r="T524" s="203"/>
      <c r="U524" s="203"/>
      <c r="V524" s="203"/>
      <c r="W524" s="203"/>
      <c r="X524" s="203"/>
      <c r="Y524" s="203"/>
      <c r="Z524" s="203"/>
    </row>
    <row r="525" ht="11.25" customHeight="1">
      <c r="A525" s="203"/>
      <c r="B525" s="204"/>
      <c r="C525" s="204"/>
      <c r="D525" s="204"/>
      <c r="E525" s="204"/>
      <c r="F525" s="204"/>
      <c r="G525" s="204"/>
      <c r="H525" s="204"/>
      <c r="I525" s="204"/>
      <c r="J525" s="204"/>
      <c r="K525" s="204"/>
      <c r="L525" s="204"/>
      <c r="M525" s="204"/>
      <c r="N525" s="204"/>
      <c r="O525" s="204"/>
      <c r="P525" s="204"/>
      <c r="Q525" s="203"/>
      <c r="R525" s="203"/>
      <c r="S525" s="203"/>
      <c r="T525" s="203"/>
      <c r="U525" s="203"/>
      <c r="V525" s="203"/>
      <c r="W525" s="203"/>
      <c r="X525" s="203"/>
      <c r="Y525" s="203"/>
      <c r="Z525" s="203"/>
    </row>
    <row r="526" ht="11.25" customHeight="1">
      <c r="A526" s="203"/>
      <c r="B526" s="204"/>
      <c r="C526" s="204"/>
      <c r="D526" s="204"/>
      <c r="E526" s="204"/>
      <c r="F526" s="204"/>
      <c r="G526" s="204"/>
      <c r="H526" s="204"/>
      <c r="I526" s="204"/>
      <c r="J526" s="204"/>
      <c r="K526" s="204"/>
      <c r="L526" s="204"/>
      <c r="M526" s="204"/>
      <c r="N526" s="204"/>
      <c r="O526" s="204"/>
      <c r="P526" s="204"/>
      <c r="Q526" s="203"/>
      <c r="R526" s="203"/>
      <c r="S526" s="203"/>
      <c r="T526" s="203"/>
      <c r="U526" s="203"/>
      <c r="V526" s="203"/>
      <c r="W526" s="203"/>
      <c r="X526" s="203"/>
      <c r="Y526" s="203"/>
      <c r="Z526" s="203"/>
    </row>
    <row r="527" ht="11.25" customHeight="1">
      <c r="A527" s="203"/>
      <c r="B527" s="204"/>
      <c r="C527" s="204"/>
      <c r="D527" s="204"/>
      <c r="E527" s="204"/>
      <c r="F527" s="204"/>
      <c r="G527" s="204"/>
      <c r="H527" s="204"/>
      <c r="I527" s="204"/>
      <c r="J527" s="204"/>
      <c r="K527" s="204"/>
      <c r="L527" s="204"/>
      <c r="M527" s="204"/>
      <c r="N527" s="204"/>
      <c r="O527" s="204"/>
      <c r="P527" s="204"/>
      <c r="Q527" s="203"/>
      <c r="R527" s="203"/>
      <c r="S527" s="203"/>
      <c r="T527" s="203"/>
      <c r="U527" s="203"/>
      <c r="V527" s="203"/>
      <c r="W527" s="203"/>
      <c r="X527" s="203"/>
      <c r="Y527" s="203"/>
      <c r="Z527" s="203"/>
    </row>
    <row r="528" ht="11.25" customHeight="1">
      <c r="A528" s="203"/>
      <c r="B528" s="204"/>
      <c r="C528" s="204"/>
      <c r="D528" s="204"/>
      <c r="E528" s="204"/>
      <c r="F528" s="204"/>
      <c r="G528" s="204"/>
      <c r="H528" s="204"/>
      <c r="I528" s="204"/>
      <c r="J528" s="204"/>
      <c r="K528" s="204"/>
      <c r="L528" s="204"/>
      <c r="M528" s="204"/>
      <c r="N528" s="204"/>
      <c r="O528" s="204"/>
      <c r="P528" s="204"/>
      <c r="Q528" s="203"/>
      <c r="R528" s="203"/>
      <c r="S528" s="203"/>
      <c r="T528" s="203"/>
      <c r="U528" s="203"/>
      <c r="V528" s="203"/>
      <c r="W528" s="203"/>
      <c r="X528" s="203"/>
      <c r="Y528" s="203"/>
      <c r="Z528" s="203"/>
    </row>
    <row r="529" ht="11.25" customHeight="1">
      <c r="A529" s="203"/>
      <c r="B529" s="204"/>
      <c r="C529" s="204"/>
      <c r="D529" s="204"/>
      <c r="E529" s="204"/>
      <c r="F529" s="204"/>
      <c r="G529" s="204"/>
      <c r="H529" s="204"/>
      <c r="I529" s="204"/>
      <c r="J529" s="204"/>
      <c r="K529" s="204"/>
      <c r="L529" s="204"/>
      <c r="M529" s="204"/>
      <c r="N529" s="204"/>
      <c r="O529" s="204"/>
      <c r="P529" s="204"/>
      <c r="Q529" s="203"/>
      <c r="R529" s="203"/>
      <c r="S529" s="203"/>
      <c r="T529" s="203"/>
      <c r="U529" s="203"/>
      <c r="V529" s="203"/>
      <c r="W529" s="203"/>
      <c r="X529" s="203"/>
      <c r="Y529" s="203"/>
      <c r="Z529" s="203"/>
    </row>
    <row r="530" ht="11.25" customHeight="1">
      <c r="A530" s="203"/>
      <c r="B530" s="204"/>
      <c r="C530" s="204"/>
      <c r="D530" s="204"/>
      <c r="E530" s="204"/>
      <c r="F530" s="204"/>
      <c r="G530" s="204"/>
      <c r="H530" s="204"/>
      <c r="I530" s="204"/>
      <c r="J530" s="204"/>
      <c r="K530" s="204"/>
      <c r="L530" s="204"/>
      <c r="M530" s="204"/>
      <c r="N530" s="204"/>
      <c r="O530" s="204"/>
      <c r="P530" s="204"/>
      <c r="Q530" s="203"/>
      <c r="R530" s="203"/>
      <c r="S530" s="203"/>
      <c r="T530" s="203"/>
      <c r="U530" s="203"/>
      <c r="V530" s="203"/>
      <c r="W530" s="203"/>
      <c r="X530" s="203"/>
      <c r="Y530" s="203"/>
      <c r="Z530" s="203"/>
    </row>
    <row r="531" ht="11.25" customHeight="1">
      <c r="A531" s="203"/>
      <c r="B531" s="204"/>
      <c r="C531" s="204"/>
      <c r="D531" s="204"/>
      <c r="E531" s="204"/>
      <c r="F531" s="204"/>
      <c r="G531" s="204"/>
      <c r="H531" s="204"/>
      <c r="I531" s="204"/>
      <c r="J531" s="204"/>
      <c r="K531" s="204"/>
      <c r="L531" s="204"/>
      <c r="M531" s="204"/>
      <c r="N531" s="204"/>
      <c r="O531" s="204"/>
      <c r="P531" s="204"/>
      <c r="Q531" s="203"/>
      <c r="R531" s="203"/>
      <c r="S531" s="203"/>
      <c r="T531" s="203"/>
      <c r="U531" s="203"/>
      <c r="V531" s="203"/>
      <c r="W531" s="203"/>
      <c r="X531" s="203"/>
      <c r="Y531" s="203"/>
      <c r="Z531" s="203"/>
    </row>
    <row r="532" ht="11.25" customHeight="1">
      <c r="A532" s="203"/>
      <c r="B532" s="204"/>
      <c r="C532" s="204"/>
      <c r="D532" s="204"/>
      <c r="E532" s="204"/>
      <c r="F532" s="204"/>
      <c r="G532" s="204"/>
      <c r="H532" s="204"/>
      <c r="I532" s="204"/>
      <c r="J532" s="204"/>
      <c r="K532" s="204"/>
      <c r="L532" s="204"/>
      <c r="M532" s="204"/>
      <c r="N532" s="204"/>
      <c r="O532" s="204"/>
      <c r="P532" s="204"/>
      <c r="Q532" s="203"/>
      <c r="R532" s="203"/>
      <c r="S532" s="203"/>
      <c r="T532" s="203"/>
      <c r="U532" s="203"/>
      <c r="V532" s="203"/>
      <c r="W532" s="203"/>
      <c r="X532" s="203"/>
      <c r="Y532" s="203"/>
      <c r="Z532" s="203"/>
    </row>
    <row r="533" ht="11.25" customHeight="1">
      <c r="A533" s="203"/>
      <c r="B533" s="204"/>
      <c r="C533" s="204"/>
      <c r="D533" s="204"/>
      <c r="E533" s="204"/>
      <c r="F533" s="204"/>
      <c r="G533" s="204"/>
      <c r="H533" s="204"/>
      <c r="I533" s="204"/>
      <c r="J533" s="204"/>
      <c r="K533" s="204"/>
      <c r="L533" s="204"/>
      <c r="M533" s="204"/>
      <c r="N533" s="204"/>
      <c r="O533" s="204"/>
      <c r="P533" s="204"/>
      <c r="Q533" s="203"/>
      <c r="R533" s="203"/>
      <c r="S533" s="203"/>
      <c r="T533" s="203"/>
      <c r="U533" s="203"/>
      <c r="V533" s="203"/>
      <c r="W533" s="203"/>
      <c r="X533" s="203"/>
      <c r="Y533" s="203"/>
      <c r="Z533" s="203"/>
    </row>
    <row r="534" ht="11.25" customHeight="1">
      <c r="A534" s="203"/>
      <c r="B534" s="204"/>
      <c r="C534" s="204"/>
      <c r="D534" s="204"/>
      <c r="E534" s="204"/>
      <c r="F534" s="204"/>
      <c r="G534" s="204"/>
      <c r="H534" s="204"/>
      <c r="I534" s="204"/>
      <c r="J534" s="204"/>
      <c r="K534" s="204"/>
      <c r="L534" s="204"/>
      <c r="M534" s="204"/>
      <c r="N534" s="204"/>
      <c r="O534" s="204"/>
      <c r="P534" s="204"/>
      <c r="Q534" s="203"/>
      <c r="R534" s="203"/>
      <c r="S534" s="203"/>
      <c r="T534" s="203"/>
      <c r="U534" s="203"/>
      <c r="V534" s="203"/>
      <c r="W534" s="203"/>
      <c r="X534" s="203"/>
      <c r="Y534" s="203"/>
      <c r="Z534" s="203"/>
    </row>
    <row r="535" ht="11.25" customHeight="1">
      <c r="A535" s="203"/>
      <c r="B535" s="204"/>
      <c r="C535" s="204"/>
      <c r="D535" s="204"/>
      <c r="E535" s="204"/>
      <c r="F535" s="204"/>
      <c r="G535" s="204"/>
      <c r="H535" s="204"/>
      <c r="I535" s="204"/>
      <c r="J535" s="204"/>
      <c r="K535" s="204"/>
      <c r="L535" s="204"/>
      <c r="M535" s="204"/>
      <c r="N535" s="204"/>
      <c r="O535" s="204"/>
      <c r="P535" s="204"/>
      <c r="Q535" s="203"/>
      <c r="R535" s="203"/>
      <c r="S535" s="203"/>
      <c r="T535" s="203"/>
      <c r="U535" s="203"/>
      <c r="V535" s="203"/>
      <c r="W535" s="203"/>
      <c r="X535" s="203"/>
      <c r="Y535" s="203"/>
      <c r="Z535" s="203"/>
    </row>
    <row r="536" ht="11.25" customHeight="1">
      <c r="A536" s="203"/>
      <c r="B536" s="204"/>
      <c r="C536" s="204"/>
      <c r="D536" s="204"/>
      <c r="E536" s="204"/>
      <c r="F536" s="204"/>
      <c r="G536" s="204"/>
      <c r="H536" s="204"/>
      <c r="I536" s="204"/>
      <c r="J536" s="204"/>
      <c r="K536" s="204"/>
      <c r="L536" s="204"/>
      <c r="M536" s="204"/>
      <c r="N536" s="204"/>
      <c r="O536" s="204"/>
      <c r="P536" s="204"/>
      <c r="Q536" s="203"/>
      <c r="R536" s="203"/>
      <c r="S536" s="203"/>
      <c r="T536" s="203"/>
      <c r="U536" s="203"/>
      <c r="V536" s="203"/>
      <c r="W536" s="203"/>
      <c r="X536" s="203"/>
      <c r="Y536" s="203"/>
      <c r="Z536" s="203"/>
    </row>
    <row r="537" ht="11.25" customHeight="1">
      <c r="A537" s="203"/>
      <c r="B537" s="204"/>
      <c r="C537" s="204"/>
      <c r="D537" s="204"/>
      <c r="E537" s="204"/>
      <c r="F537" s="204"/>
      <c r="G537" s="204"/>
      <c r="H537" s="204"/>
      <c r="I537" s="204"/>
      <c r="J537" s="204"/>
      <c r="K537" s="204"/>
      <c r="L537" s="204"/>
      <c r="M537" s="204"/>
      <c r="N537" s="204"/>
      <c r="O537" s="204"/>
      <c r="P537" s="204"/>
      <c r="Q537" s="203"/>
      <c r="R537" s="203"/>
      <c r="S537" s="203"/>
      <c r="T537" s="203"/>
      <c r="U537" s="203"/>
      <c r="V537" s="203"/>
      <c r="W537" s="203"/>
      <c r="X537" s="203"/>
      <c r="Y537" s="203"/>
      <c r="Z537" s="203"/>
    </row>
    <row r="538" ht="11.25" customHeight="1">
      <c r="A538" s="203"/>
      <c r="B538" s="204"/>
      <c r="C538" s="204"/>
      <c r="D538" s="204"/>
      <c r="E538" s="204"/>
      <c r="F538" s="204"/>
      <c r="G538" s="204"/>
      <c r="H538" s="204"/>
      <c r="I538" s="204"/>
      <c r="J538" s="204"/>
      <c r="K538" s="204"/>
      <c r="L538" s="204"/>
      <c r="M538" s="204"/>
      <c r="N538" s="204"/>
      <c r="O538" s="204"/>
      <c r="P538" s="204"/>
      <c r="Q538" s="203"/>
      <c r="R538" s="203"/>
      <c r="S538" s="203"/>
      <c r="T538" s="203"/>
      <c r="U538" s="203"/>
      <c r="V538" s="203"/>
      <c r="W538" s="203"/>
      <c r="X538" s="203"/>
      <c r="Y538" s="203"/>
      <c r="Z538" s="203"/>
    </row>
    <row r="539" ht="11.25" customHeight="1">
      <c r="A539" s="203"/>
      <c r="B539" s="204"/>
      <c r="C539" s="204"/>
      <c r="D539" s="204"/>
      <c r="E539" s="204"/>
      <c r="F539" s="204"/>
      <c r="G539" s="204"/>
      <c r="H539" s="204"/>
      <c r="I539" s="204"/>
      <c r="J539" s="204"/>
      <c r="K539" s="204"/>
      <c r="L539" s="204"/>
      <c r="M539" s="204"/>
      <c r="N539" s="204"/>
      <c r="O539" s="204"/>
      <c r="P539" s="204"/>
      <c r="Q539" s="203"/>
      <c r="R539" s="203"/>
      <c r="S539" s="203"/>
      <c r="T539" s="203"/>
      <c r="U539" s="203"/>
      <c r="V539" s="203"/>
      <c r="W539" s="203"/>
      <c r="X539" s="203"/>
      <c r="Y539" s="203"/>
      <c r="Z539" s="203"/>
    </row>
    <row r="540" ht="11.25" customHeight="1">
      <c r="A540" s="203"/>
      <c r="B540" s="204"/>
      <c r="C540" s="204"/>
      <c r="D540" s="204"/>
      <c r="E540" s="204"/>
      <c r="F540" s="204"/>
      <c r="G540" s="204"/>
      <c r="H540" s="204"/>
      <c r="I540" s="204"/>
      <c r="J540" s="204"/>
      <c r="K540" s="204"/>
      <c r="L540" s="204"/>
      <c r="M540" s="204"/>
      <c r="N540" s="204"/>
      <c r="O540" s="204"/>
      <c r="P540" s="204"/>
      <c r="Q540" s="203"/>
      <c r="R540" s="203"/>
      <c r="S540" s="203"/>
      <c r="T540" s="203"/>
      <c r="U540" s="203"/>
      <c r="V540" s="203"/>
      <c r="W540" s="203"/>
      <c r="X540" s="203"/>
      <c r="Y540" s="203"/>
      <c r="Z540" s="203"/>
    </row>
    <row r="541" ht="11.25" customHeight="1">
      <c r="A541" s="203"/>
      <c r="B541" s="204"/>
      <c r="C541" s="204"/>
      <c r="D541" s="204"/>
      <c r="E541" s="204"/>
      <c r="F541" s="204"/>
      <c r="G541" s="204"/>
      <c r="H541" s="204"/>
      <c r="I541" s="204"/>
      <c r="J541" s="204"/>
      <c r="K541" s="204"/>
      <c r="L541" s="204"/>
      <c r="M541" s="204"/>
      <c r="N541" s="204"/>
      <c r="O541" s="204"/>
      <c r="P541" s="204"/>
      <c r="Q541" s="203"/>
      <c r="R541" s="203"/>
      <c r="S541" s="203"/>
      <c r="T541" s="203"/>
      <c r="U541" s="203"/>
      <c r="V541" s="203"/>
      <c r="W541" s="203"/>
      <c r="X541" s="203"/>
      <c r="Y541" s="203"/>
      <c r="Z541" s="203"/>
    </row>
    <row r="542" ht="11.25" customHeight="1">
      <c r="A542" s="203"/>
      <c r="B542" s="204"/>
      <c r="C542" s="204"/>
      <c r="D542" s="204"/>
      <c r="E542" s="204"/>
      <c r="F542" s="204"/>
      <c r="G542" s="204"/>
      <c r="H542" s="204"/>
      <c r="I542" s="204"/>
      <c r="J542" s="204"/>
      <c r="K542" s="204"/>
      <c r="L542" s="204"/>
      <c r="M542" s="204"/>
      <c r="N542" s="204"/>
      <c r="O542" s="204"/>
      <c r="P542" s="204"/>
      <c r="Q542" s="203"/>
      <c r="R542" s="203"/>
      <c r="S542" s="203"/>
      <c r="T542" s="203"/>
      <c r="U542" s="203"/>
      <c r="V542" s="203"/>
      <c r="W542" s="203"/>
      <c r="X542" s="203"/>
      <c r="Y542" s="203"/>
      <c r="Z542" s="203"/>
    </row>
    <row r="543" ht="11.25" customHeight="1">
      <c r="A543" s="203"/>
      <c r="B543" s="204"/>
      <c r="C543" s="204"/>
      <c r="D543" s="204"/>
      <c r="E543" s="204"/>
      <c r="F543" s="204"/>
      <c r="G543" s="204"/>
      <c r="H543" s="204"/>
      <c r="I543" s="204"/>
      <c r="J543" s="204"/>
      <c r="K543" s="204"/>
      <c r="L543" s="204"/>
      <c r="M543" s="204"/>
      <c r="N543" s="204"/>
      <c r="O543" s="204"/>
      <c r="P543" s="204"/>
      <c r="Q543" s="203"/>
      <c r="R543" s="203"/>
      <c r="S543" s="203"/>
      <c r="T543" s="203"/>
      <c r="U543" s="203"/>
      <c r="V543" s="203"/>
      <c r="W543" s="203"/>
      <c r="X543" s="203"/>
      <c r="Y543" s="203"/>
      <c r="Z543" s="203"/>
    </row>
    <row r="544" ht="11.25" customHeight="1">
      <c r="A544" s="203"/>
      <c r="B544" s="204"/>
      <c r="C544" s="204"/>
      <c r="D544" s="204"/>
      <c r="E544" s="204"/>
      <c r="F544" s="204"/>
      <c r="G544" s="204"/>
      <c r="H544" s="204"/>
      <c r="I544" s="204"/>
      <c r="J544" s="204"/>
      <c r="K544" s="204"/>
      <c r="L544" s="204"/>
      <c r="M544" s="204"/>
      <c r="N544" s="204"/>
      <c r="O544" s="204"/>
      <c r="P544" s="204"/>
      <c r="Q544" s="203"/>
      <c r="R544" s="203"/>
      <c r="S544" s="203"/>
      <c r="T544" s="203"/>
      <c r="U544" s="203"/>
      <c r="V544" s="203"/>
      <c r="W544" s="203"/>
      <c r="X544" s="203"/>
      <c r="Y544" s="203"/>
      <c r="Z544" s="203"/>
    </row>
    <row r="545" ht="11.25" customHeight="1">
      <c r="A545" s="203"/>
      <c r="B545" s="204"/>
      <c r="C545" s="204"/>
      <c r="D545" s="204"/>
      <c r="E545" s="204"/>
      <c r="F545" s="204"/>
      <c r="G545" s="204"/>
      <c r="H545" s="204"/>
      <c r="I545" s="204"/>
      <c r="J545" s="204"/>
      <c r="K545" s="204"/>
      <c r="L545" s="204"/>
      <c r="M545" s="204"/>
      <c r="N545" s="204"/>
      <c r="O545" s="204"/>
      <c r="P545" s="204"/>
      <c r="Q545" s="203"/>
      <c r="R545" s="203"/>
      <c r="S545" s="203"/>
      <c r="T545" s="203"/>
      <c r="U545" s="203"/>
      <c r="V545" s="203"/>
      <c r="W545" s="203"/>
      <c r="X545" s="203"/>
      <c r="Y545" s="203"/>
      <c r="Z545" s="203"/>
    </row>
    <row r="546" ht="11.25" customHeight="1">
      <c r="A546" s="203"/>
      <c r="B546" s="204"/>
      <c r="C546" s="204"/>
      <c r="D546" s="204"/>
      <c r="E546" s="204"/>
      <c r="F546" s="204"/>
      <c r="G546" s="204"/>
      <c r="H546" s="204"/>
      <c r="I546" s="204"/>
      <c r="J546" s="204"/>
      <c r="K546" s="204"/>
      <c r="L546" s="204"/>
      <c r="M546" s="204"/>
      <c r="N546" s="204"/>
      <c r="O546" s="204"/>
      <c r="P546" s="204"/>
      <c r="Q546" s="203"/>
      <c r="R546" s="203"/>
      <c r="S546" s="203"/>
      <c r="T546" s="203"/>
      <c r="U546" s="203"/>
      <c r="V546" s="203"/>
      <c r="W546" s="203"/>
      <c r="X546" s="203"/>
      <c r="Y546" s="203"/>
      <c r="Z546" s="203"/>
    </row>
    <row r="547" ht="11.25" customHeight="1">
      <c r="A547" s="203"/>
      <c r="B547" s="204"/>
      <c r="C547" s="204"/>
      <c r="D547" s="204"/>
      <c r="E547" s="204"/>
      <c r="F547" s="204"/>
      <c r="G547" s="204"/>
      <c r="H547" s="204"/>
      <c r="I547" s="204"/>
      <c r="J547" s="204"/>
      <c r="K547" s="204"/>
      <c r="L547" s="204"/>
      <c r="M547" s="204"/>
      <c r="N547" s="204"/>
      <c r="O547" s="204"/>
      <c r="P547" s="204"/>
      <c r="Q547" s="203"/>
      <c r="R547" s="203"/>
      <c r="S547" s="203"/>
      <c r="T547" s="203"/>
      <c r="U547" s="203"/>
      <c r="V547" s="203"/>
      <c r="W547" s="203"/>
      <c r="X547" s="203"/>
      <c r="Y547" s="203"/>
      <c r="Z547" s="203"/>
    </row>
    <row r="548" ht="11.25" customHeight="1">
      <c r="A548" s="203"/>
      <c r="B548" s="204"/>
      <c r="C548" s="204"/>
      <c r="D548" s="204"/>
      <c r="E548" s="204"/>
      <c r="F548" s="204"/>
      <c r="G548" s="204"/>
      <c r="H548" s="204"/>
      <c r="I548" s="204"/>
      <c r="J548" s="204"/>
      <c r="K548" s="204"/>
      <c r="L548" s="204"/>
      <c r="M548" s="204"/>
      <c r="N548" s="204"/>
      <c r="O548" s="204"/>
      <c r="P548" s="204"/>
      <c r="Q548" s="203"/>
      <c r="R548" s="203"/>
      <c r="S548" s="203"/>
      <c r="T548" s="203"/>
      <c r="U548" s="203"/>
      <c r="V548" s="203"/>
      <c r="W548" s="203"/>
      <c r="X548" s="203"/>
      <c r="Y548" s="203"/>
      <c r="Z548" s="203"/>
    </row>
    <row r="549" ht="11.25" customHeight="1">
      <c r="A549" s="203"/>
      <c r="B549" s="204"/>
      <c r="C549" s="204"/>
      <c r="D549" s="204"/>
      <c r="E549" s="204"/>
      <c r="F549" s="204"/>
      <c r="G549" s="204"/>
      <c r="H549" s="204"/>
      <c r="I549" s="204"/>
      <c r="J549" s="204"/>
      <c r="K549" s="204"/>
      <c r="L549" s="204"/>
      <c r="M549" s="204"/>
      <c r="N549" s="204"/>
      <c r="O549" s="204"/>
      <c r="P549" s="204"/>
      <c r="Q549" s="203"/>
      <c r="R549" s="203"/>
      <c r="S549" s="203"/>
      <c r="T549" s="203"/>
      <c r="U549" s="203"/>
      <c r="V549" s="203"/>
      <c r="W549" s="203"/>
      <c r="X549" s="203"/>
      <c r="Y549" s="203"/>
      <c r="Z549" s="203"/>
    </row>
    <row r="550" ht="11.25" customHeight="1">
      <c r="A550" s="203"/>
      <c r="B550" s="204"/>
      <c r="C550" s="204"/>
      <c r="D550" s="204"/>
      <c r="E550" s="204"/>
      <c r="F550" s="204"/>
      <c r="G550" s="204"/>
      <c r="H550" s="204"/>
      <c r="I550" s="204"/>
      <c r="J550" s="204"/>
      <c r="K550" s="204"/>
      <c r="L550" s="204"/>
      <c r="M550" s="204"/>
      <c r="N550" s="204"/>
      <c r="O550" s="204"/>
      <c r="P550" s="204"/>
      <c r="Q550" s="203"/>
      <c r="R550" s="203"/>
      <c r="S550" s="203"/>
      <c r="T550" s="203"/>
      <c r="U550" s="203"/>
      <c r="V550" s="203"/>
      <c r="W550" s="203"/>
      <c r="X550" s="203"/>
      <c r="Y550" s="203"/>
      <c r="Z550" s="203"/>
    </row>
    <row r="551" ht="11.25" customHeight="1">
      <c r="A551" s="203"/>
      <c r="B551" s="204"/>
      <c r="C551" s="204"/>
      <c r="D551" s="204"/>
      <c r="E551" s="204"/>
      <c r="F551" s="204"/>
      <c r="G551" s="204"/>
      <c r="H551" s="204"/>
      <c r="I551" s="204"/>
      <c r="J551" s="204"/>
      <c r="K551" s="204"/>
      <c r="L551" s="204"/>
      <c r="M551" s="204"/>
      <c r="N551" s="204"/>
      <c r="O551" s="204"/>
      <c r="P551" s="204"/>
      <c r="Q551" s="203"/>
      <c r="R551" s="203"/>
      <c r="S551" s="203"/>
      <c r="T551" s="203"/>
      <c r="U551" s="203"/>
      <c r="V551" s="203"/>
      <c r="W551" s="203"/>
      <c r="X551" s="203"/>
      <c r="Y551" s="203"/>
      <c r="Z551" s="203"/>
    </row>
    <row r="552" ht="11.25" customHeight="1">
      <c r="A552" s="203"/>
      <c r="B552" s="204"/>
      <c r="C552" s="204"/>
      <c r="D552" s="204"/>
      <c r="E552" s="204"/>
      <c r="F552" s="204"/>
      <c r="G552" s="204"/>
      <c r="H552" s="204"/>
      <c r="I552" s="204"/>
      <c r="J552" s="204"/>
      <c r="K552" s="204"/>
      <c r="L552" s="204"/>
      <c r="M552" s="204"/>
      <c r="N552" s="204"/>
      <c r="O552" s="204"/>
      <c r="P552" s="204"/>
      <c r="Q552" s="203"/>
      <c r="R552" s="203"/>
      <c r="S552" s="203"/>
      <c r="T552" s="203"/>
      <c r="U552" s="203"/>
      <c r="V552" s="203"/>
      <c r="W552" s="203"/>
      <c r="X552" s="203"/>
      <c r="Y552" s="203"/>
      <c r="Z552" s="203"/>
    </row>
    <row r="553" ht="11.25" customHeight="1">
      <c r="A553" s="203"/>
      <c r="B553" s="204"/>
      <c r="C553" s="204"/>
      <c r="D553" s="204"/>
      <c r="E553" s="204"/>
      <c r="F553" s="204"/>
      <c r="G553" s="204"/>
      <c r="H553" s="204"/>
      <c r="I553" s="204"/>
      <c r="J553" s="204"/>
      <c r="K553" s="204"/>
      <c r="L553" s="204"/>
      <c r="M553" s="204"/>
      <c r="N553" s="204"/>
      <c r="O553" s="204"/>
      <c r="P553" s="204"/>
      <c r="Q553" s="203"/>
      <c r="R553" s="203"/>
      <c r="S553" s="203"/>
      <c r="T553" s="203"/>
      <c r="U553" s="203"/>
      <c r="V553" s="203"/>
      <c r="W553" s="203"/>
      <c r="X553" s="203"/>
      <c r="Y553" s="203"/>
      <c r="Z553" s="203"/>
    </row>
    <row r="554" ht="11.25" customHeight="1">
      <c r="A554" s="203"/>
      <c r="B554" s="204"/>
      <c r="C554" s="204"/>
      <c r="D554" s="204"/>
      <c r="E554" s="204"/>
      <c r="F554" s="204"/>
      <c r="G554" s="204"/>
      <c r="H554" s="204"/>
      <c r="I554" s="204"/>
      <c r="J554" s="204"/>
      <c r="K554" s="204"/>
      <c r="L554" s="204"/>
      <c r="M554" s="204"/>
      <c r="N554" s="204"/>
      <c r="O554" s="204"/>
      <c r="P554" s="204"/>
      <c r="Q554" s="203"/>
      <c r="R554" s="203"/>
      <c r="S554" s="203"/>
      <c r="T554" s="203"/>
      <c r="U554" s="203"/>
      <c r="V554" s="203"/>
      <c r="W554" s="203"/>
      <c r="X554" s="203"/>
      <c r="Y554" s="203"/>
      <c r="Z554" s="203"/>
    </row>
    <row r="555" ht="11.25" customHeight="1">
      <c r="A555" s="203"/>
      <c r="B555" s="204"/>
      <c r="C555" s="204"/>
      <c r="D555" s="204"/>
      <c r="E555" s="204"/>
      <c r="F555" s="204"/>
      <c r="G555" s="204"/>
      <c r="H555" s="204"/>
      <c r="I555" s="204"/>
      <c r="J555" s="204"/>
      <c r="K555" s="204"/>
      <c r="L555" s="204"/>
      <c r="M555" s="204"/>
      <c r="N555" s="204"/>
      <c r="O555" s="204"/>
      <c r="P555" s="204"/>
      <c r="Q555" s="203"/>
      <c r="R555" s="203"/>
      <c r="S555" s="203"/>
      <c r="T555" s="203"/>
      <c r="U555" s="203"/>
      <c r="V555" s="203"/>
      <c r="W555" s="203"/>
      <c r="X555" s="203"/>
      <c r="Y555" s="203"/>
      <c r="Z555" s="203"/>
    </row>
    <row r="556" ht="11.25" customHeight="1">
      <c r="A556" s="203"/>
      <c r="B556" s="204"/>
      <c r="C556" s="204"/>
      <c r="D556" s="204"/>
      <c r="E556" s="204"/>
      <c r="F556" s="204"/>
      <c r="G556" s="204"/>
      <c r="H556" s="204"/>
      <c r="I556" s="204"/>
      <c r="J556" s="204"/>
      <c r="K556" s="204"/>
      <c r="L556" s="204"/>
      <c r="M556" s="204"/>
      <c r="N556" s="204"/>
      <c r="O556" s="204"/>
      <c r="P556" s="204"/>
      <c r="Q556" s="203"/>
      <c r="R556" s="203"/>
      <c r="S556" s="203"/>
      <c r="T556" s="203"/>
      <c r="U556" s="203"/>
      <c r="V556" s="203"/>
      <c r="W556" s="203"/>
      <c r="X556" s="203"/>
      <c r="Y556" s="203"/>
      <c r="Z556" s="203"/>
    </row>
    <row r="557" ht="11.25" customHeight="1">
      <c r="A557" s="203"/>
      <c r="B557" s="204"/>
      <c r="C557" s="204"/>
      <c r="D557" s="204"/>
      <c r="E557" s="204"/>
      <c r="F557" s="204"/>
      <c r="G557" s="204"/>
      <c r="H557" s="204"/>
      <c r="I557" s="204"/>
      <c r="J557" s="204"/>
      <c r="K557" s="204"/>
      <c r="L557" s="204"/>
      <c r="M557" s="204"/>
      <c r="N557" s="204"/>
      <c r="O557" s="204"/>
      <c r="P557" s="204"/>
      <c r="Q557" s="203"/>
      <c r="R557" s="203"/>
      <c r="S557" s="203"/>
      <c r="T557" s="203"/>
      <c r="U557" s="203"/>
      <c r="V557" s="203"/>
      <c r="W557" s="203"/>
      <c r="X557" s="203"/>
      <c r="Y557" s="203"/>
      <c r="Z557" s="203"/>
    </row>
    <row r="558" ht="11.25" customHeight="1">
      <c r="A558" s="203"/>
      <c r="B558" s="204"/>
      <c r="C558" s="204"/>
      <c r="D558" s="204"/>
      <c r="E558" s="204"/>
      <c r="F558" s="204"/>
      <c r="G558" s="204"/>
      <c r="H558" s="204"/>
      <c r="I558" s="204"/>
      <c r="J558" s="204"/>
      <c r="K558" s="204"/>
      <c r="L558" s="204"/>
      <c r="M558" s="204"/>
      <c r="N558" s="204"/>
      <c r="O558" s="204"/>
      <c r="P558" s="204"/>
      <c r="Q558" s="203"/>
      <c r="R558" s="203"/>
      <c r="S558" s="203"/>
      <c r="T558" s="203"/>
      <c r="U558" s="203"/>
      <c r="V558" s="203"/>
      <c r="W558" s="203"/>
      <c r="X558" s="203"/>
      <c r="Y558" s="203"/>
      <c r="Z558" s="203"/>
    </row>
    <row r="559" ht="11.25" customHeight="1">
      <c r="A559" s="203"/>
      <c r="B559" s="204"/>
      <c r="C559" s="204"/>
      <c r="D559" s="204"/>
      <c r="E559" s="204"/>
      <c r="F559" s="204"/>
      <c r="G559" s="204"/>
      <c r="H559" s="204"/>
      <c r="I559" s="204"/>
      <c r="J559" s="204"/>
      <c r="K559" s="204"/>
      <c r="L559" s="204"/>
      <c r="M559" s="204"/>
      <c r="N559" s="204"/>
      <c r="O559" s="204"/>
      <c r="P559" s="204"/>
      <c r="Q559" s="203"/>
      <c r="R559" s="203"/>
      <c r="S559" s="203"/>
      <c r="T559" s="203"/>
      <c r="U559" s="203"/>
      <c r="V559" s="203"/>
      <c r="W559" s="203"/>
      <c r="X559" s="203"/>
      <c r="Y559" s="203"/>
      <c r="Z559" s="203"/>
    </row>
    <row r="560" ht="11.25" customHeight="1">
      <c r="A560" s="203"/>
      <c r="B560" s="204"/>
      <c r="C560" s="204"/>
      <c r="D560" s="204"/>
      <c r="E560" s="204"/>
      <c r="F560" s="204"/>
      <c r="G560" s="204"/>
      <c r="H560" s="204"/>
      <c r="I560" s="204"/>
      <c r="J560" s="204"/>
      <c r="K560" s="204"/>
      <c r="L560" s="204"/>
      <c r="M560" s="204"/>
      <c r="N560" s="204"/>
      <c r="O560" s="204"/>
      <c r="P560" s="204"/>
      <c r="Q560" s="203"/>
      <c r="R560" s="203"/>
      <c r="S560" s="203"/>
      <c r="T560" s="203"/>
      <c r="U560" s="203"/>
      <c r="V560" s="203"/>
      <c r="W560" s="203"/>
      <c r="X560" s="203"/>
      <c r="Y560" s="203"/>
      <c r="Z560" s="203"/>
    </row>
    <row r="561" ht="11.25" customHeight="1">
      <c r="A561" s="203"/>
      <c r="B561" s="204"/>
      <c r="C561" s="204"/>
      <c r="D561" s="204"/>
      <c r="E561" s="204"/>
      <c r="F561" s="204"/>
      <c r="G561" s="204"/>
      <c r="H561" s="204"/>
      <c r="I561" s="204"/>
      <c r="J561" s="204"/>
      <c r="K561" s="204"/>
      <c r="L561" s="204"/>
      <c r="M561" s="204"/>
      <c r="N561" s="204"/>
      <c r="O561" s="204"/>
      <c r="P561" s="204"/>
      <c r="Q561" s="203"/>
      <c r="R561" s="203"/>
      <c r="S561" s="203"/>
      <c r="T561" s="203"/>
      <c r="U561" s="203"/>
      <c r="V561" s="203"/>
      <c r="W561" s="203"/>
      <c r="X561" s="203"/>
      <c r="Y561" s="203"/>
      <c r="Z561" s="203"/>
    </row>
    <row r="562" ht="11.25" customHeight="1">
      <c r="A562" s="203"/>
      <c r="B562" s="204"/>
      <c r="C562" s="204"/>
      <c r="D562" s="204"/>
      <c r="E562" s="204"/>
      <c r="F562" s="204"/>
      <c r="G562" s="204"/>
      <c r="H562" s="204"/>
      <c r="I562" s="204"/>
      <c r="J562" s="204"/>
      <c r="K562" s="204"/>
      <c r="L562" s="204"/>
      <c r="M562" s="204"/>
      <c r="N562" s="204"/>
      <c r="O562" s="204"/>
      <c r="P562" s="204"/>
      <c r="Q562" s="203"/>
      <c r="R562" s="203"/>
      <c r="S562" s="203"/>
      <c r="T562" s="203"/>
      <c r="U562" s="203"/>
      <c r="V562" s="203"/>
      <c r="W562" s="203"/>
      <c r="X562" s="203"/>
      <c r="Y562" s="203"/>
      <c r="Z562" s="203"/>
    </row>
    <row r="563" ht="11.25" customHeight="1">
      <c r="A563" s="203"/>
      <c r="B563" s="204"/>
      <c r="C563" s="204"/>
      <c r="D563" s="204"/>
      <c r="E563" s="204"/>
      <c r="F563" s="204"/>
      <c r="G563" s="204"/>
      <c r="H563" s="204"/>
      <c r="I563" s="204"/>
      <c r="J563" s="204"/>
      <c r="K563" s="204"/>
      <c r="L563" s="204"/>
      <c r="M563" s="204"/>
      <c r="N563" s="204"/>
      <c r="O563" s="204"/>
      <c r="P563" s="204"/>
      <c r="Q563" s="203"/>
      <c r="R563" s="203"/>
      <c r="S563" s="203"/>
      <c r="T563" s="203"/>
      <c r="U563" s="203"/>
      <c r="V563" s="203"/>
      <c r="W563" s="203"/>
      <c r="X563" s="203"/>
      <c r="Y563" s="203"/>
      <c r="Z563" s="203"/>
    </row>
    <row r="564" ht="11.25" customHeight="1">
      <c r="A564" s="203"/>
      <c r="B564" s="204"/>
      <c r="C564" s="204"/>
      <c r="D564" s="204"/>
      <c r="E564" s="204"/>
      <c r="F564" s="204"/>
      <c r="G564" s="204"/>
      <c r="H564" s="204"/>
      <c r="I564" s="204"/>
      <c r="J564" s="204"/>
      <c r="K564" s="204"/>
      <c r="L564" s="204"/>
      <c r="M564" s="204"/>
      <c r="N564" s="204"/>
      <c r="O564" s="204"/>
      <c r="P564" s="204"/>
      <c r="Q564" s="203"/>
      <c r="R564" s="203"/>
      <c r="S564" s="203"/>
      <c r="T564" s="203"/>
      <c r="U564" s="203"/>
      <c r="V564" s="203"/>
      <c r="W564" s="203"/>
      <c r="X564" s="203"/>
      <c r="Y564" s="203"/>
      <c r="Z564" s="203"/>
    </row>
    <row r="565" ht="11.25" customHeight="1">
      <c r="A565" s="203"/>
      <c r="B565" s="204"/>
      <c r="C565" s="204"/>
      <c r="D565" s="204"/>
      <c r="E565" s="204"/>
      <c r="F565" s="204"/>
      <c r="G565" s="204"/>
      <c r="H565" s="204"/>
      <c r="I565" s="204"/>
      <c r="J565" s="204"/>
      <c r="K565" s="204"/>
      <c r="L565" s="204"/>
      <c r="M565" s="204"/>
      <c r="N565" s="204"/>
      <c r="O565" s="204"/>
      <c r="P565" s="204"/>
      <c r="Q565" s="203"/>
      <c r="R565" s="203"/>
      <c r="S565" s="203"/>
      <c r="T565" s="203"/>
      <c r="U565" s="203"/>
      <c r="V565" s="203"/>
      <c r="W565" s="203"/>
      <c r="X565" s="203"/>
      <c r="Y565" s="203"/>
      <c r="Z565" s="203"/>
    </row>
    <row r="566" ht="11.25" customHeight="1">
      <c r="A566" s="203"/>
      <c r="B566" s="204"/>
      <c r="C566" s="204"/>
      <c r="D566" s="204"/>
      <c r="E566" s="204"/>
      <c r="F566" s="204"/>
      <c r="G566" s="204"/>
      <c r="H566" s="204"/>
      <c r="I566" s="204"/>
      <c r="J566" s="204"/>
      <c r="K566" s="204"/>
      <c r="L566" s="204"/>
      <c r="M566" s="204"/>
      <c r="N566" s="204"/>
      <c r="O566" s="204"/>
      <c r="P566" s="204"/>
      <c r="Q566" s="203"/>
      <c r="R566" s="203"/>
      <c r="S566" s="203"/>
      <c r="T566" s="203"/>
      <c r="U566" s="203"/>
      <c r="V566" s="203"/>
      <c r="W566" s="203"/>
      <c r="X566" s="203"/>
      <c r="Y566" s="203"/>
      <c r="Z566" s="203"/>
    </row>
    <row r="567" ht="11.25" customHeight="1">
      <c r="A567" s="203"/>
      <c r="B567" s="204"/>
      <c r="C567" s="204"/>
      <c r="D567" s="204"/>
      <c r="E567" s="204"/>
      <c r="F567" s="204"/>
      <c r="G567" s="204"/>
      <c r="H567" s="204"/>
      <c r="I567" s="204"/>
      <c r="J567" s="204"/>
      <c r="K567" s="204"/>
      <c r="L567" s="204"/>
      <c r="M567" s="204"/>
      <c r="N567" s="204"/>
      <c r="O567" s="204"/>
      <c r="P567" s="204"/>
      <c r="Q567" s="203"/>
      <c r="R567" s="203"/>
      <c r="S567" s="203"/>
      <c r="T567" s="203"/>
      <c r="U567" s="203"/>
      <c r="V567" s="203"/>
      <c r="W567" s="203"/>
      <c r="X567" s="203"/>
      <c r="Y567" s="203"/>
      <c r="Z567" s="203"/>
    </row>
    <row r="568" ht="11.25" customHeight="1">
      <c r="A568" s="203"/>
      <c r="B568" s="204"/>
      <c r="C568" s="204"/>
      <c r="D568" s="204"/>
      <c r="E568" s="204"/>
      <c r="F568" s="204"/>
      <c r="G568" s="204"/>
      <c r="H568" s="204"/>
      <c r="I568" s="204"/>
      <c r="J568" s="204"/>
      <c r="K568" s="204"/>
      <c r="L568" s="204"/>
      <c r="M568" s="204"/>
      <c r="N568" s="204"/>
      <c r="O568" s="204"/>
      <c r="P568" s="204"/>
      <c r="Q568" s="203"/>
      <c r="R568" s="203"/>
      <c r="S568" s="203"/>
      <c r="T568" s="203"/>
      <c r="U568" s="203"/>
      <c r="V568" s="203"/>
      <c r="W568" s="203"/>
      <c r="X568" s="203"/>
      <c r="Y568" s="203"/>
      <c r="Z568" s="203"/>
    </row>
    <row r="569" ht="11.25" customHeight="1">
      <c r="A569" s="203"/>
      <c r="B569" s="204"/>
      <c r="C569" s="204"/>
      <c r="D569" s="204"/>
      <c r="E569" s="204"/>
      <c r="F569" s="204"/>
      <c r="G569" s="204"/>
      <c r="H569" s="204"/>
      <c r="I569" s="204"/>
      <c r="J569" s="204"/>
      <c r="K569" s="204"/>
      <c r="L569" s="204"/>
      <c r="M569" s="204"/>
      <c r="N569" s="204"/>
      <c r="O569" s="204"/>
      <c r="P569" s="204"/>
      <c r="Q569" s="203"/>
      <c r="R569" s="203"/>
      <c r="S569" s="203"/>
      <c r="T569" s="203"/>
      <c r="U569" s="203"/>
      <c r="V569" s="203"/>
      <c r="W569" s="203"/>
      <c r="X569" s="203"/>
      <c r="Y569" s="203"/>
      <c r="Z569" s="203"/>
    </row>
    <row r="570" ht="11.25" customHeight="1">
      <c r="A570" s="203"/>
      <c r="B570" s="204"/>
      <c r="C570" s="204"/>
      <c r="D570" s="204"/>
      <c r="E570" s="204"/>
      <c r="F570" s="204"/>
      <c r="G570" s="204"/>
      <c r="H570" s="204"/>
      <c r="I570" s="204"/>
      <c r="J570" s="204"/>
      <c r="K570" s="204"/>
      <c r="L570" s="204"/>
      <c r="M570" s="204"/>
      <c r="N570" s="204"/>
      <c r="O570" s="204"/>
      <c r="P570" s="204"/>
      <c r="Q570" s="203"/>
      <c r="R570" s="203"/>
      <c r="S570" s="203"/>
      <c r="T570" s="203"/>
      <c r="U570" s="203"/>
      <c r="V570" s="203"/>
      <c r="W570" s="203"/>
      <c r="X570" s="203"/>
      <c r="Y570" s="203"/>
      <c r="Z570" s="203"/>
    </row>
    <row r="571" ht="11.25" customHeight="1">
      <c r="A571" s="203"/>
      <c r="B571" s="204"/>
      <c r="C571" s="204"/>
      <c r="D571" s="204"/>
      <c r="E571" s="204"/>
      <c r="F571" s="204"/>
      <c r="G571" s="204"/>
      <c r="H571" s="204"/>
      <c r="I571" s="204"/>
      <c r="J571" s="204"/>
      <c r="K571" s="204"/>
      <c r="L571" s="204"/>
      <c r="M571" s="204"/>
      <c r="N571" s="204"/>
      <c r="O571" s="204"/>
      <c r="P571" s="204"/>
      <c r="Q571" s="203"/>
      <c r="R571" s="203"/>
      <c r="S571" s="203"/>
      <c r="T571" s="203"/>
      <c r="U571" s="203"/>
      <c r="V571" s="203"/>
      <c r="W571" s="203"/>
      <c r="X571" s="203"/>
      <c r="Y571" s="203"/>
      <c r="Z571" s="203"/>
    </row>
    <row r="572" ht="11.25" customHeight="1">
      <c r="A572" s="203"/>
      <c r="B572" s="204"/>
      <c r="C572" s="204"/>
      <c r="D572" s="204"/>
      <c r="E572" s="204"/>
      <c r="F572" s="204"/>
      <c r="G572" s="204"/>
      <c r="H572" s="204"/>
      <c r="I572" s="204"/>
      <c r="J572" s="204"/>
      <c r="K572" s="204"/>
      <c r="L572" s="204"/>
      <c r="M572" s="204"/>
      <c r="N572" s="204"/>
      <c r="O572" s="204"/>
      <c r="P572" s="204"/>
      <c r="Q572" s="203"/>
      <c r="R572" s="203"/>
      <c r="S572" s="203"/>
      <c r="T572" s="203"/>
      <c r="U572" s="203"/>
      <c r="V572" s="203"/>
      <c r="W572" s="203"/>
      <c r="X572" s="203"/>
      <c r="Y572" s="203"/>
      <c r="Z572" s="203"/>
    </row>
    <row r="573" ht="11.25" customHeight="1">
      <c r="A573" s="203"/>
      <c r="B573" s="204"/>
      <c r="C573" s="204"/>
      <c r="D573" s="204"/>
      <c r="E573" s="204"/>
      <c r="F573" s="204"/>
      <c r="G573" s="204"/>
      <c r="H573" s="204"/>
      <c r="I573" s="204"/>
      <c r="J573" s="204"/>
      <c r="K573" s="204"/>
      <c r="L573" s="204"/>
      <c r="M573" s="204"/>
      <c r="N573" s="204"/>
      <c r="O573" s="204"/>
      <c r="P573" s="204"/>
      <c r="Q573" s="203"/>
      <c r="R573" s="203"/>
      <c r="S573" s="203"/>
      <c r="T573" s="203"/>
      <c r="U573" s="203"/>
      <c r="V573" s="203"/>
      <c r="W573" s="203"/>
      <c r="X573" s="203"/>
      <c r="Y573" s="203"/>
      <c r="Z573" s="203"/>
    </row>
    <row r="574" ht="11.25" customHeight="1">
      <c r="A574" s="203"/>
      <c r="B574" s="204"/>
      <c r="C574" s="204"/>
      <c r="D574" s="204"/>
      <c r="E574" s="204"/>
      <c r="F574" s="204"/>
      <c r="G574" s="204"/>
      <c r="H574" s="204"/>
      <c r="I574" s="204"/>
      <c r="J574" s="204"/>
      <c r="K574" s="204"/>
      <c r="L574" s="204"/>
      <c r="M574" s="204"/>
      <c r="N574" s="204"/>
      <c r="O574" s="204"/>
      <c r="P574" s="204"/>
      <c r="Q574" s="203"/>
      <c r="R574" s="203"/>
      <c r="S574" s="203"/>
      <c r="T574" s="203"/>
      <c r="U574" s="203"/>
      <c r="V574" s="203"/>
      <c r="W574" s="203"/>
      <c r="X574" s="203"/>
      <c r="Y574" s="203"/>
      <c r="Z574" s="203"/>
    </row>
    <row r="575" ht="11.25" customHeight="1">
      <c r="A575" s="203"/>
      <c r="B575" s="204"/>
      <c r="C575" s="204"/>
      <c r="D575" s="204"/>
      <c r="E575" s="204"/>
      <c r="F575" s="204"/>
      <c r="G575" s="204"/>
      <c r="H575" s="204"/>
      <c r="I575" s="204"/>
      <c r="J575" s="204"/>
      <c r="K575" s="204"/>
      <c r="L575" s="204"/>
      <c r="M575" s="204"/>
      <c r="N575" s="204"/>
      <c r="O575" s="204"/>
      <c r="P575" s="204"/>
      <c r="Q575" s="203"/>
      <c r="R575" s="203"/>
      <c r="S575" s="203"/>
      <c r="T575" s="203"/>
      <c r="U575" s="203"/>
      <c r="V575" s="203"/>
      <c r="W575" s="203"/>
      <c r="X575" s="203"/>
      <c r="Y575" s="203"/>
      <c r="Z575" s="203"/>
    </row>
    <row r="576" ht="11.25" customHeight="1">
      <c r="A576" s="203"/>
      <c r="B576" s="204"/>
      <c r="C576" s="204"/>
      <c r="D576" s="204"/>
      <c r="E576" s="204"/>
      <c r="F576" s="204"/>
      <c r="G576" s="204"/>
      <c r="H576" s="204"/>
      <c r="I576" s="204"/>
      <c r="J576" s="204"/>
      <c r="K576" s="204"/>
      <c r="L576" s="204"/>
      <c r="M576" s="204"/>
      <c r="N576" s="204"/>
      <c r="O576" s="204"/>
      <c r="P576" s="204"/>
      <c r="Q576" s="203"/>
      <c r="R576" s="203"/>
      <c r="S576" s="203"/>
      <c r="T576" s="203"/>
      <c r="U576" s="203"/>
      <c r="V576" s="203"/>
      <c r="W576" s="203"/>
      <c r="X576" s="203"/>
      <c r="Y576" s="203"/>
      <c r="Z576" s="203"/>
    </row>
    <row r="577" ht="11.25" customHeight="1">
      <c r="A577" s="203"/>
      <c r="B577" s="204"/>
      <c r="C577" s="204"/>
      <c r="D577" s="204"/>
      <c r="E577" s="204"/>
      <c r="F577" s="204"/>
      <c r="G577" s="204"/>
      <c r="H577" s="204"/>
      <c r="I577" s="204"/>
      <c r="J577" s="204"/>
      <c r="K577" s="204"/>
      <c r="L577" s="204"/>
      <c r="M577" s="204"/>
      <c r="N577" s="204"/>
      <c r="O577" s="204"/>
      <c r="P577" s="204"/>
      <c r="Q577" s="203"/>
      <c r="R577" s="203"/>
      <c r="S577" s="203"/>
      <c r="T577" s="203"/>
      <c r="U577" s="203"/>
      <c r="V577" s="203"/>
      <c r="W577" s="203"/>
      <c r="X577" s="203"/>
      <c r="Y577" s="203"/>
      <c r="Z577" s="203"/>
    </row>
    <row r="578" ht="11.25" customHeight="1">
      <c r="A578" s="203"/>
      <c r="B578" s="204"/>
      <c r="C578" s="204"/>
      <c r="D578" s="204"/>
      <c r="E578" s="204"/>
      <c r="F578" s="204"/>
      <c r="G578" s="204"/>
      <c r="H578" s="204"/>
      <c r="I578" s="204"/>
      <c r="J578" s="204"/>
      <c r="K578" s="204"/>
      <c r="L578" s="204"/>
      <c r="M578" s="204"/>
      <c r="N578" s="204"/>
      <c r="O578" s="204"/>
      <c r="P578" s="204"/>
      <c r="Q578" s="203"/>
      <c r="R578" s="203"/>
      <c r="S578" s="203"/>
      <c r="T578" s="203"/>
      <c r="U578" s="203"/>
      <c r="V578" s="203"/>
      <c r="W578" s="203"/>
      <c r="X578" s="203"/>
      <c r="Y578" s="203"/>
      <c r="Z578" s="203"/>
    </row>
    <row r="579" ht="11.25" customHeight="1">
      <c r="A579" s="203"/>
      <c r="B579" s="204"/>
      <c r="C579" s="204"/>
      <c r="D579" s="204"/>
      <c r="E579" s="204"/>
      <c r="F579" s="204"/>
      <c r="G579" s="204"/>
      <c r="H579" s="204"/>
      <c r="I579" s="204"/>
      <c r="J579" s="204"/>
      <c r="K579" s="204"/>
      <c r="L579" s="204"/>
      <c r="M579" s="204"/>
      <c r="N579" s="204"/>
      <c r="O579" s="204"/>
      <c r="P579" s="204"/>
      <c r="Q579" s="203"/>
      <c r="R579" s="203"/>
      <c r="S579" s="203"/>
      <c r="T579" s="203"/>
      <c r="U579" s="203"/>
      <c r="V579" s="203"/>
      <c r="W579" s="203"/>
      <c r="X579" s="203"/>
      <c r="Y579" s="203"/>
      <c r="Z579" s="203"/>
    </row>
    <row r="580" ht="11.25" customHeight="1">
      <c r="A580" s="203"/>
      <c r="B580" s="204"/>
      <c r="C580" s="204"/>
      <c r="D580" s="204"/>
      <c r="E580" s="204"/>
      <c r="F580" s="204"/>
      <c r="G580" s="204"/>
      <c r="H580" s="204"/>
      <c r="I580" s="204"/>
      <c r="J580" s="204"/>
      <c r="K580" s="204"/>
      <c r="L580" s="204"/>
      <c r="M580" s="204"/>
      <c r="N580" s="204"/>
      <c r="O580" s="204"/>
      <c r="P580" s="204"/>
      <c r="Q580" s="203"/>
      <c r="R580" s="203"/>
      <c r="S580" s="203"/>
      <c r="T580" s="203"/>
      <c r="U580" s="203"/>
      <c r="V580" s="203"/>
      <c r="W580" s="203"/>
      <c r="X580" s="203"/>
      <c r="Y580" s="203"/>
      <c r="Z580" s="203"/>
    </row>
    <row r="581" ht="11.25" customHeight="1">
      <c r="A581" s="203"/>
      <c r="B581" s="204"/>
      <c r="C581" s="204"/>
      <c r="D581" s="204"/>
      <c r="E581" s="204"/>
      <c r="F581" s="204"/>
      <c r="G581" s="204"/>
      <c r="H581" s="204"/>
      <c r="I581" s="204"/>
      <c r="J581" s="204"/>
      <c r="K581" s="204"/>
      <c r="L581" s="204"/>
      <c r="M581" s="204"/>
      <c r="N581" s="204"/>
      <c r="O581" s="204"/>
      <c r="P581" s="204"/>
      <c r="Q581" s="203"/>
      <c r="R581" s="203"/>
      <c r="S581" s="203"/>
      <c r="T581" s="203"/>
      <c r="U581" s="203"/>
      <c r="V581" s="203"/>
      <c r="W581" s="203"/>
      <c r="X581" s="203"/>
      <c r="Y581" s="203"/>
      <c r="Z581" s="203"/>
    </row>
    <row r="582" ht="11.25" customHeight="1">
      <c r="A582" s="203"/>
      <c r="B582" s="204"/>
      <c r="C582" s="204"/>
      <c r="D582" s="204"/>
      <c r="E582" s="204"/>
      <c r="F582" s="204"/>
      <c r="G582" s="204"/>
      <c r="H582" s="204"/>
      <c r="I582" s="204"/>
      <c r="J582" s="204"/>
      <c r="K582" s="204"/>
      <c r="L582" s="204"/>
      <c r="M582" s="204"/>
      <c r="N582" s="204"/>
      <c r="O582" s="204"/>
      <c r="P582" s="204"/>
      <c r="Q582" s="203"/>
      <c r="R582" s="203"/>
      <c r="S582" s="203"/>
      <c r="T582" s="203"/>
      <c r="U582" s="203"/>
      <c r="V582" s="203"/>
      <c r="W582" s="203"/>
      <c r="X582" s="203"/>
      <c r="Y582" s="203"/>
      <c r="Z582" s="203"/>
    </row>
    <row r="583" ht="11.25" customHeight="1">
      <c r="A583" s="203"/>
      <c r="B583" s="204"/>
      <c r="C583" s="204"/>
      <c r="D583" s="204"/>
      <c r="E583" s="204"/>
      <c r="F583" s="204"/>
      <c r="G583" s="204"/>
      <c r="H583" s="204"/>
      <c r="I583" s="204"/>
      <c r="J583" s="204"/>
      <c r="K583" s="204"/>
      <c r="L583" s="204"/>
      <c r="M583" s="204"/>
      <c r="N583" s="204"/>
      <c r="O583" s="204"/>
      <c r="P583" s="204"/>
      <c r="Q583" s="203"/>
      <c r="R583" s="203"/>
      <c r="S583" s="203"/>
      <c r="T583" s="203"/>
      <c r="U583" s="203"/>
      <c r="V583" s="203"/>
      <c r="W583" s="203"/>
      <c r="X583" s="203"/>
      <c r="Y583" s="203"/>
      <c r="Z583" s="203"/>
    </row>
    <row r="584" ht="11.25" customHeight="1">
      <c r="A584" s="203"/>
      <c r="B584" s="204"/>
      <c r="C584" s="204"/>
      <c r="D584" s="204"/>
      <c r="E584" s="204"/>
      <c r="F584" s="204"/>
      <c r="G584" s="204"/>
      <c r="H584" s="204"/>
      <c r="I584" s="204"/>
      <c r="J584" s="204"/>
      <c r="K584" s="204"/>
      <c r="L584" s="204"/>
      <c r="M584" s="204"/>
      <c r="N584" s="204"/>
      <c r="O584" s="204"/>
      <c r="P584" s="204"/>
      <c r="Q584" s="203"/>
      <c r="R584" s="203"/>
      <c r="S584" s="203"/>
      <c r="T584" s="203"/>
      <c r="U584" s="203"/>
      <c r="V584" s="203"/>
      <c r="W584" s="203"/>
      <c r="X584" s="203"/>
      <c r="Y584" s="203"/>
      <c r="Z584" s="203"/>
    </row>
    <row r="585" ht="11.25" customHeight="1">
      <c r="A585" s="203"/>
      <c r="B585" s="204"/>
      <c r="C585" s="204"/>
      <c r="D585" s="204"/>
      <c r="E585" s="204"/>
      <c r="F585" s="204"/>
      <c r="G585" s="204"/>
      <c r="H585" s="204"/>
      <c r="I585" s="204"/>
      <c r="J585" s="204"/>
      <c r="K585" s="204"/>
      <c r="L585" s="204"/>
      <c r="M585" s="204"/>
      <c r="N585" s="204"/>
      <c r="O585" s="204"/>
      <c r="P585" s="204"/>
      <c r="Q585" s="203"/>
      <c r="R585" s="203"/>
      <c r="S585" s="203"/>
      <c r="T585" s="203"/>
      <c r="U585" s="203"/>
      <c r="V585" s="203"/>
      <c r="W585" s="203"/>
      <c r="X585" s="203"/>
      <c r="Y585" s="203"/>
      <c r="Z585" s="203"/>
    </row>
    <row r="586" ht="11.25" customHeight="1">
      <c r="A586" s="203"/>
      <c r="B586" s="204"/>
      <c r="C586" s="204"/>
      <c r="D586" s="204"/>
      <c r="E586" s="204"/>
      <c r="F586" s="204"/>
      <c r="G586" s="204"/>
      <c r="H586" s="204"/>
      <c r="I586" s="204"/>
      <c r="J586" s="204"/>
      <c r="K586" s="204"/>
      <c r="L586" s="204"/>
      <c r="M586" s="204"/>
      <c r="N586" s="204"/>
      <c r="O586" s="204"/>
      <c r="P586" s="204"/>
      <c r="Q586" s="203"/>
      <c r="R586" s="203"/>
      <c r="S586" s="203"/>
      <c r="T586" s="203"/>
      <c r="U586" s="203"/>
      <c r="V586" s="203"/>
      <c r="W586" s="203"/>
      <c r="X586" s="203"/>
      <c r="Y586" s="203"/>
      <c r="Z586" s="203"/>
    </row>
    <row r="587" ht="11.25" customHeight="1">
      <c r="A587" s="203"/>
      <c r="B587" s="204"/>
      <c r="C587" s="204"/>
      <c r="D587" s="204"/>
      <c r="E587" s="204"/>
      <c r="F587" s="204"/>
      <c r="G587" s="204"/>
      <c r="H587" s="204"/>
      <c r="I587" s="204"/>
      <c r="J587" s="204"/>
      <c r="K587" s="204"/>
      <c r="L587" s="204"/>
      <c r="M587" s="204"/>
      <c r="N587" s="204"/>
      <c r="O587" s="204"/>
      <c r="P587" s="204"/>
      <c r="Q587" s="203"/>
      <c r="R587" s="203"/>
      <c r="S587" s="203"/>
      <c r="T587" s="203"/>
      <c r="U587" s="203"/>
      <c r="V587" s="203"/>
      <c r="W587" s="203"/>
      <c r="X587" s="203"/>
      <c r="Y587" s="203"/>
      <c r="Z587" s="203"/>
    </row>
    <row r="588" ht="11.25" customHeight="1">
      <c r="A588" s="203"/>
      <c r="B588" s="204"/>
      <c r="C588" s="204"/>
      <c r="D588" s="204"/>
      <c r="E588" s="204"/>
      <c r="F588" s="204"/>
      <c r="G588" s="204"/>
      <c r="H588" s="204"/>
      <c r="I588" s="204"/>
      <c r="J588" s="204"/>
      <c r="K588" s="204"/>
      <c r="L588" s="204"/>
      <c r="M588" s="204"/>
      <c r="N588" s="204"/>
      <c r="O588" s="204"/>
      <c r="P588" s="204"/>
      <c r="Q588" s="203"/>
      <c r="R588" s="203"/>
      <c r="S588" s="203"/>
      <c r="T588" s="203"/>
      <c r="U588" s="203"/>
      <c r="V588" s="203"/>
      <c r="W588" s="203"/>
      <c r="X588" s="203"/>
      <c r="Y588" s="203"/>
      <c r="Z588" s="203"/>
    </row>
    <row r="589" ht="11.25" customHeight="1">
      <c r="A589" s="203"/>
      <c r="B589" s="204"/>
      <c r="C589" s="204"/>
      <c r="D589" s="204"/>
      <c r="E589" s="204"/>
      <c r="F589" s="204"/>
      <c r="G589" s="204"/>
      <c r="H589" s="204"/>
      <c r="I589" s="204"/>
      <c r="J589" s="204"/>
      <c r="K589" s="204"/>
      <c r="L589" s="204"/>
      <c r="M589" s="204"/>
      <c r="N589" s="204"/>
      <c r="O589" s="204"/>
      <c r="P589" s="204"/>
      <c r="Q589" s="203"/>
      <c r="R589" s="203"/>
      <c r="S589" s="203"/>
      <c r="T589" s="203"/>
      <c r="U589" s="203"/>
      <c r="V589" s="203"/>
      <c r="W589" s="203"/>
      <c r="X589" s="203"/>
      <c r="Y589" s="203"/>
      <c r="Z589" s="203"/>
    </row>
    <row r="590" ht="11.25" customHeight="1">
      <c r="A590" s="203"/>
      <c r="B590" s="204"/>
      <c r="C590" s="204"/>
      <c r="D590" s="204"/>
      <c r="E590" s="204"/>
      <c r="F590" s="204"/>
      <c r="G590" s="204"/>
      <c r="H590" s="204"/>
      <c r="I590" s="204"/>
      <c r="J590" s="204"/>
      <c r="K590" s="204"/>
      <c r="L590" s="204"/>
      <c r="M590" s="204"/>
      <c r="N590" s="204"/>
      <c r="O590" s="204"/>
      <c r="P590" s="204"/>
      <c r="Q590" s="203"/>
      <c r="R590" s="203"/>
      <c r="S590" s="203"/>
      <c r="T590" s="203"/>
      <c r="U590" s="203"/>
      <c r="V590" s="203"/>
      <c r="W590" s="203"/>
      <c r="X590" s="203"/>
      <c r="Y590" s="203"/>
      <c r="Z590" s="203"/>
    </row>
    <row r="591" ht="11.25" customHeight="1">
      <c r="A591" s="203"/>
      <c r="B591" s="204"/>
      <c r="C591" s="204"/>
      <c r="D591" s="204"/>
      <c r="E591" s="204"/>
      <c r="F591" s="204"/>
      <c r="G591" s="204"/>
      <c r="H591" s="204"/>
      <c r="I591" s="204"/>
      <c r="J591" s="204"/>
      <c r="K591" s="204"/>
      <c r="L591" s="204"/>
      <c r="M591" s="204"/>
      <c r="N591" s="204"/>
      <c r="O591" s="204"/>
      <c r="P591" s="204"/>
      <c r="Q591" s="203"/>
      <c r="R591" s="203"/>
      <c r="S591" s="203"/>
      <c r="T591" s="203"/>
      <c r="U591" s="203"/>
      <c r="V591" s="203"/>
      <c r="W591" s="203"/>
      <c r="X591" s="203"/>
      <c r="Y591" s="203"/>
      <c r="Z591" s="203"/>
    </row>
    <row r="592" ht="11.25" customHeight="1">
      <c r="A592" s="203"/>
      <c r="B592" s="204"/>
      <c r="C592" s="204"/>
      <c r="D592" s="204"/>
      <c r="E592" s="204"/>
      <c r="F592" s="204"/>
      <c r="G592" s="204"/>
      <c r="H592" s="204"/>
      <c r="I592" s="204"/>
      <c r="J592" s="204"/>
      <c r="K592" s="204"/>
      <c r="L592" s="204"/>
      <c r="M592" s="204"/>
      <c r="N592" s="204"/>
      <c r="O592" s="204"/>
      <c r="P592" s="204"/>
      <c r="Q592" s="203"/>
      <c r="R592" s="203"/>
      <c r="S592" s="203"/>
      <c r="T592" s="203"/>
      <c r="U592" s="203"/>
      <c r="V592" s="203"/>
      <c r="W592" s="203"/>
      <c r="X592" s="203"/>
      <c r="Y592" s="203"/>
      <c r="Z592" s="203"/>
    </row>
    <row r="593" ht="11.25" customHeight="1">
      <c r="A593" s="203"/>
      <c r="B593" s="204"/>
      <c r="C593" s="204"/>
      <c r="D593" s="204"/>
      <c r="E593" s="204"/>
      <c r="F593" s="204"/>
      <c r="G593" s="204"/>
      <c r="H593" s="204"/>
      <c r="I593" s="204"/>
      <c r="J593" s="204"/>
      <c r="K593" s="204"/>
      <c r="L593" s="204"/>
      <c r="M593" s="204"/>
      <c r="N593" s="204"/>
      <c r="O593" s="204"/>
      <c r="P593" s="204"/>
      <c r="Q593" s="203"/>
      <c r="R593" s="203"/>
      <c r="S593" s="203"/>
      <c r="T593" s="203"/>
      <c r="U593" s="203"/>
      <c r="V593" s="203"/>
      <c r="W593" s="203"/>
      <c r="X593" s="203"/>
      <c r="Y593" s="203"/>
      <c r="Z593" s="203"/>
    </row>
    <row r="594" ht="11.25" customHeight="1">
      <c r="A594" s="203"/>
      <c r="B594" s="204"/>
      <c r="C594" s="204"/>
      <c r="D594" s="204"/>
      <c r="E594" s="204"/>
      <c r="F594" s="204"/>
      <c r="G594" s="204"/>
      <c r="H594" s="204"/>
      <c r="I594" s="204"/>
      <c r="J594" s="204"/>
      <c r="K594" s="204"/>
      <c r="L594" s="204"/>
      <c r="M594" s="204"/>
      <c r="N594" s="204"/>
      <c r="O594" s="204"/>
      <c r="P594" s="204"/>
      <c r="Q594" s="203"/>
      <c r="R594" s="203"/>
      <c r="S594" s="203"/>
      <c r="T594" s="203"/>
      <c r="U594" s="203"/>
      <c r="V594" s="203"/>
      <c r="W594" s="203"/>
      <c r="X594" s="203"/>
      <c r="Y594" s="203"/>
      <c r="Z594" s="203"/>
    </row>
    <row r="595" ht="11.25" customHeight="1">
      <c r="A595" s="203"/>
      <c r="B595" s="204"/>
      <c r="C595" s="204"/>
      <c r="D595" s="204"/>
      <c r="E595" s="204"/>
      <c r="F595" s="204"/>
      <c r="G595" s="204"/>
      <c r="H595" s="204"/>
      <c r="I595" s="204"/>
      <c r="J595" s="204"/>
      <c r="K595" s="204"/>
      <c r="L595" s="204"/>
      <c r="M595" s="204"/>
      <c r="N595" s="204"/>
      <c r="O595" s="204"/>
      <c r="P595" s="204"/>
      <c r="Q595" s="203"/>
      <c r="R595" s="203"/>
      <c r="S595" s="203"/>
      <c r="T595" s="203"/>
      <c r="U595" s="203"/>
      <c r="V595" s="203"/>
      <c r="W595" s="203"/>
      <c r="X595" s="203"/>
      <c r="Y595" s="203"/>
      <c r="Z595" s="203"/>
    </row>
    <row r="596" ht="11.25" customHeight="1">
      <c r="A596" s="203"/>
      <c r="B596" s="204"/>
      <c r="C596" s="204"/>
      <c r="D596" s="204"/>
      <c r="E596" s="204"/>
      <c r="F596" s="204"/>
      <c r="G596" s="204"/>
      <c r="H596" s="204"/>
      <c r="I596" s="204"/>
      <c r="J596" s="204"/>
      <c r="K596" s="204"/>
      <c r="L596" s="204"/>
      <c r="M596" s="204"/>
      <c r="N596" s="204"/>
      <c r="O596" s="204"/>
      <c r="P596" s="204"/>
      <c r="Q596" s="203"/>
      <c r="R596" s="203"/>
      <c r="S596" s="203"/>
      <c r="T596" s="203"/>
      <c r="U596" s="203"/>
      <c r="V596" s="203"/>
      <c r="W596" s="203"/>
      <c r="X596" s="203"/>
      <c r="Y596" s="203"/>
      <c r="Z596" s="203"/>
    </row>
    <row r="597" ht="11.25" customHeight="1">
      <c r="A597" s="203"/>
      <c r="B597" s="204"/>
      <c r="C597" s="204"/>
      <c r="D597" s="204"/>
      <c r="E597" s="204"/>
      <c r="F597" s="204"/>
      <c r="G597" s="204"/>
      <c r="H597" s="204"/>
      <c r="I597" s="204"/>
      <c r="J597" s="204"/>
      <c r="K597" s="204"/>
      <c r="L597" s="204"/>
      <c r="M597" s="204"/>
      <c r="N597" s="204"/>
      <c r="O597" s="204"/>
      <c r="P597" s="204"/>
      <c r="Q597" s="203"/>
      <c r="R597" s="203"/>
      <c r="S597" s="203"/>
      <c r="T597" s="203"/>
      <c r="U597" s="203"/>
      <c r="V597" s="203"/>
      <c r="W597" s="203"/>
      <c r="X597" s="203"/>
      <c r="Y597" s="203"/>
      <c r="Z597" s="203"/>
    </row>
    <row r="598" ht="11.25" customHeight="1">
      <c r="A598" s="203"/>
      <c r="B598" s="204"/>
      <c r="C598" s="204"/>
      <c r="D598" s="204"/>
      <c r="E598" s="204"/>
      <c r="F598" s="204"/>
      <c r="G598" s="204"/>
      <c r="H598" s="204"/>
      <c r="I598" s="204"/>
      <c r="J598" s="204"/>
      <c r="K598" s="204"/>
      <c r="L598" s="204"/>
      <c r="M598" s="204"/>
      <c r="N598" s="204"/>
      <c r="O598" s="204"/>
      <c r="P598" s="204"/>
      <c r="Q598" s="203"/>
      <c r="R598" s="203"/>
      <c r="S598" s="203"/>
      <c r="T598" s="203"/>
      <c r="U598" s="203"/>
      <c r="V598" s="203"/>
      <c r="W598" s="203"/>
      <c r="X598" s="203"/>
      <c r="Y598" s="203"/>
      <c r="Z598" s="203"/>
    </row>
    <row r="599" ht="11.25" customHeight="1">
      <c r="A599" s="203"/>
      <c r="B599" s="204"/>
      <c r="C599" s="204"/>
      <c r="D599" s="204"/>
      <c r="E599" s="204"/>
      <c r="F599" s="204"/>
      <c r="G599" s="204"/>
      <c r="H599" s="204"/>
      <c r="I599" s="204"/>
      <c r="J599" s="204"/>
      <c r="K599" s="204"/>
      <c r="L599" s="204"/>
      <c r="M599" s="204"/>
      <c r="N599" s="204"/>
      <c r="O599" s="204"/>
      <c r="P599" s="204"/>
      <c r="Q599" s="203"/>
      <c r="R599" s="203"/>
      <c r="S599" s="203"/>
      <c r="T599" s="203"/>
      <c r="U599" s="203"/>
      <c r="V599" s="203"/>
      <c r="W599" s="203"/>
      <c r="X599" s="203"/>
      <c r="Y599" s="203"/>
      <c r="Z599" s="203"/>
    </row>
    <row r="600" ht="11.25" customHeight="1">
      <c r="A600" s="203"/>
      <c r="B600" s="204"/>
      <c r="C600" s="204"/>
      <c r="D600" s="204"/>
      <c r="E600" s="204"/>
      <c r="F600" s="204"/>
      <c r="G600" s="204"/>
      <c r="H600" s="204"/>
      <c r="I600" s="204"/>
      <c r="J600" s="204"/>
      <c r="K600" s="204"/>
      <c r="L600" s="204"/>
      <c r="M600" s="204"/>
      <c r="N600" s="204"/>
      <c r="O600" s="204"/>
      <c r="P600" s="204"/>
      <c r="Q600" s="203"/>
      <c r="R600" s="203"/>
      <c r="S600" s="203"/>
      <c r="T600" s="203"/>
      <c r="U600" s="203"/>
      <c r="V600" s="203"/>
      <c r="W600" s="203"/>
      <c r="X600" s="203"/>
      <c r="Y600" s="203"/>
      <c r="Z600" s="203"/>
    </row>
    <row r="601" ht="11.25" customHeight="1">
      <c r="A601" s="203"/>
      <c r="B601" s="204"/>
      <c r="C601" s="204"/>
      <c r="D601" s="204"/>
      <c r="E601" s="204"/>
      <c r="F601" s="204"/>
      <c r="G601" s="204"/>
      <c r="H601" s="204"/>
      <c r="I601" s="204"/>
      <c r="J601" s="204"/>
      <c r="K601" s="204"/>
      <c r="L601" s="204"/>
      <c r="M601" s="204"/>
      <c r="N601" s="204"/>
      <c r="O601" s="204"/>
      <c r="P601" s="204"/>
      <c r="Q601" s="203"/>
      <c r="R601" s="203"/>
      <c r="S601" s="203"/>
      <c r="T601" s="203"/>
      <c r="U601" s="203"/>
      <c r="V601" s="203"/>
      <c r="W601" s="203"/>
      <c r="X601" s="203"/>
      <c r="Y601" s="203"/>
      <c r="Z601" s="203"/>
    </row>
    <row r="602" ht="11.25" customHeight="1">
      <c r="A602" s="203"/>
      <c r="B602" s="204"/>
      <c r="C602" s="204"/>
      <c r="D602" s="204"/>
      <c r="E602" s="204"/>
      <c r="F602" s="204"/>
      <c r="G602" s="204"/>
      <c r="H602" s="204"/>
      <c r="I602" s="204"/>
      <c r="J602" s="204"/>
      <c r="K602" s="204"/>
      <c r="L602" s="204"/>
      <c r="M602" s="204"/>
      <c r="N602" s="204"/>
      <c r="O602" s="204"/>
      <c r="P602" s="204"/>
      <c r="Q602" s="203"/>
      <c r="R602" s="203"/>
      <c r="S602" s="203"/>
      <c r="T602" s="203"/>
      <c r="U602" s="203"/>
      <c r="V602" s="203"/>
      <c r="W602" s="203"/>
      <c r="X602" s="203"/>
      <c r="Y602" s="203"/>
      <c r="Z602" s="203"/>
    </row>
    <row r="603" ht="11.25" customHeight="1">
      <c r="A603" s="203"/>
      <c r="B603" s="204"/>
      <c r="C603" s="204"/>
      <c r="D603" s="204"/>
      <c r="E603" s="204"/>
      <c r="F603" s="204"/>
      <c r="G603" s="204"/>
      <c r="H603" s="204"/>
      <c r="I603" s="204"/>
      <c r="J603" s="204"/>
      <c r="K603" s="204"/>
      <c r="L603" s="204"/>
      <c r="M603" s="204"/>
      <c r="N603" s="204"/>
      <c r="O603" s="204"/>
      <c r="P603" s="204"/>
      <c r="Q603" s="203"/>
      <c r="R603" s="203"/>
      <c r="S603" s="203"/>
      <c r="T603" s="203"/>
      <c r="U603" s="203"/>
      <c r="V603" s="203"/>
      <c r="W603" s="203"/>
      <c r="X603" s="203"/>
      <c r="Y603" s="203"/>
      <c r="Z603" s="203"/>
    </row>
    <row r="604" ht="11.25" customHeight="1">
      <c r="A604" s="203"/>
      <c r="B604" s="204"/>
      <c r="C604" s="204"/>
      <c r="D604" s="204"/>
      <c r="E604" s="204"/>
      <c r="F604" s="204"/>
      <c r="G604" s="204"/>
      <c r="H604" s="204"/>
      <c r="I604" s="204"/>
      <c r="J604" s="204"/>
      <c r="K604" s="204"/>
      <c r="L604" s="204"/>
      <c r="M604" s="204"/>
      <c r="N604" s="204"/>
      <c r="O604" s="204"/>
      <c r="P604" s="204"/>
      <c r="Q604" s="203"/>
      <c r="R604" s="203"/>
      <c r="S604" s="203"/>
      <c r="T604" s="203"/>
      <c r="U604" s="203"/>
      <c r="V604" s="203"/>
      <c r="W604" s="203"/>
      <c r="X604" s="203"/>
      <c r="Y604" s="203"/>
      <c r="Z604" s="203"/>
    </row>
    <row r="605" ht="11.25" customHeight="1">
      <c r="A605" s="203"/>
      <c r="B605" s="204"/>
      <c r="C605" s="204"/>
      <c r="D605" s="204"/>
      <c r="E605" s="204"/>
      <c r="F605" s="204"/>
      <c r="G605" s="204"/>
      <c r="H605" s="204"/>
      <c r="I605" s="204"/>
      <c r="J605" s="204"/>
      <c r="K605" s="204"/>
      <c r="L605" s="204"/>
      <c r="M605" s="204"/>
      <c r="N605" s="204"/>
      <c r="O605" s="204"/>
      <c r="P605" s="204"/>
      <c r="Q605" s="203"/>
      <c r="R605" s="203"/>
      <c r="S605" s="203"/>
      <c r="T605" s="203"/>
      <c r="U605" s="203"/>
      <c r="V605" s="203"/>
      <c r="W605" s="203"/>
      <c r="X605" s="203"/>
      <c r="Y605" s="203"/>
      <c r="Z605" s="203"/>
    </row>
    <row r="606" ht="11.25" customHeight="1">
      <c r="A606" s="203"/>
      <c r="B606" s="204"/>
      <c r="C606" s="204"/>
      <c r="D606" s="204"/>
      <c r="E606" s="204"/>
      <c r="F606" s="204"/>
      <c r="G606" s="204"/>
      <c r="H606" s="204"/>
      <c r="I606" s="204"/>
      <c r="J606" s="204"/>
      <c r="K606" s="204"/>
      <c r="L606" s="204"/>
      <c r="M606" s="204"/>
      <c r="N606" s="204"/>
      <c r="O606" s="204"/>
      <c r="P606" s="204"/>
      <c r="Q606" s="203"/>
      <c r="R606" s="203"/>
      <c r="S606" s="203"/>
      <c r="T606" s="203"/>
      <c r="U606" s="203"/>
      <c r="V606" s="203"/>
      <c r="W606" s="203"/>
      <c r="X606" s="203"/>
      <c r="Y606" s="203"/>
      <c r="Z606" s="203"/>
    </row>
    <row r="607" ht="11.25" customHeight="1">
      <c r="A607" s="203"/>
      <c r="B607" s="204"/>
      <c r="C607" s="204"/>
      <c r="D607" s="204"/>
      <c r="E607" s="204"/>
      <c r="F607" s="204"/>
      <c r="G607" s="204"/>
      <c r="H607" s="204"/>
      <c r="I607" s="204"/>
      <c r="J607" s="204"/>
      <c r="K607" s="204"/>
      <c r="L607" s="204"/>
      <c r="M607" s="204"/>
      <c r="N607" s="204"/>
      <c r="O607" s="204"/>
      <c r="P607" s="204"/>
      <c r="Q607" s="203"/>
      <c r="R607" s="203"/>
      <c r="S607" s="203"/>
      <c r="T607" s="203"/>
      <c r="U607" s="203"/>
      <c r="V607" s="203"/>
      <c r="W607" s="203"/>
      <c r="X607" s="203"/>
      <c r="Y607" s="203"/>
      <c r="Z607" s="203"/>
    </row>
    <row r="608" ht="11.25" customHeight="1">
      <c r="A608" s="203"/>
      <c r="B608" s="204"/>
      <c r="C608" s="204"/>
      <c r="D608" s="204"/>
      <c r="E608" s="204"/>
      <c r="F608" s="204"/>
      <c r="G608" s="204"/>
      <c r="H608" s="204"/>
      <c r="I608" s="204"/>
      <c r="J608" s="204"/>
      <c r="K608" s="204"/>
      <c r="L608" s="204"/>
      <c r="M608" s="204"/>
      <c r="N608" s="204"/>
      <c r="O608" s="204"/>
      <c r="P608" s="204"/>
      <c r="Q608" s="203"/>
      <c r="R608" s="203"/>
      <c r="S608" s="203"/>
      <c r="T608" s="203"/>
      <c r="U608" s="203"/>
      <c r="V608" s="203"/>
      <c r="W608" s="203"/>
      <c r="X608" s="203"/>
      <c r="Y608" s="203"/>
      <c r="Z608" s="203"/>
    </row>
    <row r="609" ht="11.25" customHeight="1">
      <c r="A609" s="203"/>
      <c r="B609" s="204"/>
      <c r="C609" s="204"/>
      <c r="D609" s="204"/>
      <c r="E609" s="204"/>
      <c r="F609" s="204"/>
      <c r="G609" s="204"/>
      <c r="H609" s="204"/>
      <c r="I609" s="204"/>
      <c r="J609" s="204"/>
      <c r="K609" s="204"/>
      <c r="L609" s="204"/>
      <c r="M609" s="204"/>
      <c r="N609" s="204"/>
      <c r="O609" s="204"/>
      <c r="P609" s="204"/>
      <c r="Q609" s="203"/>
      <c r="R609" s="203"/>
      <c r="S609" s="203"/>
      <c r="T609" s="203"/>
      <c r="U609" s="203"/>
      <c r="V609" s="203"/>
      <c r="W609" s="203"/>
      <c r="X609" s="203"/>
      <c r="Y609" s="203"/>
      <c r="Z609" s="203"/>
    </row>
    <row r="610" ht="11.25" customHeight="1">
      <c r="A610" s="203"/>
      <c r="B610" s="204"/>
      <c r="C610" s="204"/>
      <c r="D610" s="204"/>
      <c r="E610" s="204"/>
      <c r="F610" s="204"/>
      <c r="G610" s="204"/>
      <c r="H610" s="204"/>
      <c r="I610" s="204"/>
      <c r="J610" s="204"/>
      <c r="K610" s="204"/>
      <c r="L610" s="204"/>
      <c r="M610" s="204"/>
      <c r="N610" s="204"/>
      <c r="O610" s="204"/>
      <c r="P610" s="204"/>
      <c r="Q610" s="203"/>
      <c r="R610" s="203"/>
      <c r="S610" s="203"/>
      <c r="T610" s="203"/>
      <c r="U610" s="203"/>
      <c r="V610" s="203"/>
      <c r="W610" s="203"/>
      <c r="X610" s="203"/>
      <c r="Y610" s="203"/>
      <c r="Z610" s="203"/>
    </row>
    <row r="611" ht="11.25" customHeight="1">
      <c r="A611" s="203"/>
      <c r="B611" s="204"/>
      <c r="C611" s="204"/>
      <c r="D611" s="204"/>
      <c r="E611" s="204"/>
      <c r="F611" s="204"/>
      <c r="G611" s="204"/>
      <c r="H611" s="204"/>
      <c r="I611" s="204"/>
      <c r="J611" s="204"/>
      <c r="K611" s="204"/>
      <c r="L611" s="204"/>
      <c r="M611" s="204"/>
      <c r="N611" s="204"/>
      <c r="O611" s="204"/>
      <c r="P611" s="204"/>
      <c r="Q611" s="203"/>
      <c r="R611" s="203"/>
      <c r="S611" s="203"/>
      <c r="T611" s="203"/>
      <c r="U611" s="203"/>
      <c r="V611" s="203"/>
      <c r="W611" s="203"/>
      <c r="X611" s="203"/>
      <c r="Y611" s="203"/>
      <c r="Z611" s="203"/>
    </row>
    <row r="612" ht="11.25" customHeight="1">
      <c r="A612" s="203"/>
      <c r="B612" s="204"/>
      <c r="C612" s="204"/>
      <c r="D612" s="204"/>
      <c r="E612" s="204"/>
      <c r="F612" s="204"/>
      <c r="G612" s="204"/>
      <c r="H612" s="204"/>
      <c r="I612" s="204"/>
      <c r="J612" s="204"/>
      <c r="K612" s="204"/>
      <c r="L612" s="204"/>
      <c r="M612" s="204"/>
      <c r="N612" s="204"/>
      <c r="O612" s="204"/>
      <c r="P612" s="204"/>
      <c r="Q612" s="203"/>
      <c r="R612" s="203"/>
      <c r="S612" s="203"/>
      <c r="T612" s="203"/>
      <c r="U612" s="203"/>
      <c r="V612" s="203"/>
      <c r="W612" s="203"/>
      <c r="X612" s="203"/>
      <c r="Y612" s="203"/>
      <c r="Z612" s="203"/>
    </row>
    <row r="613" ht="11.25" customHeight="1">
      <c r="A613" s="203"/>
      <c r="B613" s="204"/>
      <c r="C613" s="204"/>
      <c r="D613" s="204"/>
      <c r="E613" s="204"/>
      <c r="F613" s="204"/>
      <c r="G613" s="204"/>
      <c r="H613" s="204"/>
      <c r="I613" s="204"/>
      <c r="J613" s="204"/>
      <c r="K613" s="204"/>
      <c r="L613" s="204"/>
      <c r="M613" s="204"/>
      <c r="N613" s="204"/>
      <c r="O613" s="204"/>
      <c r="P613" s="204"/>
      <c r="Q613" s="203"/>
      <c r="R613" s="203"/>
      <c r="S613" s="203"/>
      <c r="T613" s="203"/>
      <c r="U613" s="203"/>
      <c r="V613" s="203"/>
      <c r="W613" s="203"/>
      <c r="X613" s="203"/>
      <c r="Y613" s="203"/>
      <c r="Z613" s="203"/>
    </row>
    <row r="614" ht="11.25" customHeight="1">
      <c r="A614" s="203"/>
      <c r="B614" s="204"/>
      <c r="C614" s="204"/>
      <c r="D614" s="204"/>
      <c r="E614" s="204"/>
      <c r="F614" s="204"/>
      <c r="G614" s="204"/>
      <c r="H614" s="204"/>
      <c r="I614" s="204"/>
      <c r="J614" s="204"/>
      <c r="K614" s="204"/>
      <c r="L614" s="204"/>
      <c r="M614" s="204"/>
      <c r="N614" s="204"/>
      <c r="O614" s="204"/>
      <c r="P614" s="204"/>
      <c r="Q614" s="203"/>
      <c r="R614" s="203"/>
      <c r="S614" s="203"/>
      <c r="T614" s="203"/>
      <c r="U614" s="203"/>
      <c r="V614" s="203"/>
      <c r="W614" s="203"/>
      <c r="X614" s="203"/>
      <c r="Y614" s="203"/>
      <c r="Z614" s="203"/>
    </row>
    <row r="615" ht="11.25" customHeight="1">
      <c r="A615" s="203"/>
      <c r="B615" s="204"/>
      <c r="C615" s="204"/>
      <c r="D615" s="204"/>
      <c r="E615" s="204"/>
      <c r="F615" s="204"/>
      <c r="G615" s="204"/>
      <c r="H615" s="204"/>
      <c r="I615" s="204"/>
      <c r="J615" s="204"/>
      <c r="K615" s="204"/>
      <c r="L615" s="204"/>
      <c r="M615" s="204"/>
      <c r="N615" s="204"/>
      <c r="O615" s="204"/>
      <c r="P615" s="204"/>
      <c r="Q615" s="203"/>
      <c r="R615" s="203"/>
      <c r="S615" s="203"/>
      <c r="T615" s="203"/>
      <c r="U615" s="203"/>
      <c r="V615" s="203"/>
      <c r="W615" s="203"/>
      <c r="X615" s="203"/>
      <c r="Y615" s="203"/>
      <c r="Z615" s="203"/>
    </row>
    <row r="616" ht="11.25" customHeight="1">
      <c r="A616" s="203"/>
      <c r="B616" s="204"/>
      <c r="C616" s="204"/>
      <c r="D616" s="204"/>
      <c r="E616" s="204"/>
      <c r="F616" s="204"/>
      <c r="G616" s="204"/>
      <c r="H616" s="204"/>
      <c r="I616" s="204"/>
      <c r="J616" s="204"/>
      <c r="K616" s="204"/>
      <c r="L616" s="204"/>
      <c r="M616" s="204"/>
      <c r="N616" s="204"/>
      <c r="O616" s="204"/>
      <c r="P616" s="204"/>
      <c r="Q616" s="203"/>
      <c r="R616" s="203"/>
      <c r="S616" s="203"/>
      <c r="T616" s="203"/>
      <c r="U616" s="203"/>
      <c r="V616" s="203"/>
      <c r="W616" s="203"/>
      <c r="X616" s="203"/>
      <c r="Y616" s="203"/>
      <c r="Z616" s="203"/>
    </row>
    <row r="617" ht="11.25" customHeight="1">
      <c r="A617" s="203"/>
      <c r="B617" s="204"/>
      <c r="C617" s="204"/>
      <c r="D617" s="204"/>
      <c r="E617" s="204"/>
      <c r="F617" s="204"/>
      <c r="G617" s="204"/>
      <c r="H617" s="204"/>
      <c r="I617" s="204"/>
      <c r="J617" s="204"/>
      <c r="K617" s="204"/>
      <c r="L617" s="204"/>
      <c r="M617" s="204"/>
      <c r="N617" s="204"/>
      <c r="O617" s="204"/>
      <c r="P617" s="204"/>
      <c r="Q617" s="203"/>
      <c r="R617" s="203"/>
      <c r="S617" s="203"/>
      <c r="T617" s="203"/>
      <c r="U617" s="203"/>
      <c r="V617" s="203"/>
      <c r="W617" s="203"/>
      <c r="X617" s="203"/>
      <c r="Y617" s="203"/>
      <c r="Z617" s="203"/>
    </row>
    <row r="618" ht="11.25" customHeight="1">
      <c r="A618" s="203"/>
      <c r="B618" s="204"/>
      <c r="C618" s="204"/>
      <c r="D618" s="204"/>
      <c r="E618" s="204"/>
      <c r="F618" s="204"/>
      <c r="G618" s="204"/>
      <c r="H618" s="204"/>
      <c r="I618" s="204"/>
      <c r="J618" s="204"/>
      <c r="K618" s="204"/>
      <c r="L618" s="204"/>
      <c r="M618" s="204"/>
      <c r="N618" s="204"/>
      <c r="O618" s="204"/>
      <c r="P618" s="204"/>
      <c r="Q618" s="203"/>
      <c r="R618" s="203"/>
      <c r="S618" s="203"/>
      <c r="T618" s="203"/>
      <c r="U618" s="203"/>
      <c r="V618" s="203"/>
      <c r="W618" s="203"/>
      <c r="X618" s="203"/>
      <c r="Y618" s="203"/>
      <c r="Z618" s="203"/>
    </row>
    <row r="619" ht="11.25" customHeight="1">
      <c r="A619" s="203"/>
      <c r="B619" s="204"/>
      <c r="C619" s="204"/>
      <c r="D619" s="204"/>
      <c r="E619" s="204"/>
      <c r="F619" s="204"/>
      <c r="G619" s="204"/>
      <c r="H619" s="204"/>
      <c r="I619" s="204"/>
      <c r="J619" s="204"/>
      <c r="K619" s="204"/>
      <c r="L619" s="204"/>
      <c r="M619" s="204"/>
      <c r="N619" s="204"/>
      <c r="O619" s="204"/>
      <c r="P619" s="204"/>
      <c r="Q619" s="203"/>
      <c r="R619" s="203"/>
      <c r="S619" s="203"/>
      <c r="T619" s="203"/>
      <c r="U619" s="203"/>
      <c r="V619" s="203"/>
      <c r="W619" s="203"/>
      <c r="X619" s="203"/>
      <c r="Y619" s="203"/>
      <c r="Z619" s="203"/>
    </row>
    <row r="620" ht="11.25" customHeight="1">
      <c r="A620" s="203"/>
      <c r="B620" s="204"/>
      <c r="C620" s="204"/>
      <c r="D620" s="204"/>
      <c r="E620" s="204"/>
      <c r="F620" s="204"/>
      <c r="G620" s="204"/>
      <c r="H620" s="204"/>
      <c r="I620" s="204"/>
      <c r="J620" s="204"/>
      <c r="K620" s="204"/>
      <c r="L620" s="204"/>
      <c r="M620" s="204"/>
      <c r="N620" s="204"/>
      <c r="O620" s="204"/>
      <c r="P620" s="204"/>
      <c r="Q620" s="203"/>
      <c r="R620" s="203"/>
      <c r="S620" s="203"/>
      <c r="T620" s="203"/>
      <c r="U620" s="203"/>
      <c r="V620" s="203"/>
      <c r="W620" s="203"/>
      <c r="X620" s="203"/>
      <c r="Y620" s="203"/>
      <c r="Z620" s="203"/>
    </row>
    <row r="621" ht="11.25" customHeight="1">
      <c r="A621" s="203"/>
      <c r="B621" s="204"/>
      <c r="C621" s="204"/>
      <c r="D621" s="204"/>
      <c r="E621" s="204"/>
      <c r="F621" s="204"/>
      <c r="G621" s="204"/>
      <c r="H621" s="204"/>
      <c r="I621" s="204"/>
      <c r="J621" s="204"/>
      <c r="K621" s="204"/>
      <c r="L621" s="204"/>
      <c r="M621" s="204"/>
      <c r="N621" s="204"/>
      <c r="O621" s="204"/>
      <c r="P621" s="204"/>
      <c r="Q621" s="203"/>
      <c r="R621" s="203"/>
      <c r="S621" s="203"/>
      <c r="T621" s="203"/>
      <c r="U621" s="203"/>
      <c r="V621" s="203"/>
      <c r="W621" s="203"/>
      <c r="X621" s="203"/>
      <c r="Y621" s="203"/>
      <c r="Z621" s="203"/>
    </row>
    <row r="622" ht="11.25" customHeight="1">
      <c r="A622" s="203"/>
      <c r="B622" s="204"/>
      <c r="C622" s="204"/>
      <c r="D622" s="204"/>
      <c r="E622" s="204"/>
      <c r="F622" s="204"/>
      <c r="G622" s="204"/>
      <c r="H622" s="204"/>
      <c r="I622" s="204"/>
      <c r="J622" s="204"/>
      <c r="K622" s="204"/>
      <c r="L622" s="204"/>
      <c r="M622" s="204"/>
      <c r="N622" s="204"/>
      <c r="O622" s="204"/>
      <c r="P622" s="204"/>
      <c r="Q622" s="203"/>
      <c r="R622" s="203"/>
      <c r="S622" s="203"/>
      <c r="T622" s="203"/>
      <c r="U622" s="203"/>
      <c r="V622" s="203"/>
      <c r="W622" s="203"/>
      <c r="X622" s="203"/>
      <c r="Y622" s="203"/>
      <c r="Z622" s="203"/>
    </row>
    <row r="623" ht="11.25" customHeight="1">
      <c r="A623" s="203"/>
      <c r="B623" s="204"/>
      <c r="C623" s="204"/>
      <c r="D623" s="204"/>
      <c r="E623" s="204"/>
      <c r="F623" s="204"/>
      <c r="G623" s="204"/>
      <c r="H623" s="204"/>
      <c r="I623" s="204"/>
      <c r="J623" s="204"/>
      <c r="K623" s="204"/>
      <c r="L623" s="204"/>
      <c r="M623" s="204"/>
      <c r="N623" s="204"/>
      <c r="O623" s="204"/>
      <c r="P623" s="204"/>
      <c r="Q623" s="203"/>
      <c r="R623" s="203"/>
      <c r="S623" s="203"/>
      <c r="T623" s="203"/>
      <c r="U623" s="203"/>
      <c r="V623" s="203"/>
      <c r="W623" s="203"/>
      <c r="X623" s="203"/>
      <c r="Y623" s="203"/>
      <c r="Z623" s="203"/>
    </row>
    <row r="624" ht="11.25" customHeight="1">
      <c r="A624" s="203"/>
      <c r="B624" s="204"/>
      <c r="C624" s="204"/>
      <c r="D624" s="204"/>
      <c r="E624" s="204"/>
      <c r="F624" s="204"/>
      <c r="G624" s="204"/>
      <c r="H624" s="204"/>
      <c r="I624" s="204"/>
      <c r="J624" s="204"/>
      <c r="K624" s="204"/>
      <c r="L624" s="204"/>
      <c r="M624" s="204"/>
      <c r="N624" s="204"/>
      <c r="O624" s="204"/>
      <c r="P624" s="204"/>
      <c r="Q624" s="203"/>
      <c r="R624" s="203"/>
      <c r="S624" s="203"/>
      <c r="T624" s="203"/>
      <c r="U624" s="203"/>
      <c r="V624" s="203"/>
      <c r="W624" s="203"/>
      <c r="X624" s="203"/>
      <c r="Y624" s="203"/>
      <c r="Z624" s="203"/>
    </row>
    <row r="625" ht="11.25" customHeight="1">
      <c r="A625" s="203"/>
      <c r="B625" s="204"/>
      <c r="C625" s="204"/>
      <c r="D625" s="204"/>
      <c r="E625" s="204"/>
      <c r="F625" s="204"/>
      <c r="G625" s="204"/>
      <c r="H625" s="204"/>
      <c r="I625" s="204"/>
      <c r="J625" s="204"/>
      <c r="K625" s="204"/>
      <c r="L625" s="204"/>
      <c r="M625" s="204"/>
      <c r="N625" s="204"/>
      <c r="O625" s="204"/>
      <c r="P625" s="204"/>
      <c r="Q625" s="203"/>
      <c r="R625" s="203"/>
      <c r="S625" s="203"/>
      <c r="T625" s="203"/>
      <c r="U625" s="203"/>
      <c r="V625" s="203"/>
      <c r="W625" s="203"/>
      <c r="X625" s="203"/>
      <c r="Y625" s="203"/>
      <c r="Z625" s="203"/>
    </row>
    <row r="626" ht="11.25" customHeight="1">
      <c r="A626" s="203"/>
      <c r="B626" s="204"/>
      <c r="C626" s="204"/>
      <c r="D626" s="204"/>
      <c r="E626" s="204"/>
      <c r="F626" s="204"/>
      <c r="G626" s="204"/>
      <c r="H626" s="204"/>
      <c r="I626" s="204"/>
      <c r="J626" s="204"/>
      <c r="K626" s="204"/>
      <c r="L626" s="204"/>
      <c r="M626" s="204"/>
      <c r="N626" s="204"/>
      <c r="O626" s="204"/>
      <c r="P626" s="204"/>
      <c r="Q626" s="203"/>
      <c r="R626" s="203"/>
      <c r="S626" s="203"/>
      <c r="T626" s="203"/>
      <c r="U626" s="203"/>
      <c r="V626" s="203"/>
      <c r="W626" s="203"/>
      <c r="X626" s="203"/>
      <c r="Y626" s="203"/>
      <c r="Z626" s="203"/>
    </row>
    <row r="627" ht="11.25" customHeight="1">
      <c r="A627" s="203"/>
      <c r="B627" s="204"/>
      <c r="C627" s="204"/>
      <c r="D627" s="204"/>
      <c r="E627" s="204"/>
      <c r="F627" s="204"/>
      <c r="G627" s="204"/>
      <c r="H627" s="204"/>
      <c r="I627" s="204"/>
      <c r="J627" s="204"/>
      <c r="K627" s="204"/>
      <c r="L627" s="204"/>
      <c r="M627" s="204"/>
      <c r="N627" s="204"/>
      <c r="O627" s="204"/>
      <c r="P627" s="204"/>
      <c r="Q627" s="203"/>
      <c r="R627" s="203"/>
      <c r="S627" s="203"/>
      <c r="T627" s="203"/>
      <c r="U627" s="203"/>
      <c r="V627" s="203"/>
      <c r="W627" s="203"/>
      <c r="X627" s="203"/>
      <c r="Y627" s="203"/>
      <c r="Z627" s="203"/>
    </row>
    <row r="628" ht="11.25" customHeight="1">
      <c r="A628" s="203"/>
      <c r="B628" s="204"/>
      <c r="C628" s="204"/>
      <c r="D628" s="204"/>
      <c r="E628" s="204"/>
      <c r="F628" s="204"/>
      <c r="G628" s="204"/>
      <c r="H628" s="204"/>
      <c r="I628" s="204"/>
      <c r="J628" s="204"/>
      <c r="K628" s="204"/>
      <c r="L628" s="204"/>
      <c r="M628" s="204"/>
      <c r="N628" s="204"/>
      <c r="O628" s="204"/>
      <c r="P628" s="204"/>
      <c r="Q628" s="203"/>
      <c r="R628" s="203"/>
      <c r="S628" s="203"/>
      <c r="T628" s="203"/>
      <c r="U628" s="203"/>
      <c r="V628" s="203"/>
      <c r="W628" s="203"/>
      <c r="X628" s="203"/>
      <c r="Y628" s="203"/>
      <c r="Z628" s="203"/>
    </row>
    <row r="629" ht="11.25" customHeight="1">
      <c r="A629" s="203"/>
      <c r="B629" s="204"/>
      <c r="C629" s="204"/>
      <c r="D629" s="204"/>
      <c r="E629" s="204"/>
      <c r="F629" s="204"/>
      <c r="G629" s="204"/>
      <c r="H629" s="204"/>
      <c r="I629" s="204"/>
      <c r="J629" s="204"/>
      <c r="K629" s="204"/>
      <c r="L629" s="204"/>
      <c r="M629" s="204"/>
      <c r="N629" s="204"/>
      <c r="O629" s="204"/>
      <c r="P629" s="204"/>
      <c r="Q629" s="203"/>
      <c r="R629" s="203"/>
      <c r="S629" s="203"/>
      <c r="T629" s="203"/>
      <c r="U629" s="203"/>
      <c r="V629" s="203"/>
      <c r="W629" s="203"/>
      <c r="X629" s="203"/>
      <c r="Y629" s="203"/>
      <c r="Z629" s="203"/>
    </row>
    <row r="630" ht="11.25" customHeight="1">
      <c r="A630" s="203"/>
      <c r="B630" s="204"/>
      <c r="C630" s="204"/>
      <c r="D630" s="204"/>
      <c r="E630" s="204"/>
      <c r="F630" s="204"/>
      <c r="G630" s="204"/>
      <c r="H630" s="204"/>
      <c r="I630" s="204"/>
      <c r="J630" s="204"/>
      <c r="K630" s="204"/>
      <c r="L630" s="204"/>
      <c r="M630" s="204"/>
      <c r="N630" s="204"/>
      <c r="O630" s="204"/>
      <c r="P630" s="204"/>
      <c r="Q630" s="203"/>
      <c r="R630" s="203"/>
      <c r="S630" s="203"/>
      <c r="T630" s="203"/>
      <c r="U630" s="203"/>
      <c r="V630" s="203"/>
      <c r="W630" s="203"/>
      <c r="X630" s="203"/>
      <c r="Y630" s="203"/>
      <c r="Z630" s="203"/>
    </row>
    <row r="631" ht="11.25" customHeight="1">
      <c r="A631" s="203"/>
      <c r="B631" s="204"/>
      <c r="C631" s="204"/>
      <c r="D631" s="204"/>
      <c r="E631" s="204"/>
      <c r="F631" s="204"/>
      <c r="G631" s="204"/>
      <c r="H631" s="204"/>
      <c r="I631" s="204"/>
      <c r="J631" s="204"/>
      <c r="K631" s="204"/>
      <c r="L631" s="204"/>
      <c r="M631" s="204"/>
      <c r="N631" s="204"/>
      <c r="O631" s="204"/>
      <c r="P631" s="204"/>
      <c r="Q631" s="203"/>
      <c r="R631" s="203"/>
      <c r="S631" s="203"/>
      <c r="T631" s="203"/>
      <c r="U631" s="203"/>
      <c r="V631" s="203"/>
      <c r="W631" s="203"/>
      <c r="X631" s="203"/>
      <c r="Y631" s="203"/>
      <c r="Z631" s="203"/>
    </row>
    <row r="632" ht="11.25" customHeight="1">
      <c r="A632" s="203"/>
      <c r="B632" s="204"/>
      <c r="C632" s="204"/>
      <c r="D632" s="204"/>
      <c r="E632" s="204"/>
      <c r="F632" s="204"/>
      <c r="G632" s="204"/>
      <c r="H632" s="204"/>
      <c r="I632" s="204"/>
      <c r="J632" s="204"/>
      <c r="K632" s="204"/>
      <c r="L632" s="204"/>
      <c r="M632" s="204"/>
      <c r="N632" s="204"/>
      <c r="O632" s="204"/>
      <c r="P632" s="204"/>
      <c r="Q632" s="203"/>
      <c r="R632" s="203"/>
      <c r="S632" s="203"/>
      <c r="T632" s="203"/>
      <c r="U632" s="203"/>
      <c r="V632" s="203"/>
      <c r="W632" s="203"/>
      <c r="X632" s="203"/>
      <c r="Y632" s="203"/>
      <c r="Z632" s="203"/>
    </row>
    <row r="633" ht="11.25" customHeight="1">
      <c r="A633" s="203"/>
      <c r="B633" s="204"/>
      <c r="C633" s="204"/>
      <c r="D633" s="204"/>
      <c r="E633" s="204"/>
      <c r="F633" s="204"/>
      <c r="G633" s="204"/>
      <c r="H633" s="204"/>
      <c r="I633" s="204"/>
      <c r="J633" s="204"/>
      <c r="K633" s="204"/>
      <c r="L633" s="204"/>
      <c r="M633" s="204"/>
      <c r="N633" s="204"/>
      <c r="O633" s="204"/>
      <c r="P633" s="204"/>
      <c r="Q633" s="203"/>
      <c r="R633" s="203"/>
      <c r="S633" s="203"/>
      <c r="T633" s="203"/>
      <c r="U633" s="203"/>
      <c r="V633" s="203"/>
      <c r="W633" s="203"/>
      <c r="X633" s="203"/>
      <c r="Y633" s="203"/>
      <c r="Z633" s="203"/>
    </row>
    <row r="634" ht="11.25" customHeight="1">
      <c r="A634" s="203"/>
      <c r="B634" s="204"/>
      <c r="C634" s="204"/>
      <c r="D634" s="204"/>
      <c r="E634" s="204"/>
      <c r="F634" s="204"/>
      <c r="G634" s="204"/>
      <c r="H634" s="204"/>
      <c r="I634" s="204"/>
      <c r="J634" s="204"/>
      <c r="K634" s="204"/>
      <c r="L634" s="204"/>
      <c r="M634" s="204"/>
      <c r="N634" s="204"/>
      <c r="O634" s="204"/>
      <c r="P634" s="204"/>
      <c r="Q634" s="203"/>
      <c r="R634" s="203"/>
      <c r="S634" s="203"/>
      <c r="T634" s="203"/>
      <c r="U634" s="203"/>
      <c r="V634" s="203"/>
      <c r="W634" s="203"/>
      <c r="X634" s="203"/>
      <c r="Y634" s="203"/>
      <c r="Z634" s="203"/>
    </row>
    <row r="635" ht="11.25" customHeight="1">
      <c r="A635" s="203"/>
      <c r="B635" s="204"/>
      <c r="C635" s="204"/>
      <c r="D635" s="204"/>
      <c r="E635" s="204"/>
      <c r="F635" s="204"/>
      <c r="G635" s="204"/>
      <c r="H635" s="204"/>
      <c r="I635" s="204"/>
      <c r="J635" s="204"/>
      <c r="K635" s="204"/>
      <c r="L635" s="204"/>
      <c r="M635" s="204"/>
      <c r="N635" s="204"/>
      <c r="O635" s="204"/>
      <c r="P635" s="204"/>
      <c r="Q635" s="203"/>
      <c r="R635" s="203"/>
      <c r="S635" s="203"/>
      <c r="T635" s="203"/>
      <c r="U635" s="203"/>
      <c r="V635" s="203"/>
      <c r="W635" s="203"/>
      <c r="X635" s="203"/>
      <c r="Y635" s="203"/>
      <c r="Z635" s="203"/>
    </row>
    <row r="636" ht="11.25" customHeight="1">
      <c r="A636" s="203"/>
      <c r="B636" s="204"/>
      <c r="C636" s="204"/>
      <c r="D636" s="204"/>
      <c r="E636" s="204"/>
      <c r="F636" s="204"/>
      <c r="G636" s="204"/>
      <c r="H636" s="204"/>
      <c r="I636" s="204"/>
      <c r="J636" s="204"/>
      <c r="K636" s="204"/>
      <c r="L636" s="204"/>
      <c r="M636" s="204"/>
      <c r="N636" s="204"/>
      <c r="O636" s="204"/>
      <c r="P636" s="204"/>
      <c r="Q636" s="203"/>
      <c r="R636" s="203"/>
      <c r="S636" s="203"/>
      <c r="T636" s="203"/>
      <c r="U636" s="203"/>
      <c r="V636" s="203"/>
      <c r="W636" s="203"/>
      <c r="X636" s="203"/>
      <c r="Y636" s="203"/>
      <c r="Z636" s="203"/>
    </row>
    <row r="637" ht="11.25" customHeight="1">
      <c r="A637" s="203"/>
      <c r="B637" s="204"/>
      <c r="C637" s="204"/>
      <c r="D637" s="204"/>
      <c r="E637" s="204"/>
      <c r="F637" s="204"/>
      <c r="G637" s="204"/>
      <c r="H637" s="204"/>
      <c r="I637" s="204"/>
      <c r="J637" s="204"/>
      <c r="K637" s="204"/>
      <c r="L637" s="204"/>
      <c r="M637" s="204"/>
      <c r="N637" s="204"/>
      <c r="O637" s="204"/>
      <c r="P637" s="204"/>
      <c r="Q637" s="203"/>
      <c r="R637" s="203"/>
      <c r="S637" s="203"/>
      <c r="T637" s="203"/>
      <c r="U637" s="203"/>
      <c r="V637" s="203"/>
      <c r="W637" s="203"/>
      <c r="X637" s="203"/>
      <c r="Y637" s="203"/>
      <c r="Z637" s="203"/>
    </row>
    <row r="638" ht="11.25" customHeight="1">
      <c r="A638" s="203"/>
      <c r="B638" s="204"/>
      <c r="C638" s="204"/>
      <c r="D638" s="204"/>
      <c r="E638" s="204"/>
      <c r="F638" s="204"/>
      <c r="G638" s="204"/>
      <c r="H638" s="204"/>
      <c r="I638" s="204"/>
      <c r="J638" s="204"/>
      <c r="K638" s="204"/>
      <c r="L638" s="204"/>
      <c r="M638" s="204"/>
      <c r="N638" s="204"/>
      <c r="O638" s="204"/>
      <c r="P638" s="204"/>
      <c r="Q638" s="203"/>
      <c r="R638" s="203"/>
      <c r="S638" s="203"/>
      <c r="T638" s="203"/>
      <c r="U638" s="203"/>
      <c r="V638" s="203"/>
      <c r="W638" s="203"/>
      <c r="X638" s="203"/>
      <c r="Y638" s="203"/>
      <c r="Z638" s="203"/>
    </row>
    <row r="639" ht="11.25" customHeight="1">
      <c r="A639" s="203"/>
      <c r="B639" s="204"/>
      <c r="C639" s="204"/>
      <c r="D639" s="204"/>
      <c r="E639" s="204"/>
      <c r="F639" s="204"/>
      <c r="G639" s="204"/>
      <c r="H639" s="204"/>
      <c r="I639" s="204"/>
      <c r="J639" s="204"/>
      <c r="K639" s="204"/>
      <c r="L639" s="204"/>
      <c r="M639" s="204"/>
      <c r="N639" s="204"/>
      <c r="O639" s="204"/>
      <c r="P639" s="204"/>
      <c r="Q639" s="203"/>
      <c r="R639" s="203"/>
      <c r="S639" s="203"/>
      <c r="T639" s="203"/>
      <c r="U639" s="203"/>
      <c r="V639" s="203"/>
      <c r="W639" s="203"/>
      <c r="X639" s="203"/>
      <c r="Y639" s="203"/>
      <c r="Z639" s="203"/>
    </row>
    <row r="640" ht="11.25" customHeight="1">
      <c r="A640" s="203"/>
      <c r="B640" s="204"/>
      <c r="C640" s="204"/>
      <c r="D640" s="204"/>
      <c r="E640" s="204"/>
      <c r="F640" s="204"/>
      <c r="G640" s="204"/>
      <c r="H640" s="204"/>
      <c r="I640" s="204"/>
      <c r="J640" s="204"/>
      <c r="K640" s="204"/>
      <c r="L640" s="204"/>
      <c r="M640" s="204"/>
      <c r="N640" s="204"/>
      <c r="O640" s="204"/>
      <c r="P640" s="204"/>
      <c r="Q640" s="203"/>
      <c r="R640" s="203"/>
      <c r="S640" s="203"/>
      <c r="T640" s="203"/>
      <c r="U640" s="203"/>
      <c r="V640" s="203"/>
      <c r="W640" s="203"/>
      <c r="X640" s="203"/>
      <c r="Y640" s="203"/>
      <c r="Z640" s="203"/>
    </row>
    <row r="641" ht="11.25" customHeight="1">
      <c r="A641" s="203"/>
      <c r="B641" s="204"/>
      <c r="C641" s="204"/>
      <c r="D641" s="204"/>
      <c r="E641" s="204"/>
      <c r="F641" s="204"/>
      <c r="G641" s="204"/>
      <c r="H641" s="204"/>
      <c r="I641" s="204"/>
      <c r="J641" s="204"/>
      <c r="K641" s="204"/>
      <c r="L641" s="204"/>
      <c r="M641" s="204"/>
      <c r="N641" s="204"/>
      <c r="O641" s="204"/>
      <c r="P641" s="204"/>
      <c r="Q641" s="203"/>
      <c r="R641" s="203"/>
      <c r="S641" s="203"/>
      <c r="T641" s="203"/>
      <c r="U641" s="203"/>
      <c r="V641" s="203"/>
      <c r="W641" s="203"/>
      <c r="X641" s="203"/>
      <c r="Y641" s="203"/>
      <c r="Z641" s="203"/>
    </row>
    <row r="642" ht="11.25" customHeight="1">
      <c r="A642" s="203"/>
      <c r="B642" s="204"/>
      <c r="C642" s="204"/>
      <c r="D642" s="204"/>
      <c r="E642" s="204"/>
      <c r="F642" s="204"/>
      <c r="G642" s="204"/>
      <c r="H642" s="204"/>
      <c r="I642" s="204"/>
      <c r="J642" s="204"/>
      <c r="K642" s="204"/>
      <c r="L642" s="204"/>
      <c r="M642" s="204"/>
      <c r="N642" s="204"/>
      <c r="O642" s="204"/>
      <c r="P642" s="204"/>
      <c r="Q642" s="203"/>
      <c r="R642" s="203"/>
      <c r="S642" s="203"/>
      <c r="T642" s="203"/>
      <c r="U642" s="203"/>
      <c r="V642" s="203"/>
      <c r="W642" s="203"/>
      <c r="X642" s="203"/>
      <c r="Y642" s="203"/>
      <c r="Z642" s="203"/>
    </row>
    <row r="643" ht="11.25" customHeight="1">
      <c r="A643" s="203"/>
      <c r="B643" s="204"/>
      <c r="C643" s="204"/>
      <c r="D643" s="204"/>
      <c r="E643" s="204"/>
      <c r="F643" s="204"/>
      <c r="G643" s="204"/>
      <c r="H643" s="204"/>
      <c r="I643" s="204"/>
      <c r="J643" s="204"/>
      <c r="K643" s="204"/>
      <c r="L643" s="204"/>
      <c r="M643" s="204"/>
      <c r="N643" s="204"/>
      <c r="O643" s="204"/>
      <c r="P643" s="204"/>
      <c r="Q643" s="203"/>
      <c r="R643" s="203"/>
      <c r="S643" s="203"/>
      <c r="T643" s="203"/>
      <c r="U643" s="203"/>
      <c r="V643" s="203"/>
      <c r="W643" s="203"/>
      <c r="X643" s="203"/>
      <c r="Y643" s="203"/>
      <c r="Z643" s="203"/>
    </row>
    <row r="644" ht="11.25" customHeight="1">
      <c r="A644" s="203"/>
      <c r="B644" s="204"/>
      <c r="C644" s="204"/>
      <c r="D644" s="204"/>
      <c r="E644" s="204"/>
      <c r="F644" s="204"/>
      <c r="G644" s="204"/>
      <c r="H644" s="204"/>
      <c r="I644" s="204"/>
      <c r="J644" s="204"/>
      <c r="K644" s="204"/>
      <c r="L644" s="204"/>
      <c r="M644" s="204"/>
      <c r="N644" s="204"/>
      <c r="O644" s="204"/>
      <c r="P644" s="204"/>
      <c r="Q644" s="203"/>
      <c r="R644" s="203"/>
      <c r="S644" s="203"/>
      <c r="T644" s="203"/>
      <c r="U644" s="203"/>
      <c r="V644" s="203"/>
      <c r="W644" s="203"/>
      <c r="X644" s="203"/>
      <c r="Y644" s="203"/>
      <c r="Z644" s="203"/>
    </row>
    <row r="645" ht="11.25" customHeight="1">
      <c r="A645" s="203"/>
      <c r="B645" s="204"/>
      <c r="C645" s="204"/>
      <c r="D645" s="204"/>
      <c r="E645" s="204"/>
      <c r="F645" s="204"/>
      <c r="G645" s="204"/>
      <c r="H645" s="204"/>
      <c r="I645" s="204"/>
      <c r="J645" s="204"/>
      <c r="K645" s="204"/>
      <c r="L645" s="204"/>
      <c r="M645" s="204"/>
      <c r="N645" s="204"/>
      <c r="O645" s="204"/>
      <c r="P645" s="204"/>
      <c r="Q645" s="203"/>
      <c r="R645" s="203"/>
      <c r="S645" s="203"/>
      <c r="T645" s="203"/>
      <c r="U645" s="203"/>
      <c r="V645" s="203"/>
      <c r="W645" s="203"/>
      <c r="X645" s="203"/>
      <c r="Y645" s="203"/>
      <c r="Z645" s="203"/>
    </row>
    <row r="646" ht="11.25" customHeight="1">
      <c r="A646" s="203"/>
      <c r="B646" s="204"/>
      <c r="C646" s="204"/>
      <c r="D646" s="204"/>
      <c r="E646" s="204"/>
      <c r="F646" s="204"/>
      <c r="G646" s="204"/>
      <c r="H646" s="204"/>
      <c r="I646" s="204"/>
      <c r="J646" s="204"/>
      <c r="K646" s="204"/>
      <c r="L646" s="204"/>
      <c r="M646" s="204"/>
      <c r="N646" s="204"/>
      <c r="O646" s="204"/>
      <c r="P646" s="204"/>
      <c r="Q646" s="203"/>
      <c r="R646" s="203"/>
      <c r="S646" s="203"/>
      <c r="T646" s="203"/>
      <c r="U646" s="203"/>
      <c r="V646" s="203"/>
      <c r="W646" s="203"/>
      <c r="X646" s="203"/>
      <c r="Y646" s="203"/>
      <c r="Z646" s="203"/>
    </row>
    <row r="647" ht="11.25" customHeight="1">
      <c r="A647" s="203"/>
      <c r="B647" s="204"/>
      <c r="C647" s="204"/>
      <c r="D647" s="204"/>
      <c r="E647" s="204"/>
      <c r="F647" s="204"/>
      <c r="G647" s="204"/>
      <c r="H647" s="204"/>
      <c r="I647" s="204"/>
      <c r="J647" s="204"/>
      <c r="K647" s="204"/>
      <c r="L647" s="204"/>
      <c r="M647" s="204"/>
      <c r="N647" s="204"/>
      <c r="O647" s="204"/>
      <c r="P647" s="204"/>
      <c r="Q647" s="203"/>
      <c r="R647" s="203"/>
      <c r="S647" s="203"/>
      <c r="T647" s="203"/>
      <c r="U647" s="203"/>
      <c r="V647" s="203"/>
      <c r="W647" s="203"/>
      <c r="X647" s="203"/>
      <c r="Y647" s="203"/>
      <c r="Z647" s="203"/>
    </row>
    <row r="648" ht="11.25" customHeight="1">
      <c r="A648" s="203"/>
      <c r="B648" s="204"/>
      <c r="C648" s="204"/>
      <c r="D648" s="204"/>
      <c r="E648" s="204"/>
      <c r="F648" s="204"/>
      <c r="G648" s="204"/>
      <c r="H648" s="204"/>
      <c r="I648" s="204"/>
      <c r="J648" s="204"/>
      <c r="K648" s="204"/>
      <c r="L648" s="204"/>
      <c r="M648" s="204"/>
      <c r="N648" s="204"/>
      <c r="O648" s="204"/>
      <c r="P648" s="204"/>
      <c r="Q648" s="203"/>
      <c r="R648" s="203"/>
      <c r="S648" s="203"/>
      <c r="T648" s="203"/>
      <c r="U648" s="203"/>
      <c r="V648" s="203"/>
      <c r="W648" s="203"/>
      <c r="X648" s="203"/>
      <c r="Y648" s="203"/>
      <c r="Z648" s="203"/>
    </row>
    <row r="649" ht="11.25" customHeight="1">
      <c r="A649" s="203"/>
      <c r="B649" s="204"/>
      <c r="C649" s="204"/>
      <c r="D649" s="204"/>
      <c r="E649" s="204"/>
      <c r="F649" s="204"/>
      <c r="G649" s="204"/>
      <c r="H649" s="204"/>
      <c r="I649" s="204"/>
      <c r="J649" s="204"/>
      <c r="K649" s="204"/>
      <c r="L649" s="204"/>
      <c r="M649" s="204"/>
      <c r="N649" s="204"/>
      <c r="O649" s="204"/>
      <c r="P649" s="204"/>
      <c r="Q649" s="203"/>
      <c r="R649" s="203"/>
      <c r="S649" s="203"/>
      <c r="T649" s="203"/>
      <c r="U649" s="203"/>
      <c r="V649" s="203"/>
      <c r="W649" s="203"/>
      <c r="X649" s="203"/>
      <c r="Y649" s="203"/>
      <c r="Z649" s="203"/>
    </row>
    <row r="650" ht="11.25" customHeight="1">
      <c r="A650" s="203"/>
      <c r="B650" s="204"/>
      <c r="C650" s="204"/>
      <c r="D650" s="204"/>
      <c r="E650" s="204"/>
      <c r="F650" s="204"/>
      <c r="G650" s="204"/>
      <c r="H650" s="204"/>
      <c r="I650" s="204"/>
      <c r="J650" s="204"/>
      <c r="K650" s="204"/>
      <c r="L650" s="204"/>
      <c r="M650" s="204"/>
      <c r="N650" s="204"/>
      <c r="O650" s="204"/>
      <c r="P650" s="204"/>
      <c r="Q650" s="203"/>
      <c r="R650" s="203"/>
      <c r="S650" s="203"/>
      <c r="T650" s="203"/>
      <c r="U650" s="203"/>
      <c r="V650" s="203"/>
      <c r="W650" s="203"/>
      <c r="X650" s="203"/>
      <c r="Y650" s="203"/>
      <c r="Z650" s="203"/>
    </row>
    <row r="651" ht="11.25" customHeight="1">
      <c r="A651" s="203"/>
      <c r="B651" s="204"/>
      <c r="C651" s="204"/>
      <c r="D651" s="204"/>
      <c r="E651" s="204"/>
      <c r="F651" s="204"/>
      <c r="G651" s="204"/>
      <c r="H651" s="204"/>
      <c r="I651" s="204"/>
      <c r="J651" s="204"/>
      <c r="K651" s="204"/>
      <c r="L651" s="204"/>
      <c r="M651" s="204"/>
      <c r="N651" s="204"/>
      <c r="O651" s="204"/>
      <c r="P651" s="204"/>
      <c r="Q651" s="203"/>
      <c r="R651" s="203"/>
      <c r="S651" s="203"/>
      <c r="T651" s="203"/>
      <c r="U651" s="203"/>
      <c r="V651" s="203"/>
      <c r="W651" s="203"/>
      <c r="X651" s="203"/>
      <c r="Y651" s="203"/>
      <c r="Z651" s="203"/>
    </row>
    <row r="652" ht="11.25" customHeight="1">
      <c r="A652" s="203"/>
      <c r="B652" s="204"/>
      <c r="C652" s="204"/>
      <c r="D652" s="204"/>
      <c r="E652" s="204"/>
      <c r="F652" s="204"/>
      <c r="G652" s="204"/>
      <c r="H652" s="204"/>
      <c r="I652" s="204"/>
      <c r="J652" s="204"/>
      <c r="K652" s="204"/>
      <c r="L652" s="204"/>
      <c r="M652" s="204"/>
      <c r="N652" s="204"/>
      <c r="O652" s="204"/>
      <c r="P652" s="204"/>
      <c r="Q652" s="203"/>
      <c r="R652" s="203"/>
      <c r="S652" s="203"/>
      <c r="T652" s="203"/>
      <c r="U652" s="203"/>
      <c r="V652" s="203"/>
      <c r="W652" s="203"/>
      <c r="X652" s="203"/>
      <c r="Y652" s="203"/>
      <c r="Z652" s="203"/>
    </row>
    <row r="653" ht="11.25" customHeight="1">
      <c r="A653" s="203"/>
      <c r="B653" s="204"/>
      <c r="C653" s="204"/>
      <c r="D653" s="204"/>
      <c r="E653" s="204"/>
      <c r="F653" s="204"/>
      <c r="G653" s="204"/>
      <c r="H653" s="204"/>
      <c r="I653" s="204"/>
      <c r="J653" s="204"/>
      <c r="K653" s="204"/>
      <c r="L653" s="204"/>
      <c r="M653" s="204"/>
      <c r="N653" s="204"/>
      <c r="O653" s="204"/>
      <c r="P653" s="204"/>
      <c r="Q653" s="203"/>
      <c r="R653" s="203"/>
      <c r="S653" s="203"/>
      <c r="T653" s="203"/>
      <c r="U653" s="203"/>
      <c r="V653" s="203"/>
      <c r="W653" s="203"/>
      <c r="X653" s="203"/>
      <c r="Y653" s="203"/>
      <c r="Z653" s="203"/>
    </row>
    <row r="654" ht="11.25" customHeight="1">
      <c r="A654" s="203"/>
      <c r="B654" s="204"/>
      <c r="C654" s="204"/>
      <c r="D654" s="204"/>
      <c r="E654" s="204"/>
      <c r="F654" s="204"/>
      <c r="G654" s="204"/>
      <c r="H654" s="204"/>
      <c r="I654" s="204"/>
      <c r="J654" s="204"/>
      <c r="K654" s="204"/>
      <c r="L654" s="204"/>
      <c r="M654" s="204"/>
      <c r="N654" s="204"/>
      <c r="O654" s="204"/>
      <c r="P654" s="204"/>
      <c r="Q654" s="203"/>
      <c r="R654" s="203"/>
      <c r="S654" s="203"/>
      <c r="T654" s="203"/>
      <c r="U654" s="203"/>
      <c r="V654" s="203"/>
      <c r="W654" s="203"/>
      <c r="X654" s="203"/>
      <c r="Y654" s="203"/>
      <c r="Z654" s="203"/>
    </row>
    <row r="655" ht="11.25" customHeight="1">
      <c r="A655" s="203"/>
      <c r="B655" s="204"/>
      <c r="C655" s="204"/>
      <c r="D655" s="204"/>
      <c r="E655" s="204"/>
      <c r="F655" s="204"/>
      <c r="G655" s="204"/>
      <c r="H655" s="204"/>
      <c r="I655" s="204"/>
      <c r="J655" s="204"/>
      <c r="K655" s="204"/>
      <c r="L655" s="204"/>
      <c r="M655" s="204"/>
      <c r="N655" s="204"/>
      <c r="O655" s="204"/>
      <c r="P655" s="204"/>
      <c r="Q655" s="203"/>
      <c r="R655" s="203"/>
      <c r="S655" s="203"/>
      <c r="T655" s="203"/>
      <c r="U655" s="203"/>
      <c r="V655" s="203"/>
      <c r="W655" s="203"/>
      <c r="X655" s="203"/>
      <c r="Y655" s="203"/>
      <c r="Z655" s="203"/>
    </row>
    <row r="656" ht="11.25" customHeight="1">
      <c r="A656" s="203"/>
      <c r="B656" s="204"/>
      <c r="C656" s="204"/>
      <c r="D656" s="204"/>
      <c r="E656" s="204"/>
      <c r="F656" s="204"/>
      <c r="G656" s="204"/>
      <c r="H656" s="204"/>
      <c r="I656" s="204"/>
      <c r="J656" s="204"/>
      <c r="K656" s="204"/>
      <c r="L656" s="204"/>
      <c r="M656" s="204"/>
      <c r="N656" s="204"/>
      <c r="O656" s="204"/>
      <c r="P656" s="204"/>
      <c r="Q656" s="203"/>
      <c r="R656" s="203"/>
      <c r="S656" s="203"/>
      <c r="T656" s="203"/>
      <c r="U656" s="203"/>
      <c r="V656" s="203"/>
      <c r="W656" s="203"/>
      <c r="X656" s="203"/>
      <c r="Y656" s="203"/>
      <c r="Z656" s="203"/>
    </row>
    <row r="657" ht="11.25" customHeight="1">
      <c r="A657" s="203"/>
      <c r="B657" s="204"/>
      <c r="C657" s="204"/>
      <c r="D657" s="204"/>
      <c r="E657" s="204"/>
      <c r="F657" s="204"/>
      <c r="G657" s="204"/>
      <c r="H657" s="204"/>
      <c r="I657" s="204"/>
      <c r="J657" s="204"/>
      <c r="K657" s="204"/>
      <c r="L657" s="204"/>
      <c r="M657" s="204"/>
      <c r="N657" s="204"/>
      <c r="O657" s="204"/>
      <c r="P657" s="204"/>
      <c r="Q657" s="203"/>
      <c r="R657" s="203"/>
      <c r="S657" s="203"/>
      <c r="T657" s="203"/>
      <c r="U657" s="203"/>
      <c r="V657" s="203"/>
      <c r="W657" s="203"/>
      <c r="X657" s="203"/>
      <c r="Y657" s="203"/>
      <c r="Z657" s="203"/>
    </row>
    <row r="658" ht="11.25" customHeight="1">
      <c r="A658" s="203"/>
      <c r="B658" s="204"/>
      <c r="C658" s="204"/>
      <c r="D658" s="204"/>
      <c r="E658" s="204"/>
      <c r="F658" s="204"/>
      <c r="G658" s="204"/>
      <c r="H658" s="204"/>
      <c r="I658" s="204"/>
      <c r="J658" s="204"/>
      <c r="K658" s="204"/>
      <c r="L658" s="204"/>
      <c r="M658" s="204"/>
      <c r="N658" s="204"/>
      <c r="O658" s="204"/>
      <c r="P658" s="204"/>
      <c r="Q658" s="203"/>
      <c r="R658" s="203"/>
      <c r="S658" s="203"/>
      <c r="T658" s="203"/>
      <c r="U658" s="203"/>
      <c r="V658" s="203"/>
      <c r="W658" s="203"/>
      <c r="X658" s="203"/>
      <c r="Y658" s="203"/>
      <c r="Z658" s="203"/>
    </row>
    <row r="659" ht="11.25" customHeight="1">
      <c r="A659" s="203"/>
      <c r="B659" s="204"/>
      <c r="C659" s="204"/>
      <c r="D659" s="204"/>
      <c r="E659" s="204"/>
      <c r="F659" s="204"/>
      <c r="G659" s="204"/>
      <c r="H659" s="204"/>
      <c r="I659" s="204"/>
      <c r="J659" s="204"/>
      <c r="K659" s="204"/>
      <c r="L659" s="204"/>
      <c r="M659" s="204"/>
      <c r="N659" s="204"/>
      <c r="O659" s="204"/>
      <c r="P659" s="204"/>
      <c r="Q659" s="203"/>
      <c r="R659" s="203"/>
      <c r="S659" s="203"/>
      <c r="T659" s="203"/>
      <c r="U659" s="203"/>
      <c r="V659" s="203"/>
      <c r="W659" s="203"/>
      <c r="X659" s="203"/>
      <c r="Y659" s="203"/>
      <c r="Z659" s="203"/>
    </row>
    <row r="660" ht="11.25" customHeight="1">
      <c r="A660" s="203"/>
      <c r="B660" s="204"/>
      <c r="C660" s="204"/>
      <c r="D660" s="204"/>
      <c r="E660" s="204"/>
      <c r="F660" s="204"/>
      <c r="G660" s="204"/>
      <c r="H660" s="204"/>
      <c r="I660" s="204"/>
      <c r="J660" s="204"/>
      <c r="K660" s="204"/>
      <c r="L660" s="204"/>
      <c r="M660" s="204"/>
      <c r="N660" s="204"/>
      <c r="O660" s="204"/>
      <c r="P660" s="204"/>
      <c r="Q660" s="203"/>
      <c r="R660" s="203"/>
      <c r="S660" s="203"/>
      <c r="T660" s="203"/>
      <c r="U660" s="203"/>
      <c r="V660" s="203"/>
      <c r="W660" s="203"/>
      <c r="X660" s="203"/>
      <c r="Y660" s="203"/>
      <c r="Z660" s="203"/>
    </row>
    <row r="661" ht="11.25" customHeight="1">
      <c r="A661" s="203"/>
      <c r="B661" s="204"/>
      <c r="C661" s="204"/>
      <c r="D661" s="204"/>
      <c r="E661" s="204"/>
      <c r="F661" s="204"/>
      <c r="G661" s="204"/>
      <c r="H661" s="204"/>
      <c r="I661" s="204"/>
      <c r="J661" s="204"/>
      <c r="K661" s="204"/>
      <c r="L661" s="204"/>
      <c r="M661" s="204"/>
      <c r="N661" s="204"/>
      <c r="O661" s="204"/>
      <c r="P661" s="204"/>
      <c r="Q661" s="203"/>
      <c r="R661" s="203"/>
      <c r="S661" s="203"/>
      <c r="T661" s="203"/>
      <c r="U661" s="203"/>
      <c r="V661" s="203"/>
      <c r="W661" s="203"/>
      <c r="X661" s="203"/>
      <c r="Y661" s="203"/>
      <c r="Z661" s="203"/>
    </row>
    <row r="662" ht="11.25" customHeight="1">
      <c r="A662" s="203"/>
      <c r="B662" s="204"/>
      <c r="C662" s="204"/>
      <c r="D662" s="204"/>
      <c r="E662" s="204"/>
      <c r="F662" s="204"/>
      <c r="G662" s="204"/>
      <c r="H662" s="204"/>
      <c r="I662" s="204"/>
      <c r="J662" s="204"/>
      <c r="K662" s="204"/>
      <c r="L662" s="204"/>
      <c r="M662" s="204"/>
      <c r="N662" s="204"/>
      <c r="O662" s="204"/>
      <c r="P662" s="204"/>
      <c r="Q662" s="203"/>
      <c r="R662" s="203"/>
      <c r="S662" s="203"/>
      <c r="T662" s="203"/>
      <c r="U662" s="203"/>
      <c r="V662" s="203"/>
      <c r="W662" s="203"/>
      <c r="X662" s="203"/>
      <c r="Y662" s="203"/>
      <c r="Z662" s="203"/>
    </row>
    <row r="663" ht="11.25" customHeight="1">
      <c r="A663" s="203"/>
      <c r="B663" s="204"/>
      <c r="C663" s="204"/>
      <c r="D663" s="204"/>
      <c r="E663" s="204"/>
      <c r="F663" s="204"/>
      <c r="G663" s="204"/>
      <c r="H663" s="204"/>
      <c r="I663" s="204"/>
      <c r="J663" s="204"/>
      <c r="K663" s="204"/>
      <c r="L663" s="204"/>
      <c r="M663" s="204"/>
      <c r="N663" s="204"/>
      <c r="O663" s="204"/>
      <c r="P663" s="204"/>
      <c r="Q663" s="203"/>
      <c r="R663" s="203"/>
      <c r="S663" s="203"/>
      <c r="T663" s="203"/>
      <c r="U663" s="203"/>
      <c r="V663" s="203"/>
      <c r="W663" s="203"/>
      <c r="X663" s="203"/>
      <c r="Y663" s="203"/>
      <c r="Z663" s="203"/>
    </row>
    <row r="664" ht="11.25" customHeight="1">
      <c r="A664" s="203"/>
      <c r="B664" s="204"/>
      <c r="C664" s="204"/>
      <c r="D664" s="204"/>
      <c r="E664" s="204"/>
      <c r="F664" s="204"/>
      <c r="G664" s="204"/>
      <c r="H664" s="204"/>
      <c r="I664" s="204"/>
      <c r="J664" s="204"/>
      <c r="K664" s="204"/>
      <c r="L664" s="204"/>
      <c r="M664" s="204"/>
      <c r="N664" s="204"/>
      <c r="O664" s="204"/>
      <c r="P664" s="204"/>
      <c r="Q664" s="203"/>
      <c r="R664" s="203"/>
      <c r="S664" s="203"/>
      <c r="T664" s="203"/>
      <c r="U664" s="203"/>
      <c r="V664" s="203"/>
      <c r="W664" s="203"/>
      <c r="X664" s="203"/>
      <c r="Y664" s="203"/>
      <c r="Z664" s="203"/>
    </row>
    <row r="665" ht="11.25" customHeight="1">
      <c r="A665" s="203"/>
      <c r="B665" s="204"/>
      <c r="C665" s="204"/>
      <c r="D665" s="204"/>
      <c r="E665" s="204"/>
      <c r="F665" s="204"/>
      <c r="G665" s="204"/>
      <c r="H665" s="204"/>
      <c r="I665" s="204"/>
      <c r="J665" s="204"/>
      <c r="K665" s="204"/>
      <c r="L665" s="204"/>
      <c r="M665" s="204"/>
      <c r="N665" s="204"/>
      <c r="O665" s="204"/>
      <c r="P665" s="204"/>
      <c r="Q665" s="203"/>
      <c r="R665" s="203"/>
      <c r="S665" s="203"/>
      <c r="T665" s="203"/>
      <c r="U665" s="203"/>
      <c r="V665" s="203"/>
      <c r="W665" s="203"/>
      <c r="X665" s="203"/>
      <c r="Y665" s="203"/>
      <c r="Z665" s="203"/>
    </row>
    <row r="666" ht="11.25" customHeight="1">
      <c r="A666" s="203"/>
      <c r="B666" s="204"/>
      <c r="C666" s="204"/>
      <c r="D666" s="204"/>
      <c r="E666" s="204"/>
      <c r="F666" s="204"/>
      <c r="G666" s="204"/>
      <c r="H666" s="204"/>
      <c r="I666" s="204"/>
      <c r="J666" s="204"/>
      <c r="K666" s="204"/>
      <c r="L666" s="204"/>
      <c r="M666" s="204"/>
      <c r="N666" s="204"/>
      <c r="O666" s="204"/>
      <c r="P666" s="204"/>
      <c r="Q666" s="203"/>
      <c r="R666" s="203"/>
      <c r="S666" s="203"/>
      <c r="T666" s="203"/>
      <c r="U666" s="203"/>
      <c r="V666" s="203"/>
      <c r="W666" s="203"/>
      <c r="X666" s="203"/>
      <c r="Y666" s="203"/>
      <c r="Z666" s="203"/>
    </row>
    <row r="667" ht="11.25" customHeight="1">
      <c r="A667" s="203"/>
      <c r="B667" s="204"/>
      <c r="C667" s="204"/>
      <c r="D667" s="204"/>
      <c r="E667" s="204"/>
      <c r="F667" s="204"/>
      <c r="G667" s="204"/>
      <c r="H667" s="204"/>
      <c r="I667" s="204"/>
      <c r="J667" s="204"/>
      <c r="K667" s="204"/>
      <c r="L667" s="204"/>
      <c r="M667" s="204"/>
      <c r="N667" s="204"/>
      <c r="O667" s="204"/>
      <c r="P667" s="204"/>
      <c r="Q667" s="203"/>
      <c r="R667" s="203"/>
      <c r="S667" s="203"/>
      <c r="T667" s="203"/>
      <c r="U667" s="203"/>
      <c r="V667" s="203"/>
      <c r="W667" s="203"/>
      <c r="X667" s="203"/>
      <c r="Y667" s="203"/>
      <c r="Z667" s="203"/>
    </row>
    <row r="668" ht="11.25" customHeight="1">
      <c r="A668" s="203"/>
      <c r="B668" s="204"/>
      <c r="C668" s="204"/>
      <c r="D668" s="204"/>
      <c r="E668" s="204"/>
      <c r="F668" s="204"/>
      <c r="G668" s="204"/>
      <c r="H668" s="204"/>
      <c r="I668" s="204"/>
      <c r="J668" s="204"/>
      <c r="K668" s="204"/>
      <c r="L668" s="204"/>
      <c r="M668" s="204"/>
      <c r="N668" s="204"/>
      <c r="O668" s="204"/>
      <c r="P668" s="204"/>
      <c r="Q668" s="203"/>
      <c r="R668" s="203"/>
      <c r="S668" s="203"/>
      <c r="T668" s="203"/>
      <c r="U668" s="203"/>
      <c r="V668" s="203"/>
      <c r="W668" s="203"/>
      <c r="X668" s="203"/>
      <c r="Y668" s="203"/>
      <c r="Z668" s="203"/>
    </row>
    <row r="669" ht="11.25" customHeight="1">
      <c r="A669" s="203"/>
      <c r="B669" s="204"/>
      <c r="C669" s="204"/>
      <c r="D669" s="204"/>
      <c r="E669" s="204"/>
      <c r="F669" s="204"/>
      <c r="G669" s="204"/>
      <c r="H669" s="204"/>
      <c r="I669" s="204"/>
      <c r="J669" s="204"/>
      <c r="K669" s="204"/>
      <c r="L669" s="204"/>
      <c r="M669" s="204"/>
      <c r="N669" s="204"/>
      <c r="O669" s="204"/>
      <c r="P669" s="204"/>
      <c r="Q669" s="203"/>
      <c r="R669" s="203"/>
      <c r="S669" s="203"/>
      <c r="T669" s="203"/>
      <c r="U669" s="203"/>
      <c r="V669" s="203"/>
      <c r="W669" s="203"/>
      <c r="X669" s="203"/>
      <c r="Y669" s="203"/>
      <c r="Z669" s="203"/>
    </row>
    <row r="670" ht="11.25" customHeight="1">
      <c r="A670" s="203"/>
      <c r="B670" s="204"/>
      <c r="C670" s="204"/>
      <c r="D670" s="204"/>
      <c r="E670" s="204"/>
      <c r="F670" s="204"/>
      <c r="G670" s="204"/>
      <c r="H670" s="204"/>
      <c r="I670" s="204"/>
      <c r="J670" s="204"/>
      <c r="K670" s="204"/>
      <c r="L670" s="204"/>
      <c r="M670" s="204"/>
      <c r="N670" s="204"/>
      <c r="O670" s="204"/>
      <c r="P670" s="204"/>
      <c r="Q670" s="203"/>
      <c r="R670" s="203"/>
      <c r="S670" s="203"/>
      <c r="T670" s="203"/>
      <c r="U670" s="203"/>
      <c r="V670" s="203"/>
      <c r="W670" s="203"/>
      <c r="X670" s="203"/>
      <c r="Y670" s="203"/>
      <c r="Z670" s="203"/>
    </row>
    <row r="671" ht="11.25" customHeight="1">
      <c r="A671" s="203"/>
      <c r="B671" s="204"/>
      <c r="C671" s="204"/>
      <c r="D671" s="204"/>
      <c r="E671" s="204"/>
      <c r="F671" s="204"/>
      <c r="G671" s="204"/>
      <c r="H671" s="204"/>
      <c r="I671" s="204"/>
      <c r="J671" s="204"/>
      <c r="K671" s="204"/>
      <c r="L671" s="204"/>
      <c r="M671" s="204"/>
      <c r="N671" s="204"/>
      <c r="O671" s="204"/>
      <c r="P671" s="204"/>
      <c r="Q671" s="203"/>
      <c r="R671" s="203"/>
      <c r="S671" s="203"/>
      <c r="T671" s="203"/>
      <c r="U671" s="203"/>
      <c r="V671" s="203"/>
      <c r="W671" s="203"/>
      <c r="X671" s="203"/>
      <c r="Y671" s="203"/>
      <c r="Z671" s="203"/>
    </row>
    <row r="672" ht="11.25" customHeight="1">
      <c r="A672" s="203"/>
      <c r="B672" s="204"/>
      <c r="C672" s="204"/>
      <c r="D672" s="204"/>
      <c r="E672" s="204"/>
      <c r="F672" s="204"/>
      <c r="G672" s="204"/>
      <c r="H672" s="204"/>
      <c r="I672" s="204"/>
      <c r="J672" s="204"/>
      <c r="K672" s="204"/>
      <c r="L672" s="204"/>
      <c r="M672" s="204"/>
      <c r="N672" s="204"/>
      <c r="O672" s="204"/>
      <c r="P672" s="204"/>
      <c r="Q672" s="203"/>
      <c r="R672" s="203"/>
      <c r="S672" s="203"/>
      <c r="T672" s="203"/>
      <c r="U672" s="203"/>
      <c r="V672" s="203"/>
      <c r="W672" s="203"/>
      <c r="X672" s="203"/>
      <c r="Y672" s="203"/>
      <c r="Z672" s="203"/>
    </row>
    <row r="673" ht="11.25" customHeight="1">
      <c r="A673" s="203"/>
      <c r="B673" s="204"/>
      <c r="C673" s="204"/>
      <c r="D673" s="204"/>
      <c r="E673" s="204"/>
      <c r="F673" s="204"/>
      <c r="G673" s="204"/>
      <c r="H673" s="204"/>
      <c r="I673" s="204"/>
      <c r="J673" s="204"/>
      <c r="K673" s="204"/>
      <c r="L673" s="204"/>
      <c r="M673" s="204"/>
      <c r="N673" s="204"/>
      <c r="O673" s="204"/>
      <c r="P673" s="204"/>
      <c r="Q673" s="203"/>
      <c r="R673" s="203"/>
      <c r="S673" s="203"/>
      <c r="T673" s="203"/>
      <c r="U673" s="203"/>
      <c r="V673" s="203"/>
      <c r="W673" s="203"/>
      <c r="X673" s="203"/>
      <c r="Y673" s="203"/>
      <c r="Z673" s="203"/>
    </row>
    <row r="674" ht="11.25" customHeight="1">
      <c r="A674" s="203"/>
      <c r="B674" s="204"/>
      <c r="C674" s="204"/>
      <c r="D674" s="204"/>
      <c r="E674" s="204"/>
      <c r="F674" s="204"/>
      <c r="G674" s="204"/>
      <c r="H674" s="204"/>
      <c r="I674" s="204"/>
      <c r="J674" s="204"/>
      <c r="K674" s="204"/>
      <c r="L674" s="204"/>
      <c r="M674" s="204"/>
      <c r="N674" s="204"/>
      <c r="O674" s="204"/>
      <c r="P674" s="204"/>
      <c r="Q674" s="203"/>
      <c r="R674" s="203"/>
      <c r="S674" s="203"/>
      <c r="T674" s="203"/>
      <c r="U674" s="203"/>
      <c r="V674" s="203"/>
      <c r="W674" s="203"/>
      <c r="X674" s="203"/>
      <c r="Y674" s="203"/>
      <c r="Z674" s="203"/>
    </row>
    <row r="675" ht="11.25" customHeight="1">
      <c r="A675" s="203"/>
      <c r="B675" s="204"/>
      <c r="C675" s="204"/>
      <c r="D675" s="204"/>
      <c r="E675" s="204"/>
      <c r="F675" s="204"/>
      <c r="G675" s="204"/>
      <c r="H675" s="204"/>
      <c r="I675" s="204"/>
      <c r="J675" s="204"/>
      <c r="K675" s="204"/>
      <c r="L675" s="204"/>
      <c r="M675" s="204"/>
      <c r="N675" s="204"/>
      <c r="O675" s="204"/>
      <c r="P675" s="204"/>
      <c r="Q675" s="203"/>
      <c r="R675" s="203"/>
      <c r="S675" s="203"/>
      <c r="T675" s="203"/>
      <c r="U675" s="203"/>
      <c r="V675" s="203"/>
      <c r="W675" s="203"/>
      <c r="X675" s="203"/>
      <c r="Y675" s="203"/>
      <c r="Z675" s="203"/>
    </row>
    <row r="676" ht="11.25" customHeight="1">
      <c r="A676" s="203"/>
      <c r="B676" s="204"/>
      <c r="C676" s="204"/>
      <c r="D676" s="204"/>
      <c r="E676" s="204"/>
      <c r="F676" s="204"/>
      <c r="G676" s="204"/>
      <c r="H676" s="204"/>
      <c r="I676" s="204"/>
      <c r="J676" s="204"/>
      <c r="K676" s="204"/>
      <c r="L676" s="204"/>
      <c r="M676" s="204"/>
      <c r="N676" s="204"/>
      <c r="O676" s="204"/>
      <c r="P676" s="204"/>
      <c r="Q676" s="203"/>
      <c r="R676" s="203"/>
      <c r="S676" s="203"/>
      <c r="T676" s="203"/>
      <c r="U676" s="203"/>
      <c r="V676" s="203"/>
      <c r="W676" s="203"/>
      <c r="X676" s="203"/>
      <c r="Y676" s="203"/>
      <c r="Z676" s="203"/>
    </row>
    <row r="677" ht="11.25" customHeight="1">
      <c r="A677" s="203"/>
      <c r="B677" s="204"/>
      <c r="C677" s="204"/>
      <c r="D677" s="204"/>
      <c r="E677" s="204"/>
      <c r="F677" s="204"/>
      <c r="G677" s="204"/>
      <c r="H677" s="204"/>
      <c r="I677" s="204"/>
      <c r="J677" s="204"/>
      <c r="K677" s="204"/>
      <c r="L677" s="204"/>
      <c r="M677" s="204"/>
      <c r="N677" s="204"/>
      <c r="O677" s="204"/>
      <c r="P677" s="204"/>
      <c r="Q677" s="203"/>
      <c r="R677" s="203"/>
      <c r="S677" s="203"/>
      <c r="T677" s="203"/>
      <c r="U677" s="203"/>
      <c r="V677" s="203"/>
      <c r="W677" s="203"/>
      <c r="X677" s="203"/>
      <c r="Y677" s="203"/>
      <c r="Z677" s="203"/>
    </row>
    <row r="678" ht="11.25" customHeight="1">
      <c r="A678" s="203"/>
      <c r="B678" s="204"/>
      <c r="C678" s="204"/>
      <c r="D678" s="204"/>
      <c r="E678" s="204"/>
      <c r="F678" s="204"/>
      <c r="G678" s="204"/>
      <c r="H678" s="204"/>
      <c r="I678" s="204"/>
      <c r="J678" s="204"/>
      <c r="K678" s="204"/>
      <c r="L678" s="204"/>
      <c r="M678" s="204"/>
      <c r="N678" s="204"/>
      <c r="O678" s="204"/>
      <c r="P678" s="204"/>
      <c r="Q678" s="203"/>
      <c r="R678" s="203"/>
      <c r="S678" s="203"/>
      <c r="T678" s="203"/>
      <c r="U678" s="203"/>
      <c r="V678" s="203"/>
      <c r="W678" s="203"/>
      <c r="X678" s="203"/>
      <c r="Y678" s="203"/>
      <c r="Z678" s="203"/>
    </row>
    <row r="679" ht="11.25" customHeight="1">
      <c r="A679" s="203"/>
      <c r="B679" s="204"/>
      <c r="C679" s="204"/>
      <c r="D679" s="204"/>
      <c r="E679" s="204"/>
      <c r="F679" s="204"/>
      <c r="G679" s="204"/>
      <c r="H679" s="204"/>
      <c r="I679" s="204"/>
      <c r="J679" s="204"/>
      <c r="K679" s="204"/>
      <c r="L679" s="204"/>
      <c r="M679" s="204"/>
      <c r="N679" s="204"/>
      <c r="O679" s="204"/>
      <c r="P679" s="204"/>
      <c r="Q679" s="203"/>
      <c r="R679" s="203"/>
      <c r="S679" s="203"/>
      <c r="T679" s="203"/>
      <c r="U679" s="203"/>
      <c r="V679" s="203"/>
      <c r="W679" s="203"/>
      <c r="X679" s="203"/>
      <c r="Y679" s="203"/>
      <c r="Z679" s="203"/>
    </row>
    <row r="680" ht="11.25" customHeight="1">
      <c r="A680" s="203"/>
      <c r="B680" s="204"/>
      <c r="C680" s="204"/>
      <c r="D680" s="204"/>
      <c r="E680" s="204"/>
      <c r="F680" s="204"/>
      <c r="G680" s="204"/>
      <c r="H680" s="204"/>
      <c r="I680" s="204"/>
      <c r="J680" s="204"/>
      <c r="K680" s="204"/>
      <c r="L680" s="204"/>
      <c r="M680" s="204"/>
      <c r="N680" s="204"/>
      <c r="O680" s="204"/>
      <c r="P680" s="204"/>
      <c r="Q680" s="203"/>
      <c r="R680" s="203"/>
      <c r="S680" s="203"/>
      <c r="T680" s="203"/>
      <c r="U680" s="203"/>
      <c r="V680" s="203"/>
      <c r="W680" s="203"/>
      <c r="X680" s="203"/>
      <c r="Y680" s="203"/>
      <c r="Z680" s="203"/>
    </row>
    <row r="681" ht="11.25" customHeight="1">
      <c r="A681" s="203"/>
      <c r="B681" s="204"/>
      <c r="C681" s="204"/>
      <c r="D681" s="204"/>
      <c r="E681" s="204"/>
      <c r="F681" s="204"/>
      <c r="G681" s="204"/>
      <c r="H681" s="204"/>
      <c r="I681" s="204"/>
      <c r="J681" s="204"/>
      <c r="K681" s="204"/>
      <c r="L681" s="204"/>
      <c r="M681" s="204"/>
      <c r="N681" s="204"/>
      <c r="O681" s="204"/>
      <c r="P681" s="204"/>
      <c r="Q681" s="203"/>
      <c r="R681" s="203"/>
      <c r="S681" s="203"/>
      <c r="T681" s="203"/>
      <c r="U681" s="203"/>
      <c r="V681" s="203"/>
      <c r="W681" s="203"/>
      <c r="X681" s="203"/>
      <c r="Y681" s="203"/>
      <c r="Z681" s="203"/>
    </row>
    <row r="682" ht="11.25" customHeight="1">
      <c r="A682" s="203"/>
      <c r="B682" s="204"/>
      <c r="C682" s="204"/>
      <c r="D682" s="204"/>
      <c r="E682" s="204"/>
      <c r="F682" s="204"/>
      <c r="G682" s="204"/>
      <c r="H682" s="204"/>
      <c r="I682" s="204"/>
      <c r="J682" s="204"/>
      <c r="K682" s="204"/>
      <c r="L682" s="204"/>
      <c r="M682" s="204"/>
      <c r="N682" s="204"/>
      <c r="O682" s="204"/>
      <c r="P682" s="204"/>
      <c r="Q682" s="203"/>
      <c r="R682" s="203"/>
      <c r="S682" s="203"/>
      <c r="T682" s="203"/>
      <c r="U682" s="203"/>
      <c r="V682" s="203"/>
      <c r="W682" s="203"/>
      <c r="X682" s="203"/>
      <c r="Y682" s="203"/>
      <c r="Z682" s="203"/>
    </row>
    <row r="683" ht="11.25" customHeight="1">
      <c r="A683" s="203"/>
      <c r="B683" s="204"/>
      <c r="C683" s="204"/>
      <c r="D683" s="204"/>
      <c r="E683" s="204"/>
      <c r="F683" s="204"/>
      <c r="G683" s="204"/>
      <c r="H683" s="204"/>
      <c r="I683" s="204"/>
      <c r="J683" s="204"/>
      <c r="K683" s="204"/>
      <c r="L683" s="204"/>
      <c r="M683" s="204"/>
      <c r="N683" s="204"/>
      <c r="O683" s="204"/>
      <c r="P683" s="204"/>
      <c r="Q683" s="203"/>
      <c r="R683" s="203"/>
      <c r="S683" s="203"/>
      <c r="T683" s="203"/>
      <c r="U683" s="203"/>
      <c r="V683" s="203"/>
      <c r="W683" s="203"/>
      <c r="X683" s="203"/>
      <c r="Y683" s="203"/>
      <c r="Z683" s="203"/>
    </row>
    <row r="684" ht="11.25" customHeight="1">
      <c r="A684" s="203"/>
      <c r="B684" s="204"/>
      <c r="C684" s="204"/>
      <c r="D684" s="204"/>
      <c r="E684" s="204"/>
      <c r="F684" s="204"/>
      <c r="G684" s="204"/>
      <c r="H684" s="204"/>
      <c r="I684" s="204"/>
      <c r="J684" s="204"/>
      <c r="K684" s="204"/>
      <c r="L684" s="204"/>
      <c r="M684" s="204"/>
      <c r="N684" s="204"/>
      <c r="O684" s="204"/>
      <c r="P684" s="204"/>
      <c r="Q684" s="203"/>
      <c r="R684" s="203"/>
      <c r="S684" s="203"/>
      <c r="T684" s="203"/>
      <c r="U684" s="203"/>
      <c r="V684" s="203"/>
      <c r="W684" s="203"/>
      <c r="X684" s="203"/>
      <c r="Y684" s="203"/>
      <c r="Z684" s="203"/>
    </row>
    <row r="685" ht="11.25" customHeight="1">
      <c r="A685" s="203"/>
      <c r="B685" s="204"/>
      <c r="C685" s="204"/>
      <c r="D685" s="204"/>
      <c r="E685" s="204"/>
      <c r="F685" s="204"/>
      <c r="G685" s="204"/>
      <c r="H685" s="204"/>
      <c r="I685" s="204"/>
      <c r="J685" s="204"/>
      <c r="K685" s="204"/>
      <c r="L685" s="204"/>
      <c r="M685" s="204"/>
      <c r="N685" s="204"/>
      <c r="O685" s="204"/>
      <c r="P685" s="204"/>
      <c r="Q685" s="203"/>
      <c r="R685" s="203"/>
      <c r="S685" s="203"/>
      <c r="T685" s="203"/>
      <c r="U685" s="203"/>
      <c r="V685" s="203"/>
      <c r="W685" s="203"/>
      <c r="X685" s="203"/>
      <c r="Y685" s="203"/>
      <c r="Z685" s="203"/>
    </row>
    <row r="686" ht="11.25" customHeight="1">
      <c r="A686" s="203"/>
      <c r="B686" s="204"/>
      <c r="C686" s="204"/>
      <c r="D686" s="204"/>
      <c r="E686" s="204"/>
      <c r="F686" s="204"/>
      <c r="G686" s="204"/>
      <c r="H686" s="204"/>
      <c r="I686" s="204"/>
      <c r="J686" s="204"/>
      <c r="K686" s="204"/>
      <c r="L686" s="204"/>
      <c r="M686" s="204"/>
      <c r="N686" s="204"/>
      <c r="O686" s="204"/>
      <c r="P686" s="204"/>
      <c r="Q686" s="203"/>
      <c r="R686" s="203"/>
      <c r="S686" s="203"/>
      <c r="T686" s="203"/>
      <c r="U686" s="203"/>
      <c r="V686" s="203"/>
      <c r="W686" s="203"/>
      <c r="X686" s="203"/>
      <c r="Y686" s="203"/>
      <c r="Z686" s="203"/>
    </row>
    <row r="687" ht="11.25" customHeight="1">
      <c r="A687" s="203"/>
      <c r="B687" s="204"/>
      <c r="C687" s="204"/>
      <c r="D687" s="204"/>
      <c r="E687" s="204"/>
      <c r="F687" s="204"/>
      <c r="G687" s="204"/>
      <c r="H687" s="204"/>
      <c r="I687" s="204"/>
      <c r="J687" s="204"/>
      <c r="K687" s="204"/>
      <c r="L687" s="204"/>
      <c r="M687" s="204"/>
      <c r="N687" s="204"/>
      <c r="O687" s="204"/>
      <c r="P687" s="204"/>
      <c r="Q687" s="203"/>
      <c r="R687" s="203"/>
      <c r="S687" s="203"/>
      <c r="T687" s="203"/>
      <c r="U687" s="203"/>
      <c r="V687" s="203"/>
      <c r="W687" s="203"/>
      <c r="X687" s="203"/>
      <c r="Y687" s="203"/>
      <c r="Z687" s="203"/>
    </row>
    <row r="688" ht="11.25" customHeight="1">
      <c r="A688" s="203"/>
      <c r="B688" s="204"/>
      <c r="C688" s="204"/>
      <c r="D688" s="204"/>
      <c r="E688" s="204"/>
      <c r="F688" s="204"/>
      <c r="G688" s="204"/>
      <c r="H688" s="204"/>
      <c r="I688" s="204"/>
      <c r="J688" s="204"/>
      <c r="K688" s="204"/>
      <c r="L688" s="204"/>
      <c r="M688" s="204"/>
      <c r="N688" s="204"/>
      <c r="O688" s="204"/>
      <c r="P688" s="204"/>
      <c r="Q688" s="203"/>
      <c r="R688" s="203"/>
      <c r="S688" s="203"/>
      <c r="T688" s="203"/>
      <c r="U688" s="203"/>
      <c r="V688" s="203"/>
      <c r="W688" s="203"/>
      <c r="X688" s="203"/>
      <c r="Y688" s="203"/>
      <c r="Z688" s="203"/>
    </row>
    <row r="689" ht="11.25" customHeight="1">
      <c r="A689" s="203"/>
      <c r="B689" s="204"/>
      <c r="C689" s="204"/>
      <c r="D689" s="204"/>
      <c r="E689" s="204"/>
      <c r="F689" s="204"/>
      <c r="G689" s="204"/>
      <c r="H689" s="204"/>
      <c r="I689" s="204"/>
      <c r="J689" s="204"/>
      <c r="K689" s="204"/>
      <c r="L689" s="204"/>
      <c r="M689" s="204"/>
      <c r="N689" s="204"/>
      <c r="O689" s="204"/>
      <c r="P689" s="204"/>
      <c r="Q689" s="203"/>
      <c r="R689" s="203"/>
      <c r="S689" s="203"/>
      <c r="T689" s="203"/>
      <c r="U689" s="203"/>
      <c r="V689" s="203"/>
      <c r="W689" s="203"/>
      <c r="X689" s="203"/>
      <c r="Y689" s="203"/>
      <c r="Z689" s="203"/>
    </row>
    <row r="690" ht="11.25" customHeight="1">
      <c r="A690" s="203"/>
      <c r="B690" s="204"/>
      <c r="C690" s="204"/>
      <c r="D690" s="204"/>
      <c r="E690" s="204"/>
      <c r="F690" s="204"/>
      <c r="G690" s="204"/>
      <c r="H690" s="204"/>
      <c r="I690" s="204"/>
      <c r="J690" s="204"/>
      <c r="K690" s="204"/>
      <c r="L690" s="204"/>
      <c r="M690" s="204"/>
      <c r="N690" s="204"/>
      <c r="O690" s="204"/>
      <c r="P690" s="204"/>
      <c r="Q690" s="203"/>
      <c r="R690" s="203"/>
      <c r="S690" s="203"/>
      <c r="T690" s="203"/>
      <c r="U690" s="203"/>
      <c r="V690" s="203"/>
      <c r="W690" s="203"/>
      <c r="X690" s="203"/>
      <c r="Y690" s="203"/>
      <c r="Z690" s="203"/>
    </row>
    <row r="691" ht="11.25" customHeight="1">
      <c r="A691" s="203"/>
      <c r="B691" s="204"/>
      <c r="C691" s="204"/>
      <c r="D691" s="204"/>
      <c r="E691" s="204"/>
      <c r="F691" s="204"/>
      <c r="G691" s="204"/>
      <c r="H691" s="204"/>
      <c r="I691" s="204"/>
      <c r="J691" s="204"/>
      <c r="K691" s="204"/>
      <c r="L691" s="204"/>
      <c r="M691" s="204"/>
      <c r="N691" s="204"/>
      <c r="O691" s="204"/>
      <c r="P691" s="204"/>
      <c r="Q691" s="203"/>
      <c r="R691" s="203"/>
      <c r="S691" s="203"/>
      <c r="T691" s="203"/>
      <c r="U691" s="203"/>
      <c r="V691" s="203"/>
      <c r="W691" s="203"/>
      <c r="X691" s="203"/>
      <c r="Y691" s="203"/>
      <c r="Z691" s="203"/>
    </row>
    <row r="692" ht="11.25" customHeight="1">
      <c r="A692" s="203"/>
      <c r="B692" s="204"/>
      <c r="C692" s="204"/>
      <c r="D692" s="204"/>
      <c r="E692" s="204"/>
      <c r="F692" s="204"/>
      <c r="G692" s="204"/>
      <c r="H692" s="204"/>
      <c r="I692" s="204"/>
      <c r="J692" s="204"/>
      <c r="K692" s="204"/>
      <c r="L692" s="204"/>
      <c r="M692" s="204"/>
      <c r="N692" s="204"/>
      <c r="O692" s="204"/>
      <c r="P692" s="204"/>
      <c r="Q692" s="203"/>
      <c r="R692" s="203"/>
      <c r="S692" s="203"/>
      <c r="T692" s="203"/>
      <c r="U692" s="203"/>
      <c r="V692" s="203"/>
      <c r="W692" s="203"/>
      <c r="X692" s="203"/>
      <c r="Y692" s="203"/>
      <c r="Z692" s="203"/>
    </row>
    <row r="693" ht="11.25" customHeight="1">
      <c r="A693" s="203"/>
      <c r="B693" s="204"/>
      <c r="C693" s="204"/>
      <c r="D693" s="204"/>
      <c r="E693" s="204"/>
      <c r="F693" s="204"/>
      <c r="G693" s="204"/>
      <c r="H693" s="204"/>
      <c r="I693" s="204"/>
      <c r="J693" s="204"/>
      <c r="K693" s="204"/>
      <c r="L693" s="204"/>
      <c r="M693" s="204"/>
      <c r="N693" s="204"/>
      <c r="O693" s="204"/>
      <c r="P693" s="204"/>
      <c r="Q693" s="203"/>
      <c r="R693" s="203"/>
      <c r="S693" s="203"/>
      <c r="T693" s="203"/>
      <c r="U693" s="203"/>
      <c r="V693" s="203"/>
      <c r="W693" s="203"/>
      <c r="X693" s="203"/>
      <c r="Y693" s="203"/>
      <c r="Z693" s="203"/>
    </row>
    <row r="694" ht="11.25" customHeight="1">
      <c r="A694" s="203"/>
      <c r="B694" s="204"/>
      <c r="C694" s="204"/>
      <c r="D694" s="204"/>
      <c r="E694" s="204"/>
      <c r="F694" s="204"/>
      <c r="G694" s="204"/>
      <c r="H694" s="204"/>
      <c r="I694" s="204"/>
      <c r="J694" s="204"/>
      <c r="K694" s="204"/>
      <c r="L694" s="204"/>
      <c r="M694" s="204"/>
      <c r="N694" s="204"/>
      <c r="O694" s="204"/>
      <c r="P694" s="204"/>
      <c r="Q694" s="203"/>
      <c r="R694" s="203"/>
      <c r="S694" s="203"/>
      <c r="T694" s="203"/>
      <c r="U694" s="203"/>
      <c r="V694" s="203"/>
      <c r="W694" s="203"/>
      <c r="X694" s="203"/>
      <c r="Y694" s="203"/>
      <c r="Z694" s="203"/>
    </row>
    <row r="695" ht="11.25" customHeight="1">
      <c r="A695" s="203"/>
      <c r="B695" s="204"/>
      <c r="C695" s="204"/>
      <c r="D695" s="204"/>
      <c r="E695" s="204"/>
      <c r="F695" s="204"/>
      <c r="G695" s="204"/>
      <c r="H695" s="204"/>
      <c r="I695" s="204"/>
      <c r="J695" s="204"/>
      <c r="K695" s="204"/>
      <c r="L695" s="204"/>
      <c r="M695" s="204"/>
      <c r="N695" s="204"/>
      <c r="O695" s="204"/>
      <c r="P695" s="204"/>
      <c r="Q695" s="203"/>
      <c r="R695" s="203"/>
      <c r="S695" s="203"/>
      <c r="T695" s="203"/>
      <c r="U695" s="203"/>
      <c r="V695" s="203"/>
      <c r="W695" s="203"/>
      <c r="X695" s="203"/>
      <c r="Y695" s="203"/>
      <c r="Z695" s="203"/>
    </row>
    <row r="696" ht="11.25" customHeight="1">
      <c r="A696" s="203"/>
      <c r="B696" s="204"/>
      <c r="C696" s="204"/>
      <c r="D696" s="204"/>
      <c r="E696" s="204"/>
      <c r="F696" s="204"/>
      <c r="G696" s="204"/>
      <c r="H696" s="204"/>
      <c r="I696" s="204"/>
      <c r="J696" s="204"/>
      <c r="K696" s="204"/>
      <c r="L696" s="204"/>
      <c r="M696" s="204"/>
      <c r="N696" s="204"/>
      <c r="O696" s="204"/>
      <c r="P696" s="204"/>
      <c r="Q696" s="203"/>
      <c r="R696" s="203"/>
      <c r="S696" s="203"/>
      <c r="T696" s="203"/>
      <c r="U696" s="203"/>
      <c r="V696" s="203"/>
      <c r="W696" s="203"/>
      <c r="X696" s="203"/>
      <c r="Y696" s="203"/>
      <c r="Z696" s="203"/>
    </row>
    <row r="697" ht="11.25" customHeight="1">
      <c r="A697" s="203"/>
      <c r="B697" s="204"/>
      <c r="C697" s="204"/>
      <c r="D697" s="204"/>
      <c r="E697" s="204"/>
      <c r="F697" s="204"/>
      <c r="G697" s="204"/>
      <c r="H697" s="204"/>
      <c r="I697" s="204"/>
      <c r="J697" s="204"/>
      <c r="K697" s="204"/>
      <c r="L697" s="204"/>
      <c r="M697" s="204"/>
      <c r="N697" s="204"/>
      <c r="O697" s="204"/>
      <c r="P697" s="204"/>
      <c r="Q697" s="203"/>
      <c r="R697" s="203"/>
      <c r="S697" s="203"/>
      <c r="T697" s="203"/>
      <c r="U697" s="203"/>
      <c r="V697" s="203"/>
      <c r="W697" s="203"/>
      <c r="X697" s="203"/>
      <c r="Y697" s="203"/>
      <c r="Z697" s="203"/>
    </row>
    <row r="698" ht="11.25" customHeight="1">
      <c r="A698" s="203"/>
      <c r="B698" s="204"/>
      <c r="C698" s="204"/>
      <c r="D698" s="204"/>
      <c r="E698" s="204"/>
      <c r="F698" s="204"/>
      <c r="G698" s="204"/>
      <c r="H698" s="204"/>
      <c r="I698" s="204"/>
      <c r="J698" s="204"/>
      <c r="K698" s="204"/>
      <c r="L698" s="204"/>
      <c r="M698" s="204"/>
      <c r="N698" s="204"/>
      <c r="O698" s="204"/>
      <c r="P698" s="204"/>
      <c r="Q698" s="203"/>
      <c r="R698" s="203"/>
      <c r="S698" s="203"/>
      <c r="T698" s="203"/>
      <c r="U698" s="203"/>
      <c r="V698" s="203"/>
      <c r="W698" s="203"/>
      <c r="X698" s="203"/>
      <c r="Y698" s="203"/>
      <c r="Z698" s="203"/>
    </row>
    <row r="699" ht="11.25" customHeight="1">
      <c r="A699" s="203"/>
      <c r="B699" s="204"/>
      <c r="C699" s="204"/>
      <c r="D699" s="204"/>
      <c r="E699" s="204"/>
      <c r="F699" s="204"/>
      <c r="G699" s="204"/>
      <c r="H699" s="204"/>
      <c r="I699" s="204"/>
      <c r="J699" s="204"/>
      <c r="K699" s="204"/>
      <c r="L699" s="204"/>
      <c r="M699" s="204"/>
      <c r="N699" s="204"/>
      <c r="O699" s="204"/>
      <c r="P699" s="204"/>
      <c r="Q699" s="203"/>
      <c r="R699" s="203"/>
      <c r="S699" s="203"/>
      <c r="T699" s="203"/>
      <c r="U699" s="203"/>
      <c r="V699" s="203"/>
      <c r="W699" s="203"/>
      <c r="X699" s="203"/>
      <c r="Y699" s="203"/>
      <c r="Z699" s="203"/>
    </row>
    <row r="700" ht="11.25" customHeight="1">
      <c r="A700" s="203"/>
      <c r="B700" s="204"/>
      <c r="C700" s="204"/>
      <c r="D700" s="204"/>
      <c r="E700" s="204"/>
      <c r="F700" s="204"/>
      <c r="G700" s="204"/>
      <c r="H700" s="204"/>
      <c r="I700" s="204"/>
      <c r="J700" s="204"/>
      <c r="K700" s="204"/>
      <c r="L700" s="204"/>
      <c r="M700" s="204"/>
      <c r="N700" s="204"/>
      <c r="O700" s="204"/>
      <c r="P700" s="204"/>
      <c r="Q700" s="203"/>
      <c r="R700" s="203"/>
      <c r="S700" s="203"/>
      <c r="T700" s="203"/>
      <c r="U700" s="203"/>
      <c r="V700" s="203"/>
      <c r="W700" s="203"/>
      <c r="X700" s="203"/>
      <c r="Y700" s="203"/>
      <c r="Z700" s="203"/>
    </row>
    <row r="701" ht="11.25" customHeight="1">
      <c r="A701" s="203"/>
      <c r="B701" s="204"/>
      <c r="C701" s="204"/>
      <c r="D701" s="204"/>
      <c r="E701" s="204"/>
      <c r="F701" s="204"/>
      <c r="G701" s="204"/>
      <c r="H701" s="204"/>
      <c r="I701" s="204"/>
      <c r="J701" s="204"/>
      <c r="K701" s="204"/>
      <c r="L701" s="204"/>
      <c r="M701" s="204"/>
      <c r="N701" s="204"/>
      <c r="O701" s="204"/>
      <c r="P701" s="204"/>
      <c r="Q701" s="203"/>
      <c r="R701" s="203"/>
      <c r="S701" s="203"/>
      <c r="T701" s="203"/>
      <c r="U701" s="203"/>
      <c r="V701" s="203"/>
      <c r="W701" s="203"/>
      <c r="X701" s="203"/>
      <c r="Y701" s="203"/>
      <c r="Z701" s="203"/>
    </row>
    <row r="702" ht="11.25" customHeight="1">
      <c r="A702" s="203"/>
      <c r="B702" s="204"/>
      <c r="C702" s="204"/>
      <c r="D702" s="204"/>
      <c r="E702" s="204"/>
      <c r="F702" s="204"/>
      <c r="G702" s="204"/>
      <c r="H702" s="204"/>
      <c r="I702" s="204"/>
      <c r="J702" s="204"/>
      <c r="K702" s="204"/>
      <c r="L702" s="204"/>
      <c r="M702" s="204"/>
      <c r="N702" s="204"/>
      <c r="O702" s="204"/>
      <c r="P702" s="204"/>
      <c r="Q702" s="203"/>
      <c r="R702" s="203"/>
      <c r="S702" s="203"/>
      <c r="T702" s="203"/>
      <c r="U702" s="203"/>
      <c r="V702" s="203"/>
      <c r="W702" s="203"/>
      <c r="X702" s="203"/>
      <c r="Y702" s="203"/>
      <c r="Z702" s="203"/>
    </row>
    <row r="703" ht="11.25" customHeight="1">
      <c r="A703" s="203"/>
      <c r="B703" s="204"/>
      <c r="C703" s="204"/>
      <c r="D703" s="204"/>
      <c r="E703" s="204"/>
      <c r="F703" s="204"/>
      <c r="G703" s="204"/>
      <c r="H703" s="204"/>
      <c r="I703" s="204"/>
      <c r="J703" s="204"/>
      <c r="K703" s="204"/>
      <c r="L703" s="204"/>
      <c r="M703" s="204"/>
      <c r="N703" s="204"/>
      <c r="O703" s="204"/>
      <c r="P703" s="204"/>
      <c r="Q703" s="203"/>
      <c r="R703" s="203"/>
      <c r="S703" s="203"/>
      <c r="T703" s="203"/>
      <c r="U703" s="203"/>
      <c r="V703" s="203"/>
      <c r="W703" s="203"/>
      <c r="X703" s="203"/>
      <c r="Y703" s="203"/>
      <c r="Z703" s="203"/>
    </row>
    <row r="704" ht="11.25" customHeight="1">
      <c r="A704" s="203"/>
      <c r="B704" s="204"/>
      <c r="C704" s="204"/>
      <c r="D704" s="204"/>
      <c r="E704" s="204"/>
      <c r="F704" s="204"/>
      <c r="G704" s="204"/>
      <c r="H704" s="204"/>
      <c r="I704" s="204"/>
      <c r="J704" s="204"/>
      <c r="K704" s="204"/>
      <c r="L704" s="204"/>
      <c r="M704" s="204"/>
      <c r="N704" s="204"/>
      <c r="O704" s="204"/>
      <c r="P704" s="204"/>
      <c r="Q704" s="203"/>
      <c r="R704" s="203"/>
      <c r="S704" s="203"/>
      <c r="T704" s="203"/>
      <c r="U704" s="203"/>
      <c r="V704" s="203"/>
      <c r="W704" s="203"/>
      <c r="X704" s="203"/>
      <c r="Y704" s="203"/>
      <c r="Z704" s="203"/>
    </row>
    <row r="705" ht="11.25" customHeight="1">
      <c r="A705" s="203"/>
      <c r="B705" s="204"/>
      <c r="C705" s="204"/>
      <c r="D705" s="204"/>
      <c r="E705" s="204"/>
      <c r="F705" s="204"/>
      <c r="G705" s="204"/>
      <c r="H705" s="204"/>
      <c r="I705" s="204"/>
      <c r="J705" s="204"/>
      <c r="K705" s="204"/>
      <c r="L705" s="204"/>
      <c r="M705" s="204"/>
      <c r="N705" s="204"/>
      <c r="O705" s="204"/>
      <c r="P705" s="204"/>
      <c r="Q705" s="203"/>
      <c r="R705" s="203"/>
      <c r="S705" s="203"/>
      <c r="T705" s="203"/>
      <c r="U705" s="203"/>
      <c r="V705" s="203"/>
      <c r="W705" s="203"/>
      <c r="X705" s="203"/>
      <c r="Y705" s="203"/>
      <c r="Z705" s="203"/>
    </row>
    <row r="706" ht="11.25" customHeight="1">
      <c r="A706" s="203"/>
      <c r="B706" s="204"/>
      <c r="C706" s="204"/>
      <c r="D706" s="204"/>
      <c r="E706" s="204"/>
      <c r="F706" s="204"/>
      <c r="G706" s="204"/>
      <c r="H706" s="204"/>
      <c r="I706" s="204"/>
      <c r="J706" s="204"/>
      <c r="K706" s="204"/>
      <c r="L706" s="204"/>
      <c r="M706" s="204"/>
      <c r="N706" s="204"/>
      <c r="O706" s="204"/>
      <c r="P706" s="204"/>
      <c r="Q706" s="203"/>
      <c r="R706" s="203"/>
      <c r="S706" s="203"/>
      <c r="T706" s="203"/>
      <c r="U706" s="203"/>
      <c r="V706" s="203"/>
      <c r="W706" s="203"/>
      <c r="X706" s="203"/>
      <c r="Y706" s="203"/>
      <c r="Z706" s="203"/>
    </row>
    <row r="707" ht="11.25" customHeight="1">
      <c r="A707" s="203"/>
      <c r="B707" s="204"/>
      <c r="C707" s="204"/>
      <c r="D707" s="204"/>
      <c r="E707" s="204"/>
      <c r="F707" s="204"/>
      <c r="G707" s="204"/>
      <c r="H707" s="204"/>
      <c r="I707" s="204"/>
      <c r="J707" s="204"/>
      <c r="K707" s="204"/>
      <c r="L707" s="204"/>
      <c r="M707" s="204"/>
      <c r="N707" s="204"/>
      <c r="O707" s="204"/>
      <c r="P707" s="204"/>
      <c r="Q707" s="203"/>
      <c r="R707" s="203"/>
      <c r="S707" s="203"/>
      <c r="T707" s="203"/>
      <c r="U707" s="203"/>
      <c r="V707" s="203"/>
      <c r="W707" s="203"/>
      <c r="X707" s="203"/>
      <c r="Y707" s="203"/>
      <c r="Z707" s="203"/>
    </row>
    <row r="708" ht="11.25" customHeight="1">
      <c r="A708" s="203"/>
      <c r="B708" s="204"/>
      <c r="C708" s="204"/>
      <c r="D708" s="204"/>
      <c r="E708" s="204"/>
      <c r="F708" s="204"/>
      <c r="G708" s="204"/>
      <c r="H708" s="204"/>
      <c r="I708" s="204"/>
      <c r="J708" s="204"/>
      <c r="K708" s="204"/>
      <c r="L708" s="204"/>
      <c r="M708" s="204"/>
      <c r="N708" s="204"/>
      <c r="O708" s="204"/>
      <c r="P708" s="204"/>
      <c r="Q708" s="203"/>
      <c r="R708" s="203"/>
      <c r="S708" s="203"/>
      <c r="T708" s="203"/>
      <c r="U708" s="203"/>
      <c r="V708" s="203"/>
      <c r="W708" s="203"/>
      <c r="X708" s="203"/>
      <c r="Y708" s="203"/>
      <c r="Z708" s="203"/>
    </row>
    <row r="709" ht="11.25" customHeight="1">
      <c r="A709" s="203"/>
      <c r="B709" s="204"/>
      <c r="C709" s="204"/>
      <c r="D709" s="204"/>
      <c r="E709" s="204"/>
      <c r="F709" s="204"/>
      <c r="G709" s="204"/>
      <c r="H709" s="204"/>
      <c r="I709" s="204"/>
      <c r="J709" s="204"/>
      <c r="K709" s="204"/>
      <c r="L709" s="204"/>
      <c r="M709" s="204"/>
      <c r="N709" s="204"/>
      <c r="O709" s="204"/>
      <c r="P709" s="204"/>
      <c r="Q709" s="203"/>
      <c r="R709" s="203"/>
      <c r="S709" s="203"/>
      <c r="T709" s="203"/>
      <c r="U709" s="203"/>
      <c r="V709" s="203"/>
      <c r="W709" s="203"/>
      <c r="X709" s="203"/>
      <c r="Y709" s="203"/>
      <c r="Z709" s="203"/>
    </row>
    <row r="710" ht="11.25" customHeight="1">
      <c r="A710" s="203"/>
      <c r="B710" s="204"/>
      <c r="C710" s="204"/>
      <c r="D710" s="204"/>
      <c r="E710" s="204"/>
      <c r="F710" s="204"/>
      <c r="G710" s="204"/>
      <c r="H710" s="204"/>
      <c r="I710" s="204"/>
      <c r="J710" s="204"/>
      <c r="K710" s="204"/>
      <c r="L710" s="204"/>
      <c r="M710" s="204"/>
      <c r="N710" s="204"/>
      <c r="O710" s="204"/>
      <c r="P710" s="204"/>
      <c r="Q710" s="203"/>
      <c r="R710" s="203"/>
      <c r="S710" s="203"/>
      <c r="T710" s="203"/>
      <c r="U710" s="203"/>
      <c r="V710" s="203"/>
      <c r="W710" s="203"/>
      <c r="X710" s="203"/>
      <c r="Y710" s="203"/>
      <c r="Z710" s="203"/>
    </row>
    <row r="711" ht="11.25" customHeight="1">
      <c r="A711" s="203"/>
      <c r="B711" s="204"/>
      <c r="C711" s="204"/>
      <c r="D711" s="204"/>
      <c r="E711" s="204"/>
      <c r="F711" s="204"/>
      <c r="G711" s="204"/>
      <c r="H711" s="204"/>
      <c r="I711" s="204"/>
      <c r="J711" s="204"/>
      <c r="K711" s="204"/>
      <c r="L711" s="204"/>
      <c r="M711" s="204"/>
      <c r="N711" s="204"/>
      <c r="O711" s="204"/>
      <c r="P711" s="204"/>
      <c r="Q711" s="203"/>
      <c r="R711" s="203"/>
      <c r="S711" s="203"/>
      <c r="T711" s="203"/>
      <c r="U711" s="203"/>
      <c r="V711" s="203"/>
      <c r="W711" s="203"/>
      <c r="X711" s="203"/>
      <c r="Y711" s="203"/>
      <c r="Z711" s="203"/>
    </row>
    <row r="712" ht="11.25" customHeight="1">
      <c r="A712" s="203"/>
      <c r="B712" s="204"/>
      <c r="C712" s="204"/>
      <c r="D712" s="204"/>
      <c r="E712" s="204"/>
      <c r="F712" s="204"/>
      <c r="G712" s="204"/>
      <c r="H712" s="204"/>
      <c r="I712" s="204"/>
      <c r="J712" s="204"/>
      <c r="K712" s="204"/>
      <c r="L712" s="204"/>
      <c r="M712" s="204"/>
      <c r="N712" s="204"/>
      <c r="O712" s="204"/>
      <c r="P712" s="204"/>
      <c r="Q712" s="203"/>
      <c r="R712" s="203"/>
      <c r="S712" s="203"/>
      <c r="T712" s="203"/>
      <c r="U712" s="203"/>
      <c r="V712" s="203"/>
      <c r="W712" s="203"/>
      <c r="X712" s="203"/>
      <c r="Y712" s="203"/>
      <c r="Z712" s="203"/>
    </row>
    <row r="713" ht="11.25" customHeight="1">
      <c r="A713" s="203"/>
      <c r="B713" s="204"/>
      <c r="C713" s="204"/>
      <c r="D713" s="204"/>
      <c r="E713" s="204"/>
      <c r="F713" s="204"/>
      <c r="G713" s="204"/>
      <c r="H713" s="204"/>
      <c r="I713" s="204"/>
      <c r="J713" s="204"/>
      <c r="K713" s="204"/>
      <c r="L713" s="204"/>
      <c r="M713" s="204"/>
      <c r="N713" s="204"/>
      <c r="O713" s="204"/>
      <c r="P713" s="204"/>
      <c r="Q713" s="203"/>
      <c r="R713" s="203"/>
      <c r="S713" s="203"/>
      <c r="T713" s="203"/>
      <c r="U713" s="203"/>
      <c r="V713" s="203"/>
      <c r="W713" s="203"/>
      <c r="X713" s="203"/>
      <c r="Y713" s="203"/>
      <c r="Z713" s="203"/>
    </row>
    <row r="714" ht="11.25" customHeight="1">
      <c r="A714" s="203"/>
      <c r="B714" s="204"/>
      <c r="C714" s="204"/>
      <c r="D714" s="204"/>
      <c r="E714" s="204"/>
      <c r="F714" s="204"/>
      <c r="G714" s="204"/>
      <c r="H714" s="204"/>
      <c r="I714" s="204"/>
      <c r="J714" s="204"/>
      <c r="K714" s="204"/>
      <c r="L714" s="204"/>
      <c r="M714" s="204"/>
      <c r="N714" s="204"/>
      <c r="O714" s="204"/>
      <c r="P714" s="204"/>
      <c r="Q714" s="203"/>
      <c r="R714" s="203"/>
      <c r="S714" s="203"/>
      <c r="T714" s="203"/>
      <c r="U714" s="203"/>
      <c r="V714" s="203"/>
      <c r="W714" s="203"/>
      <c r="X714" s="203"/>
      <c r="Y714" s="203"/>
      <c r="Z714" s="203"/>
    </row>
    <row r="715" ht="11.25" customHeight="1">
      <c r="A715" s="203"/>
      <c r="B715" s="204"/>
      <c r="C715" s="204"/>
      <c r="D715" s="204"/>
      <c r="E715" s="204"/>
      <c r="F715" s="204"/>
      <c r="G715" s="204"/>
      <c r="H715" s="204"/>
      <c r="I715" s="204"/>
      <c r="J715" s="204"/>
      <c r="K715" s="204"/>
      <c r="L715" s="204"/>
      <c r="M715" s="204"/>
      <c r="N715" s="204"/>
      <c r="O715" s="204"/>
      <c r="P715" s="204"/>
      <c r="Q715" s="203"/>
      <c r="R715" s="203"/>
      <c r="S715" s="203"/>
      <c r="T715" s="203"/>
      <c r="U715" s="203"/>
      <c r="V715" s="203"/>
      <c r="W715" s="203"/>
      <c r="X715" s="203"/>
      <c r="Y715" s="203"/>
      <c r="Z715" s="203"/>
    </row>
    <row r="716" ht="11.25" customHeight="1">
      <c r="A716" s="203"/>
      <c r="B716" s="204"/>
      <c r="C716" s="204"/>
      <c r="D716" s="204"/>
      <c r="E716" s="204"/>
      <c r="F716" s="204"/>
      <c r="G716" s="204"/>
      <c r="H716" s="204"/>
      <c r="I716" s="204"/>
      <c r="J716" s="204"/>
      <c r="K716" s="204"/>
      <c r="L716" s="204"/>
      <c r="M716" s="204"/>
      <c r="N716" s="204"/>
      <c r="O716" s="204"/>
      <c r="P716" s="204"/>
      <c r="Q716" s="203"/>
      <c r="R716" s="203"/>
      <c r="S716" s="203"/>
      <c r="T716" s="203"/>
      <c r="U716" s="203"/>
      <c r="V716" s="203"/>
      <c r="W716" s="203"/>
      <c r="X716" s="203"/>
      <c r="Y716" s="203"/>
      <c r="Z716" s="203"/>
    </row>
    <row r="717" ht="11.25" customHeight="1">
      <c r="A717" s="203"/>
      <c r="B717" s="204"/>
      <c r="C717" s="204"/>
      <c r="D717" s="204"/>
      <c r="E717" s="204"/>
      <c r="F717" s="204"/>
      <c r="G717" s="204"/>
      <c r="H717" s="204"/>
      <c r="I717" s="204"/>
      <c r="J717" s="204"/>
      <c r="K717" s="204"/>
      <c r="L717" s="204"/>
      <c r="M717" s="204"/>
      <c r="N717" s="204"/>
      <c r="O717" s="204"/>
      <c r="P717" s="204"/>
      <c r="Q717" s="203"/>
      <c r="R717" s="203"/>
      <c r="S717" s="203"/>
      <c r="T717" s="203"/>
      <c r="U717" s="203"/>
      <c r="V717" s="203"/>
      <c r="W717" s="203"/>
      <c r="X717" s="203"/>
      <c r="Y717" s="203"/>
      <c r="Z717" s="203"/>
    </row>
    <row r="718" ht="11.25" customHeight="1">
      <c r="A718" s="203"/>
      <c r="B718" s="204"/>
      <c r="C718" s="204"/>
      <c r="D718" s="204"/>
      <c r="E718" s="204"/>
      <c r="F718" s="204"/>
      <c r="G718" s="204"/>
      <c r="H718" s="204"/>
      <c r="I718" s="204"/>
      <c r="J718" s="204"/>
      <c r="K718" s="204"/>
      <c r="L718" s="204"/>
      <c r="M718" s="204"/>
      <c r="N718" s="204"/>
      <c r="O718" s="204"/>
      <c r="P718" s="204"/>
      <c r="Q718" s="203"/>
      <c r="R718" s="203"/>
      <c r="S718" s="203"/>
      <c r="T718" s="203"/>
      <c r="U718" s="203"/>
      <c r="V718" s="203"/>
      <c r="W718" s="203"/>
      <c r="X718" s="203"/>
      <c r="Y718" s="203"/>
      <c r="Z718" s="203"/>
    </row>
    <row r="719" ht="11.25" customHeight="1">
      <c r="A719" s="203"/>
      <c r="B719" s="204"/>
      <c r="C719" s="204"/>
      <c r="D719" s="204"/>
      <c r="E719" s="204"/>
      <c r="F719" s="204"/>
      <c r="G719" s="204"/>
      <c r="H719" s="204"/>
      <c r="I719" s="204"/>
      <c r="J719" s="204"/>
      <c r="K719" s="204"/>
      <c r="L719" s="204"/>
      <c r="M719" s="204"/>
      <c r="N719" s="204"/>
      <c r="O719" s="204"/>
      <c r="P719" s="204"/>
      <c r="Q719" s="203"/>
      <c r="R719" s="203"/>
      <c r="S719" s="203"/>
      <c r="T719" s="203"/>
      <c r="U719" s="203"/>
      <c r="V719" s="203"/>
      <c r="W719" s="203"/>
      <c r="X719" s="203"/>
      <c r="Y719" s="203"/>
      <c r="Z719" s="203"/>
    </row>
    <row r="720" ht="11.25" customHeight="1">
      <c r="A720" s="203"/>
      <c r="B720" s="204"/>
      <c r="C720" s="204"/>
      <c r="D720" s="204"/>
      <c r="E720" s="204"/>
      <c r="F720" s="204"/>
      <c r="G720" s="204"/>
      <c r="H720" s="204"/>
      <c r="I720" s="204"/>
      <c r="J720" s="204"/>
      <c r="K720" s="204"/>
      <c r="L720" s="204"/>
      <c r="M720" s="204"/>
      <c r="N720" s="204"/>
      <c r="O720" s="204"/>
      <c r="P720" s="204"/>
      <c r="Q720" s="203"/>
      <c r="R720" s="203"/>
      <c r="S720" s="203"/>
      <c r="T720" s="203"/>
      <c r="U720" s="203"/>
      <c r="V720" s="203"/>
      <c r="W720" s="203"/>
      <c r="X720" s="203"/>
      <c r="Y720" s="203"/>
      <c r="Z720" s="203"/>
    </row>
    <row r="721" ht="11.25" customHeight="1">
      <c r="A721" s="203"/>
      <c r="B721" s="204"/>
      <c r="C721" s="204"/>
      <c r="D721" s="204"/>
      <c r="E721" s="204"/>
      <c r="F721" s="204"/>
      <c r="G721" s="204"/>
      <c r="H721" s="204"/>
      <c r="I721" s="204"/>
      <c r="J721" s="204"/>
      <c r="K721" s="204"/>
      <c r="L721" s="204"/>
      <c r="M721" s="204"/>
      <c r="N721" s="204"/>
      <c r="O721" s="204"/>
      <c r="P721" s="204"/>
      <c r="Q721" s="203"/>
      <c r="R721" s="203"/>
      <c r="S721" s="203"/>
      <c r="T721" s="203"/>
      <c r="U721" s="203"/>
      <c r="V721" s="203"/>
      <c r="W721" s="203"/>
      <c r="X721" s="203"/>
      <c r="Y721" s="203"/>
      <c r="Z721" s="203"/>
    </row>
    <row r="722" ht="11.25" customHeight="1">
      <c r="A722" s="203"/>
      <c r="B722" s="204"/>
      <c r="C722" s="204"/>
      <c r="D722" s="204"/>
      <c r="E722" s="204"/>
      <c r="F722" s="204"/>
      <c r="G722" s="204"/>
      <c r="H722" s="204"/>
      <c r="I722" s="204"/>
      <c r="J722" s="204"/>
      <c r="K722" s="204"/>
      <c r="L722" s="204"/>
      <c r="M722" s="204"/>
      <c r="N722" s="204"/>
      <c r="O722" s="204"/>
      <c r="P722" s="204"/>
      <c r="Q722" s="203"/>
      <c r="R722" s="203"/>
      <c r="S722" s="203"/>
      <c r="T722" s="203"/>
      <c r="U722" s="203"/>
      <c r="V722" s="203"/>
      <c r="W722" s="203"/>
      <c r="X722" s="203"/>
      <c r="Y722" s="203"/>
      <c r="Z722" s="203"/>
    </row>
    <row r="723" ht="11.25" customHeight="1">
      <c r="A723" s="203"/>
      <c r="B723" s="204"/>
      <c r="C723" s="204"/>
      <c r="D723" s="204"/>
      <c r="E723" s="204"/>
      <c r="F723" s="204"/>
      <c r="G723" s="204"/>
      <c r="H723" s="204"/>
      <c r="I723" s="204"/>
      <c r="J723" s="204"/>
      <c r="K723" s="204"/>
      <c r="L723" s="204"/>
      <c r="M723" s="204"/>
      <c r="N723" s="204"/>
      <c r="O723" s="204"/>
      <c r="P723" s="204"/>
      <c r="Q723" s="203"/>
      <c r="R723" s="203"/>
      <c r="S723" s="203"/>
      <c r="T723" s="203"/>
      <c r="U723" s="203"/>
      <c r="V723" s="203"/>
      <c r="W723" s="203"/>
      <c r="X723" s="203"/>
      <c r="Y723" s="203"/>
      <c r="Z723" s="203"/>
    </row>
    <row r="724" ht="11.25" customHeight="1">
      <c r="A724" s="203"/>
      <c r="B724" s="204"/>
      <c r="C724" s="204"/>
      <c r="D724" s="204"/>
      <c r="E724" s="204"/>
      <c r="F724" s="204"/>
      <c r="G724" s="204"/>
      <c r="H724" s="204"/>
      <c r="I724" s="204"/>
      <c r="J724" s="204"/>
      <c r="K724" s="204"/>
      <c r="L724" s="204"/>
      <c r="M724" s="204"/>
      <c r="N724" s="204"/>
      <c r="O724" s="204"/>
      <c r="P724" s="204"/>
      <c r="Q724" s="203"/>
      <c r="R724" s="203"/>
      <c r="S724" s="203"/>
      <c r="T724" s="203"/>
      <c r="U724" s="203"/>
      <c r="V724" s="203"/>
      <c r="W724" s="203"/>
      <c r="X724" s="203"/>
      <c r="Y724" s="203"/>
      <c r="Z724" s="203"/>
    </row>
    <row r="725" ht="11.25" customHeight="1">
      <c r="A725" s="203"/>
      <c r="B725" s="204"/>
      <c r="C725" s="204"/>
      <c r="D725" s="204"/>
      <c r="E725" s="204"/>
      <c r="F725" s="204"/>
      <c r="G725" s="204"/>
      <c r="H725" s="204"/>
      <c r="I725" s="204"/>
      <c r="J725" s="204"/>
      <c r="K725" s="204"/>
      <c r="L725" s="204"/>
      <c r="M725" s="204"/>
      <c r="N725" s="204"/>
      <c r="O725" s="204"/>
      <c r="P725" s="204"/>
      <c r="Q725" s="203"/>
      <c r="R725" s="203"/>
      <c r="S725" s="203"/>
      <c r="T725" s="203"/>
      <c r="U725" s="203"/>
      <c r="V725" s="203"/>
      <c r="W725" s="203"/>
      <c r="X725" s="203"/>
      <c r="Y725" s="203"/>
      <c r="Z725" s="203"/>
    </row>
    <row r="726" ht="11.25" customHeight="1">
      <c r="A726" s="203"/>
      <c r="B726" s="204"/>
      <c r="C726" s="204"/>
      <c r="D726" s="204"/>
      <c r="E726" s="204"/>
      <c r="F726" s="204"/>
      <c r="G726" s="204"/>
      <c r="H726" s="204"/>
      <c r="I726" s="204"/>
      <c r="J726" s="204"/>
      <c r="K726" s="204"/>
      <c r="L726" s="204"/>
      <c r="M726" s="204"/>
      <c r="N726" s="204"/>
      <c r="O726" s="204"/>
      <c r="P726" s="204"/>
      <c r="Q726" s="203"/>
      <c r="R726" s="203"/>
      <c r="S726" s="203"/>
      <c r="T726" s="203"/>
      <c r="U726" s="203"/>
      <c r="V726" s="203"/>
      <c r="W726" s="203"/>
      <c r="X726" s="203"/>
      <c r="Y726" s="203"/>
      <c r="Z726" s="203"/>
    </row>
    <row r="727" ht="11.25" customHeight="1">
      <c r="A727" s="203"/>
      <c r="B727" s="204"/>
      <c r="C727" s="204"/>
      <c r="D727" s="204"/>
      <c r="E727" s="204"/>
      <c r="F727" s="204"/>
      <c r="G727" s="204"/>
      <c r="H727" s="204"/>
      <c r="I727" s="204"/>
      <c r="J727" s="204"/>
      <c r="K727" s="204"/>
      <c r="L727" s="204"/>
      <c r="M727" s="204"/>
      <c r="N727" s="204"/>
      <c r="O727" s="204"/>
      <c r="P727" s="204"/>
      <c r="Q727" s="203"/>
      <c r="R727" s="203"/>
      <c r="S727" s="203"/>
      <c r="T727" s="203"/>
      <c r="U727" s="203"/>
      <c r="V727" s="203"/>
      <c r="W727" s="203"/>
      <c r="X727" s="203"/>
      <c r="Y727" s="203"/>
      <c r="Z727" s="203"/>
    </row>
    <row r="728" ht="11.25" customHeight="1">
      <c r="A728" s="203"/>
      <c r="B728" s="204"/>
      <c r="C728" s="204"/>
      <c r="D728" s="204"/>
      <c r="E728" s="204"/>
      <c r="F728" s="204"/>
      <c r="G728" s="204"/>
      <c r="H728" s="204"/>
      <c r="I728" s="204"/>
      <c r="J728" s="204"/>
      <c r="K728" s="204"/>
      <c r="L728" s="204"/>
      <c r="M728" s="204"/>
      <c r="N728" s="204"/>
      <c r="O728" s="204"/>
      <c r="P728" s="204"/>
      <c r="Q728" s="203"/>
      <c r="R728" s="203"/>
      <c r="S728" s="203"/>
      <c r="T728" s="203"/>
      <c r="U728" s="203"/>
      <c r="V728" s="203"/>
      <c r="W728" s="203"/>
      <c r="X728" s="203"/>
      <c r="Y728" s="203"/>
      <c r="Z728" s="203"/>
    </row>
    <row r="729" ht="11.25" customHeight="1">
      <c r="A729" s="203"/>
      <c r="B729" s="204"/>
      <c r="C729" s="204"/>
      <c r="D729" s="204"/>
      <c r="E729" s="204"/>
      <c r="F729" s="204"/>
      <c r="G729" s="204"/>
      <c r="H729" s="204"/>
      <c r="I729" s="204"/>
      <c r="J729" s="204"/>
      <c r="K729" s="204"/>
      <c r="L729" s="204"/>
      <c r="M729" s="204"/>
      <c r="N729" s="204"/>
      <c r="O729" s="204"/>
      <c r="P729" s="204"/>
      <c r="Q729" s="203"/>
      <c r="R729" s="203"/>
      <c r="S729" s="203"/>
      <c r="T729" s="203"/>
      <c r="U729" s="203"/>
      <c r="V729" s="203"/>
      <c r="W729" s="203"/>
      <c r="X729" s="203"/>
      <c r="Y729" s="203"/>
      <c r="Z729" s="203"/>
    </row>
    <row r="730" ht="11.25" customHeight="1">
      <c r="A730" s="203"/>
      <c r="B730" s="204"/>
      <c r="C730" s="204"/>
      <c r="D730" s="204"/>
      <c r="E730" s="204"/>
      <c r="F730" s="204"/>
      <c r="G730" s="204"/>
      <c r="H730" s="204"/>
      <c r="I730" s="204"/>
      <c r="J730" s="204"/>
      <c r="K730" s="204"/>
      <c r="L730" s="204"/>
      <c r="M730" s="204"/>
      <c r="N730" s="204"/>
      <c r="O730" s="204"/>
      <c r="P730" s="204"/>
      <c r="Q730" s="203"/>
      <c r="R730" s="203"/>
      <c r="S730" s="203"/>
      <c r="T730" s="203"/>
      <c r="U730" s="203"/>
      <c r="V730" s="203"/>
      <c r="W730" s="203"/>
      <c r="X730" s="203"/>
      <c r="Y730" s="203"/>
      <c r="Z730" s="203"/>
    </row>
    <row r="731" ht="11.25" customHeight="1">
      <c r="A731" s="203"/>
      <c r="B731" s="204"/>
      <c r="C731" s="204"/>
      <c r="D731" s="204"/>
      <c r="E731" s="204"/>
      <c r="F731" s="204"/>
      <c r="G731" s="204"/>
      <c r="H731" s="204"/>
      <c r="I731" s="204"/>
      <c r="J731" s="204"/>
      <c r="K731" s="204"/>
      <c r="L731" s="204"/>
      <c r="M731" s="204"/>
      <c r="N731" s="204"/>
      <c r="O731" s="204"/>
      <c r="P731" s="204"/>
      <c r="Q731" s="203"/>
      <c r="R731" s="203"/>
      <c r="S731" s="203"/>
      <c r="T731" s="203"/>
      <c r="U731" s="203"/>
      <c r="V731" s="203"/>
      <c r="W731" s="203"/>
      <c r="X731" s="203"/>
      <c r="Y731" s="203"/>
      <c r="Z731" s="203"/>
    </row>
    <row r="732" ht="11.25" customHeight="1">
      <c r="A732" s="203"/>
      <c r="B732" s="204"/>
      <c r="C732" s="204"/>
      <c r="D732" s="204"/>
      <c r="E732" s="204"/>
      <c r="F732" s="204"/>
      <c r="G732" s="204"/>
      <c r="H732" s="204"/>
      <c r="I732" s="204"/>
      <c r="J732" s="204"/>
      <c r="K732" s="204"/>
      <c r="L732" s="204"/>
      <c r="M732" s="204"/>
      <c r="N732" s="204"/>
      <c r="O732" s="204"/>
      <c r="P732" s="204"/>
      <c r="Q732" s="203"/>
      <c r="R732" s="203"/>
      <c r="S732" s="203"/>
      <c r="T732" s="203"/>
      <c r="U732" s="203"/>
      <c r="V732" s="203"/>
      <c r="W732" s="203"/>
      <c r="X732" s="203"/>
      <c r="Y732" s="203"/>
      <c r="Z732" s="203"/>
    </row>
    <row r="733" ht="11.25" customHeight="1">
      <c r="A733" s="203"/>
      <c r="B733" s="204"/>
      <c r="C733" s="204"/>
      <c r="D733" s="204"/>
      <c r="E733" s="204"/>
      <c r="F733" s="204"/>
      <c r="G733" s="204"/>
      <c r="H733" s="204"/>
      <c r="I733" s="204"/>
      <c r="J733" s="204"/>
      <c r="K733" s="204"/>
      <c r="L733" s="204"/>
      <c r="M733" s="204"/>
      <c r="N733" s="204"/>
      <c r="O733" s="204"/>
      <c r="P733" s="204"/>
      <c r="Q733" s="203"/>
      <c r="R733" s="203"/>
      <c r="S733" s="203"/>
      <c r="T733" s="203"/>
      <c r="U733" s="203"/>
      <c r="V733" s="203"/>
      <c r="W733" s="203"/>
      <c r="X733" s="203"/>
      <c r="Y733" s="203"/>
      <c r="Z733" s="203"/>
    </row>
    <row r="734" ht="11.25" customHeight="1">
      <c r="A734" s="203"/>
      <c r="B734" s="204"/>
      <c r="C734" s="204"/>
      <c r="D734" s="204"/>
      <c r="E734" s="204"/>
      <c r="F734" s="204"/>
      <c r="G734" s="204"/>
      <c r="H734" s="204"/>
      <c r="I734" s="204"/>
      <c r="J734" s="204"/>
      <c r="K734" s="204"/>
      <c r="L734" s="204"/>
      <c r="M734" s="204"/>
      <c r="N734" s="204"/>
      <c r="O734" s="204"/>
      <c r="P734" s="204"/>
      <c r="Q734" s="203"/>
      <c r="R734" s="203"/>
      <c r="S734" s="203"/>
      <c r="T734" s="203"/>
      <c r="U734" s="203"/>
      <c r="V734" s="203"/>
      <c r="W734" s="203"/>
      <c r="X734" s="203"/>
      <c r="Y734" s="203"/>
      <c r="Z734" s="203"/>
    </row>
    <row r="735" ht="11.25" customHeight="1">
      <c r="A735" s="203"/>
      <c r="B735" s="204"/>
      <c r="C735" s="204"/>
      <c r="D735" s="204"/>
      <c r="E735" s="204"/>
      <c r="F735" s="204"/>
      <c r="G735" s="204"/>
      <c r="H735" s="204"/>
      <c r="I735" s="204"/>
      <c r="J735" s="204"/>
      <c r="K735" s="204"/>
      <c r="L735" s="204"/>
      <c r="M735" s="204"/>
      <c r="N735" s="204"/>
      <c r="O735" s="204"/>
      <c r="P735" s="204"/>
      <c r="Q735" s="203"/>
      <c r="R735" s="203"/>
      <c r="S735" s="203"/>
      <c r="T735" s="203"/>
      <c r="U735" s="203"/>
      <c r="V735" s="203"/>
      <c r="W735" s="203"/>
      <c r="X735" s="203"/>
      <c r="Y735" s="203"/>
      <c r="Z735" s="203"/>
    </row>
    <row r="736" ht="11.25" customHeight="1">
      <c r="A736" s="203"/>
      <c r="B736" s="204"/>
      <c r="C736" s="204"/>
      <c r="D736" s="204"/>
      <c r="E736" s="204"/>
      <c r="F736" s="204"/>
      <c r="G736" s="204"/>
      <c r="H736" s="204"/>
      <c r="I736" s="204"/>
      <c r="J736" s="204"/>
      <c r="K736" s="204"/>
      <c r="L736" s="204"/>
      <c r="M736" s="204"/>
      <c r="N736" s="204"/>
      <c r="O736" s="204"/>
      <c r="P736" s="204"/>
      <c r="Q736" s="203"/>
      <c r="R736" s="203"/>
      <c r="S736" s="203"/>
      <c r="T736" s="203"/>
      <c r="U736" s="203"/>
      <c r="V736" s="203"/>
      <c r="W736" s="203"/>
      <c r="X736" s="203"/>
      <c r="Y736" s="203"/>
      <c r="Z736" s="203"/>
    </row>
    <row r="737" ht="11.25" customHeight="1">
      <c r="A737" s="203"/>
      <c r="B737" s="204"/>
      <c r="C737" s="204"/>
      <c r="D737" s="204"/>
      <c r="E737" s="204"/>
      <c r="F737" s="204"/>
      <c r="G737" s="204"/>
      <c r="H737" s="204"/>
      <c r="I737" s="204"/>
      <c r="J737" s="204"/>
      <c r="K737" s="204"/>
      <c r="L737" s="204"/>
      <c r="M737" s="204"/>
      <c r="N737" s="204"/>
      <c r="O737" s="204"/>
      <c r="P737" s="204"/>
      <c r="Q737" s="203"/>
      <c r="R737" s="203"/>
      <c r="S737" s="203"/>
      <c r="T737" s="203"/>
      <c r="U737" s="203"/>
      <c r="V737" s="203"/>
      <c r="W737" s="203"/>
      <c r="X737" s="203"/>
      <c r="Y737" s="203"/>
      <c r="Z737" s="203"/>
    </row>
    <row r="738" ht="11.25" customHeight="1">
      <c r="A738" s="203"/>
      <c r="B738" s="204"/>
      <c r="C738" s="204"/>
      <c r="D738" s="204"/>
      <c r="E738" s="204"/>
      <c r="F738" s="204"/>
      <c r="G738" s="204"/>
      <c r="H738" s="204"/>
      <c r="I738" s="204"/>
      <c r="J738" s="204"/>
      <c r="K738" s="204"/>
      <c r="L738" s="204"/>
      <c r="M738" s="204"/>
      <c r="N738" s="204"/>
      <c r="O738" s="204"/>
      <c r="P738" s="204"/>
      <c r="Q738" s="203"/>
      <c r="R738" s="203"/>
      <c r="S738" s="203"/>
      <c r="T738" s="203"/>
      <c r="U738" s="203"/>
      <c r="V738" s="203"/>
      <c r="W738" s="203"/>
      <c r="X738" s="203"/>
      <c r="Y738" s="203"/>
      <c r="Z738" s="203"/>
    </row>
    <row r="739" ht="11.25" customHeight="1">
      <c r="A739" s="203"/>
      <c r="B739" s="204"/>
      <c r="C739" s="204"/>
      <c r="D739" s="204"/>
      <c r="E739" s="204"/>
      <c r="F739" s="204"/>
      <c r="G739" s="204"/>
      <c r="H739" s="204"/>
      <c r="I739" s="204"/>
      <c r="J739" s="204"/>
      <c r="K739" s="204"/>
      <c r="L739" s="204"/>
      <c r="M739" s="204"/>
      <c r="N739" s="204"/>
      <c r="O739" s="204"/>
      <c r="P739" s="204"/>
      <c r="Q739" s="203"/>
      <c r="R739" s="203"/>
      <c r="S739" s="203"/>
      <c r="T739" s="203"/>
      <c r="U739" s="203"/>
      <c r="V739" s="203"/>
      <c r="W739" s="203"/>
      <c r="X739" s="203"/>
      <c r="Y739" s="203"/>
      <c r="Z739" s="203"/>
    </row>
    <row r="740" ht="11.25" customHeight="1">
      <c r="A740" s="203"/>
      <c r="B740" s="204"/>
      <c r="C740" s="204"/>
      <c r="D740" s="204"/>
      <c r="E740" s="204"/>
      <c r="F740" s="204"/>
      <c r="G740" s="204"/>
      <c r="H740" s="204"/>
      <c r="I740" s="204"/>
      <c r="J740" s="204"/>
      <c r="K740" s="204"/>
      <c r="L740" s="204"/>
      <c r="M740" s="204"/>
      <c r="N740" s="204"/>
      <c r="O740" s="204"/>
      <c r="P740" s="204"/>
      <c r="Q740" s="203"/>
      <c r="R740" s="203"/>
      <c r="S740" s="203"/>
      <c r="T740" s="203"/>
      <c r="U740" s="203"/>
      <c r="V740" s="203"/>
      <c r="W740" s="203"/>
      <c r="X740" s="203"/>
      <c r="Y740" s="203"/>
      <c r="Z740" s="203"/>
    </row>
    <row r="741" ht="11.25" customHeight="1">
      <c r="A741" s="203"/>
      <c r="B741" s="204"/>
      <c r="C741" s="204"/>
      <c r="D741" s="204"/>
      <c r="E741" s="204"/>
      <c r="F741" s="204"/>
      <c r="G741" s="204"/>
      <c r="H741" s="204"/>
      <c r="I741" s="204"/>
      <c r="J741" s="204"/>
      <c r="K741" s="204"/>
      <c r="L741" s="204"/>
      <c r="M741" s="204"/>
      <c r="N741" s="204"/>
      <c r="O741" s="204"/>
      <c r="P741" s="204"/>
      <c r="Q741" s="203"/>
      <c r="R741" s="203"/>
      <c r="S741" s="203"/>
      <c r="T741" s="203"/>
      <c r="U741" s="203"/>
      <c r="V741" s="203"/>
      <c r="W741" s="203"/>
      <c r="X741" s="203"/>
      <c r="Y741" s="203"/>
      <c r="Z741" s="203"/>
    </row>
    <row r="742" ht="11.25" customHeight="1">
      <c r="A742" s="203"/>
      <c r="B742" s="204"/>
      <c r="C742" s="204"/>
      <c r="D742" s="204"/>
      <c r="E742" s="204"/>
      <c r="F742" s="204"/>
      <c r="G742" s="204"/>
      <c r="H742" s="204"/>
      <c r="I742" s="204"/>
      <c r="J742" s="204"/>
      <c r="K742" s="204"/>
      <c r="L742" s="204"/>
      <c r="M742" s="204"/>
      <c r="N742" s="204"/>
      <c r="O742" s="204"/>
      <c r="P742" s="204"/>
      <c r="Q742" s="203"/>
      <c r="R742" s="203"/>
      <c r="S742" s="203"/>
      <c r="T742" s="203"/>
      <c r="U742" s="203"/>
      <c r="V742" s="203"/>
      <c r="W742" s="203"/>
      <c r="X742" s="203"/>
      <c r="Y742" s="203"/>
      <c r="Z742" s="203"/>
    </row>
    <row r="743" ht="11.25" customHeight="1">
      <c r="A743" s="203"/>
      <c r="B743" s="204"/>
      <c r="C743" s="204"/>
      <c r="D743" s="204"/>
      <c r="E743" s="204"/>
      <c r="F743" s="204"/>
      <c r="G743" s="204"/>
      <c r="H743" s="204"/>
      <c r="I743" s="204"/>
      <c r="J743" s="204"/>
      <c r="K743" s="204"/>
      <c r="L743" s="204"/>
      <c r="M743" s="204"/>
      <c r="N743" s="204"/>
      <c r="O743" s="204"/>
      <c r="P743" s="204"/>
      <c r="Q743" s="203"/>
      <c r="R743" s="203"/>
      <c r="S743" s="203"/>
      <c r="T743" s="203"/>
      <c r="U743" s="203"/>
      <c r="V743" s="203"/>
      <c r="W743" s="203"/>
      <c r="X743" s="203"/>
      <c r="Y743" s="203"/>
      <c r="Z743" s="203"/>
    </row>
    <row r="744" ht="11.25" customHeight="1">
      <c r="A744" s="203"/>
      <c r="B744" s="204"/>
      <c r="C744" s="204"/>
      <c r="D744" s="204"/>
      <c r="E744" s="204"/>
      <c r="F744" s="204"/>
      <c r="G744" s="204"/>
      <c r="H744" s="204"/>
      <c r="I744" s="204"/>
      <c r="J744" s="204"/>
      <c r="K744" s="204"/>
      <c r="L744" s="204"/>
      <c r="M744" s="204"/>
      <c r="N744" s="204"/>
      <c r="O744" s="204"/>
      <c r="P744" s="204"/>
      <c r="Q744" s="203"/>
      <c r="R744" s="203"/>
      <c r="S744" s="203"/>
      <c r="T744" s="203"/>
      <c r="U744" s="203"/>
      <c r="V744" s="203"/>
      <c r="W744" s="203"/>
      <c r="X744" s="203"/>
      <c r="Y744" s="203"/>
      <c r="Z744" s="203"/>
    </row>
    <row r="745" ht="11.25" customHeight="1">
      <c r="A745" s="203"/>
      <c r="B745" s="204"/>
      <c r="C745" s="204"/>
      <c r="D745" s="204"/>
      <c r="E745" s="204"/>
      <c r="F745" s="204"/>
      <c r="G745" s="204"/>
      <c r="H745" s="204"/>
      <c r="I745" s="204"/>
      <c r="J745" s="204"/>
      <c r="K745" s="204"/>
      <c r="L745" s="204"/>
      <c r="M745" s="204"/>
      <c r="N745" s="204"/>
      <c r="O745" s="204"/>
      <c r="P745" s="204"/>
      <c r="Q745" s="203"/>
      <c r="R745" s="203"/>
      <c r="S745" s="203"/>
      <c r="T745" s="203"/>
      <c r="U745" s="203"/>
      <c r="V745" s="203"/>
      <c r="W745" s="203"/>
      <c r="X745" s="203"/>
      <c r="Y745" s="203"/>
      <c r="Z745" s="203"/>
    </row>
    <row r="746" ht="11.25" customHeight="1">
      <c r="A746" s="203"/>
      <c r="B746" s="204"/>
      <c r="C746" s="204"/>
      <c r="D746" s="204"/>
      <c r="E746" s="204"/>
      <c r="F746" s="204"/>
      <c r="G746" s="204"/>
      <c r="H746" s="204"/>
      <c r="I746" s="204"/>
      <c r="J746" s="204"/>
      <c r="K746" s="204"/>
      <c r="L746" s="204"/>
      <c r="M746" s="204"/>
      <c r="N746" s="204"/>
      <c r="O746" s="204"/>
      <c r="P746" s="204"/>
      <c r="Q746" s="203"/>
      <c r="R746" s="203"/>
      <c r="S746" s="203"/>
      <c r="T746" s="203"/>
      <c r="U746" s="203"/>
      <c r="V746" s="203"/>
      <c r="W746" s="203"/>
      <c r="X746" s="203"/>
      <c r="Y746" s="203"/>
      <c r="Z746" s="203"/>
    </row>
    <row r="747" ht="11.25" customHeight="1">
      <c r="A747" s="203"/>
      <c r="B747" s="204"/>
      <c r="C747" s="204"/>
      <c r="D747" s="204"/>
      <c r="E747" s="204"/>
      <c r="F747" s="204"/>
      <c r="G747" s="204"/>
      <c r="H747" s="204"/>
      <c r="I747" s="204"/>
      <c r="J747" s="204"/>
      <c r="K747" s="204"/>
      <c r="L747" s="204"/>
      <c r="M747" s="204"/>
      <c r="N747" s="204"/>
      <c r="O747" s="204"/>
      <c r="P747" s="204"/>
      <c r="Q747" s="203"/>
      <c r="R747" s="203"/>
      <c r="S747" s="203"/>
      <c r="T747" s="203"/>
      <c r="U747" s="203"/>
      <c r="V747" s="203"/>
      <c r="W747" s="203"/>
      <c r="X747" s="203"/>
      <c r="Y747" s="203"/>
      <c r="Z747" s="203"/>
    </row>
    <row r="748" ht="11.25" customHeight="1">
      <c r="A748" s="203"/>
      <c r="B748" s="204"/>
      <c r="C748" s="204"/>
      <c r="D748" s="204"/>
      <c r="E748" s="204"/>
      <c r="F748" s="204"/>
      <c r="G748" s="204"/>
      <c r="H748" s="204"/>
      <c r="I748" s="204"/>
      <c r="J748" s="204"/>
      <c r="K748" s="204"/>
      <c r="L748" s="204"/>
      <c r="M748" s="204"/>
      <c r="N748" s="204"/>
      <c r="O748" s="204"/>
      <c r="P748" s="204"/>
      <c r="Q748" s="203"/>
      <c r="R748" s="203"/>
      <c r="S748" s="203"/>
      <c r="T748" s="203"/>
      <c r="U748" s="203"/>
      <c r="V748" s="203"/>
      <c r="W748" s="203"/>
      <c r="X748" s="203"/>
      <c r="Y748" s="203"/>
      <c r="Z748" s="203"/>
    </row>
    <row r="749" ht="11.25" customHeight="1">
      <c r="A749" s="203"/>
      <c r="B749" s="204"/>
      <c r="C749" s="204"/>
      <c r="D749" s="204"/>
      <c r="E749" s="204"/>
      <c r="F749" s="204"/>
      <c r="G749" s="204"/>
      <c r="H749" s="204"/>
      <c r="I749" s="204"/>
      <c r="J749" s="204"/>
      <c r="K749" s="204"/>
      <c r="L749" s="204"/>
      <c r="M749" s="204"/>
      <c r="N749" s="204"/>
      <c r="O749" s="204"/>
      <c r="P749" s="204"/>
      <c r="Q749" s="203"/>
      <c r="R749" s="203"/>
      <c r="S749" s="203"/>
      <c r="T749" s="203"/>
      <c r="U749" s="203"/>
      <c r="V749" s="203"/>
      <c r="W749" s="203"/>
      <c r="X749" s="203"/>
      <c r="Y749" s="203"/>
      <c r="Z749" s="203"/>
    </row>
    <row r="750" ht="11.25" customHeight="1">
      <c r="A750" s="203"/>
      <c r="B750" s="204"/>
      <c r="C750" s="204"/>
      <c r="D750" s="204"/>
      <c r="E750" s="204"/>
      <c r="F750" s="204"/>
      <c r="G750" s="204"/>
      <c r="H750" s="204"/>
      <c r="I750" s="204"/>
      <c r="J750" s="204"/>
      <c r="K750" s="204"/>
      <c r="L750" s="204"/>
      <c r="M750" s="204"/>
      <c r="N750" s="204"/>
      <c r="O750" s="204"/>
      <c r="P750" s="204"/>
      <c r="Q750" s="203"/>
      <c r="R750" s="203"/>
      <c r="S750" s="203"/>
      <c r="T750" s="203"/>
      <c r="U750" s="203"/>
      <c r="V750" s="203"/>
      <c r="W750" s="203"/>
      <c r="X750" s="203"/>
      <c r="Y750" s="203"/>
      <c r="Z750" s="203"/>
    </row>
    <row r="751" ht="11.25" customHeight="1">
      <c r="A751" s="203"/>
      <c r="B751" s="204"/>
      <c r="C751" s="204"/>
      <c r="D751" s="204"/>
      <c r="E751" s="204"/>
      <c r="F751" s="204"/>
      <c r="G751" s="204"/>
      <c r="H751" s="204"/>
      <c r="I751" s="204"/>
      <c r="J751" s="204"/>
      <c r="K751" s="204"/>
      <c r="L751" s="204"/>
      <c r="M751" s="204"/>
      <c r="N751" s="204"/>
      <c r="O751" s="204"/>
      <c r="P751" s="204"/>
      <c r="Q751" s="203"/>
      <c r="R751" s="203"/>
      <c r="S751" s="203"/>
      <c r="T751" s="203"/>
      <c r="U751" s="203"/>
      <c r="V751" s="203"/>
      <c r="W751" s="203"/>
      <c r="X751" s="203"/>
      <c r="Y751" s="203"/>
      <c r="Z751" s="203"/>
    </row>
    <row r="752" ht="11.25" customHeight="1">
      <c r="A752" s="203"/>
      <c r="B752" s="204"/>
      <c r="C752" s="204"/>
      <c r="D752" s="204"/>
      <c r="E752" s="204"/>
      <c r="F752" s="204"/>
      <c r="G752" s="204"/>
      <c r="H752" s="204"/>
      <c r="I752" s="204"/>
      <c r="J752" s="204"/>
      <c r="K752" s="204"/>
      <c r="L752" s="204"/>
      <c r="M752" s="204"/>
      <c r="N752" s="204"/>
      <c r="O752" s="204"/>
      <c r="P752" s="204"/>
      <c r="Q752" s="203"/>
      <c r="R752" s="203"/>
      <c r="S752" s="203"/>
      <c r="T752" s="203"/>
      <c r="U752" s="203"/>
      <c r="V752" s="203"/>
      <c r="W752" s="203"/>
      <c r="X752" s="203"/>
      <c r="Y752" s="203"/>
      <c r="Z752" s="203"/>
    </row>
    <row r="753" ht="11.25" customHeight="1">
      <c r="A753" s="203"/>
      <c r="B753" s="204"/>
      <c r="C753" s="204"/>
      <c r="D753" s="204"/>
      <c r="E753" s="204"/>
      <c r="F753" s="204"/>
      <c r="G753" s="204"/>
      <c r="H753" s="204"/>
      <c r="I753" s="204"/>
      <c r="J753" s="204"/>
      <c r="K753" s="204"/>
      <c r="L753" s="204"/>
      <c r="M753" s="204"/>
      <c r="N753" s="204"/>
      <c r="O753" s="204"/>
      <c r="P753" s="204"/>
      <c r="Q753" s="203"/>
      <c r="R753" s="203"/>
      <c r="S753" s="203"/>
      <c r="T753" s="203"/>
      <c r="U753" s="203"/>
      <c r="V753" s="203"/>
      <c r="W753" s="203"/>
      <c r="X753" s="203"/>
      <c r="Y753" s="203"/>
      <c r="Z753" s="203"/>
    </row>
    <row r="754" ht="11.25" customHeight="1">
      <c r="A754" s="203"/>
      <c r="B754" s="204"/>
      <c r="C754" s="204"/>
      <c r="D754" s="204"/>
      <c r="E754" s="204"/>
      <c r="F754" s="204"/>
      <c r="G754" s="204"/>
      <c r="H754" s="204"/>
      <c r="I754" s="204"/>
      <c r="J754" s="204"/>
      <c r="K754" s="204"/>
      <c r="L754" s="204"/>
      <c r="M754" s="204"/>
      <c r="N754" s="204"/>
      <c r="O754" s="204"/>
      <c r="P754" s="204"/>
      <c r="Q754" s="203"/>
      <c r="R754" s="203"/>
      <c r="S754" s="203"/>
      <c r="T754" s="203"/>
      <c r="U754" s="203"/>
      <c r="V754" s="203"/>
      <c r="W754" s="203"/>
      <c r="X754" s="203"/>
      <c r="Y754" s="203"/>
      <c r="Z754" s="203"/>
    </row>
    <row r="755" ht="11.25" customHeight="1">
      <c r="A755" s="203"/>
      <c r="B755" s="204"/>
      <c r="C755" s="204"/>
      <c r="D755" s="204"/>
      <c r="E755" s="204"/>
      <c r="F755" s="204"/>
      <c r="G755" s="204"/>
      <c r="H755" s="204"/>
      <c r="I755" s="204"/>
      <c r="J755" s="204"/>
      <c r="K755" s="204"/>
      <c r="L755" s="204"/>
      <c r="M755" s="204"/>
      <c r="N755" s="204"/>
      <c r="O755" s="204"/>
      <c r="P755" s="204"/>
      <c r="Q755" s="203"/>
      <c r="R755" s="203"/>
      <c r="S755" s="203"/>
      <c r="T755" s="203"/>
      <c r="U755" s="203"/>
      <c r="V755" s="203"/>
      <c r="W755" s="203"/>
      <c r="X755" s="203"/>
      <c r="Y755" s="203"/>
      <c r="Z755" s="203"/>
    </row>
    <row r="756" ht="11.25" customHeight="1">
      <c r="A756" s="203"/>
      <c r="B756" s="204"/>
      <c r="C756" s="204"/>
      <c r="D756" s="204"/>
      <c r="E756" s="204"/>
      <c r="F756" s="204"/>
      <c r="G756" s="204"/>
      <c r="H756" s="204"/>
      <c r="I756" s="204"/>
      <c r="J756" s="204"/>
      <c r="K756" s="204"/>
      <c r="L756" s="204"/>
      <c r="M756" s="204"/>
      <c r="N756" s="204"/>
      <c r="O756" s="204"/>
      <c r="P756" s="204"/>
      <c r="Q756" s="203"/>
      <c r="R756" s="203"/>
      <c r="S756" s="203"/>
      <c r="T756" s="203"/>
      <c r="U756" s="203"/>
      <c r="V756" s="203"/>
      <c r="W756" s="203"/>
      <c r="X756" s="203"/>
      <c r="Y756" s="203"/>
      <c r="Z756" s="203"/>
    </row>
    <row r="757" ht="11.25" customHeight="1">
      <c r="A757" s="203"/>
      <c r="B757" s="204"/>
      <c r="C757" s="204"/>
      <c r="D757" s="204"/>
      <c r="E757" s="204"/>
      <c r="F757" s="204"/>
      <c r="G757" s="204"/>
      <c r="H757" s="204"/>
      <c r="I757" s="204"/>
      <c r="J757" s="204"/>
      <c r="K757" s="204"/>
      <c r="L757" s="204"/>
      <c r="M757" s="204"/>
      <c r="N757" s="204"/>
      <c r="O757" s="204"/>
      <c r="P757" s="204"/>
      <c r="Q757" s="203"/>
      <c r="R757" s="203"/>
      <c r="S757" s="203"/>
      <c r="T757" s="203"/>
      <c r="U757" s="203"/>
      <c r="V757" s="203"/>
      <c r="W757" s="203"/>
      <c r="X757" s="203"/>
      <c r="Y757" s="203"/>
      <c r="Z757" s="203"/>
    </row>
    <row r="758" ht="11.25" customHeight="1">
      <c r="A758" s="203"/>
      <c r="B758" s="204"/>
      <c r="C758" s="204"/>
      <c r="D758" s="204"/>
      <c r="E758" s="204"/>
      <c r="F758" s="204"/>
      <c r="G758" s="204"/>
      <c r="H758" s="204"/>
      <c r="I758" s="204"/>
      <c r="J758" s="204"/>
      <c r="K758" s="204"/>
      <c r="L758" s="204"/>
      <c r="M758" s="204"/>
      <c r="N758" s="204"/>
      <c r="O758" s="204"/>
      <c r="P758" s="204"/>
      <c r="Q758" s="203"/>
      <c r="R758" s="203"/>
      <c r="S758" s="203"/>
      <c r="T758" s="203"/>
      <c r="U758" s="203"/>
      <c r="V758" s="203"/>
      <c r="W758" s="203"/>
      <c r="X758" s="203"/>
      <c r="Y758" s="203"/>
      <c r="Z758" s="203"/>
    </row>
    <row r="759" ht="11.25" customHeight="1">
      <c r="A759" s="203"/>
      <c r="B759" s="204"/>
      <c r="C759" s="204"/>
      <c r="D759" s="204"/>
      <c r="E759" s="204"/>
      <c r="F759" s="204"/>
      <c r="G759" s="204"/>
      <c r="H759" s="204"/>
      <c r="I759" s="204"/>
      <c r="J759" s="204"/>
      <c r="K759" s="204"/>
      <c r="L759" s="204"/>
      <c r="M759" s="204"/>
      <c r="N759" s="204"/>
      <c r="O759" s="204"/>
      <c r="P759" s="204"/>
      <c r="Q759" s="203"/>
      <c r="R759" s="203"/>
      <c r="S759" s="203"/>
      <c r="T759" s="203"/>
      <c r="U759" s="203"/>
      <c r="V759" s="203"/>
      <c r="W759" s="203"/>
      <c r="X759" s="203"/>
      <c r="Y759" s="203"/>
      <c r="Z759" s="203"/>
    </row>
    <row r="760" ht="11.25" customHeight="1">
      <c r="A760" s="203"/>
      <c r="B760" s="204"/>
      <c r="C760" s="204"/>
      <c r="D760" s="204"/>
      <c r="E760" s="204"/>
      <c r="F760" s="204"/>
      <c r="G760" s="204"/>
      <c r="H760" s="204"/>
      <c r="I760" s="204"/>
      <c r="J760" s="204"/>
      <c r="K760" s="204"/>
      <c r="L760" s="204"/>
      <c r="M760" s="204"/>
      <c r="N760" s="204"/>
      <c r="O760" s="204"/>
      <c r="P760" s="204"/>
      <c r="Q760" s="203"/>
      <c r="R760" s="203"/>
      <c r="S760" s="203"/>
      <c r="T760" s="203"/>
      <c r="U760" s="203"/>
      <c r="V760" s="203"/>
      <c r="W760" s="203"/>
      <c r="X760" s="203"/>
      <c r="Y760" s="203"/>
      <c r="Z760" s="203"/>
    </row>
    <row r="761" ht="11.25" customHeight="1">
      <c r="A761" s="203"/>
      <c r="B761" s="204"/>
      <c r="C761" s="204"/>
      <c r="D761" s="204"/>
      <c r="E761" s="204"/>
      <c r="F761" s="204"/>
      <c r="G761" s="204"/>
      <c r="H761" s="204"/>
      <c r="I761" s="204"/>
      <c r="J761" s="204"/>
      <c r="K761" s="204"/>
      <c r="L761" s="204"/>
      <c r="M761" s="204"/>
      <c r="N761" s="204"/>
      <c r="O761" s="204"/>
      <c r="P761" s="204"/>
      <c r="Q761" s="203"/>
      <c r="R761" s="203"/>
      <c r="S761" s="203"/>
      <c r="T761" s="203"/>
      <c r="U761" s="203"/>
      <c r="V761" s="203"/>
      <c r="W761" s="203"/>
      <c r="X761" s="203"/>
      <c r="Y761" s="203"/>
      <c r="Z761" s="203"/>
    </row>
    <row r="762" ht="11.25" customHeight="1">
      <c r="A762" s="203"/>
      <c r="B762" s="204"/>
      <c r="C762" s="204"/>
      <c r="D762" s="204"/>
      <c r="E762" s="204"/>
      <c r="F762" s="204"/>
      <c r="G762" s="204"/>
      <c r="H762" s="204"/>
      <c r="I762" s="204"/>
      <c r="J762" s="204"/>
      <c r="K762" s="204"/>
      <c r="L762" s="204"/>
      <c r="M762" s="204"/>
      <c r="N762" s="204"/>
      <c r="O762" s="204"/>
      <c r="P762" s="204"/>
      <c r="Q762" s="203"/>
      <c r="R762" s="203"/>
      <c r="S762" s="203"/>
      <c r="T762" s="203"/>
      <c r="U762" s="203"/>
      <c r="V762" s="203"/>
      <c r="W762" s="203"/>
      <c r="X762" s="203"/>
      <c r="Y762" s="203"/>
      <c r="Z762" s="203"/>
    </row>
    <row r="763" ht="11.25" customHeight="1">
      <c r="A763" s="203"/>
      <c r="B763" s="204"/>
      <c r="C763" s="204"/>
      <c r="D763" s="204"/>
      <c r="E763" s="204"/>
      <c r="F763" s="204"/>
      <c r="G763" s="204"/>
      <c r="H763" s="204"/>
      <c r="I763" s="204"/>
      <c r="J763" s="204"/>
      <c r="K763" s="204"/>
      <c r="L763" s="204"/>
      <c r="M763" s="204"/>
      <c r="N763" s="204"/>
      <c r="O763" s="204"/>
      <c r="P763" s="204"/>
      <c r="Q763" s="203"/>
      <c r="R763" s="203"/>
      <c r="S763" s="203"/>
      <c r="T763" s="203"/>
      <c r="U763" s="203"/>
      <c r="V763" s="203"/>
      <c r="W763" s="203"/>
      <c r="X763" s="203"/>
      <c r="Y763" s="203"/>
      <c r="Z763" s="203"/>
    </row>
    <row r="764" ht="11.25" customHeight="1">
      <c r="A764" s="203"/>
      <c r="B764" s="204"/>
      <c r="C764" s="204"/>
      <c r="D764" s="204"/>
      <c r="E764" s="204"/>
      <c r="F764" s="204"/>
      <c r="G764" s="204"/>
      <c r="H764" s="204"/>
      <c r="I764" s="204"/>
      <c r="J764" s="204"/>
      <c r="K764" s="204"/>
      <c r="L764" s="204"/>
      <c r="M764" s="204"/>
      <c r="N764" s="204"/>
      <c r="O764" s="204"/>
      <c r="P764" s="204"/>
      <c r="Q764" s="203"/>
      <c r="R764" s="203"/>
      <c r="S764" s="203"/>
      <c r="T764" s="203"/>
      <c r="U764" s="203"/>
      <c r="V764" s="203"/>
      <c r="W764" s="203"/>
      <c r="X764" s="203"/>
      <c r="Y764" s="203"/>
      <c r="Z764" s="203"/>
    </row>
    <row r="765" ht="11.25" customHeight="1">
      <c r="A765" s="203"/>
      <c r="B765" s="204"/>
      <c r="C765" s="204"/>
      <c r="D765" s="204"/>
      <c r="E765" s="204"/>
      <c r="F765" s="204"/>
      <c r="G765" s="204"/>
      <c r="H765" s="204"/>
      <c r="I765" s="204"/>
      <c r="J765" s="204"/>
      <c r="K765" s="204"/>
      <c r="L765" s="204"/>
      <c r="M765" s="204"/>
      <c r="N765" s="204"/>
      <c r="O765" s="204"/>
      <c r="P765" s="204"/>
      <c r="Q765" s="203"/>
      <c r="R765" s="203"/>
      <c r="S765" s="203"/>
      <c r="T765" s="203"/>
      <c r="U765" s="203"/>
      <c r="V765" s="203"/>
      <c r="W765" s="203"/>
      <c r="X765" s="203"/>
      <c r="Y765" s="203"/>
      <c r="Z765" s="203"/>
    </row>
    <row r="766" ht="11.25" customHeight="1">
      <c r="A766" s="203"/>
      <c r="B766" s="204"/>
      <c r="C766" s="204"/>
      <c r="D766" s="204"/>
      <c r="E766" s="204"/>
      <c r="F766" s="204"/>
      <c r="G766" s="204"/>
      <c r="H766" s="204"/>
      <c r="I766" s="204"/>
      <c r="J766" s="204"/>
      <c r="K766" s="204"/>
      <c r="L766" s="204"/>
      <c r="M766" s="204"/>
      <c r="N766" s="204"/>
      <c r="O766" s="204"/>
      <c r="P766" s="204"/>
      <c r="Q766" s="203"/>
      <c r="R766" s="203"/>
      <c r="S766" s="203"/>
      <c r="T766" s="203"/>
      <c r="U766" s="203"/>
      <c r="V766" s="203"/>
      <c r="W766" s="203"/>
      <c r="X766" s="203"/>
      <c r="Y766" s="203"/>
      <c r="Z766" s="203"/>
    </row>
    <row r="767" ht="11.25" customHeight="1">
      <c r="A767" s="203"/>
      <c r="B767" s="204"/>
      <c r="C767" s="204"/>
      <c r="D767" s="204"/>
      <c r="E767" s="204"/>
      <c r="F767" s="204"/>
      <c r="G767" s="204"/>
      <c r="H767" s="204"/>
      <c r="I767" s="204"/>
      <c r="J767" s="204"/>
      <c r="K767" s="204"/>
      <c r="L767" s="204"/>
      <c r="M767" s="204"/>
      <c r="N767" s="204"/>
      <c r="O767" s="204"/>
      <c r="P767" s="204"/>
      <c r="Q767" s="203"/>
      <c r="R767" s="203"/>
      <c r="S767" s="203"/>
      <c r="T767" s="203"/>
      <c r="U767" s="203"/>
      <c r="V767" s="203"/>
      <c r="W767" s="203"/>
      <c r="X767" s="203"/>
      <c r="Y767" s="203"/>
      <c r="Z767" s="203"/>
    </row>
    <row r="768" ht="11.25" customHeight="1">
      <c r="A768" s="203"/>
      <c r="B768" s="204"/>
      <c r="C768" s="204"/>
      <c r="D768" s="204"/>
      <c r="E768" s="204"/>
      <c r="F768" s="204"/>
      <c r="G768" s="204"/>
      <c r="H768" s="204"/>
      <c r="I768" s="204"/>
      <c r="J768" s="204"/>
      <c r="K768" s="204"/>
      <c r="L768" s="204"/>
      <c r="M768" s="204"/>
      <c r="N768" s="204"/>
      <c r="O768" s="204"/>
      <c r="P768" s="204"/>
      <c r="Q768" s="203"/>
      <c r="R768" s="203"/>
      <c r="S768" s="203"/>
      <c r="T768" s="203"/>
      <c r="U768" s="203"/>
      <c r="V768" s="203"/>
      <c r="W768" s="203"/>
      <c r="X768" s="203"/>
      <c r="Y768" s="203"/>
      <c r="Z768" s="203"/>
    </row>
    <row r="769" ht="11.25" customHeight="1">
      <c r="A769" s="203"/>
      <c r="B769" s="204"/>
      <c r="C769" s="204"/>
      <c r="D769" s="204"/>
      <c r="E769" s="204"/>
      <c r="F769" s="204"/>
      <c r="G769" s="204"/>
      <c r="H769" s="204"/>
      <c r="I769" s="204"/>
      <c r="J769" s="204"/>
      <c r="K769" s="204"/>
      <c r="L769" s="204"/>
      <c r="M769" s="204"/>
      <c r="N769" s="204"/>
      <c r="O769" s="204"/>
      <c r="P769" s="204"/>
      <c r="Q769" s="203"/>
      <c r="R769" s="203"/>
      <c r="S769" s="203"/>
      <c r="T769" s="203"/>
      <c r="U769" s="203"/>
      <c r="V769" s="203"/>
      <c r="W769" s="203"/>
      <c r="X769" s="203"/>
      <c r="Y769" s="203"/>
      <c r="Z769" s="203"/>
    </row>
    <row r="770" ht="11.25" customHeight="1">
      <c r="A770" s="203"/>
      <c r="B770" s="204"/>
      <c r="C770" s="204"/>
      <c r="D770" s="204"/>
      <c r="E770" s="204"/>
      <c r="F770" s="204"/>
      <c r="G770" s="204"/>
      <c r="H770" s="204"/>
      <c r="I770" s="204"/>
      <c r="J770" s="204"/>
      <c r="K770" s="204"/>
      <c r="L770" s="204"/>
      <c r="M770" s="204"/>
      <c r="N770" s="204"/>
      <c r="O770" s="204"/>
      <c r="P770" s="204"/>
      <c r="Q770" s="203"/>
      <c r="R770" s="203"/>
      <c r="S770" s="203"/>
      <c r="T770" s="203"/>
      <c r="U770" s="203"/>
      <c r="V770" s="203"/>
      <c r="W770" s="203"/>
      <c r="X770" s="203"/>
      <c r="Y770" s="203"/>
      <c r="Z770" s="203"/>
    </row>
    <row r="771" ht="11.25" customHeight="1">
      <c r="A771" s="203"/>
      <c r="B771" s="204"/>
      <c r="C771" s="204"/>
      <c r="D771" s="204"/>
      <c r="E771" s="204"/>
      <c r="F771" s="204"/>
      <c r="G771" s="204"/>
      <c r="H771" s="204"/>
      <c r="I771" s="204"/>
      <c r="J771" s="204"/>
      <c r="K771" s="204"/>
      <c r="L771" s="204"/>
      <c r="M771" s="204"/>
      <c r="N771" s="204"/>
      <c r="O771" s="204"/>
      <c r="P771" s="204"/>
      <c r="Q771" s="203"/>
      <c r="R771" s="203"/>
      <c r="S771" s="203"/>
      <c r="T771" s="203"/>
      <c r="U771" s="203"/>
      <c r="V771" s="203"/>
      <c r="W771" s="203"/>
      <c r="X771" s="203"/>
      <c r="Y771" s="203"/>
      <c r="Z771" s="203"/>
    </row>
    <row r="772" ht="11.25" customHeight="1">
      <c r="A772" s="203"/>
      <c r="B772" s="204"/>
      <c r="C772" s="204"/>
      <c r="D772" s="204"/>
      <c r="E772" s="204"/>
      <c r="F772" s="204"/>
      <c r="G772" s="204"/>
      <c r="H772" s="204"/>
      <c r="I772" s="204"/>
      <c r="J772" s="204"/>
      <c r="K772" s="204"/>
      <c r="L772" s="204"/>
      <c r="M772" s="204"/>
      <c r="N772" s="204"/>
      <c r="O772" s="204"/>
      <c r="P772" s="204"/>
      <c r="Q772" s="203"/>
      <c r="R772" s="203"/>
      <c r="S772" s="203"/>
      <c r="T772" s="203"/>
      <c r="U772" s="203"/>
      <c r="V772" s="203"/>
      <c r="W772" s="203"/>
      <c r="X772" s="203"/>
      <c r="Y772" s="203"/>
      <c r="Z772" s="203"/>
    </row>
    <row r="773" ht="11.25" customHeight="1">
      <c r="A773" s="203"/>
      <c r="B773" s="204"/>
      <c r="C773" s="204"/>
      <c r="D773" s="204"/>
      <c r="E773" s="204"/>
      <c r="F773" s="204"/>
      <c r="G773" s="204"/>
      <c r="H773" s="204"/>
      <c r="I773" s="204"/>
      <c r="J773" s="204"/>
      <c r="K773" s="204"/>
      <c r="L773" s="204"/>
      <c r="M773" s="204"/>
      <c r="N773" s="204"/>
      <c r="O773" s="204"/>
      <c r="P773" s="204"/>
      <c r="Q773" s="203"/>
      <c r="R773" s="203"/>
      <c r="S773" s="203"/>
      <c r="T773" s="203"/>
      <c r="U773" s="203"/>
      <c r="V773" s="203"/>
      <c r="W773" s="203"/>
      <c r="X773" s="203"/>
      <c r="Y773" s="203"/>
      <c r="Z773" s="203"/>
    </row>
    <row r="774" ht="11.25" customHeight="1">
      <c r="A774" s="203"/>
      <c r="B774" s="204"/>
      <c r="C774" s="204"/>
      <c r="D774" s="204"/>
      <c r="E774" s="204"/>
      <c r="F774" s="204"/>
      <c r="G774" s="204"/>
      <c r="H774" s="204"/>
      <c r="I774" s="204"/>
      <c r="J774" s="204"/>
      <c r="K774" s="204"/>
      <c r="L774" s="204"/>
      <c r="M774" s="204"/>
      <c r="N774" s="204"/>
      <c r="O774" s="204"/>
      <c r="P774" s="204"/>
      <c r="Q774" s="203"/>
      <c r="R774" s="203"/>
      <c r="S774" s="203"/>
      <c r="T774" s="203"/>
      <c r="U774" s="203"/>
      <c r="V774" s="203"/>
      <c r="W774" s="203"/>
      <c r="X774" s="203"/>
      <c r="Y774" s="203"/>
      <c r="Z774" s="203"/>
    </row>
    <row r="775" ht="11.25" customHeight="1">
      <c r="A775" s="203"/>
      <c r="B775" s="204"/>
      <c r="C775" s="204"/>
      <c r="D775" s="204"/>
      <c r="E775" s="204"/>
      <c r="F775" s="204"/>
      <c r="G775" s="204"/>
      <c r="H775" s="204"/>
      <c r="I775" s="204"/>
      <c r="J775" s="204"/>
      <c r="K775" s="204"/>
      <c r="L775" s="204"/>
      <c r="M775" s="204"/>
      <c r="N775" s="204"/>
      <c r="O775" s="204"/>
      <c r="P775" s="204"/>
      <c r="Q775" s="203"/>
      <c r="R775" s="203"/>
      <c r="S775" s="203"/>
      <c r="T775" s="203"/>
      <c r="U775" s="203"/>
      <c r="V775" s="203"/>
      <c r="W775" s="203"/>
      <c r="X775" s="203"/>
      <c r="Y775" s="203"/>
      <c r="Z775" s="203"/>
    </row>
    <row r="776" ht="11.25" customHeight="1">
      <c r="A776" s="203"/>
      <c r="B776" s="204"/>
      <c r="C776" s="204"/>
      <c r="D776" s="204"/>
      <c r="E776" s="204"/>
      <c r="F776" s="204"/>
      <c r="G776" s="204"/>
      <c r="H776" s="204"/>
      <c r="I776" s="204"/>
      <c r="J776" s="204"/>
      <c r="K776" s="204"/>
      <c r="L776" s="204"/>
      <c r="M776" s="204"/>
      <c r="N776" s="204"/>
      <c r="O776" s="204"/>
      <c r="P776" s="204"/>
      <c r="Q776" s="203"/>
      <c r="R776" s="203"/>
      <c r="S776" s="203"/>
      <c r="T776" s="203"/>
      <c r="U776" s="203"/>
      <c r="V776" s="203"/>
      <c r="W776" s="203"/>
      <c r="X776" s="203"/>
      <c r="Y776" s="203"/>
      <c r="Z776" s="203"/>
    </row>
    <row r="777" ht="11.25" customHeight="1">
      <c r="A777" s="203"/>
      <c r="B777" s="204"/>
      <c r="C777" s="204"/>
      <c r="D777" s="204"/>
      <c r="E777" s="204"/>
      <c r="F777" s="204"/>
      <c r="G777" s="204"/>
      <c r="H777" s="204"/>
      <c r="I777" s="204"/>
      <c r="J777" s="204"/>
      <c r="K777" s="204"/>
      <c r="L777" s="204"/>
      <c r="M777" s="204"/>
      <c r="N777" s="204"/>
      <c r="O777" s="204"/>
      <c r="P777" s="204"/>
      <c r="Q777" s="203"/>
      <c r="R777" s="203"/>
      <c r="S777" s="203"/>
      <c r="T777" s="203"/>
      <c r="U777" s="203"/>
      <c r="V777" s="203"/>
      <c r="W777" s="203"/>
      <c r="X777" s="203"/>
      <c r="Y777" s="203"/>
      <c r="Z777" s="203"/>
    </row>
    <row r="778" ht="11.25" customHeight="1">
      <c r="A778" s="203"/>
      <c r="B778" s="204"/>
      <c r="C778" s="204"/>
      <c r="D778" s="204"/>
      <c r="E778" s="204"/>
      <c r="F778" s="204"/>
      <c r="G778" s="204"/>
      <c r="H778" s="204"/>
      <c r="I778" s="204"/>
      <c r="J778" s="204"/>
      <c r="K778" s="204"/>
      <c r="L778" s="204"/>
      <c r="M778" s="204"/>
      <c r="N778" s="204"/>
      <c r="O778" s="204"/>
      <c r="P778" s="204"/>
      <c r="Q778" s="203"/>
      <c r="R778" s="203"/>
      <c r="S778" s="203"/>
      <c r="T778" s="203"/>
      <c r="U778" s="203"/>
      <c r="V778" s="203"/>
      <c r="W778" s="203"/>
      <c r="X778" s="203"/>
      <c r="Y778" s="203"/>
      <c r="Z778" s="203"/>
    </row>
    <row r="779" ht="11.25" customHeight="1">
      <c r="A779" s="203"/>
      <c r="B779" s="204"/>
      <c r="C779" s="204"/>
      <c r="D779" s="204"/>
      <c r="E779" s="204"/>
      <c r="F779" s="204"/>
      <c r="G779" s="204"/>
      <c r="H779" s="204"/>
      <c r="I779" s="204"/>
      <c r="J779" s="204"/>
      <c r="K779" s="204"/>
      <c r="L779" s="204"/>
      <c r="M779" s="204"/>
      <c r="N779" s="204"/>
      <c r="O779" s="204"/>
      <c r="P779" s="204"/>
      <c r="Q779" s="203"/>
      <c r="R779" s="203"/>
      <c r="S779" s="203"/>
      <c r="T779" s="203"/>
      <c r="U779" s="203"/>
      <c r="V779" s="203"/>
      <c r="W779" s="203"/>
      <c r="X779" s="203"/>
      <c r="Y779" s="203"/>
      <c r="Z779" s="203"/>
    </row>
    <row r="780" ht="11.25" customHeight="1">
      <c r="A780" s="203"/>
      <c r="B780" s="204"/>
      <c r="C780" s="204"/>
      <c r="D780" s="204"/>
      <c r="E780" s="204"/>
      <c r="F780" s="204"/>
      <c r="G780" s="204"/>
      <c r="H780" s="204"/>
      <c r="I780" s="204"/>
      <c r="J780" s="204"/>
      <c r="K780" s="204"/>
      <c r="L780" s="204"/>
      <c r="M780" s="204"/>
      <c r="N780" s="204"/>
      <c r="O780" s="204"/>
      <c r="P780" s="204"/>
      <c r="Q780" s="203"/>
      <c r="R780" s="203"/>
      <c r="S780" s="203"/>
      <c r="T780" s="203"/>
      <c r="U780" s="203"/>
      <c r="V780" s="203"/>
      <c r="W780" s="203"/>
      <c r="X780" s="203"/>
      <c r="Y780" s="203"/>
      <c r="Z780" s="203"/>
    </row>
    <row r="781" ht="11.25" customHeight="1">
      <c r="A781" s="203"/>
      <c r="B781" s="204"/>
      <c r="C781" s="204"/>
      <c r="D781" s="204"/>
      <c r="E781" s="204"/>
      <c r="F781" s="204"/>
      <c r="G781" s="204"/>
      <c r="H781" s="204"/>
      <c r="I781" s="204"/>
      <c r="J781" s="204"/>
      <c r="K781" s="204"/>
      <c r="L781" s="204"/>
      <c r="M781" s="204"/>
      <c r="N781" s="204"/>
      <c r="O781" s="204"/>
      <c r="P781" s="204"/>
      <c r="Q781" s="203"/>
      <c r="R781" s="203"/>
      <c r="S781" s="203"/>
      <c r="T781" s="203"/>
      <c r="U781" s="203"/>
      <c r="V781" s="203"/>
      <c r="W781" s="203"/>
      <c r="X781" s="203"/>
      <c r="Y781" s="203"/>
      <c r="Z781" s="203"/>
    </row>
    <row r="782" ht="11.25" customHeight="1">
      <c r="A782" s="203"/>
      <c r="B782" s="204"/>
      <c r="C782" s="204"/>
      <c r="D782" s="204"/>
      <c r="E782" s="204"/>
      <c r="F782" s="204"/>
      <c r="G782" s="204"/>
      <c r="H782" s="204"/>
      <c r="I782" s="204"/>
      <c r="J782" s="204"/>
      <c r="K782" s="204"/>
      <c r="L782" s="204"/>
      <c r="M782" s="204"/>
      <c r="N782" s="204"/>
      <c r="O782" s="204"/>
      <c r="P782" s="204"/>
      <c r="Q782" s="203"/>
      <c r="R782" s="203"/>
      <c r="S782" s="203"/>
      <c r="T782" s="203"/>
      <c r="U782" s="203"/>
      <c r="V782" s="203"/>
      <c r="W782" s="203"/>
      <c r="X782" s="203"/>
      <c r="Y782" s="203"/>
      <c r="Z782" s="203"/>
    </row>
    <row r="783" ht="11.25" customHeight="1">
      <c r="A783" s="203"/>
      <c r="B783" s="204"/>
      <c r="C783" s="204"/>
      <c r="D783" s="204"/>
      <c r="E783" s="204"/>
      <c r="F783" s="204"/>
      <c r="G783" s="204"/>
      <c r="H783" s="204"/>
      <c r="I783" s="204"/>
      <c r="J783" s="204"/>
      <c r="K783" s="204"/>
      <c r="L783" s="204"/>
      <c r="M783" s="204"/>
      <c r="N783" s="204"/>
      <c r="O783" s="204"/>
      <c r="P783" s="204"/>
      <c r="Q783" s="203"/>
      <c r="R783" s="203"/>
      <c r="S783" s="203"/>
      <c r="T783" s="203"/>
      <c r="U783" s="203"/>
      <c r="V783" s="203"/>
      <c r="W783" s="203"/>
      <c r="X783" s="203"/>
      <c r="Y783" s="203"/>
      <c r="Z783" s="203"/>
    </row>
    <row r="784" ht="11.25" customHeight="1">
      <c r="A784" s="203"/>
      <c r="B784" s="204"/>
      <c r="C784" s="204"/>
      <c r="D784" s="204"/>
      <c r="E784" s="204"/>
      <c r="F784" s="204"/>
      <c r="G784" s="204"/>
      <c r="H784" s="204"/>
      <c r="I784" s="204"/>
      <c r="J784" s="204"/>
      <c r="K784" s="204"/>
      <c r="L784" s="204"/>
      <c r="M784" s="204"/>
      <c r="N784" s="204"/>
      <c r="O784" s="204"/>
      <c r="P784" s="204"/>
      <c r="Q784" s="203"/>
      <c r="R784" s="203"/>
      <c r="S784" s="203"/>
      <c r="T784" s="203"/>
      <c r="U784" s="203"/>
      <c r="V784" s="203"/>
      <c r="W784" s="203"/>
      <c r="X784" s="203"/>
      <c r="Y784" s="203"/>
      <c r="Z784" s="203"/>
    </row>
    <row r="785" ht="11.25" customHeight="1">
      <c r="A785" s="203"/>
      <c r="B785" s="204"/>
      <c r="C785" s="204"/>
      <c r="D785" s="204"/>
      <c r="E785" s="204"/>
      <c r="F785" s="204"/>
      <c r="G785" s="204"/>
      <c r="H785" s="204"/>
      <c r="I785" s="204"/>
      <c r="J785" s="204"/>
      <c r="K785" s="204"/>
      <c r="L785" s="204"/>
      <c r="M785" s="204"/>
      <c r="N785" s="204"/>
      <c r="O785" s="204"/>
      <c r="P785" s="204"/>
      <c r="Q785" s="203"/>
      <c r="R785" s="203"/>
      <c r="S785" s="203"/>
      <c r="T785" s="203"/>
      <c r="U785" s="203"/>
      <c r="V785" s="203"/>
      <c r="W785" s="203"/>
      <c r="X785" s="203"/>
      <c r="Y785" s="203"/>
      <c r="Z785" s="203"/>
    </row>
    <row r="786" ht="11.25" customHeight="1">
      <c r="A786" s="203"/>
      <c r="B786" s="204"/>
      <c r="C786" s="204"/>
      <c r="D786" s="204"/>
      <c r="E786" s="204"/>
      <c r="F786" s="204"/>
      <c r="G786" s="204"/>
      <c r="H786" s="204"/>
      <c r="I786" s="204"/>
      <c r="J786" s="204"/>
      <c r="K786" s="204"/>
      <c r="L786" s="204"/>
      <c r="M786" s="204"/>
      <c r="N786" s="204"/>
      <c r="O786" s="204"/>
      <c r="P786" s="204"/>
      <c r="Q786" s="203"/>
      <c r="R786" s="203"/>
      <c r="S786" s="203"/>
      <c r="T786" s="203"/>
      <c r="U786" s="203"/>
      <c r="V786" s="203"/>
      <c r="W786" s="203"/>
      <c r="X786" s="203"/>
      <c r="Y786" s="203"/>
      <c r="Z786" s="203"/>
    </row>
    <row r="787" ht="11.25" customHeight="1">
      <c r="A787" s="203"/>
      <c r="B787" s="204"/>
      <c r="C787" s="204"/>
      <c r="D787" s="204"/>
      <c r="E787" s="204"/>
      <c r="F787" s="204"/>
      <c r="G787" s="204"/>
      <c r="H787" s="204"/>
      <c r="I787" s="204"/>
      <c r="J787" s="204"/>
      <c r="K787" s="204"/>
      <c r="L787" s="204"/>
      <c r="M787" s="204"/>
      <c r="N787" s="204"/>
      <c r="O787" s="204"/>
      <c r="P787" s="204"/>
      <c r="Q787" s="203"/>
      <c r="R787" s="203"/>
      <c r="S787" s="203"/>
      <c r="T787" s="203"/>
      <c r="U787" s="203"/>
      <c r="V787" s="203"/>
      <c r="W787" s="203"/>
      <c r="X787" s="203"/>
      <c r="Y787" s="203"/>
      <c r="Z787" s="203"/>
    </row>
    <row r="788" ht="11.25" customHeight="1">
      <c r="A788" s="203"/>
      <c r="B788" s="204"/>
      <c r="C788" s="204"/>
      <c r="D788" s="204"/>
      <c r="E788" s="204"/>
      <c r="F788" s="204"/>
      <c r="G788" s="204"/>
      <c r="H788" s="204"/>
      <c r="I788" s="204"/>
      <c r="J788" s="204"/>
      <c r="K788" s="204"/>
      <c r="L788" s="204"/>
      <c r="M788" s="204"/>
      <c r="N788" s="204"/>
      <c r="O788" s="204"/>
      <c r="P788" s="204"/>
      <c r="Q788" s="203"/>
      <c r="R788" s="203"/>
      <c r="S788" s="203"/>
      <c r="T788" s="203"/>
      <c r="U788" s="203"/>
      <c r="V788" s="203"/>
      <c r="W788" s="203"/>
      <c r="X788" s="203"/>
      <c r="Y788" s="203"/>
      <c r="Z788" s="203"/>
    </row>
    <row r="789" ht="11.25" customHeight="1">
      <c r="A789" s="203"/>
      <c r="B789" s="204"/>
      <c r="C789" s="204"/>
      <c r="D789" s="204"/>
      <c r="E789" s="204"/>
      <c r="F789" s="204"/>
      <c r="G789" s="204"/>
      <c r="H789" s="204"/>
      <c r="I789" s="204"/>
      <c r="J789" s="204"/>
      <c r="K789" s="204"/>
      <c r="L789" s="204"/>
      <c r="M789" s="204"/>
      <c r="N789" s="204"/>
      <c r="O789" s="204"/>
      <c r="P789" s="204"/>
      <c r="Q789" s="203"/>
      <c r="R789" s="203"/>
      <c r="S789" s="203"/>
      <c r="T789" s="203"/>
      <c r="U789" s="203"/>
      <c r="V789" s="203"/>
      <c r="W789" s="203"/>
      <c r="X789" s="203"/>
      <c r="Y789" s="203"/>
      <c r="Z789" s="203"/>
    </row>
    <row r="790" ht="11.25" customHeight="1">
      <c r="A790" s="203"/>
      <c r="B790" s="204"/>
      <c r="C790" s="204"/>
      <c r="D790" s="204"/>
      <c r="E790" s="204"/>
      <c r="F790" s="204"/>
      <c r="G790" s="204"/>
      <c r="H790" s="204"/>
      <c r="I790" s="204"/>
      <c r="J790" s="204"/>
      <c r="K790" s="204"/>
      <c r="L790" s="204"/>
      <c r="M790" s="204"/>
      <c r="N790" s="204"/>
      <c r="O790" s="204"/>
      <c r="P790" s="204"/>
      <c r="Q790" s="203"/>
      <c r="R790" s="203"/>
      <c r="S790" s="203"/>
      <c r="T790" s="203"/>
      <c r="U790" s="203"/>
      <c r="V790" s="203"/>
      <c r="W790" s="203"/>
      <c r="X790" s="203"/>
      <c r="Y790" s="203"/>
      <c r="Z790" s="203"/>
    </row>
    <row r="791" ht="11.25" customHeight="1">
      <c r="A791" s="203"/>
      <c r="B791" s="204"/>
      <c r="C791" s="204"/>
      <c r="D791" s="204"/>
      <c r="E791" s="204"/>
      <c r="F791" s="204"/>
      <c r="G791" s="204"/>
      <c r="H791" s="204"/>
      <c r="I791" s="204"/>
      <c r="J791" s="204"/>
      <c r="K791" s="204"/>
      <c r="L791" s="204"/>
      <c r="M791" s="204"/>
      <c r="N791" s="204"/>
      <c r="O791" s="204"/>
      <c r="P791" s="204"/>
      <c r="Q791" s="203"/>
      <c r="R791" s="203"/>
      <c r="S791" s="203"/>
      <c r="T791" s="203"/>
      <c r="U791" s="203"/>
      <c r="V791" s="203"/>
      <c r="W791" s="203"/>
      <c r="X791" s="203"/>
      <c r="Y791" s="203"/>
      <c r="Z791" s="203"/>
    </row>
    <row r="792" ht="11.25" customHeight="1">
      <c r="A792" s="203"/>
      <c r="B792" s="204"/>
      <c r="C792" s="204"/>
      <c r="D792" s="204"/>
      <c r="E792" s="204"/>
      <c r="F792" s="204"/>
      <c r="G792" s="204"/>
      <c r="H792" s="204"/>
      <c r="I792" s="204"/>
      <c r="J792" s="204"/>
      <c r="K792" s="204"/>
      <c r="L792" s="204"/>
      <c r="M792" s="204"/>
      <c r="N792" s="204"/>
      <c r="O792" s="204"/>
      <c r="P792" s="204"/>
      <c r="Q792" s="203"/>
      <c r="R792" s="203"/>
      <c r="S792" s="203"/>
      <c r="T792" s="203"/>
      <c r="U792" s="203"/>
      <c r="V792" s="203"/>
      <c r="W792" s="203"/>
      <c r="X792" s="203"/>
      <c r="Y792" s="203"/>
      <c r="Z792" s="203"/>
    </row>
    <row r="793" ht="11.25" customHeight="1">
      <c r="A793" s="203"/>
      <c r="B793" s="204"/>
      <c r="C793" s="204"/>
      <c r="D793" s="204"/>
      <c r="E793" s="204"/>
      <c r="F793" s="204"/>
      <c r="G793" s="204"/>
      <c r="H793" s="204"/>
      <c r="I793" s="204"/>
      <c r="J793" s="204"/>
      <c r="K793" s="204"/>
      <c r="L793" s="204"/>
      <c r="M793" s="204"/>
      <c r="N793" s="204"/>
      <c r="O793" s="204"/>
      <c r="P793" s="204"/>
      <c r="Q793" s="203"/>
      <c r="R793" s="203"/>
      <c r="S793" s="203"/>
      <c r="T793" s="203"/>
      <c r="U793" s="203"/>
      <c r="V793" s="203"/>
      <c r="W793" s="203"/>
      <c r="X793" s="203"/>
      <c r="Y793" s="203"/>
      <c r="Z793" s="203"/>
    </row>
    <row r="794" ht="11.25" customHeight="1">
      <c r="A794" s="203"/>
      <c r="B794" s="204"/>
      <c r="C794" s="204"/>
      <c r="D794" s="204"/>
      <c r="E794" s="204"/>
      <c r="F794" s="204"/>
      <c r="G794" s="204"/>
      <c r="H794" s="204"/>
      <c r="I794" s="204"/>
      <c r="J794" s="204"/>
      <c r="K794" s="204"/>
      <c r="L794" s="204"/>
      <c r="M794" s="204"/>
      <c r="N794" s="204"/>
      <c r="O794" s="204"/>
      <c r="P794" s="204"/>
      <c r="Q794" s="203"/>
      <c r="R794" s="203"/>
      <c r="S794" s="203"/>
      <c r="T794" s="203"/>
      <c r="U794" s="203"/>
      <c r="V794" s="203"/>
      <c r="W794" s="203"/>
      <c r="X794" s="203"/>
      <c r="Y794" s="203"/>
      <c r="Z794" s="203"/>
    </row>
    <row r="795" ht="11.25" customHeight="1">
      <c r="A795" s="203"/>
      <c r="B795" s="204"/>
      <c r="C795" s="204"/>
      <c r="D795" s="204"/>
      <c r="E795" s="204"/>
      <c r="F795" s="204"/>
      <c r="G795" s="204"/>
      <c r="H795" s="204"/>
      <c r="I795" s="204"/>
      <c r="J795" s="204"/>
      <c r="K795" s="204"/>
      <c r="L795" s="204"/>
      <c r="M795" s="204"/>
      <c r="N795" s="204"/>
      <c r="O795" s="204"/>
      <c r="P795" s="204"/>
      <c r="Q795" s="203"/>
      <c r="R795" s="203"/>
      <c r="S795" s="203"/>
      <c r="T795" s="203"/>
      <c r="U795" s="203"/>
      <c r="V795" s="203"/>
      <c r="W795" s="203"/>
      <c r="X795" s="203"/>
      <c r="Y795" s="203"/>
      <c r="Z795" s="203"/>
    </row>
    <row r="796" ht="11.25" customHeight="1">
      <c r="A796" s="203"/>
      <c r="B796" s="204"/>
      <c r="C796" s="204"/>
      <c r="D796" s="204"/>
      <c r="E796" s="204"/>
      <c r="F796" s="204"/>
      <c r="G796" s="204"/>
      <c r="H796" s="204"/>
      <c r="I796" s="204"/>
      <c r="J796" s="204"/>
      <c r="K796" s="204"/>
      <c r="L796" s="204"/>
      <c r="M796" s="204"/>
      <c r="N796" s="204"/>
      <c r="O796" s="204"/>
      <c r="P796" s="204"/>
      <c r="Q796" s="203"/>
      <c r="R796" s="203"/>
      <c r="S796" s="203"/>
      <c r="T796" s="203"/>
      <c r="U796" s="203"/>
      <c r="V796" s="203"/>
      <c r="W796" s="203"/>
      <c r="X796" s="203"/>
      <c r="Y796" s="203"/>
      <c r="Z796" s="203"/>
    </row>
    <row r="797" ht="11.25" customHeight="1">
      <c r="A797" s="203"/>
      <c r="B797" s="204"/>
      <c r="C797" s="204"/>
      <c r="D797" s="204"/>
      <c r="E797" s="204"/>
      <c r="F797" s="204"/>
      <c r="G797" s="204"/>
      <c r="H797" s="204"/>
      <c r="I797" s="204"/>
      <c r="J797" s="204"/>
      <c r="K797" s="204"/>
      <c r="L797" s="204"/>
      <c r="M797" s="204"/>
      <c r="N797" s="204"/>
      <c r="O797" s="204"/>
      <c r="P797" s="204"/>
      <c r="Q797" s="203"/>
      <c r="R797" s="203"/>
      <c r="S797" s="203"/>
      <c r="T797" s="203"/>
      <c r="U797" s="203"/>
      <c r="V797" s="203"/>
      <c r="W797" s="203"/>
      <c r="X797" s="203"/>
      <c r="Y797" s="203"/>
      <c r="Z797" s="203"/>
    </row>
    <row r="798" ht="11.25" customHeight="1">
      <c r="A798" s="203"/>
      <c r="B798" s="204"/>
      <c r="C798" s="204"/>
      <c r="D798" s="204"/>
      <c r="E798" s="204"/>
      <c r="F798" s="204"/>
      <c r="G798" s="204"/>
      <c r="H798" s="204"/>
      <c r="I798" s="204"/>
      <c r="J798" s="204"/>
      <c r="K798" s="204"/>
      <c r="L798" s="204"/>
      <c r="M798" s="204"/>
      <c r="N798" s="204"/>
      <c r="O798" s="204"/>
      <c r="P798" s="204"/>
      <c r="Q798" s="203"/>
      <c r="R798" s="203"/>
      <c r="S798" s="203"/>
      <c r="T798" s="203"/>
      <c r="U798" s="203"/>
      <c r="V798" s="203"/>
      <c r="W798" s="203"/>
      <c r="X798" s="203"/>
      <c r="Y798" s="203"/>
      <c r="Z798" s="203"/>
    </row>
    <row r="799" ht="11.25" customHeight="1">
      <c r="A799" s="203"/>
      <c r="B799" s="204"/>
      <c r="C799" s="204"/>
      <c r="D799" s="204"/>
      <c r="E799" s="204"/>
      <c r="F799" s="204"/>
      <c r="G799" s="204"/>
      <c r="H799" s="204"/>
      <c r="I799" s="204"/>
      <c r="J799" s="204"/>
      <c r="K799" s="204"/>
      <c r="L799" s="204"/>
      <c r="M799" s="204"/>
      <c r="N799" s="204"/>
      <c r="O799" s="204"/>
      <c r="P799" s="204"/>
      <c r="Q799" s="203"/>
      <c r="R799" s="203"/>
      <c r="S799" s="203"/>
      <c r="T799" s="203"/>
      <c r="U799" s="203"/>
      <c r="V799" s="203"/>
      <c r="W799" s="203"/>
      <c r="X799" s="203"/>
      <c r="Y799" s="203"/>
      <c r="Z799" s="203"/>
    </row>
    <row r="800" ht="11.25" customHeight="1">
      <c r="A800" s="203"/>
      <c r="B800" s="204"/>
      <c r="C800" s="204"/>
      <c r="D800" s="204"/>
      <c r="E800" s="204"/>
      <c r="F800" s="204"/>
      <c r="G800" s="204"/>
      <c r="H800" s="204"/>
      <c r="I800" s="204"/>
      <c r="J800" s="204"/>
      <c r="K800" s="204"/>
      <c r="L800" s="204"/>
      <c r="M800" s="204"/>
      <c r="N800" s="204"/>
      <c r="O800" s="204"/>
      <c r="P800" s="204"/>
      <c r="Q800" s="203"/>
      <c r="R800" s="203"/>
      <c r="S800" s="203"/>
      <c r="T800" s="203"/>
      <c r="U800" s="203"/>
      <c r="V800" s="203"/>
      <c r="W800" s="203"/>
      <c r="X800" s="203"/>
      <c r="Y800" s="203"/>
      <c r="Z800" s="203"/>
    </row>
    <row r="801" ht="11.25" customHeight="1">
      <c r="A801" s="203"/>
      <c r="B801" s="204"/>
      <c r="C801" s="204"/>
      <c r="D801" s="204"/>
      <c r="E801" s="204"/>
      <c r="F801" s="204"/>
      <c r="G801" s="204"/>
      <c r="H801" s="204"/>
      <c r="I801" s="204"/>
      <c r="J801" s="204"/>
      <c r="K801" s="204"/>
      <c r="L801" s="204"/>
      <c r="M801" s="204"/>
      <c r="N801" s="204"/>
      <c r="O801" s="204"/>
      <c r="P801" s="204"/>
      <c r="Q801" s="203"/>
      <c r="R801" s="203"/>
      <c r="S801" s="203"/>
      <c r="T801" s="203"/>
      <c r="U801" s="203"/>
      <c r="V801" s="203"/>
      <c r="W801" s="203"/>
      <c r="X801" s="203"/>
      <c r="Y801" s="203"/>
      <c r="Z801" s="203"/>
    </row>
    <row r="802" ht="11.25" customHeight="1">
      <c r="A802" s="203"/>
      <c r="B802" s="204"/>
      <c r="C802" s="204"/>
      <c r="D802" s="204"/>
      <c r="E802" s="204"/>
      <c r="F802" s="204"/>
      <c r="G802" s="204"/>
      <c r="H802" s="204"/>
      <c r="I802" s="204"/>
      <c r="J802" s="204"/>
      <c r="K802" s="204"/>
      <c r="L802" s="204"/>
      <c r="M802" s="204"/>
      <c r="N802" s="204"/>
      <c r="O802" s="204"/>
      <c r="P802" s="204"/>
      <c r="Q802" s="203"/>
      <c r="R802" s="203"/>
      <c r="S802" s="203"/>
      <c r="T802" s="203"/>
      <c r="U802" s="203"/>
      <c r="V802" s="203"/>
      <c r="W802" s="203"/>
      <c r="X802" s="203"/>
      <c r="Y802" s="203"/>
      <c r="Z802" s="203"/>
    </row>
    <row r="803" ht="11.25" customHeight="1">
      <c r="A803" s="203"/>
      <c r="B803" s="204"/>
      <c r="C803" s="204"/>
      <c r="D803" s="204"/>
      <c r="E803" s="204"/>
      <c r="F803" s="204"/>
      <c r="G803" s="204"/>
      <c r="H803" s="204"/>
      <c r="I803" s="204"/>
      <c r="J803" s="204"/>
      <c r="K803" s="204"/>
      <c r="L803" s="204"/>
      <c r="M803" s="204"/>
      <c r="N803" s="204"/>
      <c r="O803" s="204"/>
      <c r="P803" s="204"/>
      <c r="Q803" s="203"/>
      <c r="R803" s="203"/>
      <c r="S803" s="203"/>
      <c r="T803" s="203"/>
      <c r="U803" s="203"/>
      <c r="V803" s="203"/>
      <c r="W803" s="203"/>
      <c r="X803" s="203"/>
      <c r="Y803" s="203"/>
      <c r="Z803" s="203"/>
    </row>
    <row r="804" ht="11.25" customHeight="1">
      <c r="A804" s="203"/>
      <c r="B804" s="204"/>
      <c r="C804" s="204"/>
      <c r="D804" s="204"/>
      <c r="E804" s="204"/>
      <c r="F804" s="204"/>
      <c r="G804" s="204"/>
      <c r="H804" s="204"/>
      <c r="I804" s="204"/>
      <c r="J804" s="204"/>
      <c r="K804" s="204"/>
      <c r="L804" s="204"/>
      <c r="M804" s="204"/>
      <c r="N804" s="204"/>
      <c r="O804" s="204"/>
      <c r="P804" s="204"/>
      <c r="Q804" s="203"/>
      <c r="R804" s="203"/>
      <c r="S804" s="203"/>
      <c r="T804" s="203"/>
      <c r="U804" s="203"/>
      <c r="V804" s="203"/>
      <c r="W804" s="203"/>
      <c r="X804" s="203"/>
      <c r="Y804" s="203"/>
      <c r="Z804" s="203"/>
    </row>
    <row r="805" ht="11.25" customHeight="1">
      <c r="A805" s="203"/>
      <c r="B805" s="204"/>
      <c r="C805" s="204"/>
      <c r="D805" s="204"/>
      <c r="E805" s="204"/>
      <c r="F805" s="204"/>
      <c r="G805" s="204"/>
      <c r="H805" s="204"/>
      <c r="I805" s="204"/>
      <c r="J805" s="204"/>
      <c r="K805" s="204"/>
      <c r="L805" s="204"/>
      <c r="M805" s="204"/>
      <c r="N805" s="204"/>
      <c r="O805" s="204"/>
      <c r="P805" s="204"/>
      <c r="Q805" s="203"/>
      <c r="R805" s="203"/>
      <c r="S805" s="203"/>
      <c r="T805" s="203"/>
      <c r="U805" s="203"/>
      <c r="V805" s="203"/>
      <c r="W805" s="203"/>
      <c r="X805" s="203"/>
      <c r="Y805" s="203"/>
      <c r="Z805" s="203"/>
    </row>
    <row r="806" ht="11.25" customHeight="1">
      <c r="A806" s="203"/>
      <c r="B806" s="204"/>
      <c r="C806" s="204"/>
      <c r="D806" s="204"/>
      <c r="E806" s="204"/>
      <c r="F806" s="204"/>
      <c r="G806" s="204"/>
      <c r="H806" s="204"/>
      <c r="I806" s="204"/>
      <c r="J806" s="204"/>
      <c r="K806" s="204"/>
      <c r="L806" s="204"/>
      <c r="M806" s="204"/>
      <c r="N806" s="204"/>
      <c r="O806" s="204"/>
      <c r="P806" s="204"/>
      <c r="Q806" s="203"/>
      <c r="R806" s="203"/>
      <c r="S806" s="203"/>
      <c r="T806" s="203"/>
      <c r="U806" s="203"/>
      <c r="V806" s="203"/>
      <c r="W806" s="203"/>
      <c r="X806" s="203"/>
      <c r="Y806" s="203"/>
      <c r="Z806" s="203"/>
    </row>
    <row r="807" ht="11.25" customHeight="1">
      <c r="A807" s="203"/>
      <c r="B807" s="204"/>
      <c r="C807" s="204"/>
      <c r="D807" s="204"/>
      <c r="E807" s="204"/>
      <c r="F807" s="204"/>
      <c r="G807" s="204"/>
      <c r="H807" s="204"/>
      <c r="I807" s="204"/>
      <c r="J807" s="204"/>
      <c r="K807" s="204"/>
      <c r="L807" s="204"/>
      <c r="M807" s="204"/>
      <c r="N807" s="204"/>
      <c r="O807" s="204"/>
      <c r="P807" s="204"/>
      <c r="Q807" s="203"/>
      <c r="R807" s="203"/>
      <c r="S807" s="203"/>
      <c r="T807" s="203"/>
      <c r="U807" s="203"/>
      <c r="V807" s="203"/>
      <c r="W807" s="203"/>
      <c r="X807" s="203"/>
      <c r="Y807" s="203"/>
      <c r="Z807" s="203"/>
    </row>
    <row r="808" ht="11.25" customHeight="1">
      <c r="A808" s="203"/>
      <c r="B808" s="204"/>
      <c r="C808" s="204"/>
      <c r="D808" s="204"/>
      <c r="E808" s="204"/>
      <c r="F808" s="204"/>
      <c r="G808" s="204"/>
      <c r="H808" s="204"/>
      <c r="I808" s="204"/>
      <c r="J808" s="204"/>
      <c r="K808" s="204"/>
      <c r="L808" s="204"/>
      <c r="M808" s="204"/>
      <c r="N808" s="204"/>
      <c r="O808" s="204"/>
      <c r="P808" s="204"/>
      <c r="Q808" s="203"/>
      <c r="R808" s="203"/>
      <c r="S808" s="203"/>
      <c r="T808" s="203"/>
      <c r="U808" s="203"/>
      <c r="V808" s="203"/>
      <c r="W808" s="203"/>
      <c r="X808" s="203"/>
      <c r="Y808" s="203"/>
      <c r="Z808" s="203"/>
    </row>
    <row r="809" ht="11.25" customHeight="1">
      <c r="A809" s="203"/>
      <c r="B809" s="204"/>
      <c r="C809" s="204"/>
      <c r="D809" s="204"/>
      <c r="E809" s="204"/>
      <c r="F809" s="204"/>
      <c r="G809" s="204"/>
      <c r="H809" s="204"/>
      <c r="I809" s="204"/>
      <c r="J809" s="204"/>
      <c r="K809" s="204"/>
      <c r="L809" s="204"/>
      <c r="M809" s="204"/>
      <c r="N809" s="204"/>
      <c r="O809" s="204"/>
      <c r="P809" s="204"/>
      <c r="Q809" s="203"/>
      <c r="R809" s="203"/>
      <c r="S809" s="203"/>
      <c r="T809" s="203"/>
      <c r="U809" s="203"/>
      <c r="V809" s="203"/>
      <c r="W809" s="203"/>
      <c r="X809" s="203"/>
      <c r="Y809" s="203"/>
      <c r="Z809" s="203"/>
    </row>
    <row r="810" ht="11.25" customHeight="1">
      <c r="A810" s="203"/>
      <c r="B810" s="204"/>
      <c r="C810" s="204"/>
      <c r="D810" s="204"/>
      <c r="E810" s="204"/>
      <c r="F810" s="204"/>
      <c r="G810" s="204"/>
      <c r="H810" s="204"/>
      <c r="I810" s="204"/>
      <c r="J810" s="204"/>
      <c r="K810" s="204"/>
      <c r="L810" s="204"/>
      <c r="M810" s="204"/>
      <c r="N810" s="204"/>
      <c r="O810" s="204"/>
      <c r="P810" s="204"/>
      <c r="Q810" s="203"/>
      <c r="R810" s="203"/>
      <c r="S810" s="203"/>
      <c r="T810" s="203"/>
      <c r="U810" s="203"/>
      <c r="V810" s="203"/>
      <c r="W810" s="203"/>
      <c r="X810" s="203"/>
      <c r="Y810" s="203"/>
      <c r="Z810" s="203"/>
    </row>
    <row r="811" ht="11.25" customHeight="1">
      <c r="A811" s="203"/>
      <c r="B811" s="204"/>
      <c r="C811" s="204"/>
      <c r="D811" s="204"/>
      <c r="E811" s="204"/>
      <c r="F811" s="204"/>
      <c r="G811" s="204"/>
      <c r="H811" s="204"/>
      <c r="I811" s="204"/>
      <c r="J811" s="204"/>
      <c r="K811" s="204"/>
      <c r="L811" s="204"/>
      <c r="M811" s="204"/>
      <c r="N811" s="204"/>
      <c r="O811" s="204"/>
      <c r="P811" s="204"/>
      <c r="Q811" s="203"/>
      <c r="R811" s="203"/>
      <c r="S811" s="203"/>
      <c r="T811" s="203"/>
      <c r="U811" s="203"/>
      <c r="V811" s="203"/>
      <c r="W811" s="203"/>
      <c r="X811" s="203"/>
      <c r="Y811" s="203"/>
      <c r="Z811" s="203"/>
    </row>
    <row r="812" ht="11.25" customHeight="1">
      <c r="A812" s="203"/>
      <c r="B812" s="204"/>
      <c r="C812" s="204"/>
      <c r="D812" s="204"/>
      <c r="E812" s="204"/>
      <c r="F812" s="204"/>
      <c r="G812" s="204"/>
      <c r="H812" s="204"/>
      <c r="I812" s="204"/>
      <c r="J812" s="204"/>
      <c r="K812" s="204"/>
      <c r="L812" s="204"/>
      <c r="M812" s="204"/>
      <c r="N812" s="204"/>
      <c r="O812" s="204"/>
      <c r="P812" s="204"/>
      <c r="Q812" s="203"/>
      <c r="R812" s="203"/>
      <c r="S812" s="203"/>
      <c r="T812" s="203"/>
      <c r="U812" s="203"/>
      <c r="V812" s="203"/>
      <c r="W812" s="203"/>
      <c r="X812" s="203"/>
      <c r="Y812" s="203"/>
      <c r="Z812" s="203"/>
    </row>
    <row r="813" ht="11.25" customHeight="1">
      <c r="A813" s="203"/>
      <c r="B813" s="204"/>
      <c r="C813" s="204"/>
      <c r="D813" s="204"/>
      <c r="E813" s="204"/>
      <c r="F813" s="204"/>
      <c r="G813" s="204"/>
      <c r="H813" s="204"/>
      <c r="I813" s="204"/>
      <c r="J813" s="204"/>
      <c r="K813" s="204"/>
      <c r="L813" s="204"/>
      <c r="M813" s="204"/>
      <c r="N813" s="204"/>
      <c r="O813" s="204"/>
      <c r="P813" s="204"/>
      <c r="Q813" s="203"/>
      <c r="R813" s="203"/>
      <c r="S813" s="203"/>
      <c r="T813" s="203"/>
      <c r="U813" s="203"/>
      <c r="V813" s="203"/>
      <c r="W813" s="203"/>
      <c r="X813" s="203"/>
      <c r="Y813" s="203"/>
      <c r="Z813" s="203"/>
    </row>
    <row r="814" ht="11.25" customHeight="1">
      <c r="A814" s="203"/>
      <c r="B814" s="204"/>
      <c r="C814" s="204"/>
      <c r="D814" s="204"/>
      <c r="E814" s="204"/>
      <c r="F814" s="204"/>
      <c r="G814" s="204"/>
      <c r="H814" s="204"/>
      <c r="I814" s="204"/>
      <c r="J814" s="204"/>
      <c r="K814" s="204"/>
      <c r="L814" s="204"/>
      <c r="M814" s="204"/>
      <c r="N814" s="204"/>
      <c r="O814" s="204"/>
      <c r="P814" s="204"/>
      <c r="Q814" s="203"/>
      <c r="R814" s="203"/>
      <c r="S814" s="203"/>
      <c r="T814" s="203"/>
      <c r="U814" s="203"/>
      <c r="V814" s="203"/>
      <c r="W814" s="203"/>
      <c r="X814" s="203"/>
      <c r="Y814" s="203"/>
      <c r="Z814" s="203"/>
    </row>
    <row r="815" ht="11.25" customHeight="1">
      <c r="A815" s="203"/>
      <c r="B815" s="204"/>
      <c r="C815" s="204"/>
      <c r="D815" s="204"/>
      <c r="E815" s="204"/>
      <c r="F815" s="204"/>
      <c r="G815" s="204"/>
      <c r="H815" s="204"/>
      <c r="I815" s="204"/>
      <c r="J815" s="204"/>
      <c r="K815" s="204"/>
      <c r="L815" s="204"/>
      <c r="M815" s="204"/>
      <c r="N815" s="204"/>
      <c r="O815" s="204"/>
      <c r="P815" s="204"/>
      <c r="Q815" s="203"/>
      <c r="R815" s="203"/>
      <c r="S815" s="203"/>
      <c r="T815" s="203"/>
      <c r="U815" s="203"/>
      <c r="V815" s="203"/>
      <c r="W815" s="203"/>
      <c r="X815" s="203"/>
      <c r="Y815" s="203"/>
      <c r="Z815" s="203"/>
    </row>
    <row r="816" ht="11.25" customHeight="1">
      <c r="A816" s="203"/>
      <c r="B816" s="204"/>
      <c r="C816" s="204"/>
      <c r="D816" s="204"/>
      <c r="E816" s="204"/>
      <c r="F816" s="204"/>
      <c r="G816" s="204"/>
      <c r="H816" s="204"/>
      <c r="I816" s="204"/>
      <c r="J816" s="204"/>
      <c r="K816" s="204"/>
      <c r="L816" s="204"/>
      <c r="M816" s="204"/>
      <c r="N816" s="204"/>
      <c r="O816" s="204"/>
      <c r="P816" s="204"/>
      <c r="Q816" s="203"/>
      <c r="R816" s="203"/>
      <c r="S816" s="203"/>
      <c r="T816" s="203"/>
      <c r="U816" s="203"/>
      <c r="V816" s="203"/>
      <c r="W816" s="203"/>
      <c r="X816" s="203"/>
      <c r="Y816" s="203"/>
      <c r="Z816" s="203"/>
    </row>
    <row r="817" ht="11.25" customHeight="1">
      <c r="A817" s="203"/>
      <c r="B817" s="204"/>
      <c r="C817" s="204"/>
      <c r="D817" s="204"/>
      <c r="E817" s="204"/>
      <c r="F817" s="204"/>
      <c r="G817" s="204"/>
      <c r="H817" s="204"/>
      <c r="I817" s="204"/>
      <c r="J817" s="204"/>
      <c r="K817" s="204"/>
      <c r="L817" s="204"/>
      <c r="M817" s="204"/>
      <c r="N817" s="204"/>
      <c r="O817" s="204"/>
      <c r="P817" s="204"/>
      <c r="Q817" s="203"/>
      <c r="R817" s="203"/>
      <c r="S817" s="203"/>
      <c r="T817" s="203"/>
      <c r="U817" s="203"/>
      <c r="V817" s="203"/>
      <c r="W817" s="203"/>
      <c r="X817" s="203"/>
      <c r="Y817" s="203"/>
      <c r="Z817" s="203"/>
    </row>
    <row r="818" ht="11.25" customHeight="1">
      <c r="A818" s="203"/>
      <c r="B818" s="204"/>
      <c r="C818" s="204"/>
      <c r="D818" s="204"/>
      <c r="E818" s="204"/>
      <c r="F818" s="204"/>
      <c r="G818" s="204"/>
      <c r="H818" s="204"/>
      <c r="I818" s="204"/>
      <c r="J818" s="204"/>
      <c r="K818" s="204"/>
      <c r="L818" s="204"/>
      <c r="M818" s="204"/>
      <c r="N818" s="204"/>
      <c r="O818" s="204"/>
      <c r="P818" s="204"/>
      <c r="Q818" s="203"/>
      <c r="R818" s="203"/>
      <c r="S818" s="203"/>
      <c r="T818" s="203"/>
      <c r="U818" s="203"/>
      <c r="V818" s="203"/>
      <c r="W818" s="203"/>
      <c r="X818" s="203"/>
      <c r="Y818" s="203"/>
      <c r="Z818" s="203"/>
    </row>
    <row r="819" ht="11.25" customHeight="1">
      <c r="A819" s="203"/>
      <c r="B819" s="204"/>
      <c r="C819" s="204"/>
      <c r="D819" s="204"/>
      <c r="E819" s="204"/>
      <c r="F819" s="204"/>
      <c r="G819" s="204"/>
      <c r="H819" s="204"/>
      <c r="I819" s="204"/>
      <c r="J819" s="204"/>
      <c r="K819" s="204"/>
      <c r="L819" s="204"/>
      <c r="M819" s="204"/>
      <c r="N819" s="204"/>
      <c r="O819" s="204"/>
      <c r="P819" s="204"/>
      <c r="Q819" s="203"/>
      <c r="R819" s="203"/>
      <c r="S819" s="203"/>
      <c r="T819" s="203"/>
      <c r="U819" s="203"/>
      <c r="V819" s="203"/>
      <c r="W819" s="203"/>
      <c r="X819" s="203"/>
      <c r="Y819" s="203"/>
      <c r="Z819" s="203"/>
    </row>
    <row r="820" ht="11.25" customHeight="1">
      <c r="A820" s="203"/>
      <c r="B820" s="204"/>
      <c r="C820" s="204"/>
      <c r="D820" s="204"/>
      <c r="E820" s="204"/>
      <c r="F820" s="204"/>
      <c r="G820" s="204"/>
      <c r="H820" s="204"/>
      <c r="I820" s="204"/>
      <c r="J820" s="204"/>
      <c r="K820" s="204"/>
      <c r="L820" s="204"/>
      <c r="M820" s="204"/>
      <c r="N820" s="204"/>
      <c r="O820" s="204"/>
      <c r="P820" s="204"/>
      <c r="Q820" s="203"/>
      <c r="R820" s="203"/>
      <c r="S820" s="203"/>
      <c r="T820" s="203"/>
      <c r="U820" s="203"/>
      <c r="V820" s="203"/>
      <c r="W820" s="203"/>
      <c r="X820" s="203"/>
      <c r="Y820" s="203"/>
      <c r="Z820" s="203"/>
    </row>
    <row r="821" ht="11.25" customHeight="1">
      <c r="A821" s="203"/>
      <c r="B821" s="204"/>
      <c r="C821" s="204"/>
      <c r="D821" s="204"/>
      <c r="E821" s="204"/>
      <c r="F821" s="204"/>
      <c r="G821" s="204"/>
      <c r="H821" s="204"/>
      <c r="I821" s="204"/>
      <c r="J821" s="204"/>
      <c r="K821" s="204"/>
      <c r="L821" s="204"/>
      <c r="M821" s="204"/>
      <c r="N821" s="204"/>
      <c r="O821" s="204"/>
      <c r="P821" s="204"/>
      <c r="Q821" s="203"/>
      <c r="R821" s="203"/>
      <c r="S821" s="203"/>
      <c r="T821" s="203"/>
      <c r="U821" s="203"/>
      <c r="V821" s="203"/>
      <c r="W821" s="203"/>
      <c r="X821" s="203"/>
      <c r="Y821" s="203"/>
      <c r="Z821" s="203"/>
    </row>
    <row r="822" ht="11.25" customHeight="1">
      <c r="A822" s="203"/>
      <c r="B822" s="204"/>
      <c r="C822" s="204"/>
      <c r="D822" s="204"/>
      <c r="E822" s="204"/>
      <c r="F822" s="204"/>
      <c r="G822" s="204"/>
      <c r="H822" s="204"/>
      <c r="I822" s="204"/>
      <c r="J822" s="204"/>
      <c r="K822" s="204"/>
      <c r="L822" s="204"/>
      <c r="M822" s="204"/>
      <c r="N822" s="204"/>
      <c r="O822" s="204"/>
      <c r="P822" s="204"/>
      <c r="Q822" s="203"/>
      <c r="R822" s="203"/>
      <c r="S822" s="203"/>
      <c r="T822" s="203"/>
      <c r="U822" s="203"/>
      <c r="V822" s="203"/>
      <c r="W822" s="203"/>
      <c r="X822" s="203"/>
      <c r="Y822" s="203"/>
      <c r="Z822" s="203"/>
    </row>
    <row r="823" ht="11.25" customHeight="1">
      <c r="A823" s="203"/>
      <c r="B823" s="204"/>
      <c r="C823" s="204"/>
      <c r="D823" s="204"/>
      <c r="E823" s="204"/>
      <c r="F823" s="204"/>
      <c r="G823" s="204"/>
      <c r="H823" s="204"/>
      <c r="I823" s="204"/>
      <c r="J823" s="204"/>
      <c r="K823" s="204"/>
      <c r="L823" s="204"/>
      <c r="M823" s="204"/>
      <c r="N823" s="204"/>
      <c r="O823" s="204"/>
      <c r="P823" s="204"/>
      <c r="Q823" s="203"/>
      <c r="R823" s="203"/>
      <c r="S823" s="203"/>
      <c r="T823" s="203"/>
      <c r="U823" s="203"/>
      <c r="V823" s="203"/>
      <c r="W823" s="203"/>
      <c r="X823" s="203"/>
      <c r="Y823" s="203"/>
      <c r="Z823" s="203"/>
    </row>
    <row r="824" ht="11.25" customHeight="1">
      <c r="A824" s="203"/>
      <c r="B824" s="204"/>
      <c r="C824" s="204"/>
      <c r="D824" s="204"/>
      <c r="E824" s="204"/>
      <c r="F824" s="204"/>
      <c r="G824" s="204"/>
      <c r="H824" s="204"/>
      <c r="I824" s="204"/>
      <c r="J824" s="204"/>
      <c r="K824" s="204"/>
      <c r="L824" s="204"/>
      <c r="M824" s="204"/>
      <c r="N824" s="204"/>
      <c r="O824" s="204"/>
      <c r="P824" s="204"/>
      <c r="Q824" s="203"/>
      <c r="R824" s="203"/>
      <c r="S824" s="203"/>
      <c r="T824" s="203"/>
      <c r="U824" s="203"/>
      <c r="V824" s="203"/>
      <c r="W824" s="203"/>
      <c r="X824" s="203"/>
      <c r="Y824" s="203"/>
      <c r="Z824" s="203"/>
    </row>
    <row r="825" ht="11.25" customHeight="1">
      <c r="A825" s="203"/>
      <c r="B825" s="204"/>
      <c r="C825" s="204"/>
      <c r="D825" s="204"/>
      <c r="E825" s="204"/>
      <c r="F825" s="204"/>
      <c r="G825" s="204"/>
      <c r="H825" s="204"/>
      <c r="I825" s="204"/>
      <c r="J825" s="204"/>
      <c r="K825" s="204"/>
      <c r="L825" s="204"/>
      <c r="M825" s="204"/>
      <c r="N825" s="204"/>
      <c r="O825" s="204"/>
      <c r="P825" s="204"/>
      <c r="Q825" s="203"/>
      <c r="R825" s="203"/>
      <c r="S825" s="203"/>
      <c r="T825" s="203"/>
      <c r="U825" s="203"/>
      <c r="V825" s="203"/>
      <c r="W825" s="203"/>
      <c r="X825" s="203"/>
      <c r="Y825" s="203"/>
      <c r="Z825" s="203"/>
    </row>
    <row r="826" ht="11.25" customHeight="1">
      <c r="A826" s="203"/>
      <c r="B826" s="204"/>
      <c r="C826" s="204"/>
      <c r="D826" s="204"/>
      <c r="E826" s="204"/>
      <c r="F826" s="204"/>
      <c r="G826" s="204"/>
      <c r="H826" s="204"/>
      <c r="I826" s="204"/>
      <c r="J826" s="204"/>
      <c r="K826" s="204"/>
      <c r="L826" s="204"/>
      <c r="M826" s="204"/>
      <c r="N826" s="204"/>
      <c r="O826" s="204"/>
      <c r="P826" s="204"/>
      <c r="Q826" s="203"/>
      <c r="R826" s="203"/>
      <c r="S826" s="203"/>
      <c r="T826" s="203"/>
      <c r="U826" s="203"/>
      <c r="V826" s="203"/>
      <c r="W826" s="203"/>
      <c r="X826" s="203"/>
      <c r="Y826" s="203"/>
      <c r="Z826" s="203"/>
    </row>
    <row r="827" ht="11.25" customHeight="1">
      <c r="A827" s="203"/>
      <c r="B827" s="204"/>
      <c r="C827" s="204"/>
      <c r="D827" s="204"/>
      <c r="E827" s="204"/>
      <c r="F827" s="204"/>
      <c r="G827" s="204"/>
      <c r="H827" s="204"/>
      <c r="I827" s="204"/>
      <c r="J827" s="204"/>
      <c r="K827" s="204"/>
      <c r="L827" s="204"/>
      <c r="M827" s="204"/>
      <c r="N827" s="204"/>
      <c r="O827" s="204"/>
      <c r="P827" s="204"/>
      <c r="Q827" s="203"/>
      <c r="R827" s="203"/>
      <c r="S827" s="203"/>
      <c r="T827" s="203"/>
      <c r="U827" s="203"/>
      <c r="V827" s="203"/>
      <c r="W827" s="203"/>
      <c r="X827" s="203"/>
      <c r="Y827" s="203"/>
      <c r="Z827" s="203"/>
    </row>
    <row r="828" ht="11.25" customHeight="1">
      <c r="A828" s="203"/>
      <c r="B828" s="204"/>
      <c r="C828" s="204"/>
      <c r="D828" s="204"/>
      <c r="E828" s="204"/>
      <c r="F828" s="204"/>
      <c r="G828" s="204"/>
      <c r="H828" s="204"/>
      <c r="I828" s="204"/>
      <c r="J828" s="204"/>
      <c r="K828" s="204"/>
      <c r="L828" s="204"/>
      <c r="M828" s="204"/>
      <c r="N828" s="204"/>
      <c r="O828" s="204"/>
      <c r="P828" s="204"/>
      <c r="Q828" s="203"/>
      <c r="R828" s="203"/>
      <c r="S828" s="203"/>
      <c r="T828" s="203"/>
      <c r="U828" s="203"/>
      <c r="V828" s="203"/>
      <c r="W828" s="203"/>
      <c r="X828" s="203"/>
      <c r="Y828" s="203"/>
      <c r="Z828" s="203"/>
    </row>
    <row r="829" ht="11.25" customHeight="1">
      <c r="A829" s="203"/>
      <c r="B829" s="204"/>
      <c r="C829" s="204"/>
      <c r="D829" s="204"/>
      <c r="E829" s="204"/>
      <c r="F829" s="204"/>
      <c r="G829" s="204"/>
      <c r="H829" s="204"/>
      <c r="I829" s="204"/>
      <c r="J829" s="204"/>
      <c r="K829" s="204"/>
      <c r="L829" s="204"/>
      <c r="M829" s="204"/>
      <c r="N829" s="204"/>
      <c r="O829" s="204"/>
      <c r="P829" s="204"/>
      <c r="Q829" s="203"/>
      <c r="R829" s="203"/>
      <c r="S829" s="203"/>
      <c r="T829" s="203"/>
      <c r="U829" s="203"/>
      <c r="V829" s="203"/>
      <c r="W829" s="203"/>
      <c r="X829" s="203"/>
      <c r="Y829" s="203"/>
      <c r="Z829" s="203"/>
    </row>
    <row r="830" ht="11.25" customHeight="1">
      <c r="A830" s="203"/>
      <c r="B830" s="204"/>
      <c r="C830" s="204"/>
      <c r="D830" s="204"/>
      <c r="E830" s="204"/>
      <c r="F830" s="204"/>
      <c r="G830" s="204"/>
      <c r="H830" s="204"/>
      <c r="I830" s="204"/>
      <c r="J830" s="204"/>
      <c r="K830" s="204"/>
      <c r="L830" s="204"/>
      <c r="M830" s="204"/>
      <c r="N830" s="204"/>
      <c r="O830" s="204"/>
      <c r="P830" s="204"/>
      <c r="Q830" s="203"/>
      <c r="R830" s="203"/>
      <c r="S830" s="203"/>
      <c r="T830" s="203"/>
      <c r="U830" s="203"/>
      <c r="V830" s="203"/>
      <c r="W830" s="203"/>
      <c r="X830" s="203"/>
      <c r="Y830" s="203"/>
      <c r="Z830" s="203"/>
    </row>
    <row r="831" ht="11.25" customHeight="1">
      <c r="A831" s="203"/>
      <c r="B831" s="204"/>
      <c r="C831" s="204"/>
      <c r="D831" s="204"/>
      <c r="E831" s="204"/>
      <c r="F831" s="204"/>
      <c r="G831" s="204"/>
      <c r="H831" s="204"/>
      <c r="I831" s="204"/>
      <c r="J831" s="204"/>
      <c r="K831" s="204"/>
      <c r="L831" s="204"/>
      <c r="M831" s="204"/>
      <c r="N831" s="204"/>
      <c r="O831" s="204"/>
      <c r="P831" s="204"/>
      <c r="Q831" s="203"/>
      <c r="R831" s="203"/>
      <c r="S831" s="203"/>
      <c r="T831" s="203"/>
      <c r="U831" s="203"/>
      <c r="V831" s="203"/>
      <c r="W831" s="203"/>
      <c r="X831" s="203"/>
      <c r="Y831" s="203"/>
      <c r="Z831" s="203"/>
    </row>
    <row r="832" ht="11.25" customHeight="1">
      <c r="A832" s="203"/>
      <c r="B832" s="204"/>
      <c r="C832" s="204"/>
      <c r="D832" s="204"/>
      <c r="E832" s="204"/>
      <c r="F832" s="204"/>
      <c r="G832" s="204"/>
      <c r="H832" s="204"/>
      <c r="I832" s="204"/>
      <c r="J832" s="204"/>
      <c r="K832" s="204"/>
      <c r="L832" s="204"/>
      <c r="M832" s="204"/>
      <c r="N832" s="204"/>
      <c r="O832" s="204"/>
      <c r="P832" s="204"/>
      <c r="Q832" s="203"/>
      <c r="R832" s="203"/>
      <c r="S832" s="203"/>
      <c r="T832" s="203"/>
      <c r="U832" s="203"/>
      <c r="V832" s="203"/>
      <c r="W832" s="203"/>
      <c r="X832" s="203"/>
      <c r="Y832" s="203"/>
      <c r="Z832" s="203"/>
    </row>
    <row r="833" ht="11.25" customHeight="1">
      <c r="A833" s="203"/>
      <c r="B833" s="204"/>
      <c r="C833" s="204"/>
      <c r="D833" s="204"/>
      <c r="E833" s="204"/>
      <c r="F833" s="204"/>
      <c r="G833" s="204"/>
      <c r="H833" s="204"/>
      <c r="I833" s="204"/>
      <c r="J833" s="204"/>
      <c r="K833" s="204"/>
      <c r="L833" s="204"/>
      <c r="M833" s="204"/>
      <c r="N833" s="204"/>
      <c r="O833" s="204"/>
      <c r="P833" s="204"/>
      <c r="Q833" s="203"/>
      <c r="R833" s="203"/>
      <c r="S833" s="203"/>
      <c r="T833" s="203"/>
      <c r="U833" s="203"/>
      <c r="V833" s="203"/>
      <c r="W833" s="203"/>
      <c r="X833" s="203"/>
      <c r="Y833" s="203"/>
      <c r="Z833" s="203"/>
    </row>
    <row r="834" ht="11.25" customHeight="1">
      <c r="A834" s="203"/>
      <c r="B834" s="204"/>
      <c r="C834" s="204"/>
      <c r="D834" s="204"/>
      <c r="E834" s="204"/>
      <c r="F834" s="204"/>
      <c r="G834" s="204"/>
      <c r="H834" s="204"/>
      <c r="I834" s="204"/>
      <c r="J834" s="204"/>
      <c r="K834" s="204"/>
      <c r="L834" s="204"/>
      <c r="M834" s="204"/>
      <c r="N834" s="204"/>
      <c r="O834" s="204"/>
      <c r="P834" s="204"/>
      <c r="Q834" s="203"/>
      <c r="R834" s="203"/>
      <c r="S834" s="203"/>
      <c r="T834" s="203"/>
      <c r="U834" s="203"/>
      <c r="V834" s="203"/>
      <c r="W834" s="203"/>
      <c r="X834" s="203"/>
      <c r="Y834" s="203"/>
      <c r="Z834" s="203"/>
    </row>
    <row r="835" ht="11.25" customHeight="1">
      <c r="A835" s="203"/>
      <c r="B835" s="204"/>
      <c r="C835" s="204"/>
      <c r="D835" s="204"/>
      <c r="E835" s="204"/>
      <c r="F835" s="204"/>
      <c r="G835" s="204"/>
      <c r="H835" s="204"/>
      <c r="I835" s="204"/>
      <c r="J835" s="204"/>
      <c r="K835" s="204"/>
      <c r="L835" s="204"/>
      <c r="M835" s="204"/>
      <c r="N835" s="204"/>
      <c r="O835" s="204"/>
      <c r="P835" s="204"/>
      <c r="Q835" s="203"/>
      <c r="R835" s="203"/>
      <c r="S835" s="203"/>
      <c r="T835" s="203"/>
      <c r="U835" s="203"/>
      <c r="V835" s="203"/>
      <c r="W835" s="203"/>
      <c r="X835" s="203"/>
      <c r="Y835" s="203"/>
      <c r="Z835" s="203"/>
    </row>
    <row r="836" ht="11.25" customHeight="1">
      <c r="A836" s="203"/>
      <c r="B836" s="204"/>
      <c r="C836" s="204"/>
      <c r="D836" s="204"/>
      <c r="E836" s="204"/>
      <c r="F836" s="204"/>
      <c r="G836" s="204"/>
      <c r="H836" s="204"/>
      <c r="I836" s="204"/>
      <c r="J836" s="204"/>
      <c r="K836" s="204"/>
      <c r="L836" s="204"/>
      <c r="M836" s="204"/>
      <c r="N836" s="204"/>
      <c r="O836" s="204"/>
      <c r="P836" s="204"/>
      <c r="Q836" s="203"/>
      <c r="R836" s="203"/>
      <c r="S836" s="203"/>
      <c r="T836" s="203"/>
      <c r="U836" s="203"/>
      <c r="V836" s="203"/>
      <c r="W836" s="203"/>
      <c r="X836" s="203"/>
      <c r="Y836" s="203"/>
      <c r="Z836" s="203"/>
    </row>
    <row r="837" ht="11.25" customHeight="1">
      <c r="A837" s="203"/>
      <c r="B837" s="204"/>
      <c r="C837" s="204"/>
      <c r="D837" s="204"/>
      <c r="E837" s="204"/>
      <c r="F837" s="204"/>
      <c r="G837" s="204"/>
      <c r="H837" s="204"/>
      <c r="I837" s="204"/>
      <c r="J837" s="204"/>
      <c r="K837" s="204"/>
      <c r="L837" s="204"/>
      <c r="M837" s="204"/>
      <c r="N837" s="204"/>
      <c r="O837" s="204"/>
      <c r="P837" s="204"/>
      <c r="Q837" s="203"/>
      <c r="R837" s="203"/>
      <c r="S837" s="203"/>
      <c r="T837" s="203"/>
      <c r="U837" s="203"/>
      <c r="V837" s="203"/>
      <c r="W837" s="203"/>
      <c r="X837" s="203"/>
      <c r="Y837" s="203"/>
      <c r="Z837" s="203"/>
    </row>
    <row r="838" ht="11.25" customHeight="1">
      <c r="A838" s="203"/>
      <c r="B838" s="204"/>
      <c r="C838" s="204"/>
      <c r="D838" s="204"/>
      <c r="E838" s="204"/>
      <c r="F838" s="204"/>
      <c r="G838" s="204"/>
      <c r="H838" s="204"/>
      <c r="I838" s="204"/>
      <c r="J838" s="204"/>
      <c r="K838" s="204"/>
      <c r="L838" s="204"/>
      <c r="M838" s="204"/>
      <c r="N838" s="204"/>
      <c r="O838" s="204"/>
      <c r="P838" s="204"/>
      <c r="Q838" s="203"/>
      <c r="R838" s="203"/>
      <c r="S838" s="203"/>
      <c r="T838" s="203"/>
      <c r="U838" s="203"/>
      <c r="V838" s="203"/>
      <c r="W838" s="203"/>
      <c r="X838" s="203"/>
      <c r="Y838" s="203"/>
      <c r="Z838" s="203"/>
    </row>
    <row r="839" ht="11.25" customHeight="1">
      <c r="A839" s="203"/>
      <c r="B839" s="204"/>
      <c r="C839" s="204"/>
      <c r="D839" s="204"/>
      <c r="E839" s="204"/>
      <c r="F839" s="204"/>
      <c r="G839" s="204"/>
      <c r="H839" s="204"/>
      <c r="I839" s="204"/>
      <c r="J839" s="204"/>
      <c r="K839" s="204"/>
      <c r="L839" s="204"/>
      <c r="M839" s="204"/>
      <c r="N839" s="204"/>
      <c r="O839" s="204"/>
      <c r="P839" s="204"/>
      <c r="Q839" s="203"/>
      <c r="R839" s="203"/>
      <c r="S839" s="203"/>
      <c r="T839" s="203"/>
      <c r="U839" s="203"/>
      <c r="V839" s="203"/>
      <c r="W839" s="203"/>
      <c r="X839" s="203"/>
      <c r="Y839" s="203"/>
      <c r="Z839" s="203"/>
    </row>
    <row r="840" ht="11.25" customHeight="1">
      <c r="A840" s="203"/>
      <c r="B840" s="204"/>
      <c r="C840" s="204"/>
      <c r="D840" s="204"/>
      <c r="E840" s="204"/>
      <c r="F840" s="204"/>
      <c r="G840" s="204"/>
      <c r="H840" s="204"/>
      <c r="I840" s="204"/>
      <c r="J840" s="204"/>
      <c r="K840" s="204"/>
      <c r="L840" s="204"/>
      <c r="M840" s="204"/>
      <c r="N840" s="204"/>
      <c r="O840" s="204"/>
      <c r="P840" s="204"/>
      <c r="Q840" s="203"/>
      <c r="R840" s="203"/>
      <c r="S840" s="203"/>
      <c r="T840" s="203"/>
      <c r="U840" s="203"/>
      <c r="V840" s="203"/>
      <c r="W840" s="203"/>
      <c r="X840" s="203"/>
      <c r="Y840" s="203"/>
      <c r="Z840" s="203"/>
    </row>
    <row r="841" ht="11.25" customHeight="1">
      <c r="A841" s="203"/>
      <c r="B841" s="204"/>
      <c r="C841" s="204"/>
      <c r="D841" s="204"/>
      <c r="E841" s="204"/>
      <c r="F841" s="204"/>
      <c r="G841" s="204"/>
      <c r="H841" s="204"/>
      <c r="I841" s="204"/>
      <c r="J841" s="204"/>
      <c r="K841" s="204"/>
      <c r="L841" s="204"/>
      <c r="M841" s="204"/>
      <c r="N841" s="204"/>
      <c r="O841" s="204"/>
      <c r="P841" s="204"/>
      <c r="Q841" s="203"/>
      <c r="R841" s="203"/>
      <c r="S841" s="203"/>
      <c r="T841" s="203"/>
      <c r="U841" s="203"/>
      <c r="V841" s="203"/>
      <c r="W841" s="203"/>
      <c r="X841" s="203"/>
      <c r="Y841" s="203"/>
      <c r="Z841" s="203"/>
    </row>
    <row r="842" ht="11.25" customHeight="1">
      <c r="A842" s="203"/>
      <c r="B842" s="204"/>
      <c r="C842" s="204"/>
      <c r="D842" s="204"/>
      <c r="E842" s="204"/>
      <c r="F842" s="204"/>
      <c r="G842" s="204"/>
      <c r="H842" s="204"/>
      <c r="I842" s="204"/>
      <c r="J842" s="204"/>
      <c r="K842" s="204"/>
      <c r="L842" s="204"/>
      <c r="M842" s="204"/>
      <c r="N842" s="204"/>
      <c r="O842" s="204"/>
      <c r="P842" s="204"/>
      <c r="Q842" s="203"/>
      <c r="R842" s="203"/>
      <c r="S842" s="203"/>
      <c r="T842" s="203"/>
      <c r="U842" s="203"/>
      <c r="V842" s="203"/>
      <c r="W842" s="203"/>
      <c r="X842" s="203"/>
      <c r="Y842" s="203"/>
      <c r="Z842" s="203"/>
    </row>
    <row r="843" ht="11.25" customHeight="1">
      <c r="A843" s="203"/>
      <c r="B843" s="204"/>
      <c r="C843" s="204"/>
      <c r="D843" s="204"/>
      <c r="E843" s="204"/>
      <c r="F843" s="204"/>
      <c r="G843" s="204"/>
      <c r="H843" s="204"/>
      <c r="I843" s="204"/>
      <c r="J843" s="204"/>
      <c r="K843" s="204"/>
      <c r="L843" s="204"/>
      <c r="M843" s="204"/>
      <c r="N843" s="204"/>
      <c r="O843" s="204"/>
      <c r="P843" s="204"/>
      <c r="Q843" s="203"/>
      <c r="R843" s="203"/>
      <c r="S843" s="203"/>
      <c r="T843" s="203"/>
      <c r="U843" s="203"/>
      <c r="V843" s="203"/>
      <c r="W843" s="203"/>
      <c r="X843" s="203"/>
      <c r="Y843" s="203"/>
      <c r="Z843" s="203"/>
    </row>
    <row r="844" ht="11.25" customHeight="1">
      <c r="A844" s="203"/>
      <c r="B844" s="204"/>
      <c r="C844" s="204"/>
      <c r="D844" s="204"/>
      <c r="E844" s="204"/>
      <c r="F844" s="204"/>
      <c r="G844" s="204"/>
      <c r="H844" s="204"/>
      <c r="I844" s="204"/>
      <c r="J844" s="204"/>
      <c r="K844" s="204"/>
      <c r="L844" s="204"/>
      <c r="M844" s="204"/>
      <c r="N844" s="204"/>
      <c r="O844" s="204"/>
      <c r="P844" s="204"/>
      <c r="Q844" s="203"/>
      <c r="R844" s="203"/>
      <c r="S844" s="203"/>
      <c r="T844" s="203"/>
      <c r="U844" s="203"/>
      <c r="V844" s="203"/>
      <c r="W844" s="203"/>
      <c r="X844" s="203"/>
      <c r="Y844" s="203"/>
      <c r="Z844" s="203"/>
    </row>
    <row r="845" ht="11.25" customHeight="1">
      <c r="A845" s="203"/>
      <c r="B845" s="204"/>
      <c r="C845" s="204"/>
      <c r="D845" s="204"/>
      <c r="E845" s="204"/>
      <c r="F845" s="204"/>
      <c r="G845" s="204"/>
      <c r="H845" s="204"/>
      <c r="I845" s="204"/>
      <c r="J845" s="204"/>
      <c r="K845" s="204"/>
      <c r="L845" s="204"/>
      <c r="M845" s="204"/>
      <c r="N845" s="204"/>
      <c r="O845" s="204"/>
      <c r="P845" s="204"/>
      <c r="Q845" s="203"/>
      <c r="R845" s="203"/>
      <c r="S845" s="203"/>
      <c r="T845" s="203"/>
      <c r="U845" s="203"/>
      <c r="V845" s="203"/>
      <c r="W845" s="203"/>
      <c r="X845" s="203"/>
      <c r="Y845" s="203"/>
      <c r="Z845" s="203"/>
    </row>
    <row r="846" ht="11.25" customHeight="1">
      <c r="A846" s="203"/>
      <c r="B846" s="204"/>
      <c r="C846" s="204"/>
      <c r="D846" s="204"/>
      <c r="E846" s="204"/>
      <c r="F846" s="204"/>
      <c r="G846" s="204"/>
      <c r="H846" s="204"/>
      <c r="I846" s="204"/>
      <c r="J846" s="204"/>
      <c r="K846" s="204"/>
      <c r="L846" s="204"/>
      <c r="M846" s="204"/>
      <c r="N846" s="204"/>
      <c r="O846" s="204"/>
      <c r="P846" s="204"/>
      <c r="Q846" s="203"/>
      <c r="R846" s="203"/>
      <c r="S846" s="203"/>
      <c r="T846" s="203"/>
      <c r="U846" s="203"/>
      <c r="V846" s="203"/>
      <c r="W846" s="203"/>
      <c r="X846" s="203"/>
      <c r="Y846" s="203"/>
      <c r="Z846" s="203"/>
    </row>
    <row r="847" ht="11.25" customHeight="1">
      <c r="A847" s="203"/>
      <c r="B847" s="204"/>
      <c r="C847" s="204"/>
      <c r="D847" s="204"/>
      <c r="E847" s="204"/>
      <c r="F847" s="204"/>
      <c r="G847" s="204"/>
      <c r="H847" s="204"/>
      <c r="I847" s="204"/>
      <c r="J847" s="204"/>
      <c r="K847" s="204"/>
      <c r="L847" s="204"/>
      <c r="M847" s="204"/>
      <c r="N847" s="204"/>
      <c r="O847" s="204"/>
      <c r="P847" s="204"/>
      <c r="Q847" s="203"/>
      <c r="R847" s="203"/>
      <c r="S847" s="203"/>
      <c r="T847" s="203"/>
      <c r="U847" s="203"/>
      <c r="V847" s="203"/>
      <c r="W847" s="203"/>
      <c r="X847" s="203"/>
      <c r="Y847" s="203"/>
      <c r="Z847" s="203"/>
    </row>
    <row r="848" ht="11.25" customHeight="1">
      <c r="A848" s="203"/>
      <c r="B848" s="204"/>
      <c r="C848" s="204"/>
      <c r="D848" s="204"/>
      <c r="E848" s="204"/>
      <c r="F848" s="204"/>
      <c r="G848" s="204"/>
      <c r="H848" s="204"/>
      <c r="I848" s="204"/>
      <c r="J848" s="204"/>
      <c r="K848" s="204"/>
      <c r="L848" s="204"/>
      <c r="M848" s="204"/>
      <c r="N848" s="204"/>
      <c r="O848" s="204"/>
      <c r="P848" s="204"/>
      <c r="Q848" s="203"/>
      <c r="R848" s="203"/>
      <c r="S848" s="203"/>
      <c r="T848" s="203"/>
      <c r="U848" s="203"/>
      <c r="V848" s="203"/>
      <c r="W848" s="203"/>
      <c r="X848" s="203"/>
      <c r="Y848" s="203"/>
      <c r="Z848" s="203"/>
    </row>
    <row r="849" ht="11.25" customHeight="1">
      <c r="A849" s="203"/>
      <c r="B849" s="204"/>
      <c r="C849" s="204"/>
      <c r="D849" s="204"/>
      <c r="E849" s="204"/>
      <c r="F849" s="204"/>
      <c r="G849" s="204"/>
      <c r="H849" s="204"/>
      <c r="I849" s="204"/>
      <c r="J849" s="204"/>
      <c r="K849" s="204"/>
      <c r="L849" s="204"/>
      <c r="M849" s="204"/>
      <c r="N849" s="204"/>
      <c r="O849" s="204"/>
      <c r="P849" s="204"/>
      <c r="Q849" s="203"/>
      <c r="R849" s="203"/>
      <c r="S849" s="203"/>
      <c r="T849" s="203"/>
      <c r="U849" s="203"/>
      <c r="V849" s="203"/>
      <c r="W849" s="203"/>
      <c r="X849" s="203"/>
      <c r="Y849" s="203"/>
      <c r="Z849" s="203"/>
    </row>
    <row r="850" ht="11.25" customHeight="1">
      <c r="A850" s="203"/>
      <c r="B850" s="204"/>
      <c r="C850" s="204"/>
      <c r="D850" s="204"/>
      <c r="E850" s="204"/>
      <c r="F850" s="204"/>
      <c r="G850" s="204"/>
      <c r="H850" s="204"/>
      <c r="I850" s="204"/>
      <c r="J850" s="204"/>
      <c r="K850" s="204"/>
      <c r="L850" s="204"/>
      <c r="M850" s="204"/>
      <c r="N850" s="204"/>
      <c r="O850" s="204"/>
      <c r="P850" s="204"/>
      <c r="Q850" s="203"/>
      <c r="R850" s="203"/>
      <c r="S850" s="203"/>
      <c r="T850" s="203"/>
      <c r="U850" s="203"/>
      <c r="V850" s="203"/>
      <c r="W850" s="203"/>
      <c r="X850" s="203"/>
      <c r="Y850" s="203"/>
      <c r="Z850" s="203"/>
    </row>
    <row r="851" ht="11.25" customHeight="1">
      <c r="A851" s="203"/>
      <c r="B851" s="204"/>
      <c r="C851" s="204"/>
      <c r="D851" s="204"/>
      <c r="E851" s="204"/>
      <c r="F851" s="204"/>
      <c r="G851" s="204"/>
      <c r="H851" s="204"/>
      <c r="I851" s="204"/>
      <c r="J851" s="204"/>
      <c r="K851" s="204"/>
      <c r="L851" s="204"/>
      <c r="M851" s="204"/>
      <c r="N851" s="204"/>
      <c r="O851" s="204"/>
      <c r="P851" s="204"/>
      <c r="Q851" s="203"/>
      <c r="R851" s="203"/>
      <c r="S851" s="203"/>
      <c r="T851" s="203"/>
      <c r="U851" s="203"/>
      <c r="V851" s="203"/>
      <c r="W851" s="203"/>
      <c r="X851" s="203"/>
      <c r="Y851" s="203"/>
      <c r="Z851" s="203"/>
    </row>
    <row r="852" ht="11.25" customHeight="1">
      <c r="A852" s="203"/>
      <c r="B852" s="204"/>
      <c r="C852" s="204"/>
      <c r="D852" s="204"/>
      <c r="E852" s="204"/>
      <c r="F852" s="204"/>
      <c r="G852" s="204"/>
      <c r="H852" s="204"/>
      <c r="I852" s="204"/>
      <c r="J852" s="204"/>
      <c r="K852" s="204"/>
      <c r="L852" s="204"/>
      <c r="M852" s="204"/>
      <c r="N852" s="204"/>
      <c r="O852" s="204"/>
      <c r="P852" s="204"/>
      <c r="Q852" s="203"/>
      <c r="R852" s="203"/>
      <c r="S852" s="203"/>
      <c r="T852" s="203"/>
      <c r="U852" s="203"/>
      <c r="V852" s="203"/>
      <c r="W852" s="203"/>
      <c r="X852" s="203"/>
      <c r="Y852" s="203"/>
      <c r="Z852" s="203"/>
    </row>
    <row r="853" ht="11.25" customHeight="1">
      <c r="A853" s="203"/>
      <c r="B853" s="204"/>
      <c r="C853" s="204"/>
      <c r="D853" s="204"/>
      <c r="E853" s="204"/>
      <c r="F853" s="204"/>
      <c r="G853" s="204"/>
      <c r="H853" s="204"/>
      <c r="I853" s="204"/>
      <c r="J853" s="204"/>
      <c r="K853" s="204"/>
      <c r="L853" s="204"/>
      <c r="M853" s="204"/>
      <c r="N853" s="204"/>
      <c r="O853" s="204"/>
      <c r="P853" s="204"/>
      <c r="Q853" s="203"/>
      <c r="R853" s="203"/>
      <c r="S853" s="203"/>
      <c r="T853" s="203"/>
      <c r="U853" s="203"/>
      <c r="V853" s="203"/>
      <c r="W853" s="203"/>
      <c r="X853" s="203"/>
      <c r="Y853" s="203"/>
      <c r="Z853" s="203"/>
    </row>
    <row r="854" ht="11.25" customHeight="1">
      <c r="A854" s="203"/>
      <c r="B854" s="204"/>
      <c r="C854" s="204"/>
      <c r="D854" s="204"/>
      <c r="E854" s="204"/>
      <c r="F854" s="204"/>
      <c r="G854" s="204"/>
      <c r="H854" s="204"/>
      <c r="I854" s="204"/>
      <c r="J854" s="204"/>
      <c r="K854" s="204"/>
      <c r="L854" s="204"/>
      <c r="M854" s="204"/>
      <c r="N854" s="204"/>
      <c r="O854" s="204"/>
      <c r="P854" s="204"/>
      <c r="Q854" s="203"/>
      <c r="R854" s="203"/>
      <c r="S854" s="203"/>
      <c r="T854" s="203"/>
      <c r="U854" s="203"/>
      <c r="V854" s="203"/>
      <c r="W854" s="203"/>
      <c r="X854" s="203"/>
      <c r="Y854" s="203"/>
      <c r="Z854" s="203"/>
    </row>
    <row r="855" ht="11.25" customHeight="1">
      <c r="A855" s="203"/>
      <c r="B855" s="204"/>
      <c r="C855" s="204"/>
      <c r="D855" s="204"/>
      <c r="E855" s="204"/>
      <c r="F855" s="204"/>
      <c r="G855" s="204"/>
      <c r="H855" s="204"/>
      <c r="I855" s="204"/>
      <c r="J855" s="204"/>
      <c r="K855" s="204"/>
      <c r="L855" s="204"/>
      <c r="M855" s="204"/>
      <c r="N855" s="204"/>
      <c r="O855" s="204"/>
      <c r="P855" s="204"/>
      <c r="Q855" s="203"/>
      <c r="R855" s="203"/>
      <c r="S855" s="203"/>
      <c r="T855" s="203"/>
      <c r="U855" s="203"/>
      <c r="V855" s="203"/>
      <c r="W855" s="203"/>
      <c r="X855" s="203"/>
      <c r="Y855" s="203"/>
      <c r="Z855" s="203"/>
    </row>
    <row r="856" ht="11.25" customHeight="1">
      <c r="A856" s="203"/>
      <c r="B856" s="204"/>
      <c r="C856" s="204"/>
      <c r="D856" s="204"/>
      <c r="E856" s="204"/>
      <c r="F856" s="204"/>
      <c r="G856" s="204"/>
      <c r="H856" s="204"/>
      <c r="I856" s="204"/>
      <c r="J856" s="204"/>
      <c r="K856" s="204"/>
      <c r="L856" s="204"/>
      <c r="M856" s="204"/>
      <c r="N856" s="204"/>
      <c r="O856" s="204"/>
      <c r="P856" s="204"/>
      <c r="Q856" s="203"/>
      <c r="R856" s="203"/>
      <c r="S856" s="203"/>
      <c r="T856" s="203"/>
      <c r="U856" s="203"/>
      <c r="V856" s="203"/>
      <c r="W856" s="203"/>
      <c r="X856" s="203"/>
      <c r="Y856" s="203"/>
      <c r="Z856" s="203"/>
    </row>
    <row r="857" ht="11.25" customHeight="1">
      <c r="A857" s="203"/>
      <c r="B857" s="204"/>
      <c r="C857" s="204"/>
      <c r="D857" s="204"/>
      <c r="E857" s="204"/>
      <c r="F857" s="204"/>
      <c r="G857" s="204"/>
      <c r="H857" s="204"/>
      <c r="I857" s="204"/>
      <c r="J857" s="204"/>
      <c r="K857" s="204"/>
      <c r="L857" s="204"/>
      <c r="M857" s="204"/>
      <c r="N857" s="204"/>
      <c r="O857" s="204"/>
      <c r="P857" s="204"/>
      <c r="Q857" s="203"/>
      <c r="R857" s="203"/>
      <c r="S857" s="203"/>
      <c r="T857" s="203"/>
      <c r="U857" s="203"/>
      <c r="V857" s="203"/>
      <c r="W857" s="203"/>
      <c r="X857" s="203"/>
      <c r="Y857" s="203"/>
      <c r="Z857" s="203"/>
    </row>
    <row r="858" ht="11.25" customHeight="1">
      <c r="A858" s="203"/>
      <c r="B858" s="204"/>
      <c r="C858" s="204"/>
      <c r="D858" s="204"/>
      <c r="E858" s="204"/>
      <c r="F858" s="204"/>
      <c r="G858" s="204"/>
      <c r="H858" s="204"/>
      <c r="I858" s="204"/>
      <c r="J858" s="204"/>
      <c r="K858" s="204"/>
      <c r="L858" s="204"/>
      <c r="M858" s="204"/>
      <c r="N858" s="204"/>
      <c r="O858" s="204"/>
      <c r="P858" s="204"/>
      <c r="Q858" s="203"/>
      <c r="R858" s="203"/>
      <c r="S858" s="203"/>
      <c r="T858" s="203"/>
      <c r="U858" s="203"/>
      <c r="V858" s="203"/>
      <c r="W858" s="203"/>
      <c r="X858" s="203"/>
      <c r="Y858" s="203"/>
      <c r="Z858" s="203"/>
    </row>
    <row r="859" ht="11.25" customHeight="1">
      <c r="A859" s="203"/>
      <c r="B859" s="204"/>
      <c r="C859" s="204"/>
      <c r="D859" s="204"/>
      <c r="E859" s="204"/>
      <c r="F859" s="204"/>
      <c r="G859" s="204"/>
      <c r="H859" s="204"/>
      <c r="I859" s="204"/>
      <c r="J859" s="204"/>
      <c r="K859" s="204"/>
      <c r="L859" s="204"/>
      <c r="M859" s="204"/>
      <c r="N859" s="204"/>
      <c r="O859" s="204"/>
      <c r="P859" s="204"/>
      <c r="Q859" s="203"/>
      <c r="R859" s="203"/>
      <c r="S859" s="203"/>
      <c r="T859" s="203"/>
      <c r="U859" s="203"/>
      <c r="V859" s="203"/>
      <c r="W859" s="203"/>
      <c r="X859" s="203"/>
      <c r="Y859" s="203"/>
      <c r="Z859" s="203"/>
    </row>
    <row r="860" ht="11.25" customHeight="1">
      <c r="A860" s="203"/>
      <c r="B860" s="204"/>
      <c r="C860" s="204"/>
      <c r="D860" s="204"/>
      <c r="E860" s="204"/>
      <c r="F860" s="204"/>
      <c r="G860" s="204"/>
      <c r="H860" s="204"/>
      <c r="I860" s="204"/>
      <c r="J860" s="204"/>
      <c r="K860" s="204"/>
      <c r="L860" s="204"/>
      <c r="M860" s="204"/>
      <c r="N860" s="204"/>
      <c r="O860" s="204"/>
      <c r="P860" s="204"/>
      <c r="Q860" s="203"/>
      <c r="R860" s="203"/>
      <c r="S860" s="203"/>
      <c r="T860" s="203"/>
      <c r="U860" s="203"/>
      <c r="V860" s="203"/>
      <c r="W860" s="203"/>
      <c r="X860" s="203"/>
      <c r="Y860" s="203"/>
      <c r="Z860" s="203"/>
    </row>
    <row r="861" ht="11.25" customHeight="1">
      <c r="A861" s="203"/>
      <c r="B861" s="204"/>
      <c r="C861" s="204"/>
      <c r="D861" s="204"/>
      <c r="E861" s="204"/>
      <c r="F861" s="204"/>
      <c r="G861" s="204"/>
      <c r="H861" s="204"/>
      <c r="I861" s="204"/>
      <c r="J861" s="204"/>
      <c r="K861" s="204"/>
      <c r="L861" s="204"/>
      <c r="M861" s="204"/>
      <c r="N861" s="204"/>
      <c r="O861" s="204"/>
      <c r="P861" s="204"/>
      <c r="Q861" s="203"/>
      <c r="R861" s="203"/>
      <c r="S861" s="203"/>
      <c r="T861" s="203"/>
      <c r="U861" s="203"/>
      <c r="V861" s="203"/>
      <c r="W861" s="203"/>
      <c r="X861" s="203"/>
      <c r="Y861" s="203"/>
      <c r="Z861" s="203"/>
    </row>
    <row r="862" ht="11.25" customHeight="1">
      <c r="A862" s="203"/>
      <c r="B862" s="204"/>
      <c r="C862" s="204"/>
      <c r="D862" s="204"/>
      <c r="E862" s="204"/>
      <c r="F862" s="204"/>
      <c r="G862" s="204"/>
      <c r="H862" s="204"/>
      <c r="I862" s="204"/>
      <c r="J862" s="204"/>
      <c r="K862" s="204"/>
      <c r="L862" s="204"/>
      <c r="M862" s="204"/>
      <c r="N862" s="204"/>
      <c r="O862" s="204"/>
      <c r="P862" s="204"/>
      <c r="Q862" s="203"/>
      <c r="R862" s="203"/>
      <c r="S862" s="203"/>
      <c r="T862" s="203"/>
      <c r="U862" s="203"/>
      <c r="V862" s="203"/>
      <c r="W862" s="203"/>
      <c r="X862" s="203"/>
      <c r="Y862" s="203"/>
      <c r="Z862" s="203"/>
    </row>
    <row r="863" ht="11.25" customHeight="1">
      <c r="A863" s="203"/>
      <c r="B863" s="204"/>
      <c r="C863" s="204"/>
      <c r="D863" s="204"/>
      <c r="E863" s="204"/>
      <c r="F863" s="204"/>
      <c r="G863" s="204"/>
      <c r="H863" s="204"/>
      <c r="I863" s="204"/>
      <c r="J863" s="204"/>
      <c r="K863" s="204"/>
      <c r="L863" s="204"/>
      <c r="M863" s="204"/>
      <c r="N863" s="204"/>
      <c r="O863" s="204"/>
      <c r="P863" s="204"/>
      <c r="Q863" s="203"/>
      <c r="R863" s="203"/>
      <c r="S863" s="203"/>
      <c r="T863" s="203"/>
      <c r="U863" s="203"/>
      <c r="V863" s="203"/>
      <c r="W863" s="203"/>
      <c r="X863" s="203"/>
      <c r="Y863" s="203"/>
      <c r="Z863" s="203"/>
    </row>
    <row r="864" ht="11.25" customHeight="1">
      <c r="A864" s="203"/>
      <c r="B864" s="204"/>
      <c r="C864" s="204"/>
      <c r="D864" s="204"/>
      <c r="E864" s="204"/>
      <c r="F864" s="204"/>
      <c r="G864" s="204"/>
      <c r="H864" s="204"/>
      <c r="I864" s="204"/>
      <c r="J864" s="204"/>
      <c r="K864" s="204"/>
      <c r="L864" s="204"/>
      <c r="M864" s="204"/>
      <c r="N864" s="204"/>
      <c r="O864" s="204"/>
      <c r="P864" s="204"/>
      <c r="Q864" s="203"/>
      <c r="R864" s="203"/>
      <c r="S864" s="203"/>
      <c r="T864" s="203"/>
      <c r="U864" s="203"/>
      <c r="V864" s="203"/>
      <c r="W864" s="203"/>
      <c r="X864" s="203"/>
      <c r="Y864" s="203"/>
      <c r="Z864" s="203"/>
    </row>
    <row r="865" ht="11.25" customHeight="1">
      <c r="A865" s="203"/>
      <c r="B865" s="204"/>
      <c r="C865" s="204"/>
      <c r="D865" s="204"/>
      <c r="E865" s="204"/>
      <c r="F865" s="204"/>
      <c r="G865" s="204"/>
      <c r="H865" s="204"/>
      <c r="I865" s="204"/>
      <c r="J865" s="204"/>
      <c r="K865" s="204"/>
      <c r="L865" s="204"/>
      <c r="M865" s="204"/>
      <c r="N865" s="204"/>
      <c r="O865" s="204"/>
      <c r="P865" s="204"/>
      <c r="Q865" s="203"/>
      <c r="R865" s="203"/>
      <c r="S865" s="203"/>
      <c r="T865" s="203"/>
      <c r="U865" s="203"/>
      <c r="V865" s="203"/>
      <c r="W865" s="203"/>
      <c r="X865" s="203"/>
      <c r="Y865" s="203"/>
      <c r="Z865" s="203"/>
    </row>
    <row r="866" ht="11.25" customHeight="1">
      <c r="A866" s="203"/>
      <c r="B866" s="204"/>
      <c r="C866" s="204"/>
      <c r="D866" s="204"/>
      <c r="E866" s="204"/>
      <c r="F866" s="204"/>
      <c r="G866" s="204"/>
      <c r="H866" s="204"/>
      <c r="I866" s="204"/>
      <c r="J866" s="204"/>
      <c r="K866" s="204"/>
      <c r="L866" s="204"/>
      <c r="M866" s="204"/>
      <c r="N866" s="204"/>
      <c r="O866" s="204"/>
      <c r="P866" s="204"/>
      <c r="Q866" s="203"/>
      <c r="R866" s="203"/>
      <c r="S866" s="203"/>
      <c r="T866" s="203"/>
      <c r="U866" s="203"/>
      <c r="V866" s="203"/>
      <c r="W866" s="203"/>
      <c r="X866" s="203"/>
      <c r="Y866" s="203"/>
      <c r="Z866" s="203"/>
    </row>
    <row r="867" ht="11.25" customHeight="1">
      <c r="A867" s="203"/>
      <c r="B867" s="204"/>
      <c r="C867" s="204"/>
      <c r="D867" s="204"/>
      <c r="E867" s="204"/>
      <c r="F867" s="204"/>
      <c r="G867" s="204"/>
      <c r="H867" s="204"/>
      <c r="I867" s="204"/>
      <c r="J867" s="204"/>
      <c r="K867" s="204"/>
      <c r="L867" s="204"/>
      <c r="M867" s="204"/>
      <c r="N867" s="204"/>
      <c r="O867" s="204"/>
      <c r="P867" s="204"/>
      <c r="Q867" s="203"/>
      <c r="R867" s="203"/>
      <c r="S867" s="203"/>
      <c r="T867" s="203"/>
      <c r="U867" s="203"/>
      <c r="V867" s="203"/>
      <c r="W867" s="203"/>
      <c r="X867" s="203"/>
      <c r="Y867" s="203"/>
      <c r="Z867" s="203"/>
    </row>
    <row r="868" ht="11.25" customHeight="1">
      <c r="A868" s="203"/>
      <c r="B868" s="204"/>
      <c r="C868" s="204"/>
      <c r="D868" s="204"/>
      <c r="E868" s="204"/>
      <c r="F868" s="204"/>
      <c r="G868" s="204"/>
      <c r="H868" s="204"/>
      <c r="I868" s="204"/>
      <c r="J868" s="204"/>
      <c r="K868" s="204"/>
      <c r="L868" s="204"/>
      <c r="M868" s="204"/>
      <c r="N868" s="204"/>
      <c r="O868" s="204"/>
      <c r="P868" s="204"/>
      <c r="Q868" s="203"/>
      <c r="R868" s="203"/>
      <c r="S868" s="203"/>
      <c r="T868" s="203"/>
      <c r="U868" s="203"/>
      <c r="V868" s="203"/>
      <c r="W868" s="203"/>
      <c r="X868" s="203"/>
      <c r="Y868" s="203"/>
      <c r="Z868" s="203"/>
    </row>
    <row r="869" ht="11.25" customHeight="1">
      <c r="A869" s="203"/>
      <c r="B869" s="204"/>
      <c r="C869" s="204"/>
      <c r="D869" s="204"/>
      <c r="E869" s="204"/>
      <c r="F869" s="204"/>
      <c r="G869" s="204"/>
      <c r="H869" s="204"/>
      <c r="I869" s="204"/>
      <c r="J869" s="204"/>
      <c r="K869" s="204"/>
      <c r="L869" s="204"/>
      <c r="M869" s="204"/>
      <c r="N869" s="204"/>
      <c r="O869" s="204"/>
      <c r="P869" s="204"/>
      <c r="Q869" s="203"/>
      <c r="R869" s="203"/>
      <c r="S869" s="203"/>
      <c r="T869" s="203"/>
      <c r="U869" s="203"/>
      <c r="V869" s="203"/>
      <c r="W869" s="203"/>
      <c r="X869" s="203"/>
      <c r="Y869" s="203"/>
      <c r="Z869" s="203"/>
    </row>
    <row r="870" ht="11.25" customHeight="1">
      <c r="A870" s="203"/>
      <c r="B870" s="204"/>
      <c r="C870" s="204"/>
      <c r="D870" s="204"/>
      <c r="E870" s="204"/>
      <c r="F870" s="204"/>
      <c r="G870" s="204"/>
      <c r="H870" s="204"/>
      <c r="I870" s="204"/>
      <c r="J870" s="204"/>
      <c r="K870" s="204"/>
      <c r="L870" s="204"/>
      <c r="M870" s="204"/>
      <c r="N870" s="204"/>
      <c r="O870" s="204"/>
      <c r="P870" s="204"/>
      <c r="Q870" s="203"/>
      <c r="R870" s="203"/>
      <c r="S870" s="203"/>
      <c r="T870" s="203"/>
      <c r="U870" s="203"/>
      <c r="V870" s="203"/>
      <c r="W870" s="203"/>
      <c r="X870" s="203"/>
      <c r="Y870" s="203"/>
      <c r="Z870" s="203"/>
    </row>
    <row r="871" ht="11.25" customHeight="1">
      <c r="A871" s="203"/>
      <c r="B871" s="204"/>
      <c r="C871" s="204"/>
      <c r="D871" s="204"/>
      <c r="E871" s="204"/>
      <c r="F871" s="204"/>
      <c r="G871" s="204"/>
      <c r="H871" s="204"/>
      <c r="I871" s="204"/>
      <c r="J871" s="204"/>
      <c r="K871" s="204"/>
      <c r="L871" s="204"/>
      <c r="M871" s="204"/>
      <c r="N871" s="204"/>
      <c r="O871" s="204"/>
      <c r="P871" s="204"/>
      <c r="Q871" s="203"/>
      <c r="R871" s="203"/>
      <c r="S871" s="203"/>
      <c r="T871" s="203"/>
      <c r="U871" s="203"/>
      <c r="V871" s="203"/>
      <c r="W871" s="203"/>
      <c r="X871" s="203"/>
      <c r="Y871" s="203"/>
      <c r="Z871" s="203"/>
    </row>
    <row r="872" ht="11.25" customHeight="1">
      <c r="A872" s="203"/>
      <c r="B872" s="204"/>
      <c r="C872" s="204"/>
      <c r="D872" s="204"/>
      <c r="E872" s="204"/>
      <c r="F872" s="204"/>
      <c r="G872" s="204"/>
      <c r="H872" s="204"/>
      <c r="I872" s="204"/>
      <c r="J872" s="204"/>
      <c r="K872" s="204"/>
      <c r="L872" s="204"/>
      <c r="M872" s="204"/>
      <c r="N872" s="204"/>
      <c r="O872" s="204"/>
      <c r="P872" s="204"/>
      <c r="Q872" s="203"/>
      <c r="R872" s="203"/>
      <c r="S872" s="203"/>
      <c r="T872" s="203"/>
      <c r="U872" s="203"/>
      <c r="V872" s="203"/>
      <c r="W872" s="203"/>
      <c r="X872" s="203"/>
      <c r="Y872" s="203"/>
      <c r="Z872" s="203"/>
    </row>
    <row r="873" ht="11.25" customHeight="1">
      <c r="A873" s="203"/>
      <c r="B873" s="204"/>
      <c r="C873" s="204"/>
      <c r="D873" s="204"/>
      <c r="E873" s="204"/>
      <c r="F873" s="204"/>
      <c r="G873" s="204"/>
      <c r="H873" s="204"/>
      <c r="I873" s="204"/>
      <c r="J873" s="204"/>
      <c r="K873" s="204"/>
      <c r="L873" s="204"/>
      <c r="M873" s="204"/>
      <c r="N873" s="204"/>
      <c r="O873" s="204"/>
      <c r="P873" s="204"/>
      <c r="Q873" s="203"/>
      <c r="R873" s="203"/>
      <c r="S873" s="203"/>
      <c r="T873" s="203"/>
      <c r="U873" s="203"/>
      <c r="V873" s="203"/>
      <c r="W873" s="203"/>
      <c r="X873" s="203"/>
      <c r="Y873" s="203"/>
      <c r="Z873" s="203"/>
    </row>
    <row r="874" ht="11.25" customHeight="1">
      <c r="A874" s="203"/>
      <c r="B874" s="204"/>
      <c r="C874" s="204"/>
      <c r="D874" s="204"/>
      <c r="E874" s="204"/>
      <c r="F874" s="204"/>
      <c r="G874" s="204"/>
      <c r="H874" s="204"/>
      <c r="I874" s="204"/>
      <c r="J874" s="204"/>
      <c r="K874" s="204"/>
      <c r="L874" s="204"/>
      <c r="M874" s="204"/>
      <c r="N874" s="204"/>
      <c r="O874" s="204"/>
      <c r="P874" s="204"/>
      <c r="Q874" s="203"/>
      <c r="R874" s="203"/>
      <c r="S874" s="203"/>
      <c r="T874" s="203"/>
      <c r="U874" s="203"/>
      <c r="V874" s="203"/>
      <c r="W874" s="203"/>
      <c r="X874" s="203"/>
      <c r="Y874" s="203"/>
      <c r="Z874" s="203"/>
    </row>
    <row r="875" ht="11.25" customHeight="1">
      <c r="A875" s="203"/>
      <c r="B875" s="204"/>
      <c r="C875" s="204"/>
      <c r="D875" s="204"/>
      <c r="E875" s="204"/>
      <c r="F875" s="204"/>
      <c r="G875" s="204"/>
      <c r="H875" s="204"/>
      <c r="I875" s="204"/>
      <c r="J875" s="204"/>
      <c r="K875" s="204"/>
      <c r="L875" s="204"/>
      <c r="M875" s="204"/>
      <c r="N875" s="204"/>
      <c r="O875" s="204"/>
      <c r="P875" s="204"/>
      <c r="Q875" s="203"/>
      <c r="R875" s="203"/>
      <c r="S875" s="203"/>
      <c r="T875" s="203"/>
      <c r="U875" s="203"/>
      <c r="V875" s="203"/>
      <c r="W875" s="203"/>
      <c r="X875" s="203"/>
      <c r="Y875" s="203"/>
      <c r="Z875" s="203"/>
    </row>
    <row r="876" ht="11.25" customHeight="1">
      <c r="A876" s="203"/>
      <c r="B876" s="204"/>
      <c r="C876" s="204"/>
      <c r="D876" s="204"/>
      <c r="E876" s="204"/>
      <c r="F876" s="204"/>
      <c r="G876" s="204"/>
      <c r="H876" s="204"/>
      <c r="I876" s="204"/>
      <c r="J876" s="204"/>
      <c r="K876" s="204"/>
      <c r="L876" s="204"/>
      <c r="M876" s="204"/>
      <c r="N876" s="204"/>
      <c r="O876" s="204"/>
      <c r="P876" s="204"/>
      <c r="Q876" s="203"/>
      <c r="R876" s="203"/>
      <c r="S876" s="203"/>
      <c r="T876" s="203"/>
      <c r="U876" s="203"/>
      <c r="V876" s="203"/>
      <c r="W876" s="203"/>
      <c r="X876" s="203"/>
      <c r="Y876" s="203"/>
      <c r="Z876" s="203"/>
    </row>
    <row r="877" ht="11.25" customHeight="1">
      <c r="A877" s="203"/>
      <c r="B877" s="204"/>
      <c r="C877" s="204"/>
      <c r="D877" s="204"/>
      <c r="E877" s="204"/>
      <c r="F877" s="204"/>
      <c r="G877" s="204"/>
      <c r="H877" s="204"/>
      <c r="I877" s="204"/>
      <c r="J877" s="204"/>
      <c r="K877" s="204"/>
      <c r="L877" s="204"/>
      <c r="M877" s="204"/>
      <c r="N877" s="204"/>
      <c r="O877" s="204"/>
      <c r="P877" s="204"/>
      <c r="Q877" s="203"/>
      <c r="R877" s="203"/>
      <c r="S877" s="203"/>
      <c r="T877" s="203"/>
      <c r="U877" s="203"/>
      <c r="V877" s="203"/>
      <c r="W877" s="203"/>
      <c r="X877" s="203"/>
      <c r="Y877" s="203"/>
      <c r="Z877" s="203"/>
    </row>
    <row r="878" ht="11.25" customHeight="1">
      <c r="A878" s="203"/>
      <c r="B878" s="204"/>
      <c r="C878" s="204"/>
      <c r="D878" s="204"/>
      <c r="E878" s="204"/>
      <c r="F878" s="204"/>
      <c r="G878" s="204"/>
      <c r="H878" s="204"/>
      <c r="I878" s="204"/>
      <c r="J878" s="204"/>
      <c r="K878" s="204"/>
      <c r="L878" s="204"/>
      <c r="M878" s="204"/>
      <c r="N878" s="204"/>
      <c r="O878" s="204"/>
      <c r="P878" s="204"/>
      <c r="Q878" s="203"/>
      <c r="R878" s="203"/>
      <c r="S878" s="203"/>
      <c r="T878" s="203"/>
      <c r="U878" s="203"/>
      <c r="V878" s="203"/>
      <c r="W878" s="203"/>
      <c r="X878" s="203"/>
      <c r="Y878" s="203"/>
      <c r="Z878" s="203"/>
    </row>
    <row r="879" ht="11.25" customHeight="1">
      <c r="A879" s="203"/>
      <c r="B879" s="204"/>
      <c r="C879" s="204"/>
      <c r="D879" s="204"/>
      <c r="E879" s="204"/>
      <c r="F879" s="204"/>
      <c r="G879" s="204"/>
      <c r="H879" s="204"/>
      <c r="I879" s="204"/>
      <c r="J879" s="204"/>
      <c r="K879" s="204"/>
      <c r="L879" s="204"/>
      <c r="M879" s="204"/>
      <c r="N879" s="204"/>
      <c r="O879" s="204"/>
      <c r="P879" s="204"/>
      <c r="Q879" s="203"/>
      <c r="R879" s="203"/>
      <c r="S879" s="203"/>
      <c r="T879" s="203"/>
      <c r="U879" s="203"/>
      <c r="V879" s="203"/>
      <c r="W879" s="203"/>
      <c r="X879" s="203"/>
      <c r="Y879" s="203"/>
      <c r="Z879" s="203"/>
    </row>
    <row r="880" ht="11.25" customHeight="1">
      <c r="A880" s="203"/>
      <c r="B880" s="204"/>
      <c r="C880" s="204"/>
      <c r="D880" s="204"/>
      <c r="E880" s="204"/>
      <c r="F880" s="204"/>
      <c r="G880" s="204"/>
      <c r="H880" s="204"/>
      <c r="I880" s="204"/>
      <c r="J880" s="204"/>
      <c r="K880" s="204"/>
      <c r="L880" s="204"/>
      <c r="M880" s="204"/>
      <c r="N880" s="204"/>
      <c r="O880" s="204"/>
      <c r="P880" s="204"/>
      <c r="Q880" s="203"/>
      <c r="R880" s="203"/>
      <c r="S880" s="203"/>
      <c r="T880" s="203"/>
      <c r="U880" s="203"/>
      <c r="V880" s="203"/>
      <c r="W880" s="203"/>
      <c r="X880" s="203"/>
      <c r="Y880" s="203"/>
      <c r="Z880" s="203"/>
    </row>
    <row r="881" ht="11.25" customHeight="1">
      <c r="A881" s="203"/>
      <c r="B881" s="204"/>
      <c r="C881" s="204"/>
      <c r="D881" s="204"/>
      <c r="E881" s="204"/>
      <c r="F881" s="204"/>
      <c r="G881" s="204"/>
      <c r="H881" s="204"/>
      <c r="I881" s="204"/>
      <c r="J881" s="204"/>
      <c r="K881" s="204"/>
      <c r="L881" s="204"/>
      <c r="M881" s="204"/>
      <c r="N881" s="204"/>
      <c r="O881" s="204"/>
      <c r="P881" s="204"/>
      <c r="Q881" s="203"/>
      <c r="R881" s="203"/>
      <c r="S881" s="203"/>
      <c r="T881" s="203"/>
      <c r="U881" s="203"/>
      <c r="V881" s="203"/>
      <c r="W881" s="203"/>
      <c r="X881" s="203"/>
      <c r="Y881" s="203"/>
      <c r="Z881" s="203"/>
    </row>
    <row r="882" ht="11.25" customHeight="1">
      <c r="A882" s="203"/>
      <c r="B882" s="204"/>
      <c r="C882" s="204"/>
      <c r="D882" s="204"/>
      <c r="E882" s="204"/>
      <c r="F882" s="204"/>
      <c r="G882" s="204"/>
      <c r="H882" s="204"/>
      <c r="I882" s="204"/>
      <c r="J882" s="204"/>
      <c r="K882" s="204"/>
      <c r="L882" s="204"/>
      <c r="M882" s="204"/>
      <c r="N882" s="204"/>
      <c r="O882" s="204"/>
      <c r="P882" s="204"/>
      <c r="Q882" s="203"/>
      <c r="R882" s="203"/>
      <c r="S882" s="203"/>
      <c r="T882" s="203"/>
      <c r="U882" s="203"/>
      <c r="V882" s="203"/>
      <c r="W882" s="203"/>
      <c r="X882" s="203"/>
      <c r="Y882" s="203"/>
      <c r="Z882" s="203"/>
    </row>
    <row r="883" ht="11.25" customHeight="1">
      <c r="A883" s="203"/>
      <c r="B883" s="204"/>
      <c r="C883" s="204"/>
      <c r="D883" s="204"/>
      <c r="E883" s="204"/>
      <c r="F883" s="204"/>
      <c r="G883" s="204"/>
      <c r="H883" s="204"/>
      <c r="I883" s="204"/>
      <c r="J883" s="204"/>
      <c r="K883" s="204"/>
      <c r="L883" s="204"/>
      <c r="M883" s="204"/>
      <c r="N883" s="204"/>
      <c r="O883" s="204"/>
      <c r="P883" s="204"/>
      <c r="Q883" s="203"/>
      <c r="R883" s="203"/>
      <c r="S883" s="203"/>
      <c r="T883" s="203"/>
      <c r="U883" s="203"/>
      <c r="V883" s="203"/>
      <c r="W883" s="203"/>
      <c r="X883" s="203"/>
      <c r="Y883" s="203"/>
      <c r="Z883" s="203"/>
    </row>
    <row r="884" ht="11.25" customHeight="1">
      <c r="A884" s="203"/>
      <c r="B884" s="204"/>
      <c r="C884" s="204"/>
      <c r="D884" s="204"/>
      <c r="E884" s="204"/>
      <c r="F884" s="204"/>
      <c r="G884" s="204"/>
      <c r="H884" s="204"/>
      <c r="I884" s="204"/>
      <c r="J884" s="204"/>
      <c r="K884" s="204"/>
      <c r="L884" s="204"/>
      <c r="M884" s="204"/>
      <c r="N884" s="204"/>
      <c r="O884" s="204"/>
      <c r="P884" s="204"/>
      <c r="Q884" s="203"/>
      <c r="R884" s="203"/>
      <c r="S884" s="203"/>
      <c r="T884" s="203"/>
      <c r="U884" s="203"/>
      <c r="V884" s="203"/>
      <c r="W884" s="203"/>
      <c r="X884" s="203"/>
      <c r="Y884" s="203"/>
      <c r="Z884" s="203"/>
    </row>
    <row r="885" ht="11.25" customHeight="1">
      <c r="A885" s="203"/>
      <c r="B885" s="204"/>
      <c r="C885" s="204"/>
      <c r="D885" s="204"/>
      <c r="E885" s="204"/>
      <c r="F885" s="204"/>
      <c r="G885" s="204"/>
      <c r="H885" s="204"/>
      <c r="I885" s="204"/>
      <c r="J885" s="204"/>
      <c r="K885" s="204"/>
      <c r="L885" s="204"/>
      <c r="M885" s="204"/>
      <c r="N885" s="204"/>
      <c r="O885" s="204"/>
      <c r="P885" s="204"/>
      <c r="Q885" s="203"/>
      <c r="R885" s="203"/>
      <c r="S885" s="203"/>
      <c r="T885" s="203"/>
      <c r="U885" s="203"/>
      <c r="V885" s="203"/>
      <c r="W885" s="203"/>
      <c r="X885" s="203"/>
      <c r="Y885" s="203"/>
      <c r="Z885" s="203"/>
    </row>
    <row r="886" ht="11.25" customHeight="1">
      <c r="A886" s="203"/>
      <c r="B886" s="204"/>
      <c r="C886" s="204"/>
      <c r="D886" s="204"/>
      <c r="E886" s="204"/>
      <c r="F886" s="204"/>
      <c r="G886" s="204"/>
      <c r="H886" s="204"/>
      <c r="I886" s="204"/>
      <c r="J886" s="204"/>
      <c r="K886" s="204"/>
      <c r="L886" s="204"/>
      <c r="M886" s="204"/>
      <c r="N886" s="204"/>
      <c r="O886" s="204"/>
      <c r="P886" s="204"/>
      <c r="Q886" s="203"/>
      <c r="R886" s="203"/>
      <c r="S886" s="203"/>
      <c r="T886" s="203"/>
      <c r="U886" s="203"/>
      <c r="V886" s="203"/>
      <c r="W886" s="203"/>
      <c r="X886" s="203"/>
      <c r="Y886" s="203"/>
      <c r="Z886" s="203"/>
    </row>
    <row r="887" ht="11.25" customHeight="1">
      <c r="A887" s="203"/>
      <c r="B887" s="204"/>
      <c r="C887" s="204"/>
      <c r="D887" s="204"/>
      <c r="E887" s="204"/>
      <c r="F887" s="204"/>
      <c r="G887" s="204"/>
      <c r="H887" s="204"/>
      <c r="I887" s="204"/>
      <c r="J887" s="204"/>
      <c r="K887" s="204"/>
      <c r="L887" s="204"/>
      <c r="M887" s="204"/>
      <c r="N887" s="204"/>
      <c r="O887" s="204"/>
      <c r="P887" s="204"/>
      <c r="Q887" s="203"/>
      <c r="R887" s="203"/>
      <c r="S887" s="203"/>
      <c r="T887" s="203"/>
      <c r="U887" s="203"/>
      <c r="V887" s="203"/>
      <c r="W887" s="203"/>
      <c r="X887" s="203"/>
      <c r="Y887" s="203"/>
      <c r="Z887" s="203"/>
    </row>
    <row r="888" ht="11.25" customHeight="1">
      <c r="A888" s="203"/>
      <c r="B888" s="204"/>
      <c r="C888" s="204"/>
      <c r="D888" s="204"/>
      <c r="E888" s="204"/>
      <c r="F888" s="204"/>
      <c r="G888" s="204"/>
      <c r="H888" s="204"/>
      <c r="I888" s="204"/>
      <c r="J888" s="204"/>
      <c r="K888" s="204"/>
      <c r="L888" s="204"/>
      <c r="M888" s="204"/>
      <c r="N888" s="204"/>
      <c r="O888" s="204"/>
      <c r="P888" s="204"/>
      <c r="Q888" s="203"/>
      <c r="R888" s="203"/>
      <c r="S888" s="203"/>
      <c r="T888" s="203"/>
      <c r="U888" s="203"/>
      <c r="V888" s="203"/>
      <c r="W888" s="203"/>
      <c r="X888" s="203"/>
      <c r="Y888" s="203"/>
      <c r="Z888" s="203"/>
    </row>
    <row r="889" ht="11.25" customHeight="1">
      <c r="A889" s="203"/>
      <c r="B889" s="204"/>
      <c r="C889" s="204"/>
      <c r="D889" s="204"/>
      <c r="E889" s="204"/>
      <c r="F889" s="204"/>
      <c r="G889" s="204"/>
      <c r="H889" s="204"/>
      <c r="I889" s="204"/>
      <c r="J889" s="204"/>
      <c r="K889" s="204"/>
      <c r="L889" s="204"/>
      <c r="M889" s="204"/>
      <c r="N889" s="204"/>
      <c r="O889" s="204"/>
      <c r="P889" s="204"/>
      <c r="Q889" s="203"/>
      <c r="R889" s="203"/>
      <c r="S889" s="203"/>
      <c r="T889" s="203"/>
      <c r="U889" s="203"/>
      <c r="V889" s="203"/>
      <c r="W889" s="203"/>
      <c r="X889" s="203"/>
      <c r="Y889" s="203"/>
      <c r="Z889" s="203"/>
    </row>
    <row r="890" ht="11.25" customHeight="1">
      <c r="A890" s="203"/>
      <c r="B890" s="204"/>
      <c r="C890" s="204"/>
      <c r="D890" s="204"/>
      <c r="E890" s="204"/>
      <c r="F890" s="204"/>
      <c r="G890" s="204"/>
      <c r="H890" s="204"/>
      <c r="I890" s="204"/>
      <c r="J890" s="204"/>
      <c r="K890" s="204"/>
      <c r="L890" s="204"/>
      <c r="M890" s="204"/>
      <c r="N890" s="204"/>
      <c r="O890" s="204"/>
      <c r="P890" s="204"/>
      <c r="Q890" s="203"/>
      <c r="R890" s="203"/>
      <c r="S890" s="203"/>
      <c r="T890" s="203"/>
      <c r="U890" s="203"/>
      <c r="V890" s="203"/>
      <c r="W890" s="203"/>
      <c r="X890" s="203"/>
      <c r="Y890" s="203"/>
      <c r="Z890" s="203"/>
    </row>
    <row r="891" ht="11.25" customHeight="1">
      <c r="A891" s="203"/>
      <c r="B891" s="204"/>
      <c r="C891" s="204"/>
      <c r="D891" s="204"/>
      <c r="E891" s="204"/>
      <c r="F891" s="204"/>
      <c r="G891" s="204"/>
      <c r="H891" s="204"/>
      <c r="I891" s="204"/>
      <c r="J891" s="204"/>
      <c r="K891" s="204"/>
      <c r="L891" s="204"/>
      <c r="M891" s="204"/>
      <c r="N891" s="204"/>
      <c r="O891" s="204"/>
      <c r="P891" s="204"/>
      <c r="Q891" s="203"/>
      <c r="R891" s="203"/>
      <c r="S891" s="203"/>
      <c r="T891" s="203"/>
      <c r="U891" s="203"/>
      <c r="V891" s="203"/>
      <c r="W891" s="203"/>
      <c r="X891" s="203"/>
      <c r="Y891" s="203"/>
      <c r="Z891" s="203"/>
    </row>
    <row r="892" ht="11.25" customHeight="1">
      <c r="A892" s="203"/>
      <c r="B892" s="204"/>
      <c r="C892" s="204"/>
      <c r="D892" s="204"/>
      <c r="E892" s="204"/>
      <c r="F892" s="204"/>
      <c r="G892" s="204"/>
      <c r="H892" s="204"/>
      <c r="I892" s="204"/>
      <c r="J892" s="204"/>
      <c r="K892" s="204"/>
      <c r="L892" s="204"/>
      <c r="M892" s="204"/>
      <c r="N892" s="204"/>
      <c r="O892" s="204"/>
      <c r="P892" s="204"/>
      <c r="Q892" s="203"/>
      <c r="R892" s="203"/>
      <c r="S892" s="203"/>
      <c r="T892" s="203"/>
      <c r="U892" s="203"/>
      <c r="V892" s="203"/>
      <c r="W892" s="203"/>
      <c r="X892" s="203"/>
      <c r="Y892" s="203"/>
      <c r="Z892" s="203"/>
    </row>
    <row r="893" ht="11.25" customHeight="1">
      <c r="A893" s="203"/>
      <c r="B893" s="204"/>
      <c r="C893" s="204"/>
      <c r="D893" s="204"/>
      <c r="E893" s="204"/>
      <c r="F893" s="204"/>
      <c r="G893" s="204"/>
      <c r="H893" s="204"/>
      <c r="I893" s="204"/>
      <c r="J893" s="204"/>
      <c r="K893" s="204"/>
      <c r="L893" s="204"/>
      <c r="M893" s="204"/>
      <c r="N893" s="204"/>
      <c r="O893" s="204"/>
      <c r="P893" s="204"/>
      <c r="Q893" s="203"/>
      <c r="R893" s="203"/>
      <c r="S893" s="203"/>
      <c r="T893" s="203"/>
      <c r="U893" s="203"/>
      <c r="V893" s="203"/>
      <c r="W893" s="203"/>
      <c r="X893" s="203"/>
      <c r="Y893" s="203"/>
      <c r="Z893" s="203"/>
    </row>
    <row r="894" ht="11.25" customHeight="1">
      <c r="A894" s="203"/>
      <c r="B894" s="204"/>
      <c r="C894" s="204"/>
      <c r="D894" s="204"/>
      <c r="E894" s="204"/>
      <c r="F894" s="204"/>
      <c r="G894" s="204"/>
      <c r="H894" s="204"/>
      <c r="I894" s="204"/>
      <c r="J894" s="204"/>
      <c r="K894" s="204"/>
      <c r="L894" s="204"/>
      <c r="M894" s="204"/>
      <c r="N894" s="204"/>
      <c r="O894" s="204"/>
      <c r="P894" s="204"/>
      <c r="Q894" s="203"/>
      <c r="R894" s="203"/>
      <c r="S894" s="203"/>
      <c r="T894" s="203"/>
      <c r="U894" s="203"/>
      <c r="V894" s="203"/>
      <c r="W894" s="203"/>
      <c r="X894" s="203"/>
      <c r="Y894" s="203"/>
      <c r="Z894" s="203"/>
    </row>
    <row r="895" ht="11.25" customHeight="1">
      <c r="A895" s="203"/>
      <c r="B895" s="204"/>
      <c r="C895" s="204"/>
      <c r="D895" s="204"/>
      <c r="E895" s="204"/>
      <c r="F895" s="204"/>
      <c r="G895" s="204"/>
      <c r="H895" s="204"/>
      <c r="I895" s="204"/>
      <c r="J895" s="204"/>
      <c r="K895" s="204"/>
      <c r="L895" s="204"/>
      <c r="M895" s="204"/>
      <c r="N895" s="204"/>
      <c r="O895" s="204"/>
      <c r="P895" s="204"/>
      <c r="Q895" s="203"/>
      <c r="R895" s="203"/>
      <c r="S895" s="203"/>
      <c r="T895" s="203"/>
      <c r="U895" s="203"/>
      <c r="V895" s="203"/>
      <c r="W895" s="203"/>
      <c r="X895" s="203"/>
      <c r="Y895" s="203"/>
      <c r="Z895" s="203"/>
    </row>
    <row r="896" ht="11.25" customHeight="1">
      <c r="A896" s="203"/>
      <c r="B896" s="204"/>
      <c r="C896" s="204"/>
      <c r="D896" s="204"/>
      <c r="E896" s="204"/>
      <c r="F896" s="204"/>
      <c r="G896" s="204"/>
      <c r="H896" s="204"/>
      <c r="I896" s="204"/>
      <c r="J896" s="204"/>
      <c r="K896" s="204"/>
      <c r="L896" s="204"/>
      <c r="M896" s="204"/>
      <c r="N896" s="204"/>
      <c r="O896" s="204"/>
      <c r="P896" s="204"/>
      <c r="Q896" s="203"/>
      <c r="R896" s="203"/>
      <c r="S896" s="203"/>
      <c r="T896" s="203"/>
      <c r="U896" s="203"/>
      <c r="V896" s="203"/>
      <c r="W896" s="203"/>
      <c r="X896" s="203"/>
      <c r="Y896" s="203"/>
      <c r="Z896" s="203"/>
    </row>
    <row r="897" ht="11.25" customHeight="1">
      <c r="A897" s="203"/>
      <c r="B897" s="204"/>
      <c r="C897" s="204"/>
      <c r="D897" s="204"/>
      <c r="E897" s="204"/>
      <c r="F897" s="204"/>
      <c r="G897" s="204"/>
      <c r="H897" s="204"/>
      <c r="I897" s="204"/>
      <c r="J897" s="204"/>
      <c r="K897" s="204"/>
      <c r="L897" s="204"/>
      <c r="M897" s="204"/>
      <c r="N897" s="204"/>
      <c r="O897" s="204"/>
      <c r="P897" s="204"/>
      <c r="Q897" s="203"/>
      <c r="R897" s="203"/>
      <c r="S897" s="203"/>
      <c r="T897" s="203"/>
      <c r="U897" s="203"/>
      <c r="V897" s="203"/>
      <c r="W897" s="203"/>
      <c r="X897" s="203"/>
      <c r="Y897" s="203"/>
      <c r="Z897" s="203"/>
    </row>
    <row r="898" ht="11.25" customHeight="1">
      <c r="A898" s="203"/>
      <c r="B898" s="204"/>
      <c r="C898" s="204"/>
      <c r="D898" s="204"/>
      <c r="E898" s="204"/>
      <c r="F898" s="204"/>
      <c r="G898" s="204"/>
      <c r="H898" s="204"/>
      <c r="I898" s="204"/>
      <c r="J898" s="204"/>
      <c r="K898" s="204"/>
      <c r="L898" s="204"/>
      <c r="M898" s="204"/>
      <c r="N898" s="204"/>
      <c r="O898" s="204"/>
      <c r="P898" s="204"/>
      <c r="Q898" s="203"/>
      <c r="R898" s="203"/>
      <c r="S898" s="203"/>
      <c r="T898" s="203"/>
      <c r="U898" s="203"/>
      <c r="V898" s="203"/>
      <c r="W898" s="203"/>
      <c r="X898" s="203"/>
      <c r="Y898" s="203"/>
      <c r="Z898" s="203"/>
    </row>
    <row r="899" ht="11.25" customHeight="1">
      <c r="A899" s="203"/>
      <c r="B899" s="204"/>
      <c r="C899" s="204"/>
      <c r="D899" s="204"/>
      <c r="E899" s="204"/>
      <c r="F899" s="204"/>
      <c r="G899" s="204"/>
      <c r="H899" s="204"/>
      <c r="I899" s="204"/>
      <c r="J899" s="204"/>
      <c r="K899" s="204"/>
      <c r="L899" s="204"/>
      <c r="M899" s="204"/>
      <c r="N899" s="204"/>
      <c r="O899" s="204"/>
      <c r="P899" s="204"/>
      <c r="Q899" s="203"/>
      <c r="R899" s="203"/>
      <c r="S899" s="203"/>
      <c r="T899" s="203"/>
      <c r="U899" s="203"/>
      <c r="V899" s="203"/>
      <c r="W899" s="203"/>
      <c r="X899" s="203"/>
      <c r="Y899" s="203"/>
      <c r="Z899" s="203"/>
    </row>
    <row r="900" ht="11.25" customHeight="1">
      <c r="A900" s="203"/>
      <c r="B900" s="204"/>
      <c r="C900" s="204"/>
      <c r="D900" s="204"/>
      <c r="E900" s="204"/>
      <c r="F900" s="204"/>
      <c r="G900" s="204"/>
      <c r="H900" s="204"/>
      <c r="I900" s="204"/>
      <c r="J900" s="204"/>
      <c r="K900" s="204"/>
      <c r="L900" s="204"/>
      <c r="M900" s="204"/>
      <c r="N900" s="204"/>
      <c r="O900" s="204"/>
      <c r="P900" s="204"/>
      <c r="Q900" s="203"/>
      <c r="R900" s="203"/>
      <c r="S900" s="203"/>
      <c r="T900" s="203"/>
      <c r="U900" s="203"/>
      <c r="V900" s="203"/>
      <c r="W900" s="203"/>
      <c r="X900" s="203"/>
      <c r="Y900" s="203"/>
      <c r="Z900" s="203"/>
    </row>
    <row r="901" ht="11.25" customHeight="1">
      <c r="A901" s="203"/>
      <c r="B901" s="204"/>
      <c r="C901" s="204"/>
      <c r="D901" s="204"/>
      <c r="E901" s="204"/>
      <c r="F901" s="204"/>
      <c r="G901" s="204"/>
      <c r="H901" s="204"/>
      <c r="I901" s="204"/>
      <c r="J901" s="204"/>
      <c r="K901" s="204"/>
      <c r="L901" s="204"/>
      <c r="M901" s="204"/>
      <c r="N901" s="204"/>
      <c r="O901" s="204"/>
      <c r="P901" s="204"/>
      <c r="Q901" s="203"/>
      <c r="R901" s="203"/>
      <c r="S901" s="203"/>
      <c r="T901" s="203"/>
      <c r="U901" s="203"/>
      <c r="V901" s="203"/>
      <c r="W901" s="203"/>
      <c r="X901" s="203"/>
      <c r="Y901" s="203"/>
      <c r="Z901" s="203"/>
    </row>
    <row r="902" ht="11.25" customHeight="1">
      <c r="A902" s="203"/>
      <c r="B902" s="204"/>
      <c r="C902" s="204"/>
      <c r="D902" s="204"/>
      <c r="E902" s="204"/>
      <c r="F902" s="204"/>
      <c r="G902" s="204"/>
      <c r="H902" s="204"/>
      <c r="I902" s="204"/>
      <c r="J902" s="204"/>
      <c r="K902" s="204"/>
      <c r="L902" s="204"/>
      <c r="M902" s="204"/>
      <c r="N902" s="204"/>
      <c r="O902" s="204"/>
      <c r="P902" s="204"/>
      <c r="Q902" s="203"/>
      <c r="R902" s="203"/>
      <c r="S902" s="203"/>
      <c r="T902" s="203"/>
      <c r="U902" s="203"/>
      <c r="V902" s="203"/>
      <c r="W902" s="203"/>
      <c r="X902" s="203"/>
      <c r="Y902" s="203"/>
      <c r="Z902" s="203"/>
    </row>
    <row r="903" ht="11.25" customHeight="1">
      <c r="A903" s="203"/>
      <c r="B903" s="204"/>
      <c r="C903" s="204"/>
      <c r="D903" s="204"/>
      <c r="E903" s="204"/>
      <c r="F903" s="204"/>
      <c r="G903" s="204"/>
      <c r="H903" s="204"/>
      <c r="I903" s="204"/>
      <c r="J903" s="204"/>
      <c r="K903" s="204"/>
      <c r="L903" s="204"/>
      <c r="M903" s="204"/>
      <c r="N903" s="204"/>
      <c r="O903" s="204"/>
      <c r="P903" s="204"/>
      <c r="Q903" s="203"/>
      <c r="R903" s="203"/>
      <c r="S903" s="203"/>
      <c r="T903" s="203"/>
      <c r="U903" s="203"/>
      <c r="V903" s="203"/>
      <c r="W903" s="203"/>
      <c r="X903" s="203"/>
      <c r="Y903" s="203"/>
      <c r="Z903" s="203"/>
    </row>
    <row r="904" ht="11.25" customHeight="1">
      <c r="A904" s="203"/>
      <c r="B904" s="204"/>
      <c r="C904" s="204"/>
      <c r="D904" s="204"/>
      <c r="E904" s="204"/>
      <c r="F904" s="204"/>
      <c r="G904" s="204"/>
      <c r="H904" s="204"/>
      <c r="I904" s="204"/>
      <c r="J904" s="204"/>
      <c r="K904" s="204"/>
      <c r="L904" s="204"/>
      <c r="M904" s="204"/>
      <c r="N904" s="204"/>
      <c r="O904" s="204"/>
      <c r="P904" s="204"/>
      <c r="Q904" s="203"/>
      <c r="R904" s="203"/>
      <c r="S904" s="203"/>
      <c r="T904" s="203"/>
      <c r="U904" s="203"/>
      <c r="V904" s="203"/>
      <c r="W904" s="203"/>
      <c r="X904" s="203"/>
      <c r="Y904" s="203"/>
      <c r="Z904" s="203"/>
    </row>
    <row r="905" ht="11.25" customHeight="1">
      <c r="A905" s="203"/>
      <c r="B905" s="204"/>
      <c r="C905" s="204"/>
      <c r="D905" s="204"/>
      <c r="E905" s="204"/>
      <c r="F905" s="204"/>
      <c r="G905" s="204"/>
      <c r="H905" s="204"/>
      <c r="I905" s="204"/>
      <c r="J905" s="204"/>
      <c r="K905" s="204"/>
      <c r="L905" s="204"/>
      <c r="M905" s="204"/>
      <c r="N905" s="204"/>
      <c r="O905" s="204"/>
      <c r="P905" s="204"/>
      <c r="Q905" s="203"/>
      <c r="R905" s="203"/>
      <c r="S905" s="203"/>
      <c r="T905" s="203"/>
      <c r="U905" s="203"/>
      <c r="V905" s="203"/>
      <c r="W905" s="203"/>
      <c r="X905" s="203"/>
      <c r="Y905" s="203"/>
      <c r="Z905" s="203"/>
    </row>
    <row r="906" ht="11.25" customHeight="1">
      <c r="A906" s="203"/>
      <c r="B906" s="204"/>
      <c r="C906" s="204"/>
      <c r="D906" s="204"/>
      <c r="E906" s="204"/>
      <c r="F906" s="204"/>
      <c r="G906" s="204"/>
      <c r="H906" s="204"/>
      <c r="I906" s="204"/>
      <c r="J906" s="204"/>
      <c r="K906" s="204"/>
      <c r="L906" s="204"/>
      <c r="M906" s="204"/>
      <c r="N906" s="204"/>
      <c r="O906" s="204"/>
      <c r="P906" s="204"/>
      <c r="Q906" s="203"/>
      <c r="R906" s="203"/>
      <c r="S906" s="203"/>
      <c r="T906" s="203"/>
      <c r="U906" s="203"/>
      <c r="V906" s="203"/>
      <c r="W906" s="203"/>
      <c r="X906" s="203"/>
      <c r="Y906" s="203"/>
      <c r="Z906" s="203"/>
    </row>
    <row r="907" ht="11.25" customHeight="1">
      <c r="A907" s="203"/>
      <c r="B907" s="204"/>
      <c r="C907" s="204"/>
      <c r="D907" s="204"/>
      <c r="E907" s="204"/>
      <c r="F907" s="204"/>
      <c r="G907" s="204"/>
      <c r="H907" s="204"/>
      <c r="I907" s="204"/>
      <c r="J907" s="204"/>
      <c r="K907" s="204"/>
      <c r="L907" s="204"/>
      <c r="M907" s="204"/>
      <c r="N907" s="204"/>
      <c r="O907" s="204"/>
      <c r="P907" s="204"/>
      <c r="Q907" s="203"/>
      <c r="R907" s="203"/>
      <c r="S907" s="203"/>
      <c r="T907" s="203"/>
      <c r="U907" s="203"/>
      <c r="V907" s="203"/>
      <c r="W907" s="203"/>
      <c r="X907" s="203"/>
      <c r="Y907" s="203"/>
      <c r="Z907" s="203"/>
    </row>
    <row r="908" ht="11.25" customHeight="1">
      <c r="A908" s="203"/>
      <c r="B908" s="204"/>
      <c r="C908" s="204"/>
      <c r="D908" s="204"/>
      <c r="E908" s="204"/>
      <c r="F908" s="204"/>
      <c r="G908" s="204"/>
      <c r="H908" s="204"/>
      <c r="I908" s="204"/>
      <c r="J908" s="204"/>
      <c r="K908" s="204"/>
      <c r="L908" s="204"/>
      <c r="M908" s="204"/>
      <c r="N908" s="204"/>
      <c r="O908" s="204"/>
      <c r="P908" s="204"/>
      <c r="Q908" s="203"/>
      <c r="R908" s="203"/>
      <c r="S908" s="203"/>
      <c r="T908" s="203"/>
      <c r="U908" s="203"/>
      <c r="V908" s="203"/>
      <c r="W908" s="203"/>
      <c r="X908" s="203"/>
      <c r="Y908" s="203"/>
      <c r="Z908" s="203"/>
    </row>
    <row r="909" ht="11.25" customHeight="1">
      <c r="A909" s="203"/>
      <c r="B909" s="204"/>
      <c r="C909" s="204"/>
      <c r="D909" s="204"/>
      <c r="E909" s="204"/>
      <c r="F909" s="204"/>
      <c r="G909" s="204"/>
      <c r="H909" s="204"/>
      <c r="I909" s="204"/>
      <c r="J909" s="204"/>
      <c r="K909" s="204"/>
      <c r="L909" s="204"/>
      <c r="M909" s="204"/>
      <c r="N909" s="204"/>
      <c r="O909" s="204"/>
      <c r="P909" s="204"/>
      <c r="Q909" s="203"/>
      <c r="R909" s="203"/>
      <c r="S909" s="203"/>
      <c r="T909" s="203"/>
      <c r="U909" s="203"/>
      <c r="V909" s="203"/>
      <c r="W909" s="203"/>
      <c r="X909" s="203"/>
      <c r="Y909" s="203"/>
      <c r="Z909" s="203"/>
    </row>
    <row r="910" ht="11.25" customHeight="1">
      <c r="A910" s="203"/>
      <c r="B910" s="204"/>
      <c r="C910" s="204"/>
      <c r="D910" s="204"/>
      <c r="E910" s="204"/>
      <c r="F910" s="204"/>
      <c r="G910" s="204"/>
      <c r="H910" s="204"/>
      <c r="I910" s="204"/>
      <c r="J910" s="204"/>
      <c r="K910" s="204"/>
      <c r="L910" s="204"/>
      <c r="M910" s="204"/>
      <c r="N910" s="204"/>
      <c r="O910" s="204"/>
      <c r="P910" s="204"/>
      <c r="Q910" s="203"/>
      <c r="R910" s="203"/>
      <c r="S910" s="203"/>
      <c r="T910" s="203"/>
      <c r="U910" s="203"/>
      <c r="V910" s="203"/>
      <c r="W910" s="203"/>
      <c r="X910" s="203"/>
      <c r="Y910" s="203"/>
      <c r="Z910" s="203"/>
    </row>
    <row r="911" ht="11.25" customHeight="1">
      <c r="A911" s="203"/>
      <c r="B911" s="204"/>
      <c r="C911" s="204"/>
      <c r="D911" s="204"/>
      <c r="E911" s="204"/>
      <c r="F911" s="204"/>
      <c r="G911" s="204"/>
      <c r="H911" s="204"/>
      <c r="I911" s="204"/>
      <c r="J911" s="204"/>
      <c r="K911" s="204"/>
      <c r="L911" s="204"/>
      <c r="M911" s="204"/>
      <c r="N911" s="204"/>
      <c r="O911" s="204"/>
      <c r="P911" s="204"/>
      <c r="Q911" s="203"/>
      <c r="R911" s="203"/>
      <c r="S911" s="203"/>
      <c r="T911" s="203"/>
      <c r="U911" s="203"/>
      <c r="V911" s="203"/>
      <c r="W911" s="203"/>
      <c r="X911" s="203"/>
      <c r="Y911" s="203"/>
      <c r="Z911" s="203"/>
    </row>
    <row r="912" ht="11.25" customHeight="1">
      <c r="A912" s="203"/>
      <c r="B912" s="204"/>
      <c r="C912" s="204"/>
      <c r="D912" s="204"/>
      <c r="E912" s="204"/>
      <c r="F912" s="204"/>
      <c r="G912" s="204"/>
      <c r="H912" s="204"/>
      <c r="I912" s="204"/>
      <c r="J912" s="204"/>
      <c r="K912" s="204"/>
      <c r="L912" s="204"/>
      <c r="M912" s="204"/>
      <c r="N912" s="204"/>
      <c r="O912" s="204"/>
      <c r="P912" s="204"/>
      <c r="Q912" s="203"/>
      <c r="R912" s="203"/>
      <c r="S912" s="203"/>
      <c r="T912" s="203"/>
      <c r="U912" s="203"/>
      <c r="V912" s="203"/>
      <c r="W912" s="203"/>
      <c r="X912" s="203"/>
      <c r="Y912" s="203"/>
      <c r="Z912" s="203"/>
    </row>
    <row r="913" ht="11.25" customHeight="1">
      <c r="A913" s="203"/>
      <c r="B913" s="204"/>
      <c r="C913" s="204"/>
      <c r="D913" s="204"/>
      <c r="E913" s="204"/>
      <c r="F913" s="204"/>
      <c r="G913" s="204"/>
      <c r="H913" s="204"/>
      <c r="I913" s="204"/>
      <c r="J913" s="204"/>
      <c r="K913" s="204"/>
      <c r="L913" s="204"/>
      <c r="M913" s="204"/>
      <c r="N913" s="204"/>
      <c r="O913" s="204"/>
      <c r="P913" s="204"/>
      <c r="Q913" s="203"/>
      <c r="R913" s="203"/>
      <c r="S913" s="203"/>
      <c r="T913" s="203"/>
      <c r="U913" s="203"/>
      <c r="V913" s="203"/>
      <c r="W913" s="203"/>
      <c r="X913" s="203"/>
      <c r="Y913" s="203"/>
      <c r="Z913" s="203"/>
    </row>
    <row r="914" ht="11.25" customHeight="1">
      <c r="A914" s="203"/>
      <c r="B914" s="204"/>
      <c r="C914" s="204"/>
      <c r="D914" s="204"/>
      <c r="E914" s="204"/>
      <c r="F914" s="204"/>
      <c r="G914" s="204"/>
      <c r="H914" s="204"/>
      <c r="I914" s="204"/>
      <c r="J914" s="204"/>
      <c r="K914" s="204"/>
      <c r="L914" s="204"/>
      <c r="M914" s="204"/>
      <c r="N914" s="204"/>
      <c r="O914" s="204"/>
      <c r="P914" s="204"/>
      <c r="Q914" s="203"/>
      <c r="R914" s="203"/>
      <c r="S914" s="203"/>
      <c r="T914" s="203"/>
      <c r="U914" s="203"/>
      <c r="V914" s="203"/>
      <c r="W914" s="203"/>
      <c r="X914" s="203"/>
      <c r="Y914" s="203"/>
      <c r="Z914" s="203"/>
    </row>
    <row r="915" ht="11.25" customHeight="1">
      <c r="A915" s="203"/>
      <c r="B915" s="204"/>
      <c r="C915" s="204"/>
      <c r="D915" s="204"/>
      <c r="E915" s="204"/>
      <c r="F915" s="204"/>
      <c r="G915" s="204"/>
      <c r="H915" s="204"/>
      <c r="I915" s="204"/>
      <c r="J915" s="204"/>
      <c r="K915" s="204"/>
      <c r="L915" s="204"/>
      <c r="M915" s="204"/>
      <c r="N915" s="204"/>
      <c r="O915" s="204"/>
      <c r="P915" s="204"/>
      <c r="Q915" s="203"/>
      <c r="R915" s="203"/>
      <c r="S915" s="203"/>
      <c r="T915" s="203"/>
      <c r="U915" s="203"/>
      <c r="V915" s="203"/>
      <c r="W915" s="203"/>
      <c r="X915" s="203"/>
      <c r="Y915" s="203"/>
      <c r="Z915" s="203"/>
    </row>
    <row r="916" ht="11.25" customHeight="1">
      <c r="A916" s="203"/>
      <c r="B916" s="204"/>
      <c r="C916" s="204"/>
      <c r="D916" s="204"/>
      <c r="E916" s="204"/>
      <c r="F916" s="204"/>
      <c r="G916" s="204"/>
      <c r="H916" s="204"/>
      <c r="I916" s="204"/>
      <c r="J916" s="204"/>
      <c r="K916" s="204"/>
      <c r="L916" s="204"/>
      <c r="M916" s="204"/>
      <c r="N916" s="204"/>
      <c r="O916" s="204"/>
      <c r="P916" s="204"/>
      <c r="Q916" s="203"/>
      <c r="R916" s="203"/>
      <c r="S916" s="203"/>
      <c r="T916" s="203"/>
      <c r="U916" s="203"/>
      <c r="V916" s="203"/>
      <c r="W916" s="203"/>
      <c r="X916" s="203"/>
      <c r="Y916" s="203"/>
      <c r="Z916" s="203"/>
    </row>
    <row r="917" ht="11.25" customHeight="1">
      <c r="A917" s="203"/>
      <c r="B917" s="204"/>
      <c r="C917" s="204"/>
      <c r="D917" s="204"/>
      <c r="E917" s="204"/>
      <c r="F917" s="204"/>
      <c r="G917" s="204"/>
      <c r="H917" s="204"/>
      <c r="I917" s="204"/>
      <c r="J917" s="204"/>
      <c r="K917" s="204"/>
      <c r="L917" s="204"/>
      <c r="M917" s="204"/>
      <c r="N917" s="204"/>
      <c r="O917" s="204"/>
      <c r="P917" s="204"/>
      <c r="Q917" s="203"/>
      <c r="R917" s="203"/>
      <c r="S917" s="203"/>
      <c r="T917" s="203"/>
      <c r="U917" s="203"/>
      <c r="V917" s="203"/>
      <c r="W917" s="203"/>
      <c r="X917" s="203"/>
      <c r="Y917" s="203"/>
      <c r="Z917" s="203"/>
    </row>
    <row r="918" ht="11.25" customHeight="1">
      <c r="A918" s="203"/>
      <c r="B918" s="204"/>
      <c r="C918" s="204"/>
      <c r="D918" s="204"/>
      <c r="E918" s="204"/>
      <c r="F918" s="204"/>
      <c r="G918" s="204"/>
      <c r="H918" s="204"/>
      <c r="I918" s="204"/>
      <c r="J918" s="204"/>
      <c r="K918" s="204"/>
      <c r="L918" s="204"/>
      <c r="M918" s="204"/>
      <c r="N918" s="204"/>
      <c r="O918" s="204"/>
      <c r="P918" s="204"/>
      <c r="Q918" s="203"/>
      <c r="R918" s="203"/>
      <c r="S918" s="203"/>
      <c r="T918" s="203"/>
      <c r="U918" s="203"/>
      <c r="V918" s="203"/>
      <c r="W918" s="203"/>
      <c r="X918" s="203"/>
      <c r="Y918" s="203"/>
      <c r="Z918" s="203"/>
    </row>
    <row r="919" ht="11.25" customHeight="1">
      <c r="A919" s="203"/>
      <c r="B919" s="204"/>
      <c r="C919" s="204"/>
      <c r="D919" s="204"/>
      <c r="E919" s="204"/>
      <c r="F919" s="204"/>
      <c r="G919" s="204"/>
      <c r="H919" s="204"/>
      <c r="I919" s="204"/>
      <c r="J919" s="204"/>
      <c r="K919" s="204"/>
      <c r="L919" s="204"/>
      <c r="M919" s="204"/>
      <c r="N919" s="204"/>
      <c r="O919" s="204"/>
      <c r="P919" s="204"/>
      <c r="Q919" s="203"/>
      <c r="R919" s="203"/>
      <c r="S919" s="203"/>
      <c r="T919" s="203"/>
      <c r="U919" s="203"/>
      <c r="V919" s="203"/>
      <c r="W919" s="203"/>
      <c r="X919" s="203"/>
      <c r="Y919" s="203"/>
      <c r="Z919" s="203"/>
    </row>
    <row r="920" ht="11.25" customHeight="1">
      <c r="A920" s="203"/>
      <c r="B920" s="204"/>
      <c r="C920" s="204"/>
      <c r="D920" s="204"/>
      <c r="E920" s="204"/>
      <c r="F920" s="204"/>
      <c r="G920" s="204"/>
      <c r="H920" s="204"/>
      <c r="I920" s="204"/>
      <c r="J920" s="204"/>
      <c r="K920" s="204"/>
      <c r="L920" s="204"/>
      <c r="M920" s="204"/>
      <c r="N920" s="204"/>
      <c r="O920" s="204"/>
      <c r="P920" s="204"/>
      <c r="Q920" s="203"/>
      <c r="R920" s="203"/>
      <c r="S920" s="203"/>
      <c r="T920" s="203"/>
      <c r="U920" s="203"/>
      <c r="V920" s="203"/>
      <c r="W920" s="203"/>
      <c r="X920" s="203"/>
      <c r="Y920" s="203"/>
      <c r="Z920" s="203"/>
    </row>
    <row r="921" ht="11.25" customHeight="1">
      <c r="A921" s="203"/>
      <c r="B921" s="204"/>
      <c r="C921" s="204"/>
      <c r="D921" s="204"/>
      <c r="E921" s="204"/>
      <c r="F921" s="204"/>
      <c r="G921" s="204"/>
      <c r="H921" s="204"/>
      <c r="I921" s="204"/>
      <c r="J921" s="204"/>
      <c r="K921" s="204"/>
      <c r="L921" s="204"/>
      <c r="M921" s="204"/>
      <c r="N921" s="204"/>
      <c r="O921" s="204"/>
      <c r="P921" s="204"/>
      <c r="Q921" s="203"/>
      <c r="R921" s="203"/>
      <c r="S921" s="203"/>
      <c r="T921" s="203"/>
      <c r="U921" s="203"/>
      <c r="V921" s="203"/>
      <c r="W921" s="203"/>
      <c r="X921" s="203"/>
      <c r="Y921" s="203"/>
      <c r="Z921" s="203"/>
    </row>
    <row r="922" ht="11.25" customHeight="1">
      <c r="A922" s="203"/>
      <c r="B922" s="204"/>
      <c r="C922" s="204"/>
      <c r="D922" s="204"/>
      <c r="E922" s="204"/>
      <c r="F922" s="204"/>
      <c r="G922" s="204"/>
      <c r="H922" s="204"/>
      <c r="I922" s="204"/>
      <c r="J922" s="204"/>
      <c r="K922" s="204"/>
      <c r="L922" s="204"/>
      <c r="M922" s="204"/>
      <c r="N922" s="204"/>
      <c r="O922" s="204"/>
      <c r="P922" s="204"/>
      <c r="Q922" s="203"/>
      <c r="R922" s="203"/>
      <c r="S922" s="203"/>
      <c r="T922" s="203"/>
      <c r="U922" s="203"/>
      <c r="V922" s="203"/>
      <c r="W922" s="203"/>
      <c r="X922" s="203"/>
      <c r="Y922" s="203"/>
      <c r="Z922" s="203"/>
    </row>
    <row r="923" ht="11.25" customHeight="1">
      <c r="A923" s="203"/>
      <c r="B923" s="204"/>
      <c r="C923" s="204"/>
      <c r="D923" s="204"/>
      <c r="E923" s="204"/>
      <c r="F923" s="204"/>
      <c r="G923" s="204"/>
      <c r="H923" s="204"/>
      <c r="I923" s="204"/>
      <c r="J923" s="204"/>
      <c r="K923" s="204"/>
      <c r="L923" s="204"/>
      <c r="M923" s="204"/>
      <c r="N923" s="204"/>
      <c r="O923" s="204"/>
      <c r="P923" s="204"/>
      <c r="Q923" s="203"/>
      <c r="R923" s="203"/>
      <c r="S923" s="203"/>
      <c r="T923" s="203"/>
      <c r="U923" s="203"/>
      <c r="V923" s="203"/>
      <c r="W923" s="203"/>
      <c r="X923" s="203"/>
      <c r="Y923" s="203"/>
      <c r="Z923" s="203"/>
    </row>
    <row r="924" ht="11.25" customHeight="1">
      <c r="A924" s="203"/>
      <c r="B924" s="204"/>
      <c r="C924" s="204"/>
      <c r="D924" s="204"/>
      <c r="E924" s="204"/>
      <c r="F924" s="204"/>
      <c r="G924" s="204"/>
      <c r="H924" s="204"/>
      <c r="I924" s="204"/>
      <c r="J924" s="204"/>
      <c r="K924" s="204"/>
      <c r="L924" s="204"/>
      <c r="M924" s="204"/>
      <c r="N924" s="204"/>
      <c r="O924" s="204"/>
      <c r="P924" s="204"/>
      <c r="Q924" s="203"/>
      <c r="R924" s="203"/>
      <c r="S924" s="203"/>
      <c r="T924" s="203"/>
      <c r="U924" s="203"/>
      <c r="V924" s="203"/>
      <c r="W924" s="203"/>
      <c r="X924" s="203"/>
      <c r="Y924" s="203"/>
      <c r="Z924" s="203"/>
    </row>
    <row r="925" ht="11.25" customHeight="1">
      <c r="A925" s="203"/>
      <c r="B925" s="204"/>
      <c r="C925" s="204"/>
      <c r="D925" s="204"/>
      <c r="E925" s="204"/>
      <c r="F925" s="204"/>
      <c r="G925" s="204"/>
      <c r="H925" s="204"/>
      <c r="I925" s="204"/>
      <c r="J925" s="204"/>
      <c r="K925" s="204"/>
      <c r="L925" s="204"/>
      <c r="M925" s="204"/>
      <c r="N925" s="204"/>
      <c r="O925" s="204"/>
      <c r="P925" s="204"/>
      <c r="Q925" s="203"/>
      <c r="R925" s="203"/>
      <c r="S925" s="203"/>
      <c r="T925" s="203"/>
      <c r="U925" s="203"/>
      <c r="V925" s="203"/>
      <c r="W925" s="203"/>
      <c r="X925" s="203"/>
      <c r="Y925" s="203"/>
      <c r="Z925" s="203"/>
    </row>
    <row r="926" ht="11.25" customHeight="1">
      <c r="A926" s="203"/>
      <c r="B926" s="204"/>
      <c r="C926" s="204"/>
      <c r="D926" s="204"/>
      <c r="E926" s="204"/>
      <c r="F926" s="204"/>
      <c r="G926" s="204"/>
      <c r="H926" s="204"/>
      <c r="I926" s="204"/>
      <c r="J926" s="204"/>
      <c r="K926" s="204"/>
      <c r="L926" s="204"/>
      <c r="M926" s="204"/>
      <c r="N926" s="204"/>
      <c r="O926" s="204"/>
      <c r="P926" s="204"/>
      <c r="Q926" s="203"/>
      <c r="R926" s="203"/>
      <c r="S926" s="203"/>
      <c r="T926" s="203"/>
      <c r="U926" s="203"/>
      <c r="V926" s="203"/>
      <c r="W926" s="203"/>
      <c r="X926" s="203"/>
      <c r="Y926" s="203"/>
      <c r="Z926" s="203"/>
    </row>
    <row r="927" ht="11.25" customHeight="1">
      <c r="A927" s="203"/>
      <c r="B927" s="204"/>
      <c r="C927" s="204"/>
      <c r="D927" s="204"/>
      <c r="E927" s="204"/>
      <c r="F927" s="204"/>
      <c r="G927" s="204"/>
      <c r="H927" s="204"/>
      <c r="I927" s="204"/>
      <c r="J927" s="204"/>
      <c r="K927" s="204"/>
      <c r="L927" s="204"/>
      <c r="M927" s="204"/>
      <c r="N927" s="204"/>
      <c r="O927" s="204"/>
      <c r="P927" s="204"/>
      <c r="Q927" s="203"/>
      <c r="R927" s="203"/>
      <c r="S927" s="203"/>
      <c r="T927" s="203"/>
      <c r="U927" s="203"/>
      <c r="V927" s="203"/>
      <c r="W927" s="203"/>
      <c r="X927" s="203"/>
      <c r="Y927" s="203"/>
      <c r="Z927" s="203"/>
    </row>
    <row r="928" ht="11.25" customHeight="1">
      <c r="A928" s="203"/>
      <c r="B928" s="204"/>
      <c r="C928" s="204"/>
      <c r="D928" s="204"/>
      <c r="E928" s="204"/>
      <c r="F928" s="204"/>
      <c r="G928" s="204"/>
      <c r="H928" s="204"/>
      <c r="I928" s="204"/>
      <c r="J928" s="204"/>
      <c r="K928" s="204"/>
      <c r="L928" s="204"/>
      <c r="M928" s="204"/>
      <c r="N928" s="204"/>
      <c r="O928" s="204"/>
      <c r="P928" s="204"/>
      <c r="Q928" s="203"/>
      <c r="R928" s="203"/>
      <c r="S928" s="203"/>
      <c r="T928" s="203"/>
      <c r="U928" s="203"/>
      <c r="V928" s="203"/>
      <c r="W928" s="203"/>
      <c r="X928" s="203"/>
      <c r="Y928" s="203"/>
      <c r="Z928" s="203"/>
    </row>
    <row r="929" ht="11.25" customHeight="1">
      <c r="A929" s="203"/>
      <c r="B929" s="204"/>
      <c r="C929" s="204"/>
      <c r="D929" s="204"/>
      <c r="E929" s="204"/>
      <c r="F929" s="204"/>
      <c r="G929" s="204"/>
      <c r="H929" s="204"/>
      <c r="I929" s="204"/>
      <c r="J929" s="204"/>
      <c r="K929" s="204"/>
      <c r="L929" s="204"/>
      <c r="M929" s="204"/>
      <c r="N929" s="204"/>
      <c r="O929" s="204"/>
      <c r="P929" s="204"/>
      <c r="Q929" s="203"/>
      <c r="R929" s="203"/>
      <c r="S929" s="203"/>
      <c r="T929" s="203"/>
      <c r="U929" s="203"/>
      <c r="V929" s="203"/>
      <c r="W929" s="203"/>
      <c r="X929" s="203"/>
      <c r="Y929" s="203"/>
      <c r="Z929" s="203"/>
    </row>
    <row r="930" ht="11.25" customHeight="1">
      <c r="A930" s="203"/>
      <c r="B930" s="204"/>
      <c r="C930" s="204"/>
      <c r="D930" s="204"/>
      <c r="E930" s="204"/>
      <c r="F930" s="204"/>
      <c r="G930" s="204"/>
      <c r="H930" s="204"/>
      <c r="I930" s="204"/>
      <c r="J930" s="204"/>
      <c r="K930" s="204"/>
      <c r="L930" s="204"/>
      <c r="M930" s="204"/>
      <c r="N930" s="204"/>
      <c r="O930" s="204"/>
      <c r="P930" s="204"/>
      <c r="Q930" s="203"/>
      <c r="R930" s="203"/>
      <c r="S930" s="203"/>
      <c r="T930" s="203"/>
      <c r="U930" s="203"/>
      <c r="V930" s="203"/>
      <c r="W930" s="203"/>
      <c r="X930" s="203"/>
      <c r="Y930" s="203"/>
      <c r="Z930" s="203"/>
    </row>
    <row r="931" ht="11.25" customHeight="1">
      <c r="A931" s="203"/>
      <c r="B931" s="204"/>
      <c r="C931" s="204"/>
      <c r="D931" s="204"/>
      <c r="E931" s="204"/>
      <c r="F931" s="204"/>
      <c r="G931" s="204"/>
      <c r="H931" s="204"/>
      <c r="I931" s="204"/>
      <c r="J931" s="204"/>
      <c r="K931" s="204"/>
      <c r="L931" s="204"/>
      <c r="M931" s="204"/>
      <c r="N931" s="204"/>
      <c r="O931" s="204"/>
      <c r="P931" s="204"/>
      <c r="Q931" s="203"/>
      <c r="R931" s="203"/>
      <c r="S931" s="203"/>
      <c r="T931" s="203"/>
      <c r="U931" s="203"/>
      <c r="V931" s="203"/>
      <c r="W931" s="203"/>
      <c r="X931" s="203"/>
      <c r="Y931" s="203"/>
      <c r="Z931" s="203"/>
    </row>
    <row r="932" ht="11.25" customHeight="1">
      <c r="A932" s="203"/>
      <c r="B932" s="204"/>
      <c r="C932" s="204"/>
      <c r="D932" s="204"/>
      <c r="E932" s="204"/>
      <c r="F932" s="204"/>
      <c r="G932" s="204"/>
      <c r="H932" s="204"/>
      <c r="I932" s="204"/>
      <c r="J932" s="204"/>
      <c r="K932" s="204"/>
      <c r="L932" s="204"/>
      <c r="M932" s="204"/>
      <c r="N932" s="204"/>
      <c r="O932" s="204"/>
      <c r="P932" s="204"/>
      <c r="Q932" s="203"/>
      <c r="R932" s="203"/>
      <c r="S932" s="203"/>
      <c r="T932" s="203"/>
      <c r="U932" s="203"/>
      <c r="V932" s="203"/>
      <c r="W932" s="203"/>
      <c r="X932" s="203"/>
      <c r="Y932" s="203"/>
      <c r="Z932" s="203"/>
    </row>
    <row r="933" ht="11.25" customHeight="1">
      <c r="A933" s="203"/>
      <c r="B933" s="204"/>
      <c r="C933" s="204"/>
      <c r="D933" s="204"/>
      <c r="E933" s="204"/>
      <c r="F933" s="204"/>
      <c r="G933" s="204"/>
      <c r="H933" s="204"/>
      <c r="I933" s="204"/>
      <c r="J933" s="204"/>
      <c r="K933" s="204"/>
      <c r="L933" s="204"/>
      <c r="M933" s="204"/>
      <c r="N933" s="204"/>
      <c r="O933" s="204"/>
      <c r="P933" s="204"/>
      <c r="Q933" s="203"/>
      <c r="R933" s="203"/>
      <c r="S933" s="203"/>
      <c r="T933" s="203"/>
      <c r="U933" s="203"/>
      <c r="V933" s="203"/>
      <c r="W933" s="203"/>
      <c r="X933" s="203"/>
      <c r="Y933" s="203"/>
      <c r="Z933" s="203"/>
    </row>
    <row r="934" ht="11.25" customHeight="1">
      <c r="A934" s="203"/>
      <c r="B934" s="204"/>
      <c r="C934" s="204"/>
      <c r="D934" s="204"/>
      <c r="E934" s="204"/>
      <c r="F934" s="204"/>
      <c r="G934" s="204"/>
      <c r="H934" s="204"/>
      <c r="I934" s="204"/>
      <c r="J934" s="204"/>
      <c r="K934" s="204"/>
      <c r="L934" s="204"/>
      <c r="M934" s="204"/>
      <c r="N934" s="204"/>
      <c r="O934" s="204"/>
      <c r="P934" s="204"/>
      <c r="Q934" s="203"/>
      <c r="R934" s="203"/>
      <c r="S934" s="203"/>
      <c r="T934" s="203"/>
      <c r="U934" s="203"/>
      <c r="V934" s="203"/>
      <c r="W934" s="203"/>
      <c r="X934" s="203"/>
      <c r="Y934" s="203"/>
      <c r="Z934" s="203"/>
    </row>
    <row r="935" ht="11.25" customHeight="1">
      <c r="A935" s="203"/>
      <c r="B935" s="204"/>
      <c r="C935" s="204"/>
      <c r="D935" s="204"/>
      <c r="E935" s="204"/>
      <c r="F935" s="204"/>
      <c r="G935" s="204"/>
      <c r="H935" s="204"/>
      <c r="I935" s="204"/>
      <c r="J935" s="204"/>
      <c r="K935" s="204"/>
      <c r="L935" s="204"/>
      <c r="M935" s="204"/>
      <c r="N935" s="204"/>
      <c r="O935" s="204"/>
      <c r="P935" s="204"/>
      <c r="Q935" s="203"/>
      <c r="R935" s="203"/>
      <c r="S935" s="203"/>
      <c r="T935" s="203"/>
      <c r="U935" s="203"/>
      <c r="V935" s="203"/>
      <c r="W935" s="203"/>
      <c r="X935" s="203"/>
      <c r="Y935" s="203"/>
      <c r="Z935" s="203"/>
    </row>
    <row r="936" ht="11.25" customHeight="1">
      <c r="A936" s="203"/>
      <c r="B936" s="204"/>
      <c r="C936" s="204"/>
      <c r="D936" s="204"/>
      <c r="E936" s="204"/>
      <c r="F936" s="204"/>
      <c r="G936" s="204"/>
      <c r="H936" s="204"/>
      <c r="I936" s="204"/>
      <c r="J936" s="204"/>
      <c r="K936" s="204"/>
      <c r="L936" s="204"/>
      <c r="M936" s="204"/>
      <c r="N936" s="204"/>
      <c r="O936" s="204"/>
      <c r="P936" s="204"/>
      <c r="Q936" s="203"/>
      <c r="R936" s="203"/>
      <c r="S936" s="203"/>
      <c r="T936" s="203"/>
      <c r="U936" s="203"/>
      <c r="V936" s="203"/>
      <c r="W936" s="203"/>
      <c r="X936" s="203"/>
      <c r="Y936" s="203"/>
      <c r="Z936" s="203"/>
    </row>
    <row r="937" ht="11.25" customHeight="1">
      <c r="A937" s="203"/>
      <c r="B937" s="204"/>
      <c r="C937" s="204"/>
      <c r="D937" s="204"/>
      <c r="E937" s="204"/>
      <c r="F937" s="204"/>
      <c r="G937" s="204"/>
      <c r="H937" s="204"/>
      <c r="I937" s="204"/>
      <c r="J937" s="204"/>
      <c r="K937" s="204"/>
      <c r="L937" s="204"/>
      <c r="M937" s="204"/>
      <c r="N937" s="204"/>
      <c r="O937" s="204"/>
      <c r="P937" s="204"/>
      <c r="Q937" s="203"/>
      <c r="R937" s="203"/>
      <c r="S937" s="203"/>
      <c r="T937" s="203"/>
      <c r="U937" s="203"/>
      <c r="V937" s="203"/>
      <c r="W937" s="203"/>
      <c r="X937" s="203"/>
      <c r="Y937" s="203"/>
      <c r="Z937" s="203"/>
    </row>
    <row r="938" ht="11.25" customHeight="1">
      <c r="A938" s="203"/>
      <c r="B938" s="204"/>
      <c r="C938" s="204"/>
      <c r="D938" s="204"/>
      <c r="E938" s="204"/>
      <c r="F938" s="204"/>
      <c r="G938" s="204"/>
      <c r="H938" s="204"/>
      <c r="I938" s="204"/>
      <c r="J938" s="204"/>
      <c r="K938" s="204"/>
      <c r="L938" s="204"/>
      <c r="M938" s="204"/>
      <c r="N938" s="204"/>
      <c r="O938" s="204"/>
      <c r="P938" s="204"/>
      <c r="Q938" s="203"/>
      <c r="R938" s="203"/>
      <c r="S938" s="203"/>
      <c r="T938" s="203"/>
      <c r="U938" s="203"/>
      <c r="V938" s="203"/>
      <c r="W938" s="203"/>
      <c r="X938" s="203"/>
      <c r="Y938" s="203"/>
      <c r="Z938" s="203"/>
    </row>
    <row r="939" ht="11.25" customHeight="1">
      <c r="A939" s="203"/>
      <c r="B939" s="204"/>
      <c r="C939" s="204"/>
      <c r="D939" s="204"/>
      <c r="E939" s="204"/>
      <c r="F939" s="204"/>
      <c r="G939" s="204"/>
      <c r="H939" s="204"/>
      <c r="I939" s="204"/>
      <c r="J939" s="204"/>
      <c r="K939" s="204"/>
      <c r="L939" s="204"/>
      <c r="M939" s="204"/>
      <c r="N939" s="204"/>
      <c r="O939" s="204"/>
      <c r="P939" s="204"/>
      <c r="Q939" s="203"/>
      <c r="R939" s="203"/>
      <c r="S939" s="203"/>
      <c r="T939" s="203"/>
      <c r="U939" s="203"/>
      <c r="V939" s="203"/>
      <c r="W939" s="203"/>
      <c r="X939" s="203"/>
      <c r="Y939" s="203"/>
      <c r="Z939" s="203"/>
    </row>
    <row r="940" ht="11.25" customHeight="1">
      <c r="A940" s="203"/>
      <c r="B940" s="204"/>
      <c r="C940" s="204"/>
      <c r="D940" s="204"/>
      <c r="E940" s="204"/>
      <c r="F940" s="204"/>
      <c r="G940" s="204"/>
      <c r="H940" s="204"/>
      <c r="I940" s="204"/>
      <c r="J940" s="204"/>
      <c r="K940" s="204"/>
      <c r="L940" s="204"/>
      <c r="M940" s="204"/>
      <c r="N940" s="204"/>
      <c r="O940" s="204"/>
      <c r="P940" s="204"/>
      <c r="Q940" s="203"/>
      <c r="R940" s="203"/>
      <c r="S940" s="203"/>
      <c r="T940" s="203"/>
      <c r="U940" s="203"/>
      <c r="V940" s="203"/>
      <c r="W940" s="203"/>
      <c r="X940" s="203"/>
      <c r="Y940" s="203"/>
      <c r="Z940" s="203"/>
    </row>
    <row r="941" ht="11.25" customHeight="1">
      <c r="A941" s="203"/>
      <c r="B941" s="204"/>
      <c r="C941" s="204"/>
      <c r="D941" s="204"/>
      <c r="E941" s="204"/>
      <c r="F941" s="204"/>
      <c r="G941" s="204"/>
      <c r="H941" s="204"/>
      <c r="I941" s="204"/>
      <c r="J941" s="204"/>
      <c r="K941" s="204"/>
      <c r="L941" s="204"/>
      <c r="M941" s="204"/>
      <c r="N941" s="204"/>
      <c r="O941" s="204"/>
      <c r="P941" s="204"/>
      <c r="Q941" s="203"/>
      <c r="R941" s="203"/>
      <c r="S941" s="203"/>
      <c r="T941" s="203"/>
      <c r="U941" s="203"/>
      <c r="V941" s="203"/>
      <c r="W941" s="203"/>
      <c r="X941" s="203"/>
      <c r="Y941" s="203"/>
      <c r="Z941" s="203"/>
    </row>
    <row r="942" ht="11.25" customHeight="1">
      <c r="A942" s="203"/>
      <c r="B942" s="204"/>
      <c r="C942" s="204"/>
      <c r="D942" s="204"/>
      <c r="E942" s="204"/>
      <c r="F942" s="204"/>
      <c r="G942" s="204"/>
      <c r="H942" s="204"/>
      <c r="I942" s="204"/>
      <c r="J942" s="204"/>
      <c r="K942" s="204"/>
      <c r="L942" s="204"/>
      <c r="M942" s="204"/>
      <c r="N942" s="204"/>
      <c r="O942" s="204"/>
      <c r="P942" s="204"/>
      <c r="Q942" s="203"/>
      <c r="R942" s="203"/>
      <c r="S942" s="203"/>
      <c r="T942" s="203"/>
      <c r="U942" s="203"/>
      <c r="V942" s="203"/>
      <c r="W942" s="203"/>
      <c r="X942" s="203"/>
      <c r="Y942" s="203"/>
      <c r="Z942" s="203"/>
    </row>
    <row r="943" ht="11.25" customHeight="1">
      <c r="A943" s="203"/>
      <c r="B943" s="204"/>
      <c r="C943" s="204"/>
      <c r="D943" s="204"/>
      <c r="E943" s="204"/>
      <c r="F943" s="204"/>
      <c r="G943" s="204"/>
      <c r="H943" s="204"/>
      <c r="I943" s="204"/>
      <c r="J943" s="204"/>
      <c r="K943" s="204"/>
      <c r="L943" s="204"/>
      <c r="M943" s="204"/>
      <c r="N943" s="204"/>
      <c r="O943" s="204"/>
      <c r="P943" s="204"/>
      <c r="Q943" s="203"/>
      <c r="R943" s="203"/>
      <c r="S943" s="203"/>
      <c r="T943" s="203"/>
      <c r="U943" s="203"/>
      <c r="V943" s="203"/>
      <c r="W943" s="203"/>
      <c r="X943" s="203"/>
      <c r="Y943" s="203"/>
      <c r="Z943" s="203"/>
    </row>
    <row r="944" ht="11.25" customHeight="1">
      <c r="A944" s="203"/>
      <c r="B944" s="204"/>
      <c r="C944" s="204"/>
      <c r="D944" s="204"/>
      <c r="E944" s="204"/>
      <c r="F944" s="204"/>
      <c r="G944" s="204"/>
      <c r="H944" s="204"/>
      <c r="I944" s="204"/>
      <c r="J944" s="204"/>
      <c r="K944" s="204"/>
      <c r="L944" s="204"/>
      <c r="M944" s="204"/>
      <c r="N944" s="204"/>
      <c r="O944" s="204"/>
      <c r="P944" s="204"/>
      <c r="Q944" s="203"/>
      <c r="R944" s="203"/>
      <c r="S944" s="203"/>
      <c r="T944" s="203"/>
      <c r="U944" s="203"/>
      <c r="V944" s="203"/>
      <c r="W944" s="203"/>
      <c r="X944" s="203"/>
      <c r="Y944" s="203"/>
      <c r="Z944" s="203"/>
    </row>
    <row r="945" ht="11.25" customHeight="1">
      <c r="A945" s="203"/>
      <c r="B945" s="204"/>
      <c r="C945" s="204"/>
      <c r="D945" s="204"/>
      <c r="E945" s="204"/>
      <c r="F945" s="204"/>
      <c r="G945" s="204"/>
      <c r="H945" s="204"/>
      <c r="I945" s="204"/>
      <c r="J945" s="204"/>
      <c r="K945" s="204"/>
      <c r="L945" s="204"/>
      <c r="M945" s="204"/>
      <c r="N945" s="204"/>
      <c r="O945" s="204"/>
      <c r="P945" s="204"/>
      <c r="Q945" s="203"/>
      <c r="R945" s="203"/>
      <c r="S945" s="203"/>
      <c r="T945" s="203"/>
      <c r="U945" s="203"/>
      <c r="V945" s="203"/>
      <c r="W945" s="203"/>
      <c r="X945" s="203"/>
      <c r="Y945" s="203"/>
      <c r="Z945" s="203"/>
    </row>
    <row r="946" ht="11.25" customHeight="1">
      <c r="A946" s="203"/>
      <c r="B946" s="204"/>
      <c r="C946" s="204"/>
      <c r="D946" s="204"/>
      <c r="E946" s="204"/>
      <c r="F946" s="204"/>
      <c r="G946" s="204"/>
      <c r="H946" s="204"/>
      <c r="I946" s="204"/>
      <c r="J946" s="204"/>
      <c r="K946" s="204"/>
      <c r="L946" s="204"/>
      <c r="M946" s="204"/>
      <c r="N946" s="204"/>
      <c r="O946" s="204"/>
      <c r="P946" s="204"/>
      <c r="Q946" s="203"/>
      <c r="R946" s="203"/>
      <c r="S946" s="203"/>
      <c r="T946" s="203"/>
      <c r="U946" s="203"/>
      <c r="V946" s="203"/>
      <c r="W946" s="203"/>
      <c r="X946" s="203"/>
      <c r="Y946" s="203"/>
      <c r="Z946" s="203"/>
    </row>
    <row r="947" ht="11.25" customHeight="1">
      <c r="A947" s="203"/>
      <c r="B947" s="204"/>
      <c r="C947" s="204"/>
      <c r="D947" s="204"/>
      <c r="E947" s="204"/>
      <c r="F947" s="204"/>
      <c r="G947" s="204"/>
      <c r="H947" s="204"/>
      <c r="I947" s="204"/>
      <c r="J947" s="204"/>
      <c r="K947" s="204"/>
      <c r="L947" s="204"/>
      <c r="M947" s="204"/>
      <c r="N947" s="204"/>
      <c r="O947" s="204"/>
      <c r="P947" s="204"/>
      <c r="Q947" s="203"/>
      <c r="R947" s="203"/>
      <c r="S947" s="203"/>
      <c r="T947" s="203"/>
      <c r="U947" s="203"/>
      <c r="V947" s="203"/>
      <c r="W947" s="203"/>
      <c r="X947" s="203"/>
      <c r="Y947" s="203"/>
      <c r="Z947" s="203"/>
    </row>
    <row r="948" ht="11.25" customHeight="1">
      <c r="A948" s="203"/>
      <c r="B948" s="204"/>
      <c r="C948" s="204"/>
      <c r="D948" s="204"/>
      <c r="E948" s="204"/>
      <c r="F948" s="204"/>
      <c r="G948" s="204"/>
      <c r="H948" s="204"/>
      <c r="I948" s="204"/>
      <c r="J948" s="204"/>
      <c r="K948" s="204"/>
      <c r="L948" s="204"/>
      <c r="M948" s="204"/>
      <c r="N948" s="204"/>
      <c r="O948" s="204"/>
      <c r="P948" s="204"/>
      <c r="Q948" s="203"/>
      <c r="R948" s="203"/>
      <c r="S948" s="203"/>
      <c r="T948" s="203"/>
      <c r="U948" s="203"/>
      <c r="V948" s="203"/>
      <c r="W948" s="203"/>
      <c r="X948" s="203"/>
      <c r="Y948" s="203"/>
      <c r="Z948" s="203"/>
    </row>
    <row r="949" ht="11.25" customHeight="1">
      <c r="A949" s="203"/>
      <c r="B949" s="204"/>
      <c r="C949" s="204"/>
      <c r="D949" s="204"/>
      <c r="E949" s="204"/>
      <c r="F949" s="204"/>
      <c r="G949" s="204"/>
      <c r="H949" s="204"/>
      <c r="I949" s="204"/>
      <c r="J949" s="204"/>
      <c r="K949" s="204"/>
      <c r="L949" s="204"/>
      <c r="M949" s="204"/>
      <c r="N949" s="204"/>
      <c r="O949" s="204"/>
      <c r="P949" s="204"/>
      <c r="Q949" s="203"/>
      <c r="R949" s="203"/>
      <c r="S949" s="203"/>
      <c r="T949" s="203"/>
      <c r="U949" s="203"/>
      <c r="V949" s="203"/>
      <c r="W949" s="203"/>
      <c r="X949" s="203"/>
      <c r="Y949" s="203"/>
      <c r="Z949" s="203"/>
    </row>
    <row r="950" ht="11.25" customHeight="1">
      <c r="A950" s="203"/>
      <c r="B950" s="204"/>
      <c r="C950" s="204"/>
      <c r="D950" s="204"/>
      <c r="E950" s="204"/>
      <c r="F950" s="204"/>
      <c r="G950" s="204"/>
      <c r="H950" s="204"/>
      <c r="I950" s="204"/>
      <c r="J950" s="204"/>
      <c r="K950" s="204"/>
      <c r="L950" s="204"/>
      <c r="M950" s="204"/>
      <c r="N950" s="204"/>
      <c r="O950" s="204"/>
      <c r="P950" s="204"/>
      <c r="Q950" s="203"/>
      <c r="R950" s="203"/>
      <c r="S950" s="203"/>
      <c r="T950" s="203"/>
      <c r="U950" s="203"/>
      <c r="V950" s="203"/>
      <c r="W950" s="203"/>
      <c r="X950" s="203"/>
      <c r="Y950" s="203"/>
      <c r="Z950" s="203"/>
    </row>
    <row r="951" ht="11.25" customHeight="1">
      <c r="A951" s="203"/>
      <c r="B951" s="204"/>
      <c r="C951" s="204"/>
      <c r="D951" s="204"/>
      <c r="E951" s="204"/>
      <c r="F951" s="204"/>
      <c r="G951" s="204"/>
      <c r="H951" s="204"/>
      <c r="I951" s="204"/>
      <c r="J951" s="204"/>
      <c r="K951" s="204"/>
      <c r="L951" s="204"/>
      <c r="M951" s="204"/>
      <c r="N951" s="204"/>
      <c r="O951" s="204"/>
      <c r="P951" s="204"/>
      <c r="Q951" s="203"/>
      <c r="R951" s="203"/>
      <c r="S951" s="203"/>
      <c r="T951" s="203"/>
      <c r="U951" s="203"/>
      <c r="V951" s="203"/>
      <c r="W951" s="203"/>
      <c r="X951" s="203"/>
      <c r="Y951" s="203"/>
      <c r="Z951" s="203"/>
    </row>
    <row r="952" ht="11.25" customHeight="1">
      <c r="A952" s="203"/>
      <c r="B952" s="204"/>
      <c r="C952" s="204"/>
      <c r="D952" s="204"/>
      <c r="E952" s="204"/>
      <c r="F952" s="204"/>
      <c r="G952" s="204"/>
      <c r="H952" s="204"/>
      <c r="I952" s="204"/>
      <c r="J952" s="204"/>
      <c r="K952" s="204"/>
      <c r="L952" s="204"/>
      <c r="M952" s="204"/>
      <c r="N952" s="204"/>
      <c r="O952" s="204"/>
      <c r="P952" s="204"/>
      <c r="Q952" s="203"/>
      <c r="R952" s="203"/>
      <c r="S952" s="203"/>
      <c r="T952" s="203"/>
      <c r="U952" s="203"/>
      <c r="V952" s="203"/>
      <c r="W952" s="203"/>
      <c r="X952" s="203"/>
      <c r="Y952" s="203"/>
      <c r="Z952" s="203"/>
    </row>
    <row r="953" ht="11.25" customHeight="1">
      <c r="A953" s="203"/>
      <c r="B953" s="204"/>
      <c r="C953" s="204"/>
      <c r="D953" s="204"/>
      <c r="E953" s="204"/>
      <c r="F953" s="204"/>
      <c r="G953" s="204"/>
      <c r="H953" s="204"/>
      <c r="I953" s="204"/>
      <c r="J953" s="204"/>
      <c r="K953" s="204"/>
      <c r="L953" s="204"/>
      <c r="M953" s="204"/>
      <c r="N953" s="204"/>
      <c r="O953" s="204"/>
      <c r="P953" s="204"/>
      <c r="Q953" s="203"/>
      <c r="R953" s="203"/>
      <c r="S953" s="203"/>
      <c r="T953" s="203"/>
      <c r="U953" s="203"/>
      <c r="V953" s="203"/>
      <c r="W953" s="203"/>
      <c r="X953" s="203"/>
      <c r="Y953" s="203"/>
      <c r="Z953" s="203"/>
    </row>
    <row r="954" ht="11.25" customHeight="1">
      <c r="A954" s="203"/>
      <c r="B954" s="204"/>
      <c r="C954" s="204"/>
      <c r="D954" s="204"/>
      <c r="E954" s="204"/>
      <c r="F954" s="204"/>
      <c r="G954" s="204"/>
      <c r="H954" s="204"/>
      <c r="I954" s="204"/>
      <c r="J954" s="204"/>
      <c r="K954" s="204"/>
      <c r="L954" s="204"/>
      <c r="M954" s="204"/>
      <c r="N954" s="204"/>
      <c r="O954" s="204"/>
      <c r="P954" s="204"/>
      <c r="Q954" s="203"/>
      <c r="R954" s="203"/>
      <c r="S954" s="203"/>
      <c r="T954" s="203"/>
      <c r="U954" s="203"/>
      <c r="V954" s="203"/>
      <c r="W954" s="203"/>
      <c r="X954" s="203"/>
      <c r="Y954" s="203"/>
      <c r="Z954" s="203"/>
    </row>
    <row r="955" ht="11.25" customHeight="1">
      <c r="A955" s="203"/>
      <c r="B955" s="204"/>
      <c r="C955" s="204"/>
      <c r="D955" s="204"/>
      <c r="E955" s="204"/>
      <c r="F955" s="204"/>
      <c r="G955" s="204"/>
      <c r="H955" s="204"/>
      <c r="I955" s="204"/>
      <c r="J955" s="204"/>
      <c r="K955" s="204"/>
      <c r="L955" s="204"/>
      <c r="M955" s="204"/>
      <c r="N955" s="204"/>
      <c r="O955" s="204"/>
      <c r="P955" s="204"/>
      <c r="Q955" s="203"/>
      <c r="R955" s="203"/>
      <c r="S955" s="203"/>
      <c r="T955" s="203"/>
      <c r="U955" s="203"/>
      <c r="V955" s="203"/>
      <c r="W955" s="203"/>
      <c r="X955" s="203"/>
      <c r="Y955" s="203"/>
      <c r="Z955" s="203"/>
    </row>
    <row r="956" ht="11.25" customHeight="1">
      <c r="A956" s="203"/>
      <c r="B956" s="204"/>
      <c r="C956" s="204"/>
      <c r="D956" s="204"/>
      <c r="E956" s="204"/>
      <c r="F956" s="204"/>
      <c r="G956" s="204"/>
      <c r="H956" s="204"/>
      <c r="I956" s="204"/>
      <c r="J956" s="204"/>
      <c r="K956" s="204"/>
      <c r="L956" s="204"/>
      <c r="M956" s="204"/>
      <c r="N956" s="204"/>
      <c r="O956" s="204"/>
      <c r="P956" s="204"/>
      <c r="Q956" s="203"/>
      <c r="R956" s="203"/>
      <c r="S956" s="203"/>
      <c r="T956" s="203"/>
      <c r="U956" s="203"/>
      <c r="V956" s="203"/>
      <c r="W956" s="203"/>
      <c r="X956" s="203"/>
      <c r="Y956" s="203"/>
      <c r="Z956" s="203"/>
    </row>
    <row r="957" ht="11.25" customHeight="1">
      <c r="A957" s="203"/>
      <c r="B957" s="204"/>
      <c r="C957" s="204"/>
      <c r="D957" s="204"/>
      <c r="E957" s="204"/>
      <c r="F957" s="204"/>
      <c r="G957" s="204"/>
      <c r="H957" s="204"/>
      <c r="I957" s="204"/>
      <c r="J957" s="204"/>
      <c r="K957" s="204"/>
      <c r="L957" s="204"/>
      <c r="M957" s="204"/>
      <c r="N957" s="204"/>
      <c r="O957" s="204"/>
      <c r="P957" s="204"/>
      <c r="Q957" s="203"/>
      <c r="R957" s="203"/>
      <c r="S957" s="203"/>
      <c r="T957" s="203"/>
      <c r="U957" s="203"/>
      <c r="V957" s="203"/>
      <c r="W957" s="203"/>
      <c r="X957" s="203"/>
      <c r="Y957" s="203"/>
      <c r="Z957" s="203"/>
    </row>
    <row r="958" ht="11.25" customHeight="1">
      <c r="A958" s="203"/>
      <c r="B958" s="204"/>
      <c r="C958" s="204"/>
      <c r="D958" s="204"/>
      <c r="E958" s="204"/>
      <c r="F958" s="204"/>
      <c r="G958" s="204"/>
      <c r="H958" s="204"/>
      <c r="I958" s="204"/>
      <c r="J958" s="204"/>
      <c r="K958" s="204"/>
      <c r="L958" s="204"/>
      <c r="M958" s="204"/>
      <c r="N958" s="204"/>
      <c r="O958" s="204"/>
      <c r="P958" s="204"/>
      <c r="Q958" s="203"/>
      <c r="R958" s="203"/>
      <c r="S958" s="203"/>
      <c r="T958" s="203"/>
      <c r="U958" s="203"/>
      <c r="V958" s="203"/>
      <c r="W958" s="203"/>
      <c r="X958" s="203"/>
      <c r="Y958" s="203"/>
      <c r="Z958" s="203"/>
    </row>
    <row r="959" ht="11.25" customHeight="1">
      <c r="A959" s="203"/>
      <c r="B959" s="204"/>
      <c r="C959" s="204"/>
      <c r="D959" s="204"/>
      <c r="E959" s="204"/>
      <c r="F959" s="204"/>
      <c r="G959" s="204"/>
      <c r="H959" s="204"/>
      <c r="I959" s="204"/>
      <c r="J959" s="204"/>
      <c r="K959" s="204"/>
      <c r="L959" s="204"/>
      <c r="M959" s="204"/>
      <c r="N959" s="204"/>
      <c r="O959" s="204"/>
      <c r="P959" s="204"/>
      <c r="Q959" s="203"/>
      <c r="R959" s="203"/>
      <c r="S959" s="203"/>
      <c r="T959" s="203"/>
      <c r="U959" s="203"/>
      <c r="V959" s="203"/>
      <c r="W959" s="203"/>
      <c r="X959" s="203"/>
      <c r="Y959" s="203"/>
      <c r="Z959" s="203"/>
    </row>
    <row r="960" ht="11.25" customHeight="1">
      <c r="A960" s="203"/>
      <c r="B960" s="204"/>
      <c r="C960" s="204"/>
      <c r="D960" s="204"/>
      <c r="E960" s="204"/>
      <c r="F960" s="204"/>
      <c r="G960" s="204"/>
      <c r="H960" s="204"/>
      <c r="I960" s="204"/>
      <c r="J960" s="204"/>
      <c r="K960" s="204"/>
      <c r="L960" s="204"/>
      <c r="M960" s="204"/>
      <c r="N960" s="204"/>
      <c r="O960" s="204"/>
      <c r="P960" s="204"/>
      <c r="Q960" s="203"/>
      <c r="R960" s="203"/>
      <c r="S960" s="203"/>
      <c r="T960" s="203"/>
      <c r="U960" s="203"/>
      <c r="V960" s="203"/>
      <c r="W960" s="203"/>
      <c r="X960" s="203"/>
      <c r="Y960" s="203"/>
      <c r="Z960" s="203"/>
    </row>
    <row r="961" ht="11.25" customHeight="1">
      <c r="A961" s="203"/>
      <c r="B961" s="204"/>
      <c r="C961" s="204"/>
      <c r="D961" s="204"/>
      <c r="E961" s="204"/>
      <c r="F961" s="204"/>
      <c r="G961" s="204"/>
      <c r="H961" s="204"/>
      <c r="I961" s="204"/>
      <c r="J961" s="204"/>
      <c r="K961" s="204"/>
      <c r="L961" s="204"/>
      <c r="M961" s="204"/>
      <c r="N961" s="204"/>
      <c r="O961" s="204"/>
      <c r="P961" s="204"/>
      <c r="Q961" s="203"/>
      <c r="R961" s="203"/>
      <c r="S961" s="203"/>
      <c r="T961" s="203"/>
      <c r="U961" s="203"/>
      <c r="V961" s="203"/>
      <c r="W961" s="203"/>
      <c r="X961" s="203"/>
      <c r="Y961" s="203"/>
      <c r="Z961" s="203"/>
    </row>
    <row r="962" ht="11.25" customHeight="1">
      <c r="A962" s="203"/>
      <c r="B962" s="204"/>
      <c r="C962" s="204"/>
      <c r="D962" s="204"/>
      <c r="E962" s="204"/>
      <c r="F962" s="204"/>
      <c r="G962" s="204"/>
      <c r="H962" s="204"/>
      <c r="I962" s="204"/>
      <c r="J962" s="204"/>
      <c r="K962" s="204"/>
      <c r="L962" s="204"/>
      <c r="M962" s="204"/>
      <c r="N962" s="204"/>
      <c r="O962" s="204"/>
      <c r="P962" s="204"/>
      <c r="Q962" s="203"/>
      <c r="R962" s="203"/>
      <c r="S962" s="203"/>
      <c r="T962" s="203"/>
      <c r="U962" s="203"/>
      <c r="V962" s="203"/>
      <c r="W962" s="203"/>
      <c r="X962" s="203"/>
      <c r="Y962" s="203"/>
      <c r="Z962" s="203"/>
    </row>
    <row r="963" ht="11.25" customHeight="1">
      <c r="A963" s="203"/>
      <c r="B963" s="204"/>
      <c r="C963" s="204"/>
      <c r="D963" s="204"/>
      <c r="E963" s="204"/>
      <c r="F963" s="204"/>
      <c r="G963" s="204"/>
      <c r="H963" s="204"/>
      <c r="I963" s="204"/>
      <c r="J963" s="204"/>
      <c r="K963" s="204"/>
      <c r="L963" s="204"/>
      <c r="M963" s="204"/>
      <c r="N963" s="204"/>
      <c r="O963" s="204"/>
      <c r="P963" s="204"/>
      <c r="Q963" s="203"/>
      <c r="R963" s="203"/>
      <c r="S963" s="203"/>
      <c r="T963" s="203"/>
      <c r="U963" s="203"/>
      <c r="V963" s="203"/>
      <c r="W963" s="203"/>
      <c r="X963" s="203"/>
      <c r="Y963" s="203"/>
      <c r="Z963" s="203"/>
    </row>
    <row r="964" ht="11.25" customHeight="1">
      <c r="A964" s="203"/>
      <c r="B964" s="204"/>
      <c r="C964" s="204"/>
      <c r="D964" s="204"/>
      <c r="E964" s="204"/>
      <c r="F964" s="204"/>
      <c r="G964" s="204"/>
      <c r="H964" s="204"/>
      <c r="I964" s="204"/>
      <c r="J964" s="204"/>
      <c r="K964" s="204"/>
      <c r="L964" s="204"/>
      <c r="M964" s="204"/>
      <c r="N964" s="204"/>
      <c r="O964" s="204"/>
      <c r="P964" s="204"/>
      <c r="Q964" s="203"/>
      <c r="R964" s="203"/>
      <c r="S964" s="203"/>
      <c r="T964" s="203"/>
      <c r="U964" s="203"/>
      <c r="V964" s="203"/>
      <c r="W964" s="203"/>
      <c r="X964" s="203"/>
      <c r="Y964" s="203"/>
      <c r="Z964" s="203"/>
    </row>
    <row r="965" ht="11.25" customHeight="1">
      <c r="A965" s="203"/>
      <c r="B965" s="204"/>
      <c r="C965" s="204"/>
      <c r="D965" s="204"/>
      <c r="E965" s="204"/>
      <c r="F965" s="204"/>
      <c r="G965" s="204"/>
      <c r="H965" s="204"/>
      <c r="I965" s="204"/>
      <c r="J965" s="204"/>
      <c r="K965" s="204"/>
      <c r="L965" s="204"/>
      <c r="M965" s="204"/>
      <c r="N965" s="204"/>
      <c r="O965" s="204"/>
      <c r="P965" s="204"/>
      <c r="Q965" s="203"/>
      <c r="R965" s="203"/>
      <c r="S965" s="203"/>
      <c r="T965" s="203"/>
      <c r="U965" s="203"/>
      <c r="V965" s="203"/>
      <c r="W965" s="203"/>
      <c r="X965" s="203"/>
      <c r="Y965" s="203"/>
      <c r="Z965" s="203"/>
    </row>
    <row r="966" ht="11.25" customHeight="1">
      <c r="A966" s="203"/>
      <c r="B966" s="204"/>
      <c r="C966" s="204"/>
      <c r="D966" s="204"/>
      <c r="E966" s="204"/>
      <c r="F966" s="204"/>
      <c r="G966" s="204"/>
      <c r="H966" s="204"/>
      <c r="I966" s="204"/>
      <c r="J966" s="204"/>
      <c r="K966" s="204"/>
      <c r="L966" s="204"/>
      <c r="M966" s="204"/>
      <c r="N966" s="204"/>
      <c r="O966" s="204"/>
      <c r="P966" s="204"/>
      <c r="Q966" s="203"/>
      <c r="R966" s="203"/>
      <c r="S966" s="203"/>
      <c r="T966" s="203"/>
      <c r="U966" s="203"/>
      <c r="V966" s="203"/>
      <c r="W966" s="203"/>
      <c r="X966" s="203"/>
      <c r="Y966" s="203"/>
      <c r="Z966" s="203"/>
    </row>
    <row r="967" ht="11.25" customHeight="1">
      <c r="A967" s="203"/>
      <c r="B967" s="204"/>
      <c r="C967" s="204"/>
      <c r="D967" s="204"/>
      <c r="E967" s="204"/>
      <c r="F967" s="204"/>
      <c r="G967" s="204"/>
      <c r="H967" s="204"/>
      <c r="I967" s="204"/>
      <c r="J967" s="204"/>
      <c r="K967" s="204"/>
      <c r="L967" s="204"/>
      <c r="M967" s="204"/>
      <c r="N967" s="204"/>
      <c r="O967" s="204"/>
      <c r="P967" s="204"/>
      <c r="Q967" s="203"/>
      <c r="R967" s="203"/>
      <c r="S967" s="203"/>
      <c r="T967" s="203"/>
      <c r="U967" s="203"/>
      <c r="V967" s="203"/>
      <c r="W967" s="203"/>
      <c r="X967" s="203"/>
      <c r="Y967" s="203"/>
      <c r="Z967" s="203"/>
    </row>
    <row r="968" ht="11.25" customHeight="1">
      <c r="A968" s="203"/>
      <c r="B968" s="204"/>
      <c r="C968" s="204"/>
      <c r="D968" s="204"/>
      <c r="E968" s="204"/>
      <c r="F968" s="204"/>
      <c r="G968" s="204"/>
      <c r="H968" s="204"/>
      <c r="I968" s="204"/>
      <c r="J968" s="204"/>
      <c r="K968" s="204"/>
      <c r="L968" s="204"/>
      <c r="M968" s="204"/>
      <c r="N968" s="204"/>
      <c r="O968" s="204"/>
      <c r="P968" s="204"/>
      <c r="Q968" s="203"/>
      <c r="R968" s="203"/>
      <c r="S968" s="203"/>
      <c r="T968" s="203"/>
      <c r="U968" s="203"/>
      <c r="V968" s="203"/>
      <c r="W968" s="203"/>
      <c r="X968" s="203"/>
      <c r="Y968" s="203"/>
      <c r="Z968" s="203"/>
    </row>
    <row r="969" ht="11.25" customHeight="1">
      <c r="A969" s="203"/>
      <c r="B969" s="204"/>
      <c r="C969" s="204"/>
      <c r="D969" s="204"/>
      <c r="E969" s="204"/>
      <c r="F969" s="204"/>
      <c r="G969" s="204"/>
      <c r="H969" s="204"/>
      <c r="I969" s="204"/>
      <c r="J969" s="204"/>
      <c r="K969" s="204"/>
      <c r="L969" s="204"/>
      <c r="M969" s="204"/>
      <c r="N969" s="204"/>
      <c r="O969" s="204"/>
      <c r="P969" s="204"/>
      <c r="Q969" s="203"/>
      <c r="R969" s="203"/>
      <c r="S969" s="203"/>
      <c r="T969" s="203"/>
      <c r="U969" s="203"/>
      <c r="V969" s="203"/>
      <c r="W969" s="203"/>
      <c r="X969" s="203"/>
      <c r="Y969" s="203"/>
      <c r="Z969" s="203"/>
    </row>
    <row r="970" ht="11.25" customHeight="1">
      <c r="A970" s="203"/>
      <c r="B970" s="204"/>
      <c r="C970" s="204"/>
      <c r="D970" s="204"/>
      <c r="E970" s="204"/>
      <c r="F970" s="204"/>
      <c r="G970" s="204"/>
      <c r="H970" s="204"/>
      <c r="I970" s="204"/>
      <c r="J970" s="204"/>
      <c r="K970" s="204"/>
      <c r="L970" s="204"/>
      <c r="M970" s="204"/>
      <c r="N970" s="204"/>
      <c r="O970" s="204"/>
      <c r="P970" s="204"/>
      <c r="Q970" s="203"/>
      <c r="R970" s="203"/>
      <c r="S970" s="203"/>
      <c r="T970" s="203"/>
      <c r="U970" s="203"/>
      <c r="V970" s="203"/>
      <c r="W970" s="203"/>
      <c r="X970" s="203"/>
      <c r="Y970" s="203"/>
      <c r="Z970" s="203"/>
    </row>
    <row r="971" ht="11.25" customHeight="1">
      <c r="A971" s="203"/>
      <c r="B971" s="204"/>
      <c r="C971" s="204"/>
      <c r="D971" s="204"/>
      <c r="E971" s="204"/>
      <c r="F971" s="204"/>
      <c r="G971" s="204"/>
      <c r="H971" s="204"/>
      <c r="I971" s="204"/>
      <c r="J971" s="204"/>
      <c r="K971" s="204"/>
      <c r="L971" s="204"/>
      <c r="M971" s="204"/>
      <c r="N971" s="204"/>
      <c r="O971" s="204"/>
      <c r="P971" s="204"/>
      <c r="Q971" s="203"/>
      <c r="R971" s="203"/>
      <c r="S971" s="203"/>
      <c r="T971" s="203"/>
      <c r="U971" s="203"/>
      <c r="V971" s="203"/>
      <c r="W971" s="203"/>
      <c r="X971" s="203"/>
      <c r="Y971" s="203"/>
      <c r="Z971" s="203"/>
    </row>
    <row r="972" ht="11.25" customHeight="1">
      <c r="A972" s="203"/>
      <c r="B972" s="204"/>
      <c r="C972" s="204"/>
      <c r="D972" s="204"/>
      <c r="E972" s="204"/>
      <c r="F972" s="204"/>
      <c r="G972" s="204"/>
      <c r="H972" s="204"/>
      <c r="I972" s="204"/>
      <c r="J972" s="204"/>
      <c r="K972" s="204"/>
      <c r="L972" s="204"/>
      <c r="M972" s="204"/>
      <c r="N972" s="204"/>
      <c r="O972" s="204"/>
      <c r="P972" s="204"/>
      <c r="Q972" s="203"/>
      <c r="R972" s="203"/>
      <c r="S972" s="203"/>
      <c r="T972" s="203"/>
      <c r="U972" s="203"/>
      <c r="V972" s="203"/>
      <c r="W972" s="203"/>
      <c r="X972" s="203"/>
      <c r="Y972" s="203"/>
      <c r="Z972" s="203"/>
    </row>
    <row r="973" ht="11.25" customHeight="1">
      <c r="A973" s="203"/>
      <c r="B973" s="204"/>
      <c r="C973" s="204"/>
      <c r="D973" s="204"/>
      <c r="E973" s="204"/>
      <c r="F973" s="204"/>
      <c r="G973" s="204"/>
      <c r="H973" s="204"/>
      <c r="I973" s="204"/>
      <c r="J973" s="204"/>
      <c r="K973" s="204"/>
      <c r="L973" s="204"/>
      <c r="M973" s="204"/>
      <c r="N973" s="204"/>
      <c r="O973" s="204"/>
      <c r="P973" s="204"/>
      <c r="Q973" s="203"/>
      <c r="R973" s="203"/>
      <c r="S973" s="203"/>
      <c r="T973" s="203"/>
      <c r="U973" s="203"/>
      <c r="V973" s="203"/>
      <c r="W973" s="203"/>
      <c r="X973" s="203"/>
      <c r="Y973" s="203"/>
      <c r="Z973" s="203"/>
    </row>
    <row r="974" ht="11.25" customHeight="1">
      <c r="A974" s="203"/>
      <c r="B974" s="204"/>
      <c r="C974" s="204"/>
      <c r="D974" s="204"/>
      <c r="E974" s="204"/>
      <c r="F974" s="204"/>
      <c r="G974" s="204"/>
      <c r="H974" s="204"/>
      <c r="I974" s="204"/>
      <c r="J974" s="204"/>
      <c r="K974" s="204"/>
      <c r="L974" s="204"/>
      <c r="M974" s="204"/>
      <c r="N974" s="204"/>
      <c r="O974" s="204"/>
      <c r="P974" s="204"/>
      <c r="Q974" s="203"/>
      <c r="R974" s="203"/>
      <c r="S974" s="203"/>
      <c r="T974" s="203"/>
      <c r="U974" s="203"/>
      <c r="V974" s="203"/>
      <c r="W974" s="203"/>
      <c r="X974" s="203"/>
      <c r="Y974" s="203"/>
      <c r="Z974" s="203"/>
    </row>
    <row r="975" ht="11.25" customHeight="1">
      <c r="A975" s="203"/>
      <c r="B975" s="204"/>
      <c r="C975" s="204"/>
      <c r="D975" s="204"/>
      <c r="E975" s="204"/>
      <c r="F975" s="204"/>
      <c r="G975" s="204"/>
      <c r="H975" s="204"/>
      <c r="I975" s="204"/>
      <c r="J975" s="204"/>
      <c r="K975" s="204"/>
      <c r="L975" s="204"/>
      <c r="M975" s="204"/>
      <c r="N975" s="204"/>
      <c r="O975" s="204"/>
      <c r="P975" s="204"/>
      <c r="Q975" s="203"/>
      <c r="R975" s="203"/>
      <c r="S975" s="203"/>
      <c r="T975" s="203"/>
      <c r="U975" s="203"/>
      <c r="V975" s="203"/>
      <c r="W975" s="203"/>
      <c r="X975" s="203"/>
      <c r="Y975" s="203"/>
      <c r="Z975" s="203"/>
    </row>
    <row r="976" ht="11.25" customHeight="1">
      <c r="A976" s="203"/>
      <c r="B976" s="204"/>
      <c r="C976" s="204"/>
      <c r="D976" s="204"/>
      <c r="E976" s="204"/>
      <c r="F976" s="204"/>
      <c r="G976" s="204"/>
      <c r="H976" s="204"/>
      <c r="I976" s="204"/>
      <c r="J976" s="204"/>
      <c r="K976" s="204"/>
      <c r="L976" s="204"/>
      <c r="M976" s="204"/>
      <c r="N976" s="204"/>
      <c r="O976" s="204"/>
      <c r="P976" s="204"/>
      <c r="Q976" s="203"/>
      <c r="R976" s="203"/>
      <c r="S976" s="203"/>
      <c r="T976" s="203"/>
      <c r="U976" s="203"/>
      <c r="V976" s="203"/>
      <c r="W976" s="203"/>
      <c r="X976" s="203"/>
      <c r="Y976" s="203"/>
      <c r="Z976" s="203"/>
    </row>
    <row r="977" ht="11.25" customHeight="1">
      <c r="A977" s="203"/>
      <c r="B977" s="204"/>
      <c r="C977" s="204"/>
      <c r="D977" s="204"/>
      <c r="E977" s="204"/>
      <c r="F977" s="204"/>
      <c r="G977" s="204"/>
      <c r="H977" s="204"/>
      <c r="I977" s="204"/>
      <c r="J977" s="204"/>
      <c r="K977" s="204"/>
      <c r="L977" s="204"/>
      <c r="M977" s="204"/>
      <c r="N977" s="204"/>
      <c r="O977" s="204"/>
      <c r="P977" s="204"/>
      <c r="Q977" s="203"/>
      <c r="R977" s="203"/>
      <c r="S977" s="203"/>
      <c r="T977" s="203"/>
      <c r="U977" s="203"/>
      <c r="V977" s="203"/>
      <c r="W977" s="203"/>
      <c r="X977" s="203"/>
      <c r="Y977" s="203"/>
      <c r="Z977" s="203"/>
    </row>
    <row r="978" ht="11.25" customHeight="1">
      <c r="A978" s="203"/>
      <c r="B978" s="204"/>
      <c r="C978" s="204"/>
      <c r="D978" s="204"/>
      <c r="E978" s="204"/>
      <c r="F978" s="204"/>
      <c r="G978" s="204"/>
      <c r="H978" s="204"/>
      <c r="I978" s="204"/>
      <c r="J978" s="204"/>
      <c r="K978" s="204"/>
      <c r="L978" s="204"/>
      <c r="M978" s="204"/>
      <c r="N978" s="204"/>
      <c r="O978" s="204"/>
      <c r="P978" s="204"/>
      <c r="Q978" s="203"/>
      <c r="R978" s="203"/>
      <c r="S978" s="203"/>
      <c r="T978" s="203"/>
      <c r="U978" s="203"/>
      <c r="V978" s="203"/>
      <c r="W978" s="203"/>
      <c r="X978" s="203"/>
      <c r="Y978" s="203"/>
      <c r="Z978" s="203"/>
    </row>
    <row r="979" ht="11.25" customHeight="1">
      <c r="A979" s="203"/>
      <c r="B979" s="204"/>
      <c r="C979" s="204"/>
      <c r="D979" s="204"/>
      <c r="E979" s="204"/>
      <c r="F979" s="204"/>
      <c r="G979" s="204"/>
      <c r="H979" s="204"/>
      <c r="I979" s="204"/>
      <c r="J979" s="204"/>
      <c r="K979" s="204"/>
      <c r="L979" s="204"/>
      <c r="M979" s="204"/>
      <c r="N979" s="204"/>
      <c r="O979" s="204"/>
      <c r="P979" s="204"/>
      <c r="Q979" s="203"/>
      <c r="R979" s="203"/>
      <c r="S979" s="203"/>
      <c r="T979" s="203"/>
      <c r="U979" s="203"/>
      <c r="V979" s="203"/>
      <c r="W979" s="203"/>
      <c r="X979" s="203"/>
      <c r="Y979" s="203"/>
      <c r="Z979" s="203"/>
    </row>
    <row r="980" ht="11.25" customHeight="1">
      <c r="A980" s="203"/>
      <c r="B980" s="204"/>
      <c r="C980" s="204"/>
      <c r="D980" s="204"/>
      <c r="E980" s="204"/>
      <c r="F980" s="204"/>
      <c r="G980" s="204"/>
      <c r="H980" s="204"/>
      <c r="I980" s="204"/>
      <c r="J980" s="204"/>
      <c r="K980" s="204"/>
      <c r="L980" s="204"/>
      <c r="M980" s="204"/>
      <c r="N980" s="204"/>
      <c r="O980" s="204"/>
      <c r="P980" s="204"/>
      <c r="Q980" s="203"/>
      <c r="R980" s="203"/>
      <c r="S980" s="203"/>
      <c r="T980" s="203"/>
      <c r="U980" s="203"/>
      <c r="V980" s="203"/>
      <c r="W980" s="203"/>
      <c r="X980" s="203"/>
      <c r="Y980" s="203"/>
      <c r="Z980" s="203"/>
    </row>
    <row r="981" ht="11.25" customHeight="1">
      <c r="A981" s="203"/>
      <c r="B981" s="204"/>
      <c r="C981" s="204"/>
      <c r="D981" s="204"/>
      <c r="E981" s="204"/>
      <c r="F981" s="204"/>
      <c r="G981" s="204"/>
      <c r="H981" s="204"/>
      <c r="I981" s="204"/>
      <c r="J981" s="204"/>
      <c r="K981" s="204"/>
      <c r="L981" s="204"/>
      <c r="M981" s="204"/>
      <c r="N981" s="204"/>
      <c r="O981" s="204"/>
      <c r="P981" s="204"/>
      <c r="Q981" s="203"/>
      <c r="R981" s="203"/>
      <c r="S981" s="203"/>
      <c r="T981" s="203"/>
      <c r="U981" s="203"/>
      <c r="V981" s="203"/>
      <c r="W981" s="203"/>
      <c r="X981" s="203"/>
      <c r="Y981" s="203"/>
      <c r="Z981" s="203"/>
    </row>
    <row r="982" ht="11.25" customHeight="1">
      <c r="A982" s="203"/>
      <c r="B982" s="204"/>
      <c r="C982" s="204"/>
      <c r="D982" s="204"/>
      <c r="E982" s="204"/>
      <c r="F982" s="204"/>
      <c r="G982" s="204"/>
      <c r="H982" s="204"/>
      <c r="I982" s="204"/>
      <c r="J982" s="204"/>
      <c r="K982" s="204"/>
      <c r="L982" s="204"/>
      <c r="M982" s="204"/>
      <c r="N982" s="204"/>
      <c r="O982" s="204"/>
      <c r="P982" s="204"/>
      <c r="Q982" s="203"/>
      <c r="R982" s="203"/>
      <c r="S982" s="203"/>
      <c r="T982" s="203"/>
      <c r="U982" s="203"/>
      <c r="V982" s="203"/>
      <c r="W982" s="203"/>
      <c r="X982" s="203"/>
      <c r="Y982" s="203"/>
      <c r="Z982" s="203"/>
    </row>
    <row r="983" ht="11.25" customHeight="1">
      <c r="A983" s="203"/>
      <c r="B983" s="204"/>
      <c r="C983" s="204"/>
      <c r="D983" s="204"/>
      <c r="E983" s="204"/>
      <c r="F983" s="204"/>
      <c r="G983" s="204"/>
      <c r="H983" s="204"/>
      <c r="I983" s="204"/>
      <c r="J983" s="204"/>
      <c r="K983" s="204"/>
      <c r="L983" s="204"/>
      <c r="M983" s="204"/>
      <c r="N983" s="204"/>
      <c r="O983" s="204"/>
      <c r="P983" s="204"/>
      <c r="Q983" s="203"/>
      <c r="R983" s="203"/>
      <c r="S983" s="203"/>
      <c r="T983" s="203"/>
      <c r="U983" s="203"/>
      <c r="V983" s="203"/>
      <c r="W983" s="203"/>
      <c r="X983" s="203"/>
      <c r="Y983" s="203"/>
      <c r="Z983" s="203"/>
    </row>
    <row r="984" ht="11.25" customHeight="1">
      <c r="A984" s="203"/>
      <c r="B984" s="204"/>
      <c r="C984" s="204"/>
      <c r="D984" s="204"/>
      <c r="E984" s="204"/>
      <c r="F984" s="204"/>
      <c r="G984" s="204"/>
      <c r="H984" s="204"/>
      <c r="I984" s="204"/>
      <c r="J984" s="204"/>
      <c r="K984" s="204"/>
      <c r="L984" s="204"/>
      <c r="M984" s="204"/>
      <c r="N984" s="204"/>
      <c r="O984" s="204"/>
      <c r="P984" s="204"/>
      <c r="Q984" s="203"/>
      <c r="R984" s="203"/>
      <c r="S984" s="203"/>
      <c r="T984" s="203"/>
      <c r="U984" s="203"/>
      <c r="V984" s="203"/>
      <c r="W984" s="203"/>
      <c r="X984" s="203"/>
      <c r="Y984" s="203"/>
      <c r="Z984" s="203"/>
    </row>
    <row r="985" ht="11.25" customHeight="1">
      <c r="A985" s="203"/>
      <c r="B985" s="204"/>
      <c r="C985" s="204"/>
      <c r="D985" s="204"/>
      <c r="E985" s="204"/>
      <c r="F985" s="204"/>
      <c r="G985" s="204"/>
      <c r="H985" s="204"/>
      <c r="I985" s="204"/>
      <c r="J985" s="204"/>
      <c r="K985" s="204"/>
      <c r="L985" s="204"/>
      <c r="M985" s="204"/>
      <c r="N985" s="204"/>
      <c r="O985" s="204"/>
      <c r="P985" s="204"/>
      <c r="Q985" s="203"/>
      <c r="R985" s="203"/>
      <c r="S985" s="203"/>
      <c r="T985" s="203"/>
      <c r="U985" s="203"/>
      <c r="V985" s="203"/>
      <c r="W985" s="203"/>
      <c r="X985" s="203"/>
      <c r="Y985" s="203"/>
      <c r="Z985" s="203"/>
    </row>
    <row r="986" ht="11.25" customHeight="1">
      <c r="A986" s="203"/>
      <c r="B986" s="204"/>
      <c r="C986" s="204"/>
      <c r="D986" s="204"/>
      <c r="E986" s="204"/>
      <c r="F986" s="204"/>
      <c r="G986" s="204"/>
      <c r="H986" s="204"/>
      <c r="I986" s="204"/>
      <c r="J986" s="204"/>
      <c r="K986" s="204"/>
      <c r="L986" s="204"/>
      <c r="M986" s="204"/>
      <c r="N986" s="204"/>
      <c r="O986" s="204"/>
      <c r="P986" s="204"/>
      <c r="Q986" s="203"/>
      <c r="R986" s="203"/>
      <c r="S986" s="203"/>
      <c r="T986" s="203"/>
      <c r="U986" s="203"/>
      <c r="V986" s="203"/>
      <c r="W986" s="203"/>
      <c r="X986" s="203"/>
      <c r="Y986" s="203"/>
      <c r="Z986" s="203"/>
    </row>
    <row r="987" ht="11.25" customHeight="1">
      <c r="A987" s="203"/>
      <c r="B987" s="204"/>
      <c r="C987" s="204"/>
      <c r="D987" s="204"/>
      <c r="E987" s="204"/>
      <c r="F987" s="204"/>
      <c r="G987" s="204"/>
      <c r="H987" s="204"/>
      <c r="I987" s="204"/>
      <c r="J987" s="204"/>
      <c r="K987" s="204"/>
      <c r="L987" s="204"/>
      <c r="M987" s="204"/>
      <c r="N987" s="204"/>
      <c r="O987" s="204"/>
      <c r="P987" s="204"/>
      <c r="Q987" s="203"/>
      <c r="R987" s="203"/>
      <c r="S987" s="203"/>
      <c r="T987" s="203"/>
      <c r="U987" s="203"/>
      <c r="V987" s="203"/>
      <c r="W987" s="203"/>
      <c r="X987" s="203"/>
      <c r="Y987" s="203"/>
      <c r="Z987" s="203"/>
    </row>
    <row r="988" ht="11.25" customHeight="1">
      <c r="A988" s="203"/>
      <c r="B988" s="204"/>
      <c r="C988" s="204"/>
      <c r="D988" s="204"/>
      <c r="E988" s="204"/>
      <c r="F988" s="204"/>
      <c r="G988" s="204"/>
      <c r="H988" s="204"/>
      <c r="I988" s="204"/>
      <c r="J988" s="204"/>
      <c r="K988" s="204"/>
      <c r="L988" s="204"/>
      <c r="M988" s="204"/>
      <c r="N988" s="204"/>
      <c r="O988" s="204"/>
      <c r="P988" s="204"/>
      <c r="Q988" s="203"/>
      <c r="R988" s="203"/>
      <c r="S988" s="203"/>
      <c r="T988" s="203"/>
      <c r="U988" s="203"/>
      <c r="V988" s="203"/>
      <c r="W988" s="203"/>
      <c r="X988" s="203"/>
      <c r="Y988" s="203"/>
      <c r="Z988" s="203"/>
    </row>
    <row r="989" ht="11.25" customHeight="1">
      <c r="A989" s="203"/>
      <c r="B989" s="204"/>
      <c r="C989" s="204"/>
      <c r="D989" s="204"/>
      <c r="E989" s="204"/>
      <c r="F989" s="204"/>
      <c r="G989" s="204"/>
      <c r="H989" s="204"/>
      <c r="I989" s="204"/>
      <c r="J989" s="204"/>
      <c r="K989" s="204"/>
      <c r="L989" s="204"/>
      <c r="M989" s="204"/>
      <c r="N989" s="204"/>
      <c r="O989" s="204"/>
      <c r="P989" s="204"/>
      <c r="Q989" s="203"/>
      <c r="R989" s="203"/>
      <c r="S989" s="203"/>
      <c r="T989" s="203"/>
      <c r="U989" s="203"/>
      <c r="V989" s="203"/>
      <c r="W989" s="203"/>
      <c r="X989" s="203"/>
      <c r="Y989" s="203"/>
      <c r="Z989" s="203"/>
    </row>
    <row r="990" ht="11.25" customHeight="1">
      <c r="A990" s="203"/>
      <c r="B990" s="204"/>
      <c r="C990" s="204"/>
      <c r="D990" s="204"/>
      <c r="E990" s="204"/>
      <c r="F990" s="204"/>
      <c r="G990" s="204"/>
      <c r="H990" s="204"/>
      <c r="I990" s="204"/>
      <c r="J990" s="204"/>
      <c r="K990" s="204"/>
      <c r="L990" s="204"/>
      <c r="M990" s="204"/>
      <c r="N990" s="204"/>
      <c r="O990" s="204"/>
      <c r="P990" s="204"/>
      <c r="Q990" s="203"/>
      <c r="R990" s="203"/>
      <c r="S990" s="203"/>
      <c r="T990" s="203"/>
      <c r="U990" s="203"/>
      <c r="V990" s="203"/>
      <c r="W990" s="203"/>
      <c r="X990" s="203"/>
      <c r="Y990" s="203"/>
      <c r="Z990" s="203"/>
    </row>
    <row r="991" ht="11.25" customHeight="1">
      <c r="A991" s="203"/>
      <c r="B991" s="204"/>
      <c r="C991" s="204"/>
      <c r="D991" s="204"/>
      <c r="E991" s="204"/>
      <c r="F991" s="204"/>
      <c r="G991" s="204"/>
      <c r="H991" s="204"/>
      <c r="I991" s="204"/>
      <c r="J991" s="204"/>
      <c r="K991" s="204"/>
      <c r="L991" s="204"/>
      <c r="M991" s="204"/>
      <c r="N991" s="204"/>
      <c r="O991" s="204"/>
      <c r="P991" s="204"/>
      <c r="Q991" s="203"/>
      <c r="R991" s="203"/>
      <c r="S991" s="203"/>
      <c r="T991" s="203"/>
      <c r="U991" s="203"/>
      <c r="V991" s="203"/>
      <c r="W991" s="203"/>
      <c r="X991" s="203"/>
      <c r="Y991" s="203"/>
      <c r="Z991" s="203"/>
    </row>
    <row r="992" ht="11.25" customHeight="1">
      <c r="A992" s="203"/>
      <c r="B992" s="204"/>
      <c r="C992" s="204"/>
      <c r="D992" s="204"/>
      <c r="E992" s="204"/>
      <c r="F992" s="204"/>
      <c r="G992" s="204"/>
      <c r="H992" s="204"/>
      <c r="I992" s="204"/>
      <c r="J992" s="204"/>
      <c r="K992" s="204"/>
      <c r="L992" s="204"/>
      <c r="M992" s="204"/>
      <c r="N992" s="204"/>
      <c r="O992" s="204"/>
      <c r="P992" s="204"/>
      <c r="Q992" s="203"/>
      <c r="R992" s="203"/>
      <c r="S992" s="203"/>
      <c r="T992" s="203"/>
      <c r="U992" s="203"/>
      <c r="V992" s="203"/>
      <c r="W992" s="203"/>
      <c r="X992" s="203"/>
      <c r="Y992" s="203"/>
      <c r="Z992" s="203"/>
    </row>
    <row r="993" ht="11.25" customHeight="1">
      <c r="A993" s="203"/>
      <c r="B993" s="204"/>
      <c r="C993" s="204"/>
      <c r="D993" s="204"/>
      <c r="E993" s="204"/>
      <c r="F993" s="204"/>
      <c r="G993" s="204"/>
      <c r="H993" s="204"/>
      <c r="I993" s="204"/>
      <c r="J993" s="204"/>
      <c r="K993" s="204"/>
      <c r="L993" s="204"/>
      <c r="M993" s="204"/>
      <c r="N993" s="204"/>
      <c r="O993" s="204"/>
      <c r="P993" s="204"/>
      <c r="Q993" s="203"/>
      <c r="R993" s="203"/>
      <c r="S993" s="203"/>
      <c r="T993" s="203"/>
      <c r="U993" s="203"/>
      <c r="V993" s="203"/>
      <c r="W993" s="203"/>
      <c r="X993" s="203"/>
      <c r="Y993" s="203"/>
      <c r="Z993" s="203"/>
    </row>
    <row r="994" ht="11.25" customHeight="1">
      <c r="A994" s="203"/>
      <c r="B994" s="204"/>
      <c r="C994" s="204"/>
      <c r="D994" s="204"/>
      <c r="E994" s="204"/>
      <c r="F994" s="204"/>
      <c r="G994" s="204"/>
      <c r="H994" s="204"/>
      <c r="I994" s="204"/>
      <c r="J994" s="204"/>
      <c r="K994" s="204"/>
      <c r="L994" s="204"/>
      <c r="M994" s="204"/>
      <c r="N994" s="204"/>
      <c r="O994" s="204"/>
      <c r="P994" s="204"/>
      <c r="Q994" s="203"/>
      <c r="R994" s="203"/>
      <c r="S994" s="203"/>
      <c r="T994" s="203"/>
      <c r="U994" s="203"/>
      <c r="V994" s="203"/>
      <c r="W994" s="203"/>
      <c r="X994" s="203"/>
      <c r="Y994" s="203"/>
      <c r="Z994" s="203"/>
    </row>
    <row r="995" ht="11.25" customHeight="1">
      <c r="A995" s="203"/>
      <c r="B995" s="204"/>
      <c r="C995" s="204"/>
      <c r="D995" s="204"/>
      <c r="E995" s="204"/>
      <c r="F995" s="204"/>
      <c r="G995" s="204"/>
      <c r="H995" s="204"/>
      <c r="I995" s="204"/>
      <c r="J995" s="204"/>
      <c r="K995" s="204"/>
      <c r="L995" s="204"/>
      <c r="M995" s="204"/>
      <c r="N995" s="204"/>
      <c r="O995" s="204"/>
      <c r="P995" s="204"/>
      <c r="Q995" s="203"/>
      <c r="R995" s="203"/>
      <c r="S995" s="203"/>
      <c r="T995" s="203"/>
      <c r="U995" s="203"/>
      <c r="V995" s="203"/>
      <c r="W995" s="203"/>
      <c r="X995" s="203"/>
      <c r="Y995" s="203"/>
      <c r="Z995" s="203"/>
    </row>
    <row r="996" ht="11.25" customHeight="1">
      <c r="A996" s="203"/>
      <c r="B996" s="204"/>
      <c r="C996" s="204"/>
      <c r="D996" s="204"/>
      <c r="E996" s="204"/>
      <c r="F996" s="204"/>
      <c r="G996" s="204"/>
      <c r="H996" s="204"/>
      <c r="I996" s="204"/>
      <c r="J996" s="204"/>
      <c r="K996" s="204"/>
      <c r="L996" s="204"/>
      <c r="M996" s="204"/>
      <c r="N996" s="204"/>
      <c r="O996" s="204"/>
      <c r="P996" s="204"/>
      <c r="Q996" s="203"/>
      <c r="R996" s="203"/>
      <c r="S996" s="203"/>
      <c r="T996" s="203"/>
      <c r="U996" s="203"/>
      <c r="V996" s="203"/>
      <c r="W996" s="203"/>
      <c r="X996" s="203"/>
      <c r="Y996" s="203"/>
      <c r="Z996" s="203"/>
    </row>
    <row r="997" ht="11.25" customHeight="1">
      <c r="A997" s="203"/>
      <c r="B997" s="204"/>
      <c r="C997" s="204"/>
      <c r="D997" s="204"/>
      <c r="E997" s="204"/>
      <c r="F997" s="204"/>
      <c r="G997" s="204"/>
      <c r="H997" s="204"/>
      <c r="I997" s="204"/>
      <c r="J997" s="204"/>
      <c r="K997" s="204"/>
      <c r="L997" s="204"/>
      <c r="M997" s="204"/>
      <c r="N997" s="204"/>
      <c r="O997" s="204"/>
      <c r="P997" s="204"/>
      <c r="Q997" s="203"/>
      <c r="R997" s="203"/>
      <c r="S997" s="203"/>
      <c r="T997" s="203"/>
      <c r="U997" s="203"/>
      <c r="V997" s="203"/>
      <c r="W997" s="203"/>
      <c r="X997" s="203"/>
      <c r="Y997" s="203"/>
      <c r="Z997" s="203"/>
    </row>
    <row r="998" ht="11.25" customHeight="1">
      <c r="A998" s="203"/>
      <c r="B998" s="204"/>
      <c r="C998" s="204"/>
      <c r="D998" s="204"/>
      <c r="E998" s="204"/>
      <c r="F998" s="204"/>
      <c r="G998" s="204"/>
      <c r="H998" s="204"/>
      <c r="I998" s="204"/>
      <c r="J998" s="204"/>
      <c r="K998" s="204"/>
      <c r="L998" s="204"/>
      <c r="M998" s="204"/>
      <c r="N998" s="204"/>
      <c r="O998" s="204"/>
      <c r="P998" s="204"/>
      <c r="Q998" s="203"/>
      <c r="R998" s="203"/>
      <c r="S998" s="203"/>
      <c r="T998" s="203"/>
      <c r="U998" s="203"/>
      <c r="V998" s="203"/>
      <c r="W998" s="203"/>
      <c r="X998" s="203"/>
      <c r="Y998" s="203"/>
      <c r="Z998" s="203"/>
    </row>
    <row r="999" ht="11.25" customHeight="1">
      <c r="A999" s="203"/>
      <c r="B999" s="204"/>
      <c r="C999" s="204"/>
      <c r="D999" s="204"/>
      <c r="E999" s="204"/>
      <c r="F999" s="204"/>
      <c r="G999" s="204"/>
      <c r="H999" s="204"/>
      <c r="I999" s="204"/>
      <c r="J999" s="204"/>
      <c r="K999" s="204"/>
      <c r="L999" s="204"/>
      <c r="M999" s="204"/>
      <c r="N999" s="204"/>
      <c r="O999" s="204"/>
      <c r="P999" s="204"/>
      <c r="Q999" s="203"/>
      <c r="R999" s="203"/>
      <c r="S999" s="203"/>
      <c r="T999" s="203"/>
      <c r="U999" s="203"/>
      <c r="V999" s="203"/>
      <c r="W999" s="203"/>
      <c r="X999" s="203"/>
      <c r="Y999" s="203"/>
      <c r="Z999" s="203"/>
    </row>
    <row r="1000" ht="11.25" customHeight="1">
      <c r="A1000" s="203"/>
      <c r="B1000" s="204"/>
      <c r="C1000" s="204"/>
      <c r="D1000" s="204"/>
      <c r="E1000" s="204"/>
      <c r="F1000" s="204"/>
      <c r="G1000" s="204"/>
      <c r="H1000" s="204"/>
      <c r="I1000" s="204"/>
      <c r="J1000" s="204"/>
      <c r="K1000" s="204"/>
      <c r="L1000" s="204"/>
      <c r="M1000" s="204"/>
      <c r="N1000" s="204"/>
      <c r="O1000" s="204"/>
      <c r="P1000" s="204"/>
      <c r="Q1000" s="203"/>
      <c r="R1000" s="203"/>
      <c r="S1000" s="203"/>
      <c r="T1000" s="203"/>
      <c r="U1000" s="203"/>
      <c r="V1000" s="203"/>
      <c r="W1000" s="203"/>
      <c r="X1000" s="203"/>
      <c r="Y1000" s="203"/>
      <c r="Z1000" s="203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2.29"/>
    <col customWidth="1" min="2" max="2" width="4.71"/>
    <col customWidth="1" hidden="1" min="3" max="3" width="9.86"/>
    <col customWidth="1" min="4" max="4" width="39.0"/>
    <col customWidth="1" hidden="1" min="5" max="5" width="4.14"/>
    <col customWidth="1" hidden="1" min="6" max="6" width="6.14"/>
    <col customWidth="1" hidden="1" min="7" max="7" width="7.86"/>
    <col customWidth="1" min="8" max="8" width="4.29"/>
    <col customWidth="1" min="9" max="9" width="4.0"/>
    <col customWidth="1" min="10" max="10" width="6.0"/>
    <col customWidth="1" min="11" max="11" width="6.86"/>
    <col customWidth="1" min="12" max="12" width="50.57"/>
    <col customWidth="1" min="13" max="14" width="8.14"/>
    <col customWidth="1" min="15" max="15" width="9.14"/>
    <col customWidth="1" min="16" max="17" width="11.29"/>
    <col customWidth="1" min="18" max="18" width="10.43"/>
    <col customWidth="1" min="19" max="26" width="11.43"/>
  </cols>
  <sheetData>
    <row r="1" ht="31.5" customHeight="1">
      <c r="A1" s="38"/>
      <c r="B1" s="235"/>
      <c r="C1" s="236"/>
      <c r="D1" s="27"/>
      <c r="E1" s="52"/>
      <c r="F1" s="52"/>
      <c r="G1" s="52"/>
      <c r="H1" s="52"/>
      <c r="I1" s="52"/>
      <c r="J1" s="52"/>
      <c r="K1" s="52"/>
      <c r="L1" s="52"/>
      <c r="M1" s="237"/>
      <c r="N1" s="237"/>
      <c r="O1" s="238"/>
      <c r="P1" s="239"/>
      <c r="Q1" s="239"/>
      <c r="R1" s="38"/>
      <c r="S1" s="38"/>
      <c r="T1" s="38"/>
      <c r="U1" s="38"/>
      <c r="V1" s="38"/>
      <c r="W1" s="38"/>
      <c r="X1" s="38"/>
      <c r="Y1" s="38"/>
      <c r="Z1" s="38"/>
    </row>
    <row r="2" ht="16.5" customHeight="1">
      <c r="A2" s="38"/>
      <c r="B2" s="52" t="s">
        <v>1287</v>
      </c>
      <c r="C2" s="236"/>
      <c r="D2" s="27"/>
      <c r="E2" s="239"/>
      <c r="M2" s="237"/>
      <c r="N2" s="237"/>
      <c r="O2" s="238"/>
      <c r="P2" s="239"/>
      <c r="Q2" s="239"/>
      <c r="R2" s="38"/>
      <c r="S2" s="38"/>
      <c r="T2" s="38"/>
      <c r="U2" s="38"/>
      <c r="V2" s="38"/>
      <c r="W2" s="38"/>
      <c r="X2" s="38"/>
      <c r="Y2" s="38"/>
      <c r="Z2" s="38"/>
    </row>
    <row r="3" ht="15.0" customHeight="1">
      <c r="A3" s="38"/>
      <c r="B3" s="52"/>
      <c r="C3" s="236"/>
      <c r="D3" s="27"/>
      <c r="E3" s="52"/>
      <c r="F3" s="18"/>
      <c r="M3" s="237"/>
      <c r="N3" s="237"/>
      <c r="O3" s="238"/>
      <c r="P3" s="239"/>
      <c r="Q3" s="239"/>
      <c r="R3" s="38"/>
      <c r="S3" s="38"/>
      <c r="T3" s="38"/>
      <c r="U3" s="38"/>
      <c r="V3" s="38"/>
      <c r="W3" s="38"/>
      <c r="X3" s="38"/>
      <c r="Y3" s="38"/>
      <c r="Z3" s="38"/>
    </row>
    <row r="4" ht="15.0" customHeight="1">
      <c r="A4" s="38"/>
      <c r="B4" s="52" t="s">
        <v>1288</v>
      </c>
      <c r="C4" s="236"/>
      <c r="D4" s="27"/>
      <c r="E4" s="52"/>
      <c r="F4" s="240"/>
      <c r="G4" s="239"/>
      <c r="H4" s="241"/>
      <c r="M4" s="237"/>
      <c r="N4" s="237"/>
      <c r="O4" s="238"/>
      <c r="P4" s="239"/>
      <c r="Q4" s="239"/>
      <c r="R4" s="38"/>
      <c r="S4" s="38"/>
      <c r="T4" s="38"/>
      <c r="U4" s="38"/>
      <c r="V4" s="38"/>
      <c r="W4" s="38"/>
      <c r="X4" s="38"/>
      <c r="Y4" s="38"/>
      <c r="Z4" s="38"/>
    </row>
    <row r="5" ht="15.0" customHeight="1">
      <c r="A5" s="38"/>
      <c r="B5" s="52" t="s">
        <v>1289</v>
      </c>
      <c r="C5" s="236"/>
      <c r="D5" s="27"/>
      <c r="E5" s="52"/>
      <c r="F5" s="240"/>
      <c r="G5" s="18"/>
      <c r="K5" s="52"/>
      <c r="L5" s="52"/>
      <c r="M5" s="237"/>
      <c r="N5" s="237"/>
      <c r="O5" s="238"/>
      <c r="P5" s="239"/>
      <c r="Q5" s="239"/>
      <c r="R5" s="38"/>
      <c r="S5" s="38"/>
      <c r="T5" s="38"/>
      <c r="U5" s="38"/>
      <c r="V5" s="38"/>
      <c r="W5" s="38"/>
      <c r="X5" s="38"/>
      <c r="Y5" s="38"/>
      <c r="Z5" s="38"/>
    </row>
    <row r="6" ht="15.0" customHeight="1">
      <c r="A6" s="38"/>
      <c r="B6" s="52" t="s">
        <v>1290</v>
      </c>
      <c r="C6" s="236"/>
      <c r="D6" s="27"/>
      <c r="E6" s="52"/>
      <c r="F6" s="52"/>
      <c r="G6" s="52"/>
      <c r="H6" s="52"/>
      <c r="I6" s="52"/>
      <c r="J6" s="52"/>
      <c r="K6" s="52"/>
      <c r="L6" s="52"/>
      <c r="M6" s="237"/>
      <c r="N6" s="237"/>
      <c r="O6" s="238"/>
      <c r="P6" s="242"/>
      <c r="Q6" s="242"/>
      <c r="R6" s="38"/>
      <c r="S6" s="38"/>
      <c r="T6" s="38"/>
      <c r="U6" s="38"/>
      <c r="V6" s="38"/>
      <c r="W6" s="38"/>
      <c r="X6" s="38"/>
      <c r="Y6" s="38"/>
      <c r="Z6" s="38"/>
    </row>
    <row r="7" ht="13.5" customHeight="1">
      <c r="A7" s="38"/>
      <c r="B7" s="235"/>
      <c r="C7" s="236"/>
      <c r="D7" s="27"/>
      <c r="E7" s="52"/>
      <c r="F7" s="52"/>
      <c r="G7" s="52"/>
      <c r="H7" s="52"/>
      <c r="I7" s="52"/>
      <c r="J7" s="52"/>
      <c r="K7" s="52"/>
      <c r="L7" s="52"/>
      <c r="M7" s="237"/>
      <c r="N7" s="237">
        <f>+P7-Q7</f>
        <v>0</v>
      </c>
      <c r="O7" s="238"/>
      <c r="P7" s="243">
        <f t="shared" ref="P7:Q7" si="1">SUM(P11:P591)</f>
        <v>1122</v>
      </c>
      <c r="Q7" s="243">
        <f t="shared" si="1"/>
        <v>1122</v>
      </c>
      <c r="R7" s="38"/>
      <c r="S7" s="38"/>
      <c r="T7" s="38"/>
      <c r="U7" s="38"/>
      <c r="V7" s="38"/>
      <c r="W7" s="38"/>
      <c r="X7" s="38"/>
      <c r="Y7" s="38"/>
      <c r="Z7" s="38"/>
    </row>
    <row r="8" ht="12.0" customHeight="1">
      <c r="A8" s="38"/>
      <c r="B8" s="244" t="s">
        <v>1291</v>
      </c>
      <c r="C8" s="245" t="s">
        <v>1292</v>
      </c>
      <c r="D8" s="246" t="s">
        <v>1293</v>
      </c>
      <c r="E8" s="247" t="s">
        <v>1294</v>
      </c>
      <c r="F8" s="248"/>
      <c r="G8" s="94"/>
      <c r="H8" s="247" t="s">
        <v>1295</v>
      </c>
      <c r="I8" s="248"/>
      <c r="J8" s="248"/>
      <c r="K8" s="248"/>
      <c r="L8" s="94"/>
      <c r="M8" s="249" t="s">
        <v>1296</v>
      </c>
      <c r="N8" s="249" t="s">
        <v>1297</v>
      </c>
      <c r="O8" s="249" t="s">
        <v>1298</v>
      </c>
      <c r="P8" s="247" t="s">
        <v>1299</v>
      </c>
      <c r="Q8" s="94"/>
      <c r="R8" s="38"/>
      <c r="S8" s="38"/>
      <c r="T8" s="38"/>
      <c r="U8" s="38"/>
      <c r="V8" s="38"/>
      <c r="W8" s="38"/>
      <c r="X8" s="38"/>
      <c r="Y8" s="38"/>
      <c r="Z8" s="38"/>
    </row>
    <row r="9" ht="11.25" customHeight="1">
      <c r="A9" s="38"/>
      <c r="B9" s="250"/>
      <c r="C9" s="250"/>
      <c r="D9" s="250"/>
      <c r="E9" s="251" t="s">
        <v>1300</v>
      </c>
      <c r="F9" s="251" t="s">
        <v>1301</v>
      </c>
      <c r="G9" s="251" t="s">
        <v>1302</v>
      </c>
      <c r="H9" s="252" t="s">
        <v>1303</v>
      </c>
      <c r="I9" s="253"/>
      <c r="J9" s="253"/>
      <c r="K9" s="254"/>
      <c r="L9" s="255" t="s">
        <v>1304</v>
      </c>
      <c r="M9" s="250"/>
      <c r="N9" s="250"/>
      <c r="O9" s="250"/>
      <c r="P9" s="255" t="s">
        <v>1305</v>
      </c>
      <c r="Q9" s="255" t="s">
        <v>1306</v>
      </c>
      <c r="R9" s="38"/>
      <c r="S9" s="38"/>
      <c r="T9" s="38"/>
      <c r="U9" s="38"/>
      <c r="V9" s="38"/>
      <c r="W9" s="38"/>
      <c r="X9" s="38"/>
      <c r="Y9" s="38"/>
      <c r="Z9" s="38"/>
    </row>
    <row r="10" ht="6.75" customHeight="1">
      <c r="A10" s="38"/>
      <c r="B10" s="256"/>
      <c r="C10" s="256"/>
      <c r="D10" s="256"/>
      <c r="E10" s="256"/>
      <c r="F10" s="256"/>
      <c r="G10" s="256"/>
      <c r="H10" s="257"/>
      <c r="I10" s="258"/>
      <c r="J10" s="258"/>
      <c r="K10" s="259"/>
      <c r="L10" s="256"/>
      <c r="M10" s="256"/>
      <c r="N10" s="256"/>
      <c r="O10" s="256"/>
      <c r="P10" s="256"/>
      <c r="Q10" s="256"/>
      <c r="R10" s="38"/>
      <c r="S10" s="38"/>
      <c r="T10" s="38"/>
      <c r="U10" s="38"/>
      <c r="V10" s="38"/>
      <c r="W10" s="38"/>
      <c r="X10" s="38"/>
      <c r="Y10" s="38"/>
      <c r="Z10" s="38"/>
    </row>
    <row r="11" ht="12.75" customHeight="1">
      <c r="A11" s="38"/>
      <c r="B11" s="260">
        <v>0.0</v>
      </c>
      <c r="C11" s="261"/>
      <c r="D11" s="262" t="s">
        <v>1307</v>
      </c>
      <c r="E11" s="263"/>
      <c r="F11" s="264"/>
      <c r="G11" s="265"/>
      <c r="H11" s="266">
        <v>10.0</v>
      </c>
      <c r="I11" s="266"/>
      <c r="J11" s="266"/>
      <c r="K11" s="266"/>
      <c r="L11" s="267" t="str">
        <f>IF(H11&lt;&gt;"",VLOOKUP(H11,CTA,5,0),IF(I11&lt;&gt;"",VLOOKUP(I11,SUB,4,0),IF(J11&lt;&gt;"",VLOOKUP(J11,DIV,3,0),IF(K11&lt;&gt;"",VLOOKUP(K11,SUBDIV,2,0),""))))</f>
        <v>EFECTIVOS Y EQUIVALENTES DE EFECTIVOS</v>
      </c>
      <c r="M11" s="268"/>
      <c r="N11" s="269"/>
      <c r="O11" s="270"/>
      <c r="P11" s="271">
        <f>+O12</f>
        <v>25</v>
      </c>
      <c r="Q11" s="271"/>
      <c r="R11" s="38"/>
      <c r="S11" s="38"/>
      <c r="T11" s="38"/>
      <c r="U11" s="38"/>
      <c r="V11" s="38"/>
      <c r="W11" s="38"/>
      <c r="X11" s="38"/>
      <c r="Y11" s="38"/>
      <c r="Z11" s="38"/>
    </row>
    <row r="12" ht="12.75" customHeight="1">
      <c r="A12" s="38"/>
      <c r="B12" s="260"/>
      <c r="C12" s="261"/>
      <c r="D12" s="262"/>
      <c r="E12" s="263"/>
      <c r="F12" s="264"/>
      <c r="G12" s="265"/>
      <c r="H12" s="266"/>
      <c r="I12" s="266">
        <v>104.0</v>
      </c>
      <c r="J12" s="266"/>
      <c r="K12" s="266"/>
      <c r="L12" s="267" t="str">
        <f>IF(H12&lt;&gt;"",VLOOKUP(H12,CTA,5,0),IF(I12&lt;&gt;"",VLOOKUP(I12,SUB,4,0),IF(J12&lt;&gt;"",VLOOKUP(J12,DIV,3,0),IF(K12&lt;&gt;"",VLOOKUP(K12,SUBDIV,2,0),""))))</f>
        <v>Cuentas Corrientes en Istituciones Financieras</v>
      </c>
      <c r="M12" s="268"/>
      <c r="N12" s="269"/>
      <c r="O12" s="270">
        <f>+N13</f>
        <v>25</v>
      </c>
      <c r="P12" s="271"/>
      <c r="Q12" s="271"/>
      <c r="R12" s="38"/>
      <c r="S12" s="38"/>
      <c r="T12" s="38"/>
      <c r="U12" s="38"/>
      <c r="V12" s="38"/>
      <c r="W12" s="38"/>
      <c r="X12" s="38"/>
      <c r="Y12" s="38"/>
      <c r="Z12" s="38"/>
    </row>
    <row r="13" ht="12.75" customHeight="1">
      <c r="A13" s="38"/>
      <c r="B13" s="260"/>
      <c r="C13" s="261"/>
      <c r="D13" s="262"/>
      <c r="E13" s="263"/>
      <c r="F13" s="264"/>
      <c r="G13" s="265"/>
      <c r="H13" s="266"/>
      <c r="I13" s="266"/>
      <c r="J13" s="266">
        <v>1041.0</v>
      </c>
      <c r="K13" s="266"/>
      <c r="L13" s="267" t="str">
        <f>IF(H13&lt;&gt;"",VLOOKUP(H13,CTA,5,0),IF(I13&lt;&gt;"",VLOOKUP(I13,SUB,4,0),IF(J13&lt;&gt;"",VLOOKUP(J13,DIV,3,0),IF(K13&lt;&gt;"",VLOOKUP(K13,SUBDIV,2,0),""))))</f>
        <v>Cuentasn corrientes operativas</v>
      </c>
      <c r="M13" s="268"/>
      <c r="N13" s="269">
        <f>+ESF!F12</f>
        <v>25</v>
      </c>
      <c r="O13" s="270"/>
      <c r="P13" s="271"/>
      <c r="Q13" s="271"/>
      <c r="R13" s="38"/>
      <c r="S13" s="38"/>
      <c r="T13" s="38"/>
      <c r="U13" s="38"/>
      <c r="V13" s="38"/>
      <c r="W13" s="38"/>
      <c r="X13" s="38"/>
      <c r="Y13" s="38"/>
      <c r="Z13" s="38"/>
    </row>
    <row r="14" ht="12.75" customHeight="1">
      <c r="A14" s="38"/>
      <c r="B14" s="260"/>
      <c r="C14" s="261"/>
      <c r="D14" s="262"/>
      <c r="E14" s="263"/>
      <c r="F14" s="264"/>
      <c r="G14" s="265"/>
      <c r="H14" s="266">
        <v>12.0</v>
      </c>
      <c r="I14" s="266"/>
      <c r="J14" s="266"/>
      <c r="K14" s="266"/>
      <c r="L14" s="267" t="str">
        <f>IF(H14&lt;&gt;"",VLOOKUP(H14,CTA,5,0),IF(I14&lt;&gt;"",VLOOKUP(I14,SUB,4,0),IF(J14&lt;&gt;"",VLOOKUP(J14,DIV,3,0),IF(K14&lt;&gt;"",VLOOKUP(K14,SUBDIV,2,0),""))))</f>
        <v>CUENTAS POR COBRAR COMERCIALES - TERCEROS</v>
      </c>
      <c r="M14" s="268"/>
      <c r="N14" s="269"/>
      <c r="O14" s="270"/>
      <c r="P14" s="271">
        <f>+O15</f>
        <v>30</v>
      </c>
      <c r="Q14" s="271"/>
      <c r="R14" s="38"/>
      <c r="S14" s="38"/>
      <c r="T14" s="38"/>
      <c r="U14" s="38"/>
      <c r="V14" s="38"/>
      <c r="W14" s="38"/>
      <c r="X14" s="38"/>
      <c r="Y14" s="38"/>
      <c r="Z14" s="38"/>
    </row>
    <row r="15" ht="12.75" customHeight="1">
      <c r="A15" s="38"/>
      <c r="B15" s="260"/>
      <c r="C15" s="261"/>
      <c r="D15" s="262"/>
      <c r="E15" s="263"/>
      <c r="F15" s="264"/>
      <c r="G15" s="265"/>
      <c r="H15" s="266"/>
      <c r="I15" s="266">
        <v>121.0</v>
      </c>
      <c r="J15" s="266"/>
      <c r="K15" s="266"/>
      <c r="L15" s="267" t="str">
        <f>IF(H15&lt;&gt;"",VLOOKUP(H15,CTA,5,0),IF(I15&lt;&gt;"",VLOOKUP(I15,SUB,4,0),IF(J15&lt;&gt;"",VLOOKUP(J15,DIV,3,0),IF(K15&lt;&gt;"",VLOOKUP(K15,SUBDIV,2,0),""))))</f>
        <v>Facturas, boletas y otros comprobantes por cobrar</v>
      </c>
      <c r="M15" s="268"/>
      <c r="N15" s="269"/>
      <c r="O15" s="270">
        <f>+N16</f>
        <v>30</v>
      </c>
      <c r="P15" s="271"/>
      <c r="Q15" s="271"/>
      <c r="R15" s="38"/>
      <c r="S15" s="38"/>
      <c r="T15" s="38"/>
      <c r="U15" s="38"/>
      <c r="V15" s="38"/>
      <c r="W15" s="38"/>
      <c r="X15" s="38"/>
      <c r="Y15" s="38"/>
      <c r="Z15" s="38"/>
    </row>
    <row r="16" ht="12.75" customHeight="1">
      <c r="A16" s="38"/>
      <c r="B16" s="260"/>
      <c r="C16" s="261"/>
      <c r="D16" s="262"/>
      <c r="E16" s="263"/>
      <c r="F16" s="264"/>
      <c r="G16" s="265"/>
      <c r="H16" s="266"/>
      <c r="I16" s="266"/>
      <c r="J16" s="266">
        <v>1212.0</v>
      </c>
      <c r="K16" s="266"/>
      <c r="L16" s="267" t="str">
        <f>IF(H16&lt;&gt;"",VLOOKUP(H16,CTA,5,0),IF(I16&lt;&gt;"",VLOOKUP(I16,SUB,4,0),IF(J16&lt;&gt;"",VLOOKUP(J16,DIV,3,0),IF(K16&lt;&gt;"",VLOOKUP(K16,SUBDIV,2,0),""))))</f>
        <v>Emitidas en cartera</v>
      </c>
      <c r="M16" s="268"/>
      <c r="N16" s="269">
        <f>+ESF!F14</f>
        <v>30</v>
      </c>
      <c r="O16" s="270"/>
      <c r="P16" s="271"/>
      <c r="Q16" s="271"/>
      <c r="R16" s="38"/>
      <c r="S16" s="38"/>
      <c r="T16" s="38"/>
      <c r="U16" s="38"/>
      <c r="V16" s="38"/>
      <c r="W16" s="38"/>
      <c r="X16" s="38"/>
      <c r="Y16" s="38"/>
      <c r="Z16" s="38"/>
    </row>
    <row r="17" ht="12.75" customHeight="1">
      <c r="A17" s="38"/>
      <c r="B17" s="260"/>
      <c r="C17" s="261"/>
      <c r="D17" s="262"/>
      <c r="E17" s="263"/>
      <c r="F17" s="264"/>
      <c r="G17" s="265"/>
      <c r="H17" s="266">
        <v>20.0</v>
      </c>
      <c r="I17" s="266"/>
      <c r="J17" s="266"/>
      <c r="K17" s="266"/>
      <c r="L17" s="267" t="str">
        <f>IF(H17&lt;&gt;"",VLOOKUP(H17,CTA,5,0),IF(I17&lt;&gt;"",VLOOKUP(I17,SUB,4,0),IF(J17&lt;&gt;"",VLOOKUP(J17,DIV,3,0),IF(K17&lt;&gt;"",VLOOKUP(K17,SUBDIV,2,0),""))))</f>
        <v>MERCADERÍAS</v>
      </c>
      <c r="M17" s="268"/>
      <c r="N17" s="269"/>
      <c r="O17" s="270"/>
      <c r="P17" s="271">
        <f>+O18</f>
        <v>40</v>
      </c>
      <c r="Q17" s="271"/>
      <c r="R17" s="38"/>
      <c r="S17" s="38"/>
      <c r="T17" s="38"/>
      <c r="U17" s="38"/>
      <c r="V17" s="38"/>
      <c r="W17" s="38"/>
      <c r="X17" s="38"/>
      <c r="Y17" s="38"/>
      <c r="Z17" s="38"/>
    </row>
    <row r="18" ht="12.75" customHeight="1">
      <c r="A18" s="38"/>
      <c r="B18" s="260"/>
      <c r="C18" s="261"/>
      <c r="D18" s="262"/>
      <c r="E18" s="263"/>
      <c r="F18" s="264"/>
      <c r="G18" s="265"/>
      <c r="H18" s="266"/>
      <c r="I18" s="266">
        <v>201.0</v>
      </c>
      <c r="J18" s="266"/>
      <c r="K18" s="266"/>
      <c r="L18" s="267" t="str">
        <f>IF(H18&lt;&gt;"",VLOOKUP(H18,CTA,5,0),IF(I18&lt;&gt;"",VLOOKUP(I18,SUB,4,0),IF(J18&lt;&gt;"",VLOOKUP(J18,DIV,3,0),IF(K18&lt;&gt;"",VLOOKUP(K18,SUBDIV,2,0),""))))</f>
        <v>Productos manufacturados</v>
      </c>
      <c r="M18" s="268"/>
      <c r="N18" s="269"/>
      <c r="O18" s="270">
        <f>+ESF!F17</f>
        <v>40</v>
      </c>
      <c r="P18" s="271"/>
      <c r="Q18" s="271"/>
      <c r="R18" s="38"/>
      <c r="S18" s="38"/>
      <c r="T18" s="38"/>
      <c r="U18" s="38"/>
      <c r="V18" s="38"/>
      <c r="W18" s="38"/>
      <c r="X18" s="38"/>
      <c r="Y18" s="38"/>
      <c r="Z18" s="38"/>
    </row>
    <row r="19" ht="12.75" customHeight="1">
      <c r="A19" s="38"/>
      <c r="B19" s="260"/>
      <c r="C19" s="261"/>
      <c r="D19" s="262"/>
      <c r="E19" s="263"/>
      <c r="F19" s="264"/>
      <c r="G19" s="265"/>
      <c r="H19" s="266">
        <v>33.0</v>
      </c>
      <c r="I19" s="266"/>
      <c r="J19" s="266"/>
      <c r="K19" s="266"/>
      <c r="L19" s="267" t="str">
        <f>IF(H19&lt;&gt;"",VLOOKUP(H19,CTA,5,0),IF(I19&lt;&gt;"",VLOOKUP(I19,SUB,4,0),IF(J19&lt;&gt;"",VLOOKUP(J19,DIV,3,0),IF(K19&lt;&gt;"",VLOOKUP(K19,SUBDIV,2,0),""))))</f>
        <v>INMUEBLES, MAQUINARIA Y EQUIPO</v>
      </c>
      <c r="M19" s="268"/>
      <c r="N19" s="269"/>
      <c r="O19" s="270"/>
      <c r="P19" s="271">
        <f>+O20</f>
        <v>50</v>
      </c>
      <c r="Q19" s="271"/>
      <c r="R19" s="38"/>
      <c r="S19" s="38"/>
      <c r="T19" s="38"/>
      <c r="U19" s="38"/>
      <c r="V19" s="38"/>
      <c r="W19" s="38"/>
      <c r="X19" s="38"/>
      <c r="Y19" s="38"/>
      <c r="Z19" s="38"/>
    </row>
    <row r="20" ht="12.75" customHeight="1">
      <c r="A20" s="38"/>
      <c r="B20" s="260"/>
      <c r="C20" s="261"/>
      <c r="D20" s="262"/>
      <c r="E20" s="263"/>
      <c r="F20" s="264"/>
      <c r="G20" s="265"/>
      <c r="H20" s="266"/>
      <c r="I20" s="266">
        <v>333.0</v>
      </c>
      <c r="J20" s="266"/>
      <c r="K20" s="266"/>
      <c r="L20" s="267" t="str">
        <f>IF(H20&lt;&gt;"",VLOOKUP(H20,CTA,5,0),IF(I20&lt;&gt;"",VLOOKUP(I20,SUB,4,0),IF(J20&lt;&gt;"",VLOOKUP(J20,DIV,3,0),IF(K20&lt;&gt;"",VLOOKUP(K20,SUBDIV,2,0),""))))</f>
        <v>Maquinarias y equipos de explotación</v>
      </c>
      <c r="M20" s="268"/>
      <c r="N20" s="269"/>
      <c r="O20" s="270">
        <v>50.0</v>
      </c>
      <c r="P20" s="271"/>
      <c r="Q20" s="271"/>
      <c r="R20" s="38"/>
      <c r="S20" s="38"/>
      <c r="T20" s="38"/>
      <c r="U20" s="38"/>
      <c r="V20" s="38"/>
      <c r="W20" s="38"/>
      <c r="X20" s="38"/>
      <c r="Y20" s="38"/>
      <c r="Z20" s="38"/>
    </row>
    <row r="21" ht="12.75" customHeight="1">
      <c r="A21" s="38"/>
      <c r="B21" s="260"/>
      <c r="C21" s="261"/>
      <c r="D21" s="262"/>
      <c r="E21" s="263"/>
      <c r="F21" s="264"/>
      <c r="G21" s="265"/>
      <c r="H21" s="266">
        <v>39.0</v>
      </c>
      <c r="I21" s="266"/>
      <c r="J21" s="266"/>
      <c r="K21" s="266"/>
      <c r="L21" s="267" t="str">
        <f>IF(H21&lt;&gt;"",VLOOKUP(H21,CTA,5,0),IF(I21&lt;&gt;"",VLOOKUP(I21,SUB,4,0),IF(J21&lt;&gt;"",VLOOKUP(J21,DIV,3,0),IF(K21&lt;&gt;"",VLOOKUP(K21,SUBDIV,2,0),""))))</f>
        <v>DEPRECIACIÓN, AMORTIZACIÓN Y AGOTAMIENTO ACUMULADOS</v>
      </c>
      <c r="M21" s="268"/>
      <c r="N21" s="269"/>
      <c r="O21" s="270"/>
      <c r="P21" s="271"/>
      <c r="Q21" s="271">
        <f>+O22</f>
        <v>5</v>
      </c>
      <c r="R21" s="38"/>
      <c r="S21" s="38"/>
      <c r="T21" s="38"/>
      <c r="U21" s="38"/>
      <c r="V21" s="38"/>
      <c r="W21" s="38"/>
      <c r="X21" s="38"/>
      <c r="Y21" s="38"/>
      <c r="Z21" s="38"/>
    </row>
    <row r="22" ht="12.75" customHeight="1">
      <c r="A22" s="38"/>
      <c r="B22" s="260"/>
      <c r="C22" s="261"/>
      <c r="D22" s="262"/>
      <c r="E22" s="263"/>
      <c r="F22" s="264"/>
      <c r="G22" s="265"/>
      <c r="H22" s="266"/>
      <c r="I22" s="266">
        <v>391.0</v>
      </c>
      <c r="J22" s="266"/>
      <c r="K22" s="266"/>
      <c r="L22" s="267" t="str">
        <f>IF(H22&lt;&gt;"",VLOOKUP(H22,CTA,5,0),IF(I22&lt;&gt;"",VLOOKUP(I22,SUB,4,0),IF(J22&lt;&gt;"",VLOOKUP(J22,DIV,3,0),IF(K22&lt;&gt;"",VLOOKUP(K22,SUBDIV,2,0),""))))</f>
        <v>Depreciación acumulada</v>
      </c>
      <c r="M22" s="268"/>
      <c r="N22" s="269"/>
      <c r="O22" s="270">
        <f>+N23</f>
        <v>5</v>
      </c>
      <c r="P22" s="272"/>
      <c r="Q22" s="271"/>
      <c r="R22" s="38"/>
      <c r="S22" s="38"/>
      <c r="T22" s="38"/>
      <c r="U22" s="38"/>
      <c r="V22" s="38"/>
      <c r="W22" s="38"/>
      <c r="X22" s="38"/>
      <c r="Y22" s="38"/>
      <c r="Z22" s="38"/>
    </row>
    <row r="23" ht="12.75" customHeight="1">
      <c r="A23" s="38"/>
      <c r="B23" s="260"/>
      <c r="C23" s="261"/>
      <c r="D23" s="262"/>
      <c r="E23" s="263"/>
      <c r="F23" s="264"/>
      <c r="G23" s="265"/>
      <c r="H23" s="266"/>
      <c r="I23" s="266"/>
      <c r="J23" s="266">
        <v>3913.0</v>
      </c>
      <c r="K23" s="266"/>
      <c r="L23" s="267" t="str">
        <f>IF(H23&lt;&gt;"",VLOOKUP(H23,CTA,5,0),IF(I23&lt;&gt;"",VLOOKUP(I23,SUB,4,0),IF(J23&lt;&gt;"",VLOOKUP(J23,DIV,3,0),IF(K23&lt;&gt;"",VLOOKUP(K23,SUBDIV,2,0),""))))</f>
        <v>Inmuebles, maquinaria y equipo - Costo</v>
      </c>
      <c r="M23" s="268"/>
      <c r="N23" s="269">
        <v>5.0</v>
      </c>
      <c r="O23" s="270"/>
      <c r="P23" s="159"/>
      <c r="Q23" s="271"/>
      <c r="R23" s="38"/>
      <c r="S23" s="38"/>
      <c r="T23" s="38"/>
      <c r="U23" s="38"/>
      <c r="V23" s="38"/>
      <c r="W23" s="38"/>
      <c r="X23" s="38"/>
      <c r="Y23" s="38"/>
      <c r="Z23" s="38"/>
    </row>
    <row r="24" ht="12.75" customHeight="1">
      <c r="A24" s="38"/>
      <c r="B24" s="260"/>
      <c r="C24" s="261"/>
      <c r="D24" s="262"/>
      <c r="E24" s="263"/>
      <c r="F24" s="264"/>
      <c r="G24" s="265"/>
      <c r="H24" s="266">
        <v>42.0</v>
      </c>
      <c r="I24" s="266"/>
      <c r="J24" s="266"/>
      <c r="K24" s="266"/>
      <c r="L24" s="267" t="str">
        <f>IF(H24&lt;&gt;"",VLOOKUP(H24,CTA,5,0),IF(I24&lt;&gt;"",VLOOKUP(I24,SUB,4,0),IF(J24&lt;&gt;"",VLOOKUP(J24,DIV,3,0),IF(K24&lt;&gt;"",VLOOKUP(K24,SUBDIV,2,0),""))))</f>
        <v>CUENTAS POR PAGAR COMERCIALES - TERCEROS</v>
      </c>
      <c r="M24" s="268"/>
      <c r="N24" s="269"/>
      <c r="O24" s="270"/>
      <c r="P24" s="271"/>
      <c r="Q24" s="271">
        <f>+O25</f>
        <v>60</v>
      </c>
      <c r="R24" s="38"/>
      <c r="S24" s="38"/>
      <c r="T24" s="38"/>
      <c r="U24" s="38"/>
      <c r="V24" s="38"/>
      <c r="W24" s="38"/>
      <c r="X24" s="38"/>
      <c r="Y24" s="38"/>
      <c r="Z24" s="38"/>
    </row>
    <row r="25" ht="12.75" customHeight="1">
      <c r="A25" s="38"/>
      <c r="B25" s="260"/>
      <c r="C25" s="261"/>
      <c r="D25" s="262"/>
      <c r="E25" s="263"/>
      <c r="F25" s="264"/>
      <c r="G25" s="265"/>
      <c r="H25" s="266"/>
      <c r="I25" s="266">
        <v>421.0</v>
      </c>
      <c r="J25" s="266"/>
      <c r="K25" s="266"/>
      <c r="L25" s="267" t="str">
        <f>IF(H25&lt;&gt;"",VLOOKUP(H25,CTA,5,0),IF(I25&lt;&gt;"",VLOOKUP(I25,SUB,4,0),IF(J25&lt;&gt;"",VLOOKUP(J25,DIV,3,0),IF(K25&lt;&gt;"",VLOOKUP(K25,SUBDIV,2,0),""))))</f>
        <v> Facturas, boletas y otros comprobantes por pagar</v>
      </c>
      <c r="M25" s="268"/>
      <c r="N25" s="269"/>
      <c r="O25" s="270">
        <f>+ESF!N13</f>
        <v>60</v>
      </c>
      <c r="P25" s="271"/>
      <c r="Q25" s="271"/>
      <c r="R25" s="38"/>
      <c r="S25" s="38"/>
      <c r="T25" s="38"/>
      <c r="U25" s="38"/>
      <c r="V25" s="38"/>
      <c r="W25" s="38"/>
      <c r="X25" s="38"/>
      <c r="Y25" s="38"/>
      <c r="Z25" s="38"/>
    </row>
    <row r="26" ht="12.75" customHeight="1">
      <c r="A26" s="38"/>
      <c r="B26" s="260"/>
      <c r="C26" s="261"/>
      <c r="D26" s="262"/>
      <c r="E26" s="263"/>
      <c r="F26" s="264"/>
      <c r="G26" s="265"/>
      <c r="H26" s="266">
        <v>50.0</v>
      </c>
      <c r="I26" s="266"/>
      <c r="J26" s="266"/>
      <c r="K26" s="266"/>
      <c r="L26" s="267" t="str">
        <f>IF(H26&lt;&gt;"",VLOOKUP(H26,CTA,5,0),IF(I26&lt;&gt;"",VLOOKUP(I26,SUB,4,0),IF(J26&lt;&gt;"",VLOOKUP(J26,DIV,3,0),IF(K26&lt;&gt;"",VLOOKUP(K26,SUBDIV,2,0),""))))</f>
        <v>CAPITAL</v>
      </c>
      <c r="M26" s="268"/>
      <c r="N26" s="269"/>
      <c r="O26" s="270"/>
      <c r="P26" s="271"/>
      <c r="Q26" s="271">
        <f>+O27</f>
        <v>80</v>
      </c>
      <c r="R26" s="38"/>
      <c r="S26" s="38"/>
      <c r="T26" s="38"/>
      <c r="U26" s="38"/>
      <c r="V26" s="38"/>
      <c r="W26" s="38"/>
      <c r="X26" s="38"/>
      <c r="Y26" s="38"/>
      <c r="Z26" s="38"/>
    </row>
    <row r="27" ht="12.75" customHeight="1">
      <c r="A27" s="38"/>
      <c r="B27" s="273"/>
      <c r="C27" s="274"/>
      <c r="D27" s="275"/>
      <c r="E27" s="276"/>
      <c r="F27" s="277"/>
      <c r="G27" s="278"/>
      <c r="H27" s="279"/>
      <c r="I27" s="279">
        <v>501.0</v>
      </c>
      <c r="J27" s="279"/>
      <c r="K27" s="279"/>
      <c r="L27" s="280" t="str">
        <f>IF(H27&lt;&gt;"",VLOOKUP(H27,CTA,5,0),IF(I27&lt;&gt;"",VLOOKUP(I27,SUB,4,0),IF(J27&lt;&gt;"",VLOOKUP(J27,DIV,3,0),IF(K27&lt;&gt;"",VLOOKUP(K27,SUBDIV,2,0),""))))</f>
        <v>Capital social</v>
      </c>
      <c r="M27" s="281"/>
      <c r="N27" s="282"/>
      <c r="O27" s="283">
        <f>+ESF!N32</f>
        <v>80</v>
      </c>
      <c r="P27" s="284"/>
      <c r="Q27" s="284"/>
      <c r="R27" s="38"/>
      <c r="S27" s="38"/>
      <c r="T27" s="38"/>
      <c r="U27" s="38"/>
      <c r="V27" s="38"/>
      <c r="W27" s="38"/>
      <c r="X27" s="38"/>
      <c r="Y27" s="38"/>
      <c r="Z27" s="38"/>
    </row>
    <row r="28" ht="12.75" customHeight="1">
      <c r="A28" s="38"/>
      <c r="B28" s="285">
        <v>1.0</v>
      </c>
      <c r="C28" s="286"/>
      <c r="D28" s="287" t="s">
        <v>1308</v>
      </c>
      <c r="E28" s="288"/>
      <c r="F28" s="289"/>
      <c r="G28" s="290"/>
      <c r="H28" s="291">
        <v>60.0</v>
      </c>
      <c r="I28" s="291"/>
      <c r="J28" s="291"/>
      <c r="K28" s="291"/>
      <c r="L28" s="292" t="str">
        <f>IF(H28&lt;&gt;"",VLOOKUP(H28,CTA,5,0),IF(I28&lt;&gt;"",VLOOKUP(I28,SUB,4,0),IF(J28&lt;&gt;"",VLOOKUP(J28,DIV,3,0),IF(K28&lt;&gt;"",VLOOKUP(K28,SUBDIV,2,0),""))))</f>
        <v>COMPRAS</v>
      </c>
      <c r="M28" s="293"/>
      <c r="N28" s="294"/>
      <c r="O28" s="295"/>
      <c r="P28" s="296">
        <f>+O29</f>
        <v>50</v>
      </c>
      <c r="Q28" s="296"/>
      <c r="R28" s="38"/>
      <c r="S28" s="38"/>
      <c r="T28" s="38"/>
      <c r="U28" s="38"/>
      <c r="V28" s="38"/>
      <c r="W28" s="38"/>
      <c r="X28" s="38"/>
      <c r="Y28" s="38"/>
      <c r="Z28" s="38"/>
    </row>
    <row r="29" ht="12.75" customHeight="1">
      <c r="A29" s="38"/>
      <c r="B29" s="260"/>
      <c r="C29" s="261"/>
      <c r="D29" s="262"/>
      <c r="E29" s="263"/>
      <c r="F29" s="264"/>
      <c r="G29" s="265"/>
      <c r="H29" s="266"/>
      <c r="I29" s="266">
        <v>601.0</v>
      </c>
      <c r="J29" s="266"/>
      <c r="K29" s="266"/>
      <c r="L29" s="267" t="str">
        <f>IF(H29&lt;&gt;"",VLOOKUP(H29,CTA,5,0),IF(I29&lt;&gt;"",VLOOKUP(I29,SUB,4,0),IF(J29&lt;&gt;"",VLOOKUP(J29,DIV,3,0),IF(K29&lt;&gt;"",VLOOKUP(K29,SUBDIV,2,0),""))))</f>
        <v>Mercaderias</v>
      </c>
      <c r="M29" s="268"/>
      <c r="N29" s="269"/>
      <c r="O29" s="270">
        <v>50.0</v>
      </c>
      <c r="P29" s="271"/>
      <c r="Q29" s="271"/>
      <c r="R29" s="38"/>
      <c r="S29" s="38"/>
      <c r="T29" s="38"/>
      <c r="U29" s="38"/>
      <c r="V29" s="38"/>
      <c r="W29" s="38"/>
      <c r="X29" s="38"/>
      <c r="Y29" s="38"/>
      <c r="Z29" s="38"/>
    </row>
    <row r="30" ht="12.75" customHeight="1">
      <c r="A30" s="38"/>
      <c r="B30" s="260"/>
      <c r="C30" s="261"/>
      <c r="D30" s="262"/>
      <c r="E30" s="263"/>
      <c r="F30" s="264"/>
      <c r="G30" s="265"/>
      <c r="H30" s="266">
        <v>40.0</v>
      </c>
      <c r="I30" s="266"/>
      <c r="J30" s="266"/>
      <c r="K30" s="266"/>
      <c r="L30" s="267" t="str">
        <f>IF(H30&lt;&gt;"",VLOOKUP(H30,CTA,5,0),IF(I30&lt;&gt;"",VLOOKUP(I30,SUB,4,0),IF(J30&lt;&gt;"",VLOOKUP(J30,DIV,3,0),IF(K30&lt;&gt;"",VLOOKUP(K30,SUBDIV,2,0),""))))</f>
        <v>TRIBUTOS Y APORTES AL SISTEMA PRIVADO DE PENSIONES Y DE SALUD X PAGAR</v>
      </c>
      <c r="M30" s="268"/>
      <c r="N30" s="269"/>
      <c r="O30" s="270"/>
      <c r="P30" s="271">
        <f>+O31</f>
        <v>9</v>
      </c>
      <c r="Q30" s="271"/>
      <c r="R30" s="38"/>
      <c r="S30" s="38"/>
      <c r="T30" s="38"/>
      <c r="U30" s="38"/>
      <c r="V30" s="38"/>
      <c r="W30" s="38"/>
      <c r="X30" s="38"/>
      <c r="Y30" s="38"/>
      <c r="Z30" s="38"/>
    </row>
    <row r="31" ht="12.75" customHeight="1">
      <c r="A31" s="38"/>
      <c r="B31" s="260"/>
      <c r="C31" s="261"/>
      <c r="D31" s="262"/>
      <c r="E31" s="263"/>
      <c r="F31" s="264"/>
      <c r="G31" s="265"/>
      <c r="H31" s="266"/>
      <c r="I31" s="266">
        <v>401.0</v>
      </c>
      <c r="J31" s="266"/>
      <c r="K31" s="266"/>
      <c r="L31" s="267" t="str">
        <f>IF(H31&lt;&gt;"",VLOOKUP(H31,CTA,5,0),IF(I31&lt;&gt;"",VLOOKUP(I31,SUB,4,0),IF(J31&lt;&gt;"",VLOOKUP(J31,DIV,3,0),IF(K31&lt;&gt;"",VLOOKUP(K31,SUBDIV,2,0),""))))</f>
        <v>Gobierno Central</v>
      </c>
      <c r="M31" s="268"/>
      <c r="N31" s="269"/>
      <c r="O31" s="270">
        <f>+N32</f>
        <v>9</v>
      </c>
      <c r="P31" s="271"/>
      <c r="Q31" s="271"/>
      <c r="R31" s="38"/>
      <c r="S31" s="38"/>
      <c r="T31" s="38"/>
      <c r="U31" s="38"/>
      <c r="V31" s="38"/>
      <c r="W31" s="38"/>
      <c r="X31" s="38"/>
      <c r="Y31" s="38"/>
      <c r="Z31" s="38"/>
    </row>
    <row r="32" ht="12.75" customHeight="1">
      <c r="A32" s="38"/>
      <c r="B32" s="260"/>
      <c r="C32" s="261"/>
      <c r="D32" s="262"/>
      <c r="E32" s="263"/>
      <c r="F32" s="264"/>
      <c r="G32" s="265"/>
      <c r="H32" s="266"/>
      <c r="I32" s="266"/>
      <c r="J32" s="266">
        <v>4011.0</v>
      </c>
      <c r="K32" s="266"/>
      <c r="L32" s="267" t="str">
        <f>IF(H32&lt;&gt;"",VLOOKUP(H32,CTA,5,0),IF(I32&lt;&gt;"",VLOOKUP(I32,SUB,4,0),IF(J32&lt;&gt;"",VLOOKUP(J32,DIV,3,0),IF(K32&lt;&gt;"",VLOOKUP(K32,SUBDIV,2,0),""))))</f>
        <v>Impuesto general a las ventas</v>
      </c>
      <c r="M32" s="268"/>
      <c r="N32" s="269">
        <f>+O29*18%</f>
        <v>9</v>
      </c>
      <c r="O32" s="270"/>
      <c r="P32" s="271"/>
      <c r="Q32" s="271"/>
      <c r="R32" s="38"/>
      <c r="S32" s="297">
        <f>+S33*18%</f>
        <v>762.7118644</v>
      </c>
      <c r="T32" s="38"/>
      <c r="U32" s="38"/>
      <c r="V32" s="38"/>
      <c r="W32" s="38"/>
      <c r="X32" s="38"/>
      <c r="Y32" s="38"/>
      <c r="Z32" s="38"/>
    </row>
    <row r="33" ht="12.75" customHeight="1">
      <c r="A33" s="38"/>
      <c r="B33" s="260"/>
      <c r="C33" s="261"/>
      <c r="D33" s="262"/>
      <c r="E33" s="263"/>
      <c r="F33" s="264"/>
      <c r="G33" s="265"/>
      <c r="H33" s="266">
        <v>42.0</v>
      </c>
      <c r="I33" s="266"/>
      <c r="J33" s="266"/>
      <c r="K33" s="266"/>
      <c r="L33" s="267" t="str">
        <f>IF(H33&lt;&gt;"",VLOOKUP(H33,CTA,5,0),IF(I33&lt;&gt;"",VLOOKUP(I33,SUB,4,0),IF(J33&lt;&gt;"",VLOOKUP(J33,DIV,3,0),IF(K33&lt;&gt;"",VLOOKUP(K33,SUBDIV,2,0),""))))</f>
        <v>CUENTAS POR PAGAR COMERCIALES - TERCEROS</v>
      </c>
      <c r="M33" s="268"/>
      <c r="N33" s="269"/>
      <c r="O33" s="270"/>
      <c r="P33" s="271"/>
      <c r="Q33" s="271">
        <f>+O34</f>
        <v>59</v>
      </c>
      <c r="R33" s="38"/>
      <c r="S33" s="297">
        <f>+S34/118%</f>
        <v>4237.288136</v>
      </c>
      <c r="T33" s="38"/>
      <c r="U33" s="38"/>
      <c r="V33" s="38"/>
      <c r="W33" s="38"/>
      <c r="X33" s="38"/>
      <c r="Y33" s="38"/>
      <c r="Z33" s="38"/>
    </row>
    <row r="34" ht="12.75" customHeight="1">
      <c r="A34" s="38"/>
      <c r="B34" s="260"/>
      <c r="C34" s="261"/>
      <c r="D34" s="262"/>
      <c r="E34" s="263"/>
      <c r="F34" s="264"/>
      <c r="G34" s="265"/>
      <c r="H34" s="266"/>
      <c r="I34" s="266">
        <v>421.0</v>
      </c>
      <c r="J34" s="266"/>
      <c r="K34" s="266"/>
      <c r="L34" s="267" t="str">
        <f>IF(H34&lt;&gt;"",VLOOKUP(H34,CTA,5,0),IF(I34&lt;&gt;"",VLOOKUP(I34,SUB,4,0),IF(J34&lt;&gt;"",VLOOKUP(J34,DIV,3,0),IF(K34&lt;&gt;"",VLOOKUP(K34,SUBDIV,2,0),""))))</f>
        <v> Facturas, boletas y otros comprobantes por pagar</v>
      </c>
      <c r="M34" s="268"/>
      <c r="N34" s="269"/>
      <c r="O34" s="270">
        <f>+N35</f>
        <v>59</v>
      </c>
      <c r="P34" s="271"/>
      <c r="Q34" s="271"/>
      <c r="R34" s="298"/>
      <c r="S34" s="297">
        <v>5000.0</v>
      </c>
      <c r="T34" s="38"/>
      <c r="U34" s="38"/>
      <c r="V34" s="38"/>
      <c r="W34" s="38"/>
      <c r="X34" s="38"/>
      <c r="Y34" s="38"/>
      <c r="Z34" s="38"/>
    </row>
    <row r="35" ht="12.75" customHeight="1">
      <c r="A35" s="38"/>
      <c r="B35" s="260"/>
      <c r="C35" s="261"/>
      <c r="D35" s="262"/>
      <c r="E35" s="263"/>
      <c r="F35" s="264"/>
      <c r="G35" s="265"/>
      <c r="H35" s="266"/>
      <c r="I35" s="266"/>
      <c r="J35" s="266">
        <v>4212.0</v>
      </c>
      <c r="K35" s="266"/>
      <c r="L35" s="267" t="str">
        <f>IF(H35&lt;&gt;"",VLOOKUP(H35,CTA,5,0),IF(I35&lt;&gt;"",VLOOKUP(I35,SUB,4,0),IF(J35&lt;&gt;"",VLOOKUP(J35,DIV,3,0),IF(K35&lt;&gt;"",VLOOKUP(K35,SUBDIV,2,0),""))))</f>
        <v>Emitidas</v>
      </c>
      <c r="M35" s="268"/>
      <c r="N35" s="269">
        <f>+O29+N32</f>
        <v>59</v>
      </c>
      <c r="O35" s="270"/>
      <c r="P35" s="271"/>
      <c r="Q35" s="271"/>
      <c r="R35" s="38"/>
      <c r="S35" s="38"/>
      <c r="T35" s="38"/>
      <c r="U35" s="38"/>
      <c r="V35" s="38"/>
      <c r="W35" s="38"/>
      <c r="X35" s="38"/>
      <c r="Y35" s="38"/>
      <c r="Z35" s="38"/>
    </row>
    <row r="36" ht="12.75" customHeight="1">
      <c r="A36" s="38"/>
      <c r="B36" s="260">
        <v>1.0</v>
      </c>
      <c r="C36" s="261"/>
      <c r="D36" s="262" t="s">
        <v>1309</v>
      </c>
      <c r="E36" s="263"/>
      <c r="F36" s="264"/>
      <c r="G36" s="265"/>
      <c r="H36" s="266">
        <v>20.0</v>
      </c>
      <c r="I36" s="266"/>
      <c r="J36" s="266"/>
      <c r="K36" s="266"/>
      <c r="L36" s="267" t="str">
        <f>IF(H36&lt;&gt;"",VLOOKUP(H36,CTA,5,0),IF(I36&lt;&gt;"",VLOOKUP(I36,SUB,4,0),IF(J36&lt;&gt;"",VLOOKUP(J36,DIV,3,0),IF(K36&lt;&gt;"",VLOOKUP(K36,SUBDIV,2,0),""))))</f>
        <v>MERCADERÍAS</v>
      </c>
      <c r="M36" s="268"/>
      <c r="N36" s="269"/>
      <c r="O36" s="270"/>
      <c r="P36" s="271">
        <f>+O37</f>
        <v>50</v>
      </c>
      <c r="Q36" s="271"/>
      <c r="R36" s="298"/>
      <c r="S36" s="38"/>
      <c r="T36" s="38"/>
      <c r="U36" s="38"/>
      <c r="V36" s="38"/>
      <c r="W36" s="38"/>
      <c r="X36" s="38"/>
      <c r="Y36" s="38"/>
      <c r="Z36" s="38"/>
    </row>
    <row r="37" ht="12.75" customHeight="1">
      <c r="A37" s="38"/>
      <c r="B37" s="260"/>
      <c r="C37" s="261"/>
      <c r="D37" s="262"/>
      <c r="E37" s="263"/>
      <c r="F37" s="264"/>
      <c r="G37" s="265"/>
      <c r="H37" s="266"/>
      <c r="I37" s="266">
        <v>201.0</v>
      </c>
      <c r="J37" s="266"/>
      <c r="K37" s="266"/>
      <c r="L37" s="267" t="str">
        <f>IF(H37&lt;&gt;"",VLOOKUP(H37,CTA,5,0),IF(I37&lt;&gt;"",VLOOKUP(I37,SUB,4,0),IF(J37&lt;&gt;"",VLOOKUP(J37,DIV,3,0),IF(K37&lt;&gt;"",VLOOKUP(K37,SUBDIV,2,0),""))))</f>
        <v>Productos manufacturados</v>
      </c>
      <c r="M37" s="268"/>
      <c r="N37" s="269"/>
      <c r="O37" s="270">
        <f>+N38</f>
        <v>50</v>
      </c>
      <c r="P37" s="271"/>
      <c r="Q37" s="271"/>
      <c r="R37" s="38"/>
      <c r="S37" s="38"/>
      <c r="T37" s="38"/>
      <c r="U37" s="38"/>
      <c r="V37" s="38"/>
      <c r="W37" s="38"/>
      <c r="X37" s="38"/>
      <c r="Y37" s="38"/>
      <c r="Z37" s="38"/>
    </row>
    <row r="38" ht="12.75" customHeight="1">
      <c r="A38" s="38"/>
      <c r="B38" s="260"/>
      <c r="C38" s="261"/>
      <c r="D38" s="262"/>
      <c r="E38" s="263"/>
      <c r="F38" s="264"/>
      <c r="G38" s="265"/>
      <c r="H38" s="266"/>
      <c r="I38" s="266"/>
      <c r="J38" s="266">
        <v>2011.0</v>
      </c>
      <c r="K38" s="266"/>
      <c r="L38" s="267" t="str">
        <f>IF(H38&lt;&gt;"",VLOOKUP(H38,CTA,5,0),IF(I38&lt;&gt;"",VLOOKUP(I38,SUB,4,0),IF(J38&lt;&gt;"",VLOOKUP(J38,DIV,3,0),IF(K38&lt;&gt;"",VLOOKUP(K38,SUBDIV,2,0),""))))</f>
        <v>Productos manufacturados</v>
      </c>
      <c r="M38" s="268"/>
      <c r="N38" s="269">
        <f>+O29</f>
        <v>50</v>
      </c>
      <c r="O38" s="270"/>
      <c r="P38" s="271"/>
      <c r="Q38" s="271"/>
      <c r="R38" s="38"/>
      <c r="S38" s="38"/>
      <c r="T38" s="38"/>
      <c r="U38" s="38"/>
      <c r="V38" s="38"/>
      <c r="W38" s="38"/>
      <c r="X38" s="38"/>
      <c r="Y38" s="38"/>
      <c r="Z38" s="38"/>
    </row>
    <row r="39" ht="12.75" customHeight="1">
      <c r="A39" s="38"/>
      <c r="B39" s="260"/>
      <c r="C39" s="261"/>
      <c r="D39" s="262"/>
      <c r="E39" s="263"/>
      <c r="F39" s="264"/>
      <c r="G39" s="265"/>
      <c r="H39" s="266">
        <v>61.0</v>
      </c>
      <c r="I39" s="266"/>
      <c r="J39" s="266"/>
      <c r="K39" s="266"/>
      <c r="L39" s="267" t="str">
        <f>IF(H39&lt;&gt;"",VLOOKUP(H39,CTA,5,0),IF(I39&lt;&gt;"",VLOOKUP(I39,SUB,4,0),IF(J39&lt;&gt;"",VLOOKUP(J39,DIV,3,0),IF(K39&lt;&gt;"",VLOOKUP(K39,SUBDIV,2,0),""))))</f>
        <v>VARIACIÓN DE EXISTENCIAS</v>
      </c>
      <c r="M39" s="268"/>
      <c r="N39" s="269"/>
      <c r="O39" s="270"/>
      <c r="P39" s="271"/>
      <c r="Q39" s="271">
        <f>+O40</f>
        <v>50</v>
      </c>
      <c r="R39" s="38"/>
      <c r="S39" s="38"/>
      <c r="T39" s="38"/>
      <c r="U39" s="38"/>
      <c r="V39" s="38"/>
      <c r="W39" s="38"/>
      <c r="X39" s="38"/>
      <c r="Y39" s="38"/>
      <c r="Z39" s="38"/>
    </row>
    <row r="40" ht="12.75" customHeight="1">
      <c r="A40" s="38"/>
      <c r="B40" s="273"/>
      <c r="C40" s="274"/>
      <c r="D40" s="275"/>
      <c r="E40" s="276"/>
      <c r="F40" s="277"/>
      <c r="G40" s="278"/>
      <c r="H40" s="279"/>
      <c r="I40" s="279">
        <v>611.0</v>
      </c>
      <c r="J40" s="279"/>
      <c r="K40" s="279"/>
      <c r="L40" s="280" t="str">
        <f>IF(H40&lt;&gt;"",VLOOKUP(H40,CTA,5,0),IF(I40&lt;&gt;"",VLOOKUP(I40,SUB,4,0),IF(J40&lt;&gt;"",VLOOKUP(J40,DIV,3,0),IF(K40&lt;&gt;"",VLOOKUP(K40,SUBDIV,2,0),""))))</f>
        <v>Mercaderias</v>
      </c>
      <c r="M40" s="281"/>
      <c r="N40" s="282"/>
      <c r="O40" s="283">
        <f>+O37</f>
        <v>50</v>
      </c>
      <c r="P40" s="284"/>
      <c r="Q40" s="284"/>
      <c r="R40" s="38"/>
      <c r="S40" s="38"/>
      <c r="T40" s="38"/>
      <c r="U40" s="38"/>
      <c r="V40" s="38"/>
      <c r="W40" s="38"/>
      <c r="X40" s="38"/>
      <c r="Y40" s="38"/>
      <c r="Z40" s="38"/>
    </row>
    <row r="41" ht="12.75" customHeight="1">
      <c r="A41" s="38"/>
      <c r="B41" s="285">
        <v>2.0</v>
      </c>
      <c r="C41" s="286"/>
      <c r="D41" s="287" t="s">
        <v>1310</v>
      </c>
      <c r="E41" s="288"/>
      <c r="F41" s="289"/>
      <c r="G41" s="290"/>
      <c r="H41" s="291">
        <v>42.0</v>
      </c>
      <c r="I41" s="291"/>
      <c r="J41" s="291"/>
      <c r="K41" s="291"/>
      <c r="L41" s="292" t="str">
        <f>IF(H41&lt;&gt;"",VLOOKUP(H41,CTA,5,0),IF(I41&lt;&gt;"",VLOOKUP(I41,SUB,4,0),IF(J41&lt;&gt;"",VLOOKUP(J41,DIV,3,0),IF(K41&lt;&gt;"",VLOOKUP(K41,SUBDIV,2,0),""))))</f>
        <v>CUENTAS POR PAGAR COMERCIALES - TERCEROS</v>
      </c>
      <c r="M41" s="293"/>
      <c r="N41" s="294"/>
      <c r="O41" s="295"/>
      <c r="P41" s="296">
        <f>+O42</f>
        <v>60</v>
      </c>
      <c r="Q41" s="296"/>
      <c r="R41" s="38"/>
      <c r="S41" s="38"/>
      <c r="T41" s="38"/>
      <c r="U41" s="38"/>
      <c r="V41" s="38"/>
      <c r="W41" s="38"/>
      <c r="X41" s="38"/>
      <c r="Y41" s="38"/>
      <c r="Z41" s="38"/>
    </row>
    <row r="42" ht="12.75" customHeight="1">
      <c r="A42" s="38"/>
      <c r="B42" s="260"/>
      <c r="C42" s="261"/>
      <c r="D42" s="262"/>
      <c r="E42" s="263"/>
      <c r="F42" s="264"/>
      <c r="G42" s="265"/>
      <c r="H42" s="266"/>
      <c r="I42" s="266">
        <v>421.0</v>
      </c>
      <c r="J42" s="266"/>
      <c r="K42" s="266"/>
      <c r="L42" s="267" t="str">
        <f>IF(H42&lt;&gt;"",VLOOKUP(H42,CTA,5,0),IF(I42&lt;&gt;"",VLOOKUP(I42,SUB,4,0),IF(J42&lt;&gt;"",VLOOKUP(J42,DIV,3,0),IF(K42&lt;&gt;"",VLOOKUP(K42,SUBDIV,2,0),""))))</f>
        <v> Facturas, boletas y otros comprobantes por pagar</v>
      </c>
      <c r="M42" s="268"/>
      <c r="N42" s="269"/>
      <c r="O42" s="270">
        <f>+N43</f>
        <v>60</v>
      </c>
      <c r="P42" s="271"/>
      <c r="Q42" s="271"/>
      <c r="R42" s="38"/>
      <c r="S42" s="38"/>
      <c r="T42" s="38"/>
      <c r="U42" s="38"/>
      <c r="V42" s="38"/>
      <c r="W42" s="38"/>
      <c r="X42" s="38"/>
      <c r="Y42" s="38"/>
      <c r="Z42" s="38"/>
    </row>
    <row r="43" ht="12.75" customHeight="1">
      <c r="A43" s="38"/>
      <c r="B43" s="260"/>
      <c r="C43" s="261"/>
      <c r="D43" s="262"/>
      <c r="E43" s="263"/>
      <c r="F43" s="264"/>
      <c r="G43" s="265"/>
      <c r="H43" s="266"/>
      <c r="I43" s="266"/>
      <c r="J43" s="266">
        <v>4212.0</v>
      </c>
      <c r="K43" s="266"/>
      <c r="L43" s="267" t="str">
        <f>IF(H43&lt;&gt;"",VLOOKUP(H43,CTA,5,0),IF(I43&lt;&gt;"",VLOOKUP(I43,SUB,4,0),IF(J43&lt;&gt;"",VLOOKUP(J43,DIV,3,0),IF(K43&lt;&gt;"",VLOOKUP(K43,SUBDIV,2,0),""))))</f>
        <v>Emitidas</v>
      </c>
      <c r="M43" s="268"/>
      <c r="N43" s="269">
        <v>60.0</v>
      </c>
      <c r="O43" s="270"/>
      <c r="P43" s="271"/>
      <c r="Q43" s="271"/>
      <c r="R43" s="38"/>
      <c r="S43" s="38"/>
      <c r="T43" s="38"/>
      <c r="U43" s="38"/>
      <c r="V43" s="38"/>
      <c r="W43" s="38"/>
      <c r="X43" s="38"/>
      <c r="Y43" s="38"/>
      <c r="Z43" s="38"/>
    </row>
    <row r="44" ht="12.75" customHeight="1">
      <c r="A44" s="38"/>
      <c r="B44" s="260"/>
      <c r="C44" s="261"/>
      <c r="D44" s="262"/>
      <c r="E44" s="263"/>
      <c r="F44" s="264"/>
      <c r="G44" s="265"/>
      <c r="H44" s="266">
        <v>10.0</v>
      </c>
      <c r="I44" s="266"/>
      <c r="J44" s="266"/>
      <c r="K44" s="266"/>
      <c r="L44" s="267" t="str">
        <f>IF(H44&lt;&gt;"",VLOOKUP(H44,CTA,5,0),IF(I44&lt;&gt;"",VLOOKUP(I44,SUB,4,0),IF(J44&lt;&gt;"",VLOOKUP(J44,DIV,3,0),IF(K44&lt;&gt;"",VLOOKUP(K44,SUBDIV,2,0),""))))</f>
        <v>EFECTIVOS Y EQUIVALENTES DE EFECTIVOS</v>
      </c>
      <c r="M44" s="268"/>
      <c r="N44" s="269"/>
      <c r="O44" s="270"/>
      <c r="P44" s="271"/>
      <c r="Q44" s="271">
        <f>+O45</f>
        <v>60</v>
      </c>
      <c r="R44" s="38"/>
      <c r="S44" s="38"/>
      <c r="T44" s="38"/>
      <c r="U44" s="38"/>
      <c r="V44" s="38"/>
      <c r="W44" s="38"/>
      <c r="X44" s="38"/>
      <c r="Y44" s="38"/>
      <c r="Z44" s="38"/>
    </row>
    <row r="45" ht="12.75" customHeight="1">
      <c r="A45" s="38"/>
      <c r="B45" s="260"/>
      <c r="C45" s="261"/>
      <c r="D45" s="262"/>
      <c r="E45" s="263"/>
      <c r="F45" s="264"/>
      <c r="G45" s="265"/>
      <c r="H45" s="266"/>
      <c r="I45" s="266">
        <v>104.0</v>
      </c>
      <c r="J45" s="266"/>
      <c r="K45" s="266"/>
      <c r="L45" s="267" t="str">
        <f>IF(H45&lt;&gt;"",VLOOKUP(H45,CTA,5,0),IF(I45&lt;&gt;"",VLOOKUP(I45,SUB,4,0),IF(J45&lt;&gt;"",VLOOKUP(J45,DIV,3,0),IF(K45&lt;&gt;"",VLOOKUP(K45,SUBDIV,2,0),""))))</f>
        <v>Cuentas Corrientes en Istituciones Financieras</v>
      </c>
      <c r="M45" s="268"/>
      <c r="N45" s="269"/>
      <c r="O45" s="270">
        <f>+N46</f>
        <v>60</v>
      </c>
      <c r="P45" s="271"/>
      <c r="Q45" s="271"/>
      <c r="R45" s="38"/>
      <c r="S45" s="38"/>
      <c r="T45" s="38"/>
      <c r="U45" s="38"/>
      <c r="V45" s="38"/>
      <c r="W45" s="38"/>
      <c r="X45" s="38"/>
      <c r="Y45" s="38"/>
      <c r="Z45" s="38"/>
    </row>
    <row r="46" ht="12.75" customHeight="1">
      <c r="A46" s="38"/>
      <c r="B46" s="273"/>
      <c r="C46" s="274"/>
      <c r="D46" s="275"/>
      <c r="E46" s="276"/>
      <c r="F46" s="277"/>
      <c r="G46" s="278"/>
      <c r="H46" s="279"/>
      <c r="I46" s="279"/>
      <c r="J46" s="279">
        <v>1041.0</v>
      </c>
      <c r="K46" s="279"/>
      <c r="L46" s="280" t="str">
        <f>IF(H46&lt;&gt;"",VLOOKUP(H46,CTA,5,0),IF(I46&lt;&gt;"",VLOOKUP(I46,SUB,4,0),IF(J46&lt;&gt;"",VLOOKUP(J46,DIV,3,0),IF(K46&lt;&gt;"",VLOOKUP(K46,SUBDIV,2,0),""))))</f>
        <v>Cuentasn corrientes operativas</v>
      </c>
      <c r="M46" s="281"/>
      <c r="N46" s="282">
        <f>+N43</f>
        <v>60</v>
      </c>
      <c r="O46" s="283">
        <f>+O42</f>
        <v>60</v>
      </c>
      <c r="P46" s="284"/>
      <c r="Q46" s="284"/>
      <c r="R46" s="38"/>
      <c r="S46" s="38"/>
      <c r="T46" s="38"/>
      <c r="U46" s="38"/>
      <c r="V46" s="38"/>
      <c r="W46" s="38"/>
      <c r="X46" s="38"/>
      <c r="Y46" s="38"/>
      <c r="Z46" s="38"/>
    </row>
    <row r="47" ht="12.75" customHeight="1">
      <c r="A47" s="38"/>
      <c r="B47" s="285">
        <v>3.0</v>
      </c>
      <c r="C47" s="286"/>
      <c r="D47" s="287" t="s">
        <v>1311</v>
      </c>
      <c r="E47" s="288"/>
      <c r="F47" s="289"/>
      <c r="G47" s="290"/>
      <c r="H47" s="291">
        <v>33.0</v>
      </c>
      <c r="I47" s="291"/>
      <c r="J47" s="291"/>
      <c r="K47" s="291"/>
      <c r="L47" s="292" t="str">
        <f>IF(H47&lt;&gt;"",VLOOKUP(H47,CTA,5,0),IF(I47&lt;&gt;"",VLOOKUP(I47,SUB,4,0),IF(J47&lt;&gt;"",VLOOKUP(J47,DIV,3,0),IF(K47&lt;&gt;"",VLOOKUP(K47,SUBDIV,2,0),""))))</f>
        <v>INMUEBLES, MAQUINARIA Y EQUIPO</v>
      </c>
      <c r="M47" s="293"/>
      <c r="N47" s="294"/>
      <c r="O47" s="295"/>
      <c r="P47" s="296">
        <f>+O48</f>
        <v>70</v>
      </c>
      <c r="Q47" s="296"/>
      <c r="R47" s="38"/>
      <c r="S47" s="38"/>
      <c r="T47" s="38"/>
      <c r="U47" s="38"/>
      <c r="V47" s="38"/>
      <c r="W47" s="38"/>
      <c r="X47" s="38"/>
      <c r="Y47" s="38"/>
      <c r="Z47" s="38"/>
    </row>
    <row r="48" ht="12.75" customHeight="1">
      <c r="A48" s="38"/>
      <c r="B48" s="260"/>
      <c r="C48" s="261"/>
      <c r="D48" s="262"/>
      <c r="E48" s="263"/>
      <c r="F48" s="264"/>
      <c r="G48" s="265"/>
      <c r="H48" s="266"/>
      <c r="I48" s="266">
        <v>336.0</v>
      </c>
      <c r="J48" s="266"/>
      <c r="K48" s="266"/>
      <c r="L48" s="267" t="str">
        <f>IF(H48&lt;&gt;"",VLOOKUP(H48,CTA,5,0),IF(I48&lt;&gt;"",VLOOKUP(I48,SUB,4,0),IF(J48&lt;&gt;"",VLOOKUP(J48,DIV,3,0),IF(K48&lt;&gt;"",VLOOKUP(K48,SUBDIV,2,0),""))))</f>
        <v>Equipos diversos</v>
      </c>
      <c r="M48" s="268"/>
      <c r="N48" s="269"/>
      <c r="O48" s="270">
        <f>+N49</f>
        <v>70</v>
      </c>
      <c r="P48" s="271"/>
      <c r="Q48" s="271"/>
      <c r="R48" s="38"/>
      <c r="S48" s="38"/>
      <c r="T48" s="38"/>
      <c r="U48" s="38"/>
      <c r="V48" s="38"/>
      <c r="W48" s="38"/>
      <c r="X48" s="38"/>
      <c r="Y48" s="38"/>
      <c r="Z48" s="38"/>
    </row>
    <row r="49" ht="12.75" customHeight="1">
      <c r="A49" s="38"/>
      <c r="B49" s="260"/>
      <c r="C49" s="261"/>
      <c r="D49" s="262"/>
      <c r="E49" s="263"/>
      <c r="F49" s="264"/>
      <c r="G49" s="265"/>
      <c r="H49" s="266"/>
      <c r="I49" s="266"/>
      <c r="J49" s="266">
        <v>3369.0</v>
      </c>
      <c r="K49" s="266"/>
      <c r="L49" s="267" t="str">
        <f>IF(H49&lt;&gt;"",VLOOKUP(H49,CTA,5,0),IF(I49&lt;&gt;"",VLOOKUP(I49,SUB,4,0),IF(J49&lt;&gt;"",VLOOKUP(J49,DIV,3,0),IF(K49&lt;&gt;"",VLOOKUP(K49,SUBDIV,2,0),""))))</f>
        <v>Otros equipos</v>
      </c>
      <c r="M49" s="268"/>
      <c r="N49" s="269">
        <v>70.0</v>
      </c>
      <c r="O49" s="270"/>
      <c r="P49" s="271"/>
      <c r="Q49" s="271"/>
      <c r="R49" s="38"/>
      <c r="S49" s="38"/>
      <c r="T49" s="38"/>
      <c r="U49" s="38"/>
      <c r="V49" s="38"/>
      <c r="W49" s="38"/>
      <c r="X49" s="38"/>
      <c r="Y49" s="38"/>
      <c r="Z49" s="38"/>
    </row>
    <row r="50" ht="12.75" customHeight="1">
      <c r="A50" s="38"/>
      <c r="B50" s="260"/>
      <c r="C50" s="261"/>
      <c r="D50" s="262"/>
      <c r="E50" s="263"/>
      <c r="F50" s="264"/>
      <c r="G50" s="265"/>
      <c r="H50" s="266">
        <v>40.0</v>
      </c>
      <c r="I50" s="266"/>
      <c r="J50" s="266"/>
      <c r="K50" s="266"/>
      <c r="L50" s="267" t="str">
        <f>IF(H50&lt;&gt;"",VLOOKUP(H50,CTA,5,0),IF(I50&lt;&gt;"",VLOOKUP(I50,SUB,4,0),IF(J50&lt;&gt;"",VLOOKUP(J50,DIV,3,0),IF(K50&lt;&gt;"",VLOOKUP(K50,SUBDIV,2,0),""))))</f>
        <v>TRIBUTOS Y APORTES AL SISTEMA PRIVADO DE PENSIONES Y DE SALUD X PAGAR</v>
      </c>
      <c r="M50" s="268"/>
      <c r="N50" s="269"/>
      <c r="O50" s="270"/>
      <c r="P50" s="271">
        <f>+O51</f>
        <v>12.6</v>
      </c>
      <c r="Q50" s="271"/>
      <c r="R50" s="38"/>
      <c r="S50" s="38"/>
      <c r="T50" s="38"/>
      <c r="U50" s="38"/>
      <c r="V50" s="38"/>
      <c r="W50" s="38"/>
      <c r="X50" s="38"/>
      <c r="Y50" s="38"/>
      <c r="Z50" s="38"/>
    </row>
    <row r="51" ht="12.75" customHeight="1">
      <c r="A51" s="38"/>
      <c r="B51" s="260"/>
      <c r="C51" s="261"/>
      <c r="D51" s="262"/>
      <c r="E51" s="263"/>
      <c r="F51" s="264"/>
      <c r="G51" s="265"/>
      <c r="H51" s="266"/>
      <c r="I51" s="266">
        <v>401.0</v>
      </c>
      <c r="J51" s="266"/>
      <c r="K51" s="266"/>
      <c r="L51" s="267" t="str">
        <f>IF(H51&lt;&gt;"",VLOOKUP(H51,CTA,5,0),IF(I51&lt;&gt;"",VLOOKUP(I51,SUB,4,0),IF(J51&lt;&gt;"",VLOOKUP(J51,DIV,3,0),IF(K51&lt;&gt;"",VLOOKUP(K51,SUBDIV,2,0),""))))</f>
        <v>Gobierno Central</v>
      </c>
      <c r="M51" s="268"/>
      <c r="N51" s="269"/>
      <c r="O51" s="270">
        <f>+N52</f>
        <v>12.6</v>
      </c>
      <c r="P51" s="271"/>
      <c r="Q51" s="271"/>
      <c r="R51" s="38"/>
      <c r="S51" s="38"/>
      <c r="T51" s="38"/>
      <c r="U51" s="38"/>
      <c r="V51" s="38"/>
      <c r="W51" s="38"/>
      <c r="X51" s="38"/>
      <c r="Y51" s="38"/>
      <c r="Z51" s="38"/>
    </row>
    <row r="52" ht="12.75" customHeight="1">
      <c r="A52" s="38"/>
      <c r="B52" s="260"/>
      <c r="C52" s="261"/>
      <c r="D52" s="262"/>
      <c r="E52" s="263"/>
      <c r="F52" s="264"/>
      <c r="G52" s="265"/>
      <c r="H52" s="266"/>
      <c r="I52" s="266"/>
      <c r="J52" s="266">
        <v>4011.0</v>
      </c>
      <c r="K52" s="266"/>
      <c r="L52" s="267" t="str">
        <f>IF(H52&lt;&gt;"",VLOOKUP(H52,CTA,5,0),IF(I52&lt;&gt;"",VLOOKUP(I52,SUB,4,0),IF(J52&lt;&gt;"",VLOOKUP(J52,DIV,3,0),IF(K52&lt;&gt;"",VLOOKUP(K52,SUBDIV,2,0),""))))</f>
        <v>Impuesto general a las ventas</v>
      </c>
      <c r="M52" s="268"/>
      <c r="N52" s="270">
        <f>+O48*18%</f>
        <v>12.6</v>
      </c>
      <c r="O52" s="38"/>
      <c r="P52" s="271"/>
      <c r="Q52" s="271"/>
      <c r="R52" s="38"/>
      <c r="S52" s="38"/>
      <c r="T52" s="38"/>
      <c r="U52" s="38"/>
      <c r="V52" s="38"/>
      <c r="W52" s="38"/>
      <c r="X52" s="38"/>
      <c r="Y52" s="38"/>
      <c r="Z52" s="38"/>
    </row>
    <row r="53" ht="12.75" customHeight="1">
      <c r="A53" s="38"/>
      <c r="B53" s="260"/>
      <c r="C53" s="261"/>
      <c r="D53" s="262"/>
      <c r="E53" s="263"/>
      <c r="F53" s="264"/>
      <c r="G53" s="265"/>
      <c r="H53" s="266">
        <v>46.0</v>
      </c>
      <c r="I53" s="266"/>
      <c r="J53" s="266"/>
      <c r="K53" s="266"/>
      <c r="L53" s="267" t="str">
        <f>IF(H53&lt;&gt;"",VLOOKUP(H53,CTA,5,0),IF(I53&lt;&gt;"",VLOOKUP(I53,SUB,4,0),IF(J53&lt;&gt;"",VLOOKUP(J53,DIV,3,0),IF(K53&lt;&gt;"",VLOOKUP(K53,SUBDIV,2,0),""))))</f>
        <v>CUENTAS POR PAGAR DIVERSAS - TERCEROS</v>
      </c>
      <c r="M53" s="268"/>
      <c r="N53" s="269"/>
      <c r="O53" s="270"/>
      <c r="P53" s="271"/>
      <c r="Q53" s="271">
        <f>+O54</f>
        <v>82.6</v>
      </c>
      <c r="R53" s="38"/>
      <c r="S53" s="38"/>
      <c r="T53" s="38"/>
      <c r="U53" s="38"/>
      <c r="V53" s="38"/>
      <c r="W53" s="38"/>
      <c r="X53" s="38"/>
      <c r="Y53" s="38"/>
      <c r="Z53" s="38"/>
    </row>
    <row r="54" ht="12.75" customHeight="1">
      <c r="A54" s="38"/>
      <c r="B54" s="273"/>
      <c r="C54" s="274"/>
      <c r="D54" s="275"/>
      <c r="E54" s="276"/>
      <c r="F54" s="277"/>
      <c r="G54" s="278"/>
      <c r="H54" s="279"/>
      <c r="I54" s="279">
        <v>465.0</v>
      </c>
      <c r="J54" s="279"/>
      <c r="K54" s="279"/>
      <c r="L54" s="280" t="str">
        <f>IF(H54&lt;&gt;"",VLOOKUP(H54,CTA,5,0),IF(I54&lt;&gt;"",VLOOKUP(I54,SUB,4,0),IF(J54&lt;&gt;"",VLOOKUP(J54,DIV,3,0),IF(K54&lt;&gt;"",VLOOKUP(K54,SUBDIV,2,0),""))))</f>
        <v>Pasivos por compra de activo</v>
      </c>
      <c r="M54" s="281"/>
      <c r="N54" s="282"/>
      <c r="O54" s="283">
        <f>+N52+O48</f>
        <v>82.6</v>
      </c>
      <c r="P54" s="284"/>
      <c r="Q54" s="284"/>
      <c r="R54" s="38"/>
      <c r="S54" s="38"/>
      <c r="T54" s="38"/>
      <c r="U54" s="38"/>
      <c r="V54" s="38"/>
      <c r="W54" s="38"/>
      <c r="X54" s="38"/>
      <c r="Y54" s="38"/>
      <c r="Z54" s="38"/>
    </row>
    <row r="55" ht="12.75" customHeight="1">
      <c r="A55" s="38"/>
      <c r="B55" s="285">
        <v>4.0</v>
      </c>
      <c r="C55" s="286"/>
      <c r="D55" s="287" t="s">
        <v>1312</v>
      </c>
      <c r="E55" s="288"/>
      <c r="F55" s="289"/>
      <c r="G55" s="290"/>
      <c r="H55" s="291">
        <v>12.0</v>
      </c>
      <c r="I55" s="291"/>
      <c r="J55" s="291"/>
      <c r="K55" s="291"/>
      <c r="L55" s="292" t="str">
        <f>IF(H55&lt;&gt;"",VLOOKUP(H55,CTA,5,0),IF(I55&lt;&gt;"",VLOOKUP(I55,SUB,4,0),IF(J55&lt;&gt;"",VLOOKUP(J55,DIV,3,0),IF(K55&lt;&gt;"",VLOOKUP(K55,SUBDIV,2,0),""))))</f>
        <v>CUENTAS POR COBRAR COMERCIALES - TERCEROS</v>
      </c>
      <c r="M55" s="293"/>
      <c r="N55" s="294"/>
      <c r="O55" s="295"/>
      <c r="P55" s="296">
        <f>+O56</f>
        <v>224.2</v>
      </c>
      <c r="Q55" s="296"/>
      <c r="R55" s="38"/>
      <c r="S55" s="38"/>
      <c r="T55" s="38"/>
      <c r="U55" s="38"/>
      <c r="V55" s="38"/>
      <c r="W55" s="38"/>
      <c r="X55" s="38"/>
      <c r="Y55" s="38"/>
      <c r="Z55" s="38"/>
    </row>
    <row r="56" ht="12.75" customHeight="1">
      <c r="A56" s="38"/>
      <c r="B56" s="260"/>
      <c r="C56" s="261"/>
      <c r="D56" s="262"/>
      <c r="E56" s="263"/>
      <c r="F56" s="264"/>
      <c r="G56" s="265"/>
      <c r="H56" s="266"/>
      <c r="I56" s="266">
        <v>121.0</v>
      </c>
      <c r="J56" s="266"/>
      <c r="K56" s="266"/>
      <c r="L56" s="267" t="str">
        <f>IF(H56&lt;&gt;"",VLOOKUP(H56,CTA,5,0),IF(I56&lt;&gt;"",VLOOKUP(I56,SUB,4,0),IF(J56&lt;&gt;"",VLOOKUP(J56,DIV,3,0),IF(K56&lt;&gt;"",VLOOKUP(K56,SUBDIV,2,0),""))))</f>
        <v>Facturas, boletas y otros comprobantes por cobrar</v>
      </c>
      <c r="M56" s="268"/>
      <c r="N56" s="237"/>
      <c r="O56" s="270">
        <f>+N57</f>
        <v>224.2</v>
      </c>
      <c r="P56" s="271"/>
      <c r="Q56" s="271"/>
      <c r="R56" s="38"/>
      <c r="S56" s="38"/>
      <c r="T56" s="38"/>
      <c r="U56" s="38"/>
      <c r="V56" s="38"/>
      <c r="W56" s="38"/>
      <c r="X56" s="38"/>
      <c r="Y56" s="38"/>
      <c r="Z56" s="38"/>
    </row>
    <row r="57" ht="12.75" customHeight="1">
      <c r="A57" s="38"/>
      <c r="B57" s="260"/>
      <c r="C57" s="261"/>
      <c r="D57" s="262"/>
      <c r="E57" s="263"/>
      <c r="F57" s="264"/>
      <c r="G57" s="265"/>
      <c r="H57" s="266"/>
      <c r="I57" s="266"/>
      <c r="J57" s="266">
        <v>1212.0</v>
      </c>
      <c r="K57" s="266"/>
      <c r="L57" s="267" t="str">
        <f>IF(H57&lt;&gt;"",VLOOKUP(H57,CTA,5,0),IF(I57&lt;&gt;"",VLOOKUP(I57,SUB,4,0),IF(J57&lt;&gt;"",VLOOKUP(J57,DIV,3,0),IF(K57&lt;&gt;"",VLOOKUP(K57,SUBDIV,2,0),""))))</f>
        <v>Emitidas en cartera</v>
      </c>
      <c r="M57" s="268"/>
      <c r="N57" s="269">
        <f>+N60+N63</f>
        <v>224.2</v>
      </c>
      <c r="O57" s="270"/>
      <c r="P57" s="271"/>
      <c r="Q57" s="271"/>
      <c r="R57" s="38"/>
      <c r="S57" s="38"/>
      <c r="T57" s="38"/>
      <c r="U57" s="38"/>
      <c r="V57" s="38"/>
      <c r="W57" s="38"/>
      <c r="X57" s="38"/>
      <c r="Y57" s="38"/>
      <c r="Z57" s="38"/>
    </row>
    <row r="58" ht="12.75" customHeight="1">
      <c r="A58" s="38"/>
      <c r="B58" s="260"/>
      <c r="C58" s="261"/>
      <c r="D58" s="262"/>
      <c r="E58" s="263"/>
      <c r="F58" s="264"/>
      <c r="G58" s="265"/>
      <c r="H58" s="266">
        <v>40.0</v>
      </c>
      <c r="I58" s="266"/>
      <c r="J58" s="266"/>
      <c r="K58" s="266"/>
      <c r="L58" s="267" t="str">
        <f>IF(H58&lt;&gt;"",VLOOKUP(H58,CTA,5,0),IF(I58&lt;&gt;"",VLOOKUP(I58,SUB,4,0),IF(J58&lt;&gt;"",VLOOKUP(J58,DIV,3,0),IF(K58&lt;&gt;"",VLOOKUP(K58,SUBDIV,2,0),""))))</f>
        <v>TRIBUTOS Y APORTES AL SISTEMA PRIVADO DE PENSIONES Y DE SALUD X PAGAR</v>
      </c>
      <c r="M58" s="268"/>
      <c r="N58" s="269"/>
      <c r="O58" s="270"/>
      <c r="P58" s="271"/>
      <c r="Q58" s="271">
        <f>+O59</f>
        <v>34.2</v>
      </c>
      <c r="R58" s="38"/>
      <c r="S58" s="38"/>
      <c r="T58" s="38"/>
      <c r="U58" s="38"/>
      <c r="V58" s="38"/>
      <c r="W58" s="38"/>
      <c r="X58" s="38"/>
      <c r="Y58" s="38"/>
      <c r="Z58" s="38"/>
    </row>
    <row r="59" ht="12.75" customHeight="1">
      <c r="A59" s="38"/>
      <c r="B59" s="260"/>
      <c r="C59" s="261"/>
      <c r="D59" s="262"/>
      <c r="E59" s="263"/>
      <c r="F59" s="264"/>
      <c r="G59" s="265"/>
      <c r="H59" s="266"/>
      <c r="I59" s="266">
        <v>401.0</v>
      </c>
      <c r="J59" s="266"/>
      <c r="K59" s="266"/>
      <c r="L59" s="267" t="str">
        <f>IF(H59&lt;&gt;"",VLOOKUP(H59,CTA,5,0),IF(I59&lt;&gt;"",VLOOKUP(I59,SUB,4,0),IF(J59&lt;&gt;"",VLOOKUP(J59,DIV,3,0),IF(K59&lt;&gt;"",VLOOKUP(K59,SUBDIV,2,0),""))))</f>
        <v>Gobierno Central</v>
      </c>
      <c r="M59" s="268"/>
      <c r="N59" s="269"/>
      <c r="O59" s="270">
        <f>+N60</f>
        <v>34.2</v>
      </c>
      <c r="P59" s="271"/>
      <c r="Q59" s="271"/>
      <c r="R59" s="38"/>
      <c r="S59" s="38"/>
      <c r="T59" s="38"/>
      <c r="U59" s="38"/>
      <c r="V59" s="38"/>
      <c r="W59" s="38"/>
      <c r="X59" s="38"/>
      <c r="Y59" s="38"/>
      <c r="Z59" s="38"/>
    </row>
    <row r="60" ht="12.75" customHeight="1">
      <c r="A60" s="38"/>
      <c r="B60" s="260"/>
      <c r="C60" s="261"/>
      <c r="D60" s="262"/>
      <c r="E60" s="263"/>
      <c r="F60" s="264"/>
      <c r="G60" s="265"/>
      <c r="H60" s="266"/>
      <c r="I60" s="266"/>
      <c r="J60" s="266">
        <v>4011.0</v>
      </c>
      <c r="K60" s="266"/>
      <c r="L60" s="267" t="str">
        <f>IF(H60&lt;&gt;"",VLOOKUP(H60,CTA,5,0),IF(I60&lt;&gt;"",VLOOKUP(I60,SUB,4,0),IF(J60&lt;&gt;"",VLOOKUP(J60,DIV,3,0),IF(K60&lt;&gt;"",VLOOKUP(K60,SUBDIV,2,0),""))))</f>
        <v>Impuesto general a las ventas</v>
      </c>
      <c r="M60" s="268"/>
      <c r="N60" s="269">
        <f>+N63*18%</f>
        <v>34.2</v>
      </c>
      <c r="O60" s="270"/>
      <c r="P60" s="271"/>
      <c r="Q60" s="271"/>
      <c r="R60" s="38"/>
      <c r="S60" s="38"/>
      <c r="T60" s="38"/>
      <c r="U60" s="38"/>
      <c r="V60" s="38"/>
      <c r="W60" s="38"/>
      <c r="X60" s="38"/>
      <c r="Y60" s="38"/>
      <c r="Z60" s="38"/>
    </row>
    <row r="61" ht="12.75" customHeight="1">
      <c r="A61" s="38"/>
      <c r="B61" s="260"/>
      <c r="C61" s="261"/>
      <c r="D61" s="262"/>
      <c r="E61" s="263"/>
      <c r="F61" s="264"/>
      <c r="G61" s="265"/>
      <c r="H61" s="266">
        <v>70.0</v>
      </c>
      <c r="I61" s="266"/>
      <c r="J61" s="266"/>
      <c r="K61" s="266"/>
      <c r="L61" s="267" t="str">
        <f>IF(H61&lt;&gt;"",VLOOKUP(H61,CTA,5,0),IF(I61&lt;&gt;"",VLOOKUP(I61,SUB,4,0),IF(J61&lt;&gt;"",VLOOKUP(J61,DIV,3,0),IF(K61&lt;&gt;"",VLOOKUP(K61,SUBDIV,2,0),""))))</f>
        <v>VENTAS</v>
      </c>
      <c r="M61" s="268"/>
      <c r="N61" s="269"/>
      <c r="O61" s="270"/>
      <c r="P61" s="271"/>
      <c r="Q61" s="271">
        <f>+O62</f>
        <v>190</v>
      </c>
      <c r="R61" s="38"/>
      <c r="S61" s="38"/>
      <c r="T61" s="38"/>
      <c r="U61" s="38"/>
      <c r="V61" s="38"/>
      <c r="W61" s="38"/>
      <c r="X61" s="38"/>
      <c r="Y61" s="38"/>
      <c r="Z61" s="38"/>
    </row>
    <row r="62" ht="12.75" customHeight="1">
      <c r="A62" s="38"/>
      <c r="B62" s="260"/>
      <c r="C62" s="261"/>
      <c r="D62" s="262"/>
      <c r="E62" s="263"/>
      <c r="F62" s="264"/>
      <c r="G62" s="265"/>
      <c r="H62" s="266"/>
      <c r="I62" s="266">
        <v>701.0</v>
      </c>
      <c r="J62" s="266"/>
      <c r="K62" s="266"/>
      <c r="L62" s="267" t="str">
        <f>IF(H62&lt;&gt;"",VLOOKUP(H62,CTA,5,0),IF(I62&lt;&gt;"",VLOOKUP(I62,SUB,4,0),IF(J62&lt;&gt;"",VLOOKUP(J62,DIV,3,0),IF(K62&lt;&gt;"",VLOOKUP(K62,SUBDIV,2,0),""))))</f>
        <v>Mercaderias</v>
      </c>
      <c r="M62" s="268"/>
      <c r="N62" s="269"/>
      <c r="O62" s="270">
        <f>+N63</f>
        <v>190</v>
      </c>
      <c r="P62" s="271"/>
      <c r="Q62" s="271"/>
      <c r="R62" s="38"/>
      <c r="S62" s="38"/>
      <c r="T62" s="38"/>
      <c r="U62" s="38"/>
      <c r="V62" s="38"/>
      <c r="W62" s="38"/>
      <c r="X62" s="38"/>
      <c r="Y62" s="38"/>
      <c r="Z62" s="38"/>
    </row>
    <row r="63" ht="12.75" customHeight="1">
      <c r="A63" s="38"/>
      <c r="B63" s="260"/>
      <c r="C63" s="261"/>
      <c r="D63" s="262"/>
      <c r="E63" s="263"/>
      <c r="F63" s="264"/>
      <c r="G63" s="265"/>
      <c r="H63" s="266"/>
      <c r="I63" s="266"/>
      <c r="J63" s="266">
        <v>7011.0</v>
      </c>
      <c r="K63" s="266"/>
      <c r="L63" s="267" t="str">
        <f>IF(H63&lt;&gt;"",VLOOKUP(H63,CTA,5,0),IF(I63&lt;&gt;"",VLOOKUP(I63,SUB,4,0),IF(J63&lt;&gt;"",VLOOKUP(J63,DIV,3,0),IF(K63&lt;&gt;"",VLOOKUP(K63,SUBDIV,2,0),""))))</f>
        <v>Mercaderias manufacturadas</v>
      </c>
      <c r="M63" s="268"/>
      <c r="N63" s="269">
        <v>190.0</v>
      </c>
      <c r="O63" s="270"/>
      <c r="P63" s="271"/>
      <c r="Q63" s="271"/>
      <c r="R63" s="38"/>
      <c r="S63" s="38"/>
      <c r="T63" s="38"/>
      <c r="U63" s="38"/>
      <c r="V63" s="38"/>
      <c r="W63" s="38"/>
      <c r="X63" s="38"/>
      <c r="Y63" s="38"/>
      <c r="Z63" s="38"/>
    </row>
    <row r="64" ht="12.75" customHeight="1">
      <c r="A64" s="38"/>
      <c r="B64" s="260">
        <v>4.0</v>
      </c>
      <c r="C64" s="261"/>
      <c r="D64" s="262" t="s">
        <v>1313</v>
      </c>
      <c r="E64" s="263"/>
      <c r="F64" s="264"/>
      <c r="G64" s="265"/>
      <c r="H64" s="266">
        <v>10.0</v>
      </c>
      <c r="I64" s="266"/>
      <c r="J64" s="266"/>
      <c r="K64" s="266"/>
      <c r="L64" s="267" t="str">
        <f>IF(H64&lt;&gt;"",VLOOKUP(H64,CTA,5,0),IF(I64&lt;&gt;"",VLOOKUP(I64,SUB,4,0),IF(J64&lt;&gt;"",VLOOKUP(J64,DIV,3,0),IF(K64&lt;&gt;"",VLOOKUP(K64,SUBDIV,2,0),""))))</f>
        <v>EFECTIVOS Y EQUIVALENTES DE EFECTIVOS</v>
      </c>
      <c r="M64" s="268"/>
      <c r="N64" s="269"/>
      <c r="O64" s="270"/>
      <c r="P64" s="271">
        <f>+O65</f>
        <v>224.2</v>
      </c>
      <c r="Q64" s="271"/>
      <c r="R64" s="38"/>
      <c r="S64" s="38"/>
      <c r="T64" s="38"/>
      <c r="U64" s="38"/>
      <c r="V64" s="38"/>
      <c r="W64" s="38"/>
      <c r="X64" s="38"/>
      <c r="Y64" s="38"/>
      <c r="Z64" s="38"/>
    </row>
    <row r="65" ht="12.75" customHeight="1">
      <c r="A65" s="38"/>
      <c r="B65" s="260"/>
      <c r="C65" s="261"/>
      <c r="D65" s="262"/>
      <c r="E65" s="263"/>
      <c r="F65" s="264"/>
      <c r="G65" s="265"/>
      <c r="H65" s="266"/>
      <c r="I65" s="266">
        <v>101.0</v>
      </c>
      <c r="J65" s="266"/>
      <c r="K65" s="266"/>
      <c r="L65" s="267" t="str">
        <f>IF(H65&lt;&gt;"",VLOOKUP(H65,CTA,5,0),IF(I65&lt;&gt;"",VLOOKUP(I65,SUB,4,0),IF(J65&lt;&gt;"",VLOOKUP(J65,DIV,3,0),IF(K65&lt;&gt;"",VLOOKUP(K65,SUBDIV,2,0),""))))</f>
        <v>Caja  </v>
      </c>
      <c r="M65" s="268"/>
      <c r="N65" s="269"/>
      <c r="O65" s="270">
        <f>+N66</f>
        <v>224.2</v>
      </c>
      <c r="P65" s="271"/>
      <c r="Q65" s="271"/>
      <c r="R65" s="38"/>
      <c r="S65" s="38"/>
      <c r="T65" s="38"/>
      <c r="U65" s="38"/>
      <c r="V65" s="38"/>
      <c r="W65" s="38"/>
      <c r="X65" s="38"/>
      <c r="Y65" s="38"/>
      <c r="Z65" s="38"/>
    </row>
    <row r="66" ht="12.75" customHeight="1">
      <c r="A66" s="38"/>
      <c r="B66" s="260"/>
      <c r="C66" s="261"/>
      <c r="D66" s="262"/>
      <c r="E66" s="263"/>
      <c r="F66" s="264"/>
      <c r="G66" s="265"/>
      <c r="H66" s="266"/>
      <c r="I66" s="266"/>
      <c r="J66" s="266">
        <v>1011.0</v>
      </c>
      <c r="K66" s="266"/>
      <c r="L66" s="267" t="str">
        <f>IF(H66&lt;&gt;"",VLOOKUP(H66,CTA,5,0),IF(I66&lt;&gt;"",VLOOKUP(I66,SUB,4,0),IF(J66&lt;&gt;"",VLOOKUP(J66,DIV,3,0),IF(K66&lt;&gt;"",VLOOKUP(K66,SUBDIV,2,0),""))))</f>
        <v>Caja MN</v>
      </c>
      <c r="M66" s="268"/>
      <c r="N66" s="269">
        <f>+N57</f>
        <v>224.2</v>
      </c>
      <c r="O66" s="270"/>
      <c r="P66" s="271"/>
      <c r="Q66" s="271"/>
      <c r="R66" s="38"/>
      <c r="S66" s="38"/>
      <c r="T66" s="38"/>
      <c r="U66" s="38"/>
      <c r="V66" s="38"/>
      <c r="W66" s="38"/>
      <c r="X66" s="38"/>
      <c r="Y66" s="38"/>
      <c r="Z66" s="38"/>
    </row>
    <row r="67" ht="12.75" customHeight="1">
      <c r="A67" s="38"/>
      <c r="B67" s="260"/>
      <c r="C67" s="261"/>
      <c r="D67" s="262"/>
      <c r="E67" s="263"/>
      <c r="F67" s="264"/>
      <c r="G67" s="265"/>
      <c r="H67" s="266">
        <v>12.0</v>
      </c>
      <c r="I67" s="266"/>
      <c r="J67" s="266"/>
      <c r="K67" s="266"/>
      <c r="L67" s="267" t="str">
        <f>IF(H67&lt;&gt;"",VLOOKUP(H67,CTA,5,0),IF(I67&lt;&gt;"",VLOOKUP(I67,SUB,4,0),IF(J67&lt;&gt;"",VLOOKUP(J67,DIV,3,0),IF(K67&lt;&gt;"",VLOOKUP(K67,SUBDIV,2,0),""))))</f>
        <v>CUENTAS POR COBRAR COMERCIALES - TERCEROS</v>
      </c>
      <c r="M67" s="268"/>
      <c r="N67" s="269"/>
      <c r="O67" s="270"/>
      <c r="P67" s="271"/>
      <c r="Q67" s="271">
        <f>+O68</f>
        <v>224.2</v>
      </c>
      <c r="R67" s="38"/>
      <c r="S67" s="38"/>
      <c r="T67" s="38"/>
      <c r="U67" s="38"/>
      <c r="V67" s="38"/>
      <c r="W67" s="38"/>
      <c r="X67" s="38"/>
      <c r="Y67" s="38"/>
      <c r="Z67" s="38"/>
    </row>
    <row r="68" ht="12.75" customHeight="1">
      <c r="A68" s="38"/>
      <c r="B68" s="260"/>
      <c r="C68" s="261"/>
      <c r="D68" s="262"/>
      <c r="E68" s="263"/>
      <c r="F68" s="264"/>
      <c r="G68" s="265"/>
      <c r="H68" s="266"/>
      <c r="I68" s="266">
        <v>121.0</v>
      </c>
      <c r="J68" s="266"/>
      <c r="K68" s="266"/>
      <c r="L68" s="267" t="str">
        <f>IF(H68&lt;&gt;"",VLOOKUP(H68,CTA,5,0),IF(I68&lt;&gt;"",VLOOKUP(I68,SUB,4,0),IF(J68&lt;&gt;"",VLOOKUP(J68,DIV,3,0),IF(K68&lt;&gt;"",VLOOKUP(K68,SUBDIV,2,0),""))))</f>
        <v>Facturas, boletas y otros comprobantes por cobrar</v>
      </c>
      <c r="M68" s="268"/>
      <c r="N68" s="269"/>
      <c r="O68" s="270">
        <f>+N69</f>
        <v>224.2</v>
      </c>
      <c r="P68" s="271"/>
      <c r="Q68" s="271"/>
      <c r="R68" s="38"/>
      <c r="S68" s="38"/>
      <c r="T68" s="38"/>
      <c r="U68" s="38"/>
      <c r="V68" s="38"/>
      <c r="W68" s="38"/>
      <c r="X68" s="38"/>
      <c r="Y68" s="38"/>
      <c r="Z68" s="38"/>
    </row>
    <row r="69" ht="12.75" customHeight="1">
      <c r="A69" s="38"/>
      <c r="B69" s="260"/>
      <c r="C69" s="261"/>
      <c r="D69" s="262"/>
      <c r="E69" s="263"/>
      <c r="F69" s="264"/>
      <c r="G69" s="265"/>
      <c r="H69" s="266"/>
      <c r="I69" s="266"/>
      <c r="J69" s="266">
        <v>1212.0</v>
      </c>
      <c r="K69" s="266"/>
      <c r="L69" s="267" t="str">
        <f>IF(H69&lt;&gt;"",VLOOKUP(H69,CTA,5,0),IF(I69&lt;&gt;"",VLOOKUP(I69,SUB,4,0),IF(J69&lt;&gt;"",VLOOKUP(J69,DIV,3,0),IF(K69&lt;&gt;"",VLOOKUP(K69,SUBDIV,2,0),""))))</f>
        <v>Emitidas en cartera</v>
      </c>
      <c r="M69" s="268"/>
      <c r="N69" s="269">
        <f>+N66</f>
        <v>224.2</v>
      </c>
      <c r="O69" s="270"/>
      <c r="P69" s="271"/>
      <c r="Q69" s="271"/>
      <c r="R69" s="38"/>
      <c r="S69" s="38"/>
      <c r="T69" s="38"/>
      <c r="U69" s="38"/>
      <c r="V69" s="38"/>
      <c r="W69" s="38"/>
      <c r="X69" s="38"/>
      <c r="Y69" s="38"/>
      <c r="Z69" s="38"/>
    </row>
    <row r="70" ht="12.75" customHeight="1">
      <c r="A70" s="38"/>
      <c r="B70" s="260">
        <v>4.0</v>
      </c>
      <c r="C70" s="261"/>
      <c r="D70" s="262" t="s">
        <v>1314</v>
      </c>
      <c r="E70" s="263"/>
      <c r="F70" s="264"/>
      <c r="G70" s="265"/>
      <c r="H70" s="266">
        <v>69.0</v>
      </c>
      <c r="I70" s="266"/>
      <c r="J70" s="266"/>
      <c r="K70" s="266"/>
      <c r="L70" s="267" t="str">
        <f>IF(H70&lt;&gt;"",VLOOKUP(H70,CTA,5,0),IF(I70&lt;&gt;"",VLOOKUP(I70,SUB,4,0),IF(J70&lt;&gt;"",VLOOKUP(J70,DIV,3,0),IF(K70&lt;&gt;"",VLOOKUP(K70,SUBDIV,2,0),""))))</f>
        <v>COSTO DE VENTAS</v>
      </c>
      <c r="M70" s="268"/>
      <c r="N70" s="269"/>
      <c r="O70" s="270"/>
      <c r="P70" s="271">
        <f>+O71</f>
        <v>80</v>
      </c>
      <c r="Q70" s="271"/>
      <c r="R70" s="38"/>
      <c r="S70" s="38"/>
      <c r="T70" s="38"/>
      <c r="U70" s="38"/>
      <c r="V70" s="38"/>
      <c r="W70" s="38"/>
      <c r="X70" s="38"/>
      <c r="Y70" s="38"/>
      <c r="Z70" s="38"/>
    </row>
    <row r="71" ht="12.75" customHeight="1">
      <c r="A71" s="38"/>
      <c r="B71" s="260"/>
      <c r="C71" s="261"/>
      <c r="D71" s="262"/>
      <c r="E71" s="263"/>
      <c r="F71" s="264"/>
      <c r="G71" s="265"/>
      <c r="H71" s="266"/>
      <c r="I71" s="266">
        <v>691.0</v>
      </c>
      <c r="J71" s="266"/>
      <c r="K71" s="266"/>
      <c r="L71" s="267" t="str">
        <f>IF(H71&lt;&gt;"",VLOOKUP(H71,CTA,5,0),IF(I71&lt;&gt;"",VLOOKUP(I71,SUB,4,0),IF(J71&lt;&gt;"",VLOOKUP(J71,DIV,3,0),IF(K71&lt;&gt;"",VLOOKUP(K71,SUBDIV,2,0),""))))</f>
        <v>Mercaderias</v>
      </c>
      <c r="M71" s="268"/>
      <c r="N71" s="269"/>
      <c r="O71" s="270">
        <v>80.0</v>
      </c>
      <c r="P71" s="271"/>
      <c r="Q71" s="271"/>
      <c r="R71" s="38"/>
      <c r="S71" s="38"/>
      <c r="T71" s="38"/>
      <c r="U71" s="38"/>
      <c r="V71" s="38"/>
      <c r="W71" s="38"/>
      <c r="X71" s="38"/>
      <c r="Y71" s="38"/>
      <c r="Z71" s="38"/>
    </row>
    <row r="72" ht="12.75" customHeight="1">
      <c r="A72" s="38"/>
      <c r="B72" s="260"/>
      <c r="C72" s="261"/>
      <c r="D72" s="262"/>
      <c r="E72" s="263"/>
      <c r="F72" s="264"/>
      <c r="G72" s="265"/>
      <c r="H72" s="266">
        <v>20.0</v>
      </c>
      <c r="I72" s="266"/>
      <c r="J72" s="266"/>
      <c r="K72" s="266"/>
      <c r="L72" s="267" t="str">
        <f>IF(H72&lt;&gt;"",VLOOKUP(H72,CTA,5,0),IF(I72&lt;&gt;"",VLOOKUP(I72,SUB,4,0),IF(J72&lt;&gt;"",VLOOKUP(J72,DIV,3,0),IF(K72&lt;&gt;"",VLOOKUP(K72,SUBDIV,2,0),""))))</f>
        <v>MERCADERÍAS</v>
      </c>
      <c r="M72" s="268"/>
      <c r="N72" s="269"/>
      <c r="O72" s="270"/>
      <c r="P72" s="271"/>
      <c r="Q72" s="271">
        <f>+O73</f>
        <v>80</v>
      </c>
      <c r="R72" s="38"/>
      <c r="S72" s="38"/>
      <c r="T72" s="38"/>
      <c r="U72" s="38"/>
      <c r="V72" s="38"/>
      <c r="W72" s="38"/>
      <c r="X72" s="38"/>
      <c r="Y72" s="38"/>
      <c r="Z72" s="38"/>
    </row>
    <row r="73" ht="12.75" customHeight="1">
      <c r="A73" s="38"/>
      <c r="B73" s="260"/>
      <c r="C73" s="261"/>
      <c r="D73" s="262"/>
      <c r="E73" s="263"/>
      <c r="F73" s="264"/>
      <c r="G73" s="265"/>
      <c r="H73" s="266"/>
      <c r="I73" s="266">
        <v>201.0</v>
      </c>
      <c r="J73" s="266"/>
      <c r="K73" s="266"/>
      <c r="L73" s="267" t="str">
        <f>IF(H73&lt;&gt;"",VLOOKUP(H73,CTA,5,0),IF(I73&lt;&gt;"",VLOOKUP(I73,SUB,4,0),IF(J73&lt;&gt;"",VLOOKUP(J73,DIV,3,0),IF(K73&lt;&gt;"",VLOOKUP(K73,SUBDIV,2,0),""))))</f>
        <v>Productos manufacturados</v>
      </c>
      <c r="M73" s="268"/>
      <c r="N73" s="269"/>
      <c r="O73" s="270">
        <f>+N74</f>
        <v>80</v>
      </c>
      <c r="P73" s="271"/>
      <c r="Q73" s="271"/>
      <c r="R73" s="38"/>
      <c r="S73" s="38"/>
      <c r="T73" s="38"/>
      <c r="U73" s="38"/>
      <c r="V73" s="38"/>
      <c r="W73" s="38"/>
      <c r="X73" s="38"/>
      <c r="Y73" s="38"/>
      <c r="Z73" s="38"/>
    </row>
    <row r="74" ht="12.75" customHeight="1">
      <c r="A74" s="38"/>
      <c r="B74" s="273"/>
      <c r="C74" s="274"/>
      <c r="D74" s="275"/>
      <c r="E74" s="276"/>
      <c r="F74" s="277"/>
      <c r="G74" s="278"/>
      <c r="H74" s="279"/>
      <c r="I74" s="279"/>
      <c r="J74" s="279">
        <v>2011.0</v>
      </c>
      <c r="K74" s="279"/>
      <c r="L74" s="280" t="str">
        <f>IF(H74&lt;&gt;"",VLOOKUP(H74,CTA,5,0),IF(I74&lt;&gt;"",VLOOKUP(I74,SUB,4,0),IF(J74&lt;&gt;"",VLOOKUP(J74,DIV,3,0),IF(K74&lt;&gt;"",VLOOKUP(K74,SUBDIV,2,0),""))))</f>
        <v>Productos manufacturados</v>
      </c>
      <c r="M74" s="281"/>
      <c r="N74" s="282">
        <f>+O71</f>
        <v>80</v>
      </c>
      <c r="O74" s="283"/>
      <c r="P74" s="284"/>
      <c r="Q74" s="284"/>
      <c r="R74" s="38"/>
      <c r="S74" s="38"/>
      <c r="T74" s="38"/>
      <c r="U74" s="38"/>
      <c r="V74" s="38"/>
      <c r="W74" s="38"/>
      <c r="X74" s="38"/>
      <c r="Y74" s="38"/>
      <c r="Z74" s="38"/>
    </row>
    <row r="75" ht="12.75" customHeight="1">
      <c r="A75" s="38"/>
      <c r="B75" s="285">
        <v>5.0</v>
      </c>
      <c r="C75" s="286"/>
      <c r="D75" s="287" t="s">
        <v>1315</v>
      </c>
      <c r="E75" s="288"/>
      <c r="F75" s="289"/>
      <c r="G75" s="290"/>
      <c r="H75" s="291">
        <v>10.0</v>
      </c>
      <c r="I75" s="291"/>
      <c r="J75" s="291"/>
      <c r="K75" s="291"/>
      <c r="L75" s="292" t="str">
        <f>IF(H75&lt;&gt;"",VLOOKUP(H75,CTA,5,0),IF(I75&lt;&gt;"",VLOOKUP(I75,SUB,4,0),IF(J75&lt;&gt;"",VLOOKUP(J75,DIV,3,0),IF(K75&lt;&gt;"",VLOOKUP(K75,SUBDIV,2,0),""))))</f>
        <v>EFECTIVOS Y EQUIVALENTES DE EFECTIVOS</v>
      </c>
      <c r="M75" s="293"/>
      <c r="N75" s="294"/>
      <c r="O75" s="295"/>
      <c r="P75" s="296">
        <f>+O76</f>
        <v>120</v>
      </c>
      <c r="Q75" s="296"/>
      <c r="R75" s="38"/>
      <c r="S75" s="38"/>
      <c r="T75" s="38"/>
      <c r="U75" s="38"/>
      <c r="V75" s="38"/>
      <c r="W75" s="38"/>
      <c r="X75" s="38"/>
      <c r="Y75" s="38"/>
      <c r="Z75" s="38"/>
    </row>
    <row r="76" ht="12.75" customHeight="1">
      <c r="A76" s="38"/>
      <c r="B76" s="260"/>
      <c r="C76" s="261"/>
      <c r="D76" s="262"/>
      <c r="E76" s="263"/>
      <c r="F76" s="264"/>
      <c r="G76" s="265"/>
      <c r="H76" s="266"/>
      <c r="I76" s="266">
        <v>104.0</v>
      </c>
      <c r="J76" s="266"/>
      <c r="K76" s="266"/>
      <c r="L76" s="267" t="str">
        <f>IF(H76&lt;&gt;"",VLOOKUP(H76,CTA,5,0),IF(I76&lt;&gt;"",VLOOKUP(I76,SUB,4,0),IF(J76&lt;&gt;"",VLOOKUP(J76,DIV,3,0),IF(K76&lt;&gt;"",VLOOKUP(K76,SUBDIV,2,0),""))))</f>
        <v>Cuentas Corrientes en Istituciones Financieras</v>
      </c>
      <c r="M76" s="268"/>
      <c r="N76" s="269"/>
      <c r="O76" s="270">
        <f>+N77</f>
        <v>120</v>
      </c>
      <c r="P76" s="271"/>
      <c r="Q76" s="271"/>
      <c r="R76" s="38"/>
      <c r="S76" s="38"/>
      <c r="T76" s="38"/>
      <c r="U76" s="38"/>
      <c r="V76" s="38"/>
      <c r="W76" s="38"/>
      <c r="X76" s="38"/>
      <c r="Y76" s="38"/>
      <c r="Z76" s="38"/>
    </row>
    <row r="77" ht="12.75" customHeight="1">
      <c r="A77" s="38"/>
      <c r="B77" s="260"/>
      <c r="C77" s="261"/>
      <c r="D77" s="262"/>
      <c r="E77" s="263"/>
      <c r="F77" s="264"/>
      <c r="G77" s="265"/>
      <c r="H77" s="266"/>
      <c r="I77" s="266"/>
      <c r="J77" s="266">
        <v>1041.0</v>
      </c>
      <c r="K77" s="266"/>
      <c r="L77" s="267" t="str">
        <f>IF(H77&lt;&gt;"",VLOOKUP(H77,CTA,5,0),IF(I77&lt;&gt;"",VLOOKUP(I77,SUB,4,0),IF(J77&lt;&gt;"",VLOOKUP(J77,DIV,3,0),IF(K77&lt;&gt;"",VLOOKUP(K77,SUBDIV,2,0),""))))</f>
        <v>Cuentasn corrientes operativas</v>
      </c>
      <c r="M77" s="268"/>
      <c r="N77" s="269">
        <v>120.0</v>
      </c>
      <c r="O77" s="270"/>
      <c r="P77" s="271"/>
      <c r="Q77" s="271"/>
      <c r="R77" s="38"/>
      <c r="S77" s="38"/>
      <c r="T77" s="38"/>
      <c r="U77" s="38"/>
      <c r="V77" s="38"/>
      <c r="W77" s="38"/>
      <c r="X77" s="38"/>
      <c r="Y77" s="38"/>
      <c r="Z77" s="38"/>
    </row>
    <row r="78" ht="12.75" customHeight="1">
      <c r="A78" s="38"/>
      <c r="B78" s="260"/>
      <c r="C78" s="261"/>
      <c r="D78" s="262"/>
      <c r="E78" s="263"/>
      <c r="F78" s="264"/>
      <c r="G78" s="265"/>
      <c r="H78" s="266">
        <v>45.0</v>
      </c>
      <c r="I78" s="266"/>
      <c r="J78" s="266"/>
      <c r="K78" s="266"/>
      <c r="L78" s="267" t="str">
        <f>IF(H78&lt;&gt;"",VLOOKUP(H78,CTA,5,0),IF(I78&lt;&gt;"",VLOOKUP(I78,SUB,4,0),IF(J78&lt;&gt;"",VLOOKUP(J78,DIV,3,0),IF(K78&lt;&gt;"",VLOOKUP(K78,SUBDIV,2,0),""))))</f>
        <v>OBLIGACIONES FINANCIERAS</v>
      </c>
      <c r="M78" s="268"/>
      <c r="N78" s="269"/>
      <c r="O78" s="270"/>
      <c r="P78" s="271"/>
      <c r="Q78" s="271">
        <f>+O79</f>
        <v>120</v>
      </c>
      <c r="R78" s="38"/>
      <c r="S78" s="38"/>
      <c r="T78" s="38"/>
      <c r="U78" s="38"/>
      <c r="V78" s="38"/>
      <c r="W78" s="38"/>
      <c r="X78" s="38"/>
      <c r="Y78" s="38"/>
      <c r="Z78" s="38"/>
    </row>
    <row r="79" ht="12.75" customHeight="1">
      <c r="A79" s="38"/>
      <c r="B79" s="260"/>
      <c r="C79" s="261"/>
      <c r="D79" s="262"/>
      <c r="E79" s="263"/>
      <c r="F79" s="264"/>
      <c r="G79" s="265"/>
      <c r="H79" s="266"/>
      <c r="I79" s="266">
        <v>451.0</v>
      </c>
      <c r="J79" s="266"/>
      <c r="K79" s="266"/>
      <c r="L79" s="267" t="str">
        <f>IF(H79&lt;&gt;"",VLOOKUP(H79,CTA,5,0),IF(I79&lt;&gt;"",VLOOKUP(I79,SUB,4,0),IF(J79&lt;&gt;"",VLOOKUP(J79,DIV,3,0),IF(K79&lt;&gt;"",VLOOKUP(K79,SUBDIV,2,0),""))))</f>
        <v>Préstamos de instituciones financieras y otras entidades</v>
      </c>
      <c r="M79" s="268"/>
      <c r="N79" s="269"/>
      <c r="O79" s="270">
        <f>+N80</f>
        <v>120</v>
      </c>
      <c r="P79" s="271"/>
      <c r="Q79" s="271"/>
      <c r="R79" s="38"/>
      <c r="S79" s="38"/>
      <c r="T79" s="38"/>
      <c r="U79" s="38"/>
      <c r="V79" s="38"/>
      <c r="W79" s="38"/>
      <c r="X79" s="38"/>
      <c r="Y79" s="38"/>
      <c r="Z79" s="38"/>
    </row>
    <row r="80" ht="12.75" customHeight="1">
      <c r="A80" s="38"/>
      <c r="B80" s="273"/>
      <c r="C80" s="274"/>
      <c r="D80" s="275"/>
      <c r="E80" s="276"/>
      <c r="F80" s="277"/>
      <c r="G80" s="278"/>
      <c r="H80" s="279"/>
      <c r="I80" s="279"/>
      <c r="J80" s="279">
        <v>4511.0</v>
      </c>
      <c r="K80" s="279"/>
      <c r="L80" s="280" t="str">
        <f>IF(H80&lt;&gt;"",VLOOKUP(H80,CTA,5,0),IF(I80&lt;&gt;"",VLOOKUP(I80,SUB,4,0),IF(J80&lt;&gt;"",VLOOKUP(J80,DIV,3,0),IF(K80&lt;&gt;"",VLOOKUP(K80,SUBDIV,2,0),""))))</f>
        <v>Instituciones financieras</v>
      </c>
      <c r="M80" s="281"/>
      <c r="N80" s="282">
        <f>+N77</f>
        <v>120</v>
      </c>
      <c r="O80" s="283"/>
      <c r="P80" s="284"/>
      <c r="Q80" s="284"/>
      <c r="R80" s="38"/>
      <c r="S80" s="38"/>
      <c r="T80" s="38"/>
      <c r="U80" s="38"/>
      <c r="V80" s="38"/>
      <c r="W80" s="38"/>
      <c r="X80" s="38"/>
      <c r="Y80" s="38"/>
      <c r="Z80" s="38"/>
    </row>
    <row r="81" ht="12.75" customHeight="1">
      <c r="A81" s="38"/>
      <c r="B81" s="285">
        <v>6.0</v>
      </c>
      <c r="C81" s="286"/>
      <c r="D81" s="287" t="s">
        <v>1316</v>
      </c>
      <c r="E81" s="288"/>
      <c r="F81" s="289"/>
      <c r="G81" s="290"/>
      <c r="H81" s="291">
        <v>68.0</v>
      </c>
      <c r="I81" s="291"/>
      <c r="J81" s="291"/>
      <c r="K81" s="291"/>
      <c r="L81" s="292" t="str">
        <f>IF(H81&lt;&gt;"",VLOOKUP(H81,CTA,5,0),IF(I81&lt;&gt;"",VLOOKUP(I81,SUB,4,0),IF(J81&lt;&gt;"",VLOOKUP(J81,DIV,3,0),IF(K81&lt;&gt;"",VLOOKUP(K81,SUBDIV,2,0),""))))</f>
        <v>VALUACION Y DETERIORO DE ACTIVOS Y PROVISIONES</v>
      </c>
      <c r="M81" s="293"/>
      <c r="N81" s="294"/>
      <c r="O81" s="295"/>
      <c r="P81" s="296">
        <f>+O82</f>
        <v>5</v>
      </c>
      <c r="Q81" s="296"/>
      <c r="R81" s="38"/>
      <c r="S81" s="38"/>
      <c r="T81" s="38"/>
      <c r="U81" s="38"/>
      <c r="V81" s="38"/>
      <c r="W81" s="38"/>
      <c r="X81" s="38"/>
      <c r="Y81" s="38"/>
      <c r="Z81" s="38"/>
    </row>
    <row r="82" ht="12.75" customHeight="1">
      <c r="A82" s="38"/>
      <c r="B82" s="260"/>
      <c r="C82" s="261"/>
      <c r="D82" s="262"/>
      <c r="E82" s="263"/>
      <c r="F82" s="264"/>
      <c r="G82" s="265"/>
      <c r="H82" s="266"/>
      <c r="I82" s="266">
        <v>681.0</v>
      </c>
      <c r="J82" s="266"/>
      <c r="K82" s="266"/>
      <c r="L82" s="267" t="str">
        <f>IF(H82&lt;&gt;"",VLOOKUP(H82,CTA,5,0),IF(I82&lt;&gt;"",VLOOKUP(I82,SUB,4,0),IF(J82&lt;&gt;"",VLOOKUP(J82,DIV,3,0),IF(K82&lt;&gt;"",VLOOKUP(K82,SUBDIV,2,0),""))))</f>
        <v>Depreciacion </v>
      </c>
      <c r="M82" s="268"/>
      <c r="N82" s="269"/>
      <c r="O82" s="270">
        <f>+N83</f>
        <v>5</v>
      </c>
      <c r="P82" s="271"/>
      <c r="Q82" s="271"/>
      <c r="R82" s="38"/>
      <c r="S82" s="38"/>
      <c r="T82" s="38"/>
      <c r="U82" s="38"/>
      <c r="V82" s="38"/>
      <c r="W82" s="38"/>
      <c r="X82" s="38"/>
      <c r="Y82" s="38"/>
      <c r="Z82" s="38"/>
    </row>
    <row r="83" ht="12.75" customHeight="1">
      <c r="A83" s="38"/>
      <c r="B83" s="260"/>
      <c r="C83" s="261"/>
      <c r="D83" s="262"/>
      <c r="E83" s="263"/>
      <c r="F83" s="264"/>
      <c r="G83" s="265"/>
      <c r="H83" s="266"/>
      <c r="I83" s="266"/>
      <c r="J83" s="266">
        <v>6814.0</v>
      </c>
      <c r="K83" s="266"/>
      <c r="L83" s="267" t="str">
        <f>IF(H83&lt;&gt;"",VLOOKUP(H83,CTA,5,0),IF(I83&lt;&gt;"",VLOOKUP(I83,SUB,4,0),IF(J83&lt;&gt;"",VLOOKUP(J83,DIV,3,0),IF(K83&lt;&gt;"",VLOOKUP(K83,SUBDIV,2,0),""))))</f>
        <v>Depreciacion de inmuebles maquinaria y equipo - costo</v>
      </c>
      <c r="M83" s="268"/>
      <c r="N83" s="269">
        <v>5.0</v>
      </c>
      <c r="O83" s="270"/>
      <c r="P83" s="271"/>
      <c r="Q83" s="271"/>
      <c r="R83" s="38"/>
      <c r="S83" s="38"/>
      <c r="T83" s="38"/>
      <c r="U83" s="38"/>
      <c r="V83" s="38"/>
      <c r="W83" s="38"/>
      <c r="X83" s="38"/>
      <c r="Y83" s="38"/>
      <c r="Z83" s="38"/>
    </row>
    <row r="84" ht="12.75" customHeight="1">
      <c r="A84" s="38"/>
      <c r="B84" s="260"/>
      <c r="C84" s="261"/>
      <c r="D84" s="262"/>
      <c r="E84" s="263"/>
      <c r="F84" s="264"/>
      <c r="G84" s="265"/>
      <c r="H84" s="266">
        <v>39.0</v>
      </c>
      <c r="I84" s="266"/>
      <c r="J84" s="266"/>
      <c r="K84" s="266"/>
      <c r="L84" s="267" t="str">
        <f>IF(H84&lt;&gt;"",VLOOKUP(H84,CTA,5,0),IF(I84&lt;&gt;"",VLOOKUP(I84,SUB,4,0),IF(J84&lt;&gt;"",VLOOKUP(J84,DIV,3,0),IF(K84&lt;&gt;"",VLOOKUP(K84,SUBDIV,2,0),""))))</f>
        <v>DEPRECIACIÓN, AMORTIZACIÓN Y AGOTAMIENTO ACUMULADOS</v>
      </c>
      <c r="M84" s="268"/>
      <c r="N84" s="269"/>
      <c r="O84" s="270"/>
      <c r="P84" s="271"/>
      <c r="Q84" s="271">
        <f>+O85</f>
        <v>5</v>
      </c>
      <c r="R84" s="38"/>
      <c r="S84" s="38"/>
      <c r="T84" s="38"/>
      <c r="U84" s="38"/>
      <c r="V84" s="38"/>
      <c r="W84" s="38"/>
      <c r="X84" s="38"/>
      <c r="Y84" s="38"/>
      <c r="Z84" s="38"/>
    </row>
    <row r="85" ht="12.75" customHeight="1">
      <c r="A85" s="38"/>
      <c r="B85" s="260"/>
      <c r="C85" s="261"/>
      <c r="D85" s="262"/>
      <c r="E85" s="263"/>
      <c r="F85" s="264"/>
      <c r="G85" s="265"/>
      <c r="H85" s="266"/>
      <c r="I85" s="266">
        <v>391.0</v>
      </c>
      <c r="J85" s="266"/>
      <c r="K85" s="266"/>
      <c r="L85" s="267" t="str">
        <f>IF(H85&lt;&gt;"",VLOOKUP(H85,CTA,5,0),IF(I85&lt;&gt;"",VLOOKUP(I85,SUB,4,0),IF(J85&lt;&gt;"",VLOOKUP(J85,DIV,3,0),IF(K85&lt;&gt;"",VLOOKUP(K85,SUBDIV,2,0),""))))</f>
        <v>Depreciación acumulada</v>
      </c>
      <c r="M85" s="268"/>
      <c r="N85" s="269"/>
      <c r="O85" s="270">
        <f>+N86</f>
        <v>5</v>
      </c>
      <c r="P85" s="271"/>
      <c r="Q85" s="271"/>
      <c r="R85" s="38"/>
      <c r="S85" s="38"/>
      <c r="T85" s="38"/>
      <c r="U85" s="38"/>
      <c r="V85" s="38"/>
      <c r="W85" s="38"/>
      <c r="X85" s="38"/>
      <c r="Y85" s="38"/>
      <c r="Z85" s="38"/>
    </row>
    <row r="86" ht="12.75" customHeight="1">
      <c r="A86" s="38"/>
      <c r="B86" s="260"/>
      <c r="C86" s="261"/>
      <c r="D86" s="262"/>
      <c r="E86" s="263"/>
      <c r="F86" s="264"/>
      <c r="G86" s="265"/>
      <c r="H86" s="266"/>
      <c r="I86" s="266"/>
      <c r="J86" s="266">
        <v>3913.0</v>
      </c>
      <c r="K86" s="266"/>
      <c r="L86" s="267" t="str">
        <f>IF(H86&lt;&gt;"",VLOOKUP(H86,CTA,5,0),IF(I86&lt;&gt;"",VLOOKUP(I86,SUB,4,0),IF(J86&lt;&gt;"",VLOOKUP(J86,DIV,3,0),IF(K86&lt;&gt;"",VLOOKUP(K86,SUBDIV,2,0),""))))</f>
        <v>Inmuebles, maquinaria y equipo - Costo</v>
      </c>
      <c r="M86" s="268"/>
      <c r="N86" s="269">
        <v>5.0</v>
      </c>
      <c r="O86" s="270"/>
      <c r="P86" s="271"/>
      <c r="Q86" s="271"/>
      <c r="R86" s="38"/>
      <c r="S86" s="38"/>
      <c r="T86" s="38"/>
      <c r="U86" s="38"/>
      <c r="V86" s="38"/>
      <c r="W86" s="38"/>
      <c r="X86" s="38"/>
      <c r="Y86" s="38"/>
      <c r="Z86" s="38"/>
    </row>
    <row r="87" ht="12.75" customHeight="1">
      <c r="A87" s="38"/>
      <c r="B87" s="260">
        <v>6.0</v>
      </c>
      <c r="C87" s="261"/>
      <c r="D87" s="262" t="s">
        <v>1317</v>
      </c>
      <c r="E87" s="263"/>
      <c r="F87" s="264"/>
      <c r="G87" s="265"/>
      <c r="H87" s="266">
        <v>94.0</v>
      </c>
      <c r="I87" s="266"/>
      <c r="J87" s="266"/>
      <c r="K87" s="266"/>
      <c r="L87" s="267" t="str">
        <f>IF(H87&lt;&gt;"",VLOOKUP(H87,CTA,5,0),IF(I87&lt;&gt;"",VLOOKUP(I87,SUB,4,0),IF(J87&lt;&gt;"",VLOOKUP(J87,DIV,3,0),IF(K87&lt;&gt;"",VLOOKUP(K87,SUBDIV,2,0),""))))</f>
        <v>GASTOS ADMINISTRATIVOS</v>
      </c>
      <c r="M87" s="268"/>
      <c r="N87" s="269"/>
      <c r="O87" s="270"/>
      <c r="P87" s="271">
        <f>+O88</f>
        <v>1.5</v>
      </c>
      <c r="Q87" s="271"/>
      <c r="R87" s="38"/>
      <c r="S87" s="38"/>
      <c r="T87" s="38"/>
      <c r="U87" s="38"/>
      <c r="V87" s="38"/>
      <c r="W87" s="38"/>
      <c r="X87" s="38"/>
      <c r="Y87" s="38"/>
      <c r="Z87" s="38"/>
    </row>
    <row r="88" ht="12.75" customHeight="1">
      <c r="A88" s="38"/>
      <c r="B88" s="260"/>
      <c r="C88" s="261"/>
      <c r="D88" s="262"/>
      <c r="E88" s="263"/>
      <c r="F88" s="264"/>
      <c r="G88" s="265"/>
      <c r="H88" s="266"/>
      <c r="I88" s="266">
        <v>941.0</v>
      </c>
      <c r="J88" s="266"/>
      <c r="K88" s="266"/>
      <c r="L88" s="267" t="str">
        <f>IF(H88&lt;&gt;"",VLOOKUP(H88,CTA,5,0),IF(I88&lt;&gt;"",VLOOKUP(I88,SUB,4,0),IF(J88&lt;&gt;"",VLOOKUP(J88,DIV,3,0),IF(K88&lt;&gt;"",VLOOKUP(K88,SUBDIV,2,0),""))))</f>
        <v>Gastos Administrativos</v>
      </c>
      <c r="M88" s="268"/>
      <c r="N88" s="269"/>
      <c r="O88" s="270">
        <f>+O92*30%</f>
        <v>1.5</v>
      </c>
      <c r="P88" s="271"/>
      <c r="Q88" s="271"/>
      <c r="R88" s="38"/>
      <c r="S88" s="38"/>
      <c r="T88" s="38"/>
      <c r="U88" s="38"/>
      <c r="V88" s="38"/>
      <c r="W88" s="38"/>
      <c r="X88" s="38"/>
      <c r="Y88" s="38"/>
      <c r="Z88" s="38"/>
    </row>
    <row r="89" ht="12.75" customHeight="1">
      <c r="A89" s="38"/>
      <c r="B89" s="260"/>
      <c r="C89" s="261"/>
      <c r="D89" s="262"/>
      <c r="E89" s="263"/>
      <c r="F89" s="264"/>
      <c r="G89" s="265"/>
      <c r="H89" s="266">
        <v>95.0</v>
      </c>
      <c r="I89" s="266"/>
      <c r="J89" s="266"/>
      <c r="K89" s="266"/>
      <c r="L89" s="267" t="str">
        <f>IF(H89&lt;&gt;"",VLOOKUP(H89,CTA,5,0),IF(I89&lt;&gt;"",VLOOKUP(I89,SUB,4,0),IF(J89&lt;&gt;"",VLOOKUP(J89,DIV,3,0),IF(K89&lt;&gt;"",VLOOKUP(K89,SUBDIV,2,0),""))))</f>
        <v>GASTOS DE VENTAS</v>
      </c>
      <c r="M89" s="268"/>
      <c r="N89" s="269"/>
      <c r="O89" s="270"/>
      <c r="P89" s="271">
        <f>+O90</f>
        <v>3.5</v>
      </c>
      <c r="Q89" s="271"/>
      <c r="R89" s="38"/>
      <c r="S89" s="38"/>
      <c r="T89" s="38"/>
      <c r="U89" s="38"/>
      <c r="V89" s="38"/>
      <c r="W89" s="38"/>
      <c r="X89" s="38"/>
      <c r="Y89" s="38"/>
      <c r="Z89" s="38"/>
    </row>
    <row r="90" ht="12.75" customHeight="1">
      <c r="A90" s="38"/>
      <c r="B90" s="260"/>
      <c r="C90" s="261"/>
      <c r="D90" s="262"/>
      <c r="E90" s="263"/>
      <c r="F90" s="264"/>
      <c r="G90" s="265"/>
      <c r="H90" s="266"/>
      <c r="I90" s="266">
        <v>951.0</v>
      </c>
      <c r="J90" s="266"/>
      <c r="K90" s="266"/>
      <c r="L90" s="267" t="str">
        <f>IF(H90&lt;&gt;"",VLOOKUP(H90,CTA,5,0),IF(I90&lt;&gt;"",VLOOKUP(I90,SUB,4,0),IF(J90&lt;&gt;"",VLOOKUP(J90,DIV,3,0),IF(K90&lt;&gt;"",VLOOKUP(K90,SUBDIV,2,0),""))))</f>
        <v>Gastos de Ventas</v>
      </c>
      <c r="M90" s="268"/>
      <c r="N90" s="269"/>
      <c r="O90" s="270">
        <f>+O92*70%</f>
        <v>3.5</v>
      </c>
      <c r="P90" s="271"/>
      <c r="Q90" s="271"/>
      <c r="R90" s="38"/>
      <c r="S90" s="38"/>
      <c r="T90" s="38"/>
      <c r="U90" s="38"/>
      <c r="V90" s="38"/>
      <c r="W90" s="38"/>
      <c r="X90" s="38"/>
      <c r="Y90" s="38"/>
      <c r="Z90" s="38"/>
    </row>
    <row r="91" ht="12.75" customHeight="1">
      <c r="A91" s="38"/>
      <c r="B91" s="260"/>
      <c r="C91" s="261"/>
      <c r="D91" s="262"/>
      <c r="E91" s="263"/>
      <c r="F91" s="264"/>
      <c r="G91" s="265"/>
      <c r="H91" s="266">
        <v>78.0</v>
      </c>
      <c r="I91" s="266"/>
      <c r="J91" s="266"/>
      <c r="K91" s="266"/>
      <c r="L91" s="267" t="str">
        <f>IF(H91&lt;&gt;"",VLOOKUP(H91,CTA,5,0),IF(I91&lt;&gt;"",VLOOKUP(I91,SUB,4,0),IF(J91&lt;&gt;"",VLOOKUP(J91,DIV,3,0),IF(K91&lt;&gt;"",VLOOKUP(K91,SUBDIV,2,0),""))))</f>
        <v>CARGAS CUBIERTAS POR PROVISIONES</v>
      </c>
      <c r="M91" s="268"/>
      <c r="N91" s="269"/>
      <c r="O91" s="270"/>
      <c r="P91" s="271"/>
      <c r="Q91" s="271">
        <f>+O92</f>
        <v>5</v>
      </c>
      <c r="R91" s="38"/>
      <c r="S91" s="38"/>
      <c r="T91" s="38"/>
      <c r="U91" s="38"/>
      <c r="V91" s="38"/>
      <c r="W91" s="38"/>
      <c r="X91" s="38"/>
      <c r="Y91" s="38"/>
      <c r="Z91" s="38"/>
    </row>
    <row r="92" ht="12.75" customHeight="1">
      <c r="A92" s="38"/>
      <c r="B92" s="273"/>
      <c r="C92" s="274"/>
      <c r="D92" s="275"/>
      <c r="E92" s="276"/>
      <c r="F92" s="277"/>
      <c r="G92" s="278"/>
      <c r="H92" s="279"/>
      <c r="I92" s="279">
        <v>781.0</v>
      </c>
      <c r="J92" s="279"/>
      <c r="K92" s="279"/>
      <c r="L92" s="280" t="str">
        <f>IF(H92&lt;&gt;"",VLOOKUP(H92,CTA,5,0),IF(I92&lt;&gt;"",VLOOKUP(I92,SUB,4,0),IF(J92&lt;&gt;"",VLOOKUP(J92,DIV,3,0),IF(K92&lt;&gt;"",VLOOKUP(K92,SUBDIV,2,0),""))))</f>
        <v>Cargas cubiertas por provisiones</v>
      </c>
      <c r="M92" s="281"/>
      <c r="N92" s="282"/>
      <c r="O92" s="283">
        <f>+O82</f>
        <v>5</v>
      </c>
      <c r="P92" s="284"/>
      <c r="Q92" s="284"/>
      <c r="R92" s="38"/>
      <c r="S92" s="38"/>
      <c r="T92" s="38"/>
      <c r="U92" s="38"/>
      <c r="V92" s="38"/>
      <c r="W92" s="38"/>
      <c r="X92" s="38"/>
      <c r="Y92" s="38"/>
      <c r="Z92" s="38"/>
    </row>
    <row r="93" ht="12.75" customHeight="1">
      <c r="A93" s="38"/>
      <c r="B93" s="285">
        <v>7.0</v>
      </c>
      <c r="C93" s="286"/>
      <c r="D93" s="287" t="s">
        <v>1318</v>
      </c>
      <c r="E93" s="288"/>
      <c r="F93" s="289"/>
      <c r="G93" s="290"/>
      <c r="H93" s="291">
        <v>37.0</v>
      </c>
      <c r="I93" s="291"/>
      <c r="J93" s="291"/>
      <c r="K93" s="291"/>
      <c r="L93" s="292" t="str">
        <f>IF(H93&lt;&gt;"",VLOOKUP(H93,CTA,5,0),IF(I93&lt;&gt;"",VLOOKUP(I93,SUB,4,0),IF(J93&lt;&gt;"",VLOOKUP(J93,DIV,3,0),IF(K93&lt;&gt;"",VLOOKUP(K93,SUBDIV,2,0),""))))</f>
        <v>ACTIVO DIFERIDO</v>
      </c>
      <c r="M93" s="293"/>
      <c r="N93" s="294"/>
      <c r="O93" s="295"/>
      <c r="P93" s="296">
        <f>+O94</f>
        <v>2</v>
      </c>
      <c r="Q93" s="296"/>
      <c r="R93" s="38"/>
      <c r="S93" s="38"/>
      <c r="T93" s="38"/>
      <c r="U93" s="38"/>
      <c r="V93" s="38"/>
      <c r="W93" s="38"/>
      <c r="X93" s="38"/>
      <c r="Y93" s="38"/>
      <c r="Z93" s="38"/>
    </row>
    <row r="94" ht="12.75" customHeight="1">
      <c r="A94" s="38"/>
      <c r="B94" s="260"/>
      <c r="C94" s="261"/>
      <c r="D94" s="262"/>
      <c r="E94" s="263"/>
      <c r="F94" s="264"/>
      <c r="G94" s="265"/>
      <c r="H94" s="266"/>
      <c r="I94" s="266">
        <v>371.0</v>
      </c>
      <c r="J94" s="266"/>
      <c r="K94" s="266"/>
      <c r="L94" s="267" t="str">
        <f>IF(H94&lt;&gt;"",VLOOKUP(H94,CTA,5,0),IF(I94&lt;&gt;"",VLOOKUP(I94,SUB,4,0),IF(J94&lt;&gt;"",VLOOKUP(J94,DIV,3,0),IF(K94&lt;&gt;"",VLOOKUP(K94,SUBDIV,2,0),""))))</f>
        <v>Impuesto a la renta diferido</v>
      </c>
      <c r="M94" s="268"/>
      <c r="N94" s="269"/>
      <c r="O94" s="270">
        <f>+O96</f>
        <v>2</v>
      </c>
      <c r="P94" s="271"/>
      <c r="Q94" s="271"/>
      <c r="R94" s="38"/>
      <c r="S94" s="38"/>
      <c r="T94" s="38"/>
      <c r="U94" s="38"/>
      <c r="V94" s="38"/>
      <c r="W94" s="38"/>
      <c r="X94" s="38"/>
      <c r="Y94" s="38"/>
      <c r="Z94" s="38"/>
    </row>
    <row r="95" ht="12.75" customHeight="1">
      <c r="A95" s="38"/>
      <c r="B95" s="260"/>
      <c r="C95" s="261"/>
      <c r="D95" s="262"/>
      <c r="E95" s="263"/>
      <c r="F95" s="264"/>
      <c r="G95" s="265"/>
      <c r="H95" s="266">
        <v>40.0</v>
      </c>
      <c r="I95" s="266"/>
      <c r="J95" s="266"/>
      <c r="K95" s="266"/>
      <c r="L95" s="267" t="str">
        <f>IF(H95&lt;&gt;"",VLOOKUP(H95,CTA,5,0),IF(I95&lt;&gt;"",VLOOKUP(I95,SUB,4,0),IF(J95&lt;&gt;"",VLOOKUP(J95,DIV,3,0),IF(K95&lt;&gt;"",VLOOKUP(K95,SUBDIV,2,0),""))))</f>
        <v>TRIBUTOS Y APORTES AL SISTEMA PRIVADO DE PENSIONES Y DE SALUD X PAGAR</v>
      </c>
      <c r="M95" s="268"/>
      <c r="N95" s="269"/>
      <c r="O95" s="270"/>
      <c r="P95" s="271"/>
      <c r="Q95" s="271">
        <f>+O96</f>
        <v>2</v>
      </c>
      <c r="R95" s="38"/>
      <c r="S95" s="38"/>
      <c r="T95" s="38"/>
      <c r="U95" s="38"/>
      <c r="V95" s="38"/>
      <c r="W95" s="38"/>
      <c r="X95" s="38"/>
      <c r="Y95" s="38"/>
      <c r="Z95" s="38"/>
    </row>
    <row r="96" ht="12.75" customHeight="1">
      <c r="A96" s="38"/>
      <c r="B96" s="260"/>
      <c r="C96" s="261"/>
      <c r="D96" s="262"/>
      <c r="E96" s="263"/>
      <c r="F96" s="264"/>
      <c r="G96" s="265"/>
      <c r="H96" s="266"/>
      <c r="I96" s="266">
        <v>401.0</v>
      </c>
      <c r="J96" s="266"/>
      <c r="K96" s="266"/>
      <c r="L96" s="267" t="str">
        <f>IF(H96&lt;&gt;"",VLOOKUP(H96,CTA,5,0),IF(I96&lt;&gt;"",VLOOKUP(I96,SUB,4,0),IF(J96&lt;&gt;"",VLOOKUP(J96,DIV,3,0),IF(K96&lt;&gt;"",VLOOKUP(K96,SUBDIV,2,0),""))))</f>
        <v>Gobierno Central</v>
      </c>
      <c r="M96" s="268"/>
      <c r="N96" s="269"/>
      <c r="O96" s="270">
        <f>+N97</f>
        <v>2</v>
      </c>
      <c r="P96" s="271"/>
      <c r="Q96" s="271"/>
      <c r="R96" s="38"/>
      <c r="S96" s="38"/>
      <c r="T96" s="38"/>
      <c r="U96" s="38"/>
      <c r="V96" s="38"/>
      <c r="W96" s="38"/>
      <c r="X96" s="38"/>
      <c r="Y96" s="38"/>
      <c r="Z96" s="38"/>
    </row>
    <row r="97" ht="12.75" customHeight="1">
      <c r="A97" s="38"/>
      <c r="B97" s="260"/>
      <c r="C97" s="261"/>
      <c r="D97" s="262"/>
      <c r="E97" s="263"/>
      <c r="F97" s="264"/>
      <c r="G97" s="265"/>
      <c r="H97" s="266"/>
      <c r="I97" s="266"/>
      <c r="J97" s="266">
        <v>4017.0</v>
      </c>
      <c r="K97" s="266"/>
      <c r="L97" s="267" t="str">
        <f>IF(H97&lt;&gt;"",VLOOKUP(H97,CTA,5,0),IF(I97&lt;&gt;"",VLOOKUP(I97,SUB,4,0),IF(J97&lt;&gt;"",VLOOKUP(J97,DIV,3,0),IF(K97&lt;&gt;"",VLOOKUP(K97,SUBDIV,2,0),""))))</f>
        <v>Impuesto a la renta</v>
      </c>
      <c r="M97" s="268"/>
      <c r="N97" s="269">
        <v>2.0</v>
      </c>
      <c r="O97" s="270"/>
      <c r="P97" s="271"/>
      <c r="Q97" s="271"/>
      <c r="R97" s="38"/>
      <c r="S97" s="38"/>
      <c r="T97" s="38"/>
      <c r="U97" s="38"/>
      <c r="V97" s="38"/>
      <c r="W97" s="38"/>
      <c r="X97" s="38"/>
      <c r="Y97" s="38"/>
      <c r="Z97" s="38"/>
    </row>
    <row r="98" ht="12.75" customHeight="1">
      <c r="A98" s="38"/>
      <c r="B98" s="260">
        <v>7.0</v>
      </c>
      <c r="C98" s="261"/>
      <c r="D98" s="262" t="s">
        <v>1319</v>
      </c>
      <c r="E98" s="263"/>
      <c r="F98" s="264"/>
      <c r="G98" s="265"/>
      <c r="H98" s="266">
        <v>40.0</v>
      </c>
      <c r="I98" s="266"/>
      <c r="J98" s="266"/>
      <c r="K98" s="266"/>
      <c r="L98" s="267" t="str">
        <f>IF(H98&lt;&gt;"",VLOOKUP(H98,CTA,5,0),IF(I98&lt;&gt;"",VLOOKUP(I98,SUB,4,0),IF(J98&lt;&gt;"",VLOOKUP(J98,DIV,3,0),IF(K98&lt;&gt;"",VLOOKUP(K98,SUBDIV,2,0),""))))</f>
        <v>TRIBUTOS Y APORTES AL SISTEMA PRIVADO DE PENSIONES Y DE SALUD X PAGAR</v>
      </c>
      <c r="M98" s="268"/>
      <c r="N98" s="269"/>
      <c r="O98" s="270"/>
      <c r="P98" s="271">
        <f>+O99</f>
        <v>2</v>
      </c>
      <c r="Q98" s="271"/>
      <c r="R98" s="38"/>
      <c r="S98" s="38"/>
      <c r="T98" s="38"/>
      <c r="U98" s="38"/>
      <c r="V98" s="38"/>
      <c r="W98" s="38"/>
      <c r="X98" s="38"/>
      <c r="Y98" s="38"/>
      <c r="Z98" s="38"/>
    </row>
    <row r="99" ht="12.75" customHeight="1">
      <c r="A99" s="38"/>
      <c r="B99" s="260"/>
      <c r="C99" s="261"/>
      <c r="D99" s="262"/>
      <c r="E99" s="263"/>
      <c r="F99" s="264"/>
      <c r="G99" s="265"/>
      <c r="H99" s="266"/>
      <c r="I99" s="266">
        <v>401.0</v>
      </c>
      <c r="J99" s="266"/>
      <c r="K99" s="266"/>
      <c r="L99" s="267" t="str">
        <f>IF(H99&lt;&gt;"",VLOOKUP(H99,CTA,5,0),IF(I99&lt;&gt;"",VLOOKUP(I99,SUB,4,0),IF(J99&lt;&gt;"",VLOOKUP(J99,DIV,3,0),IF(K99&lt;&gt;"",VLOOKUP(K99,SUBDIV,2,0),""))))</f>
        <v>Gobierno Central</v>
      </c>
      <c r="M99" s="268"/>
      <c r="N99" s="269"/>
      <c r="O99" s="270">
        <f>+N100</f>
        <v>2</v>
      </c>
      <c r="P99" s="271"/>
      <c r="Q99" s="271"/>
      <c r="R99" s="38"/>
      <c r="S99" s="38"/>
      <c r="T99" s="38"/>
      <c r="U99" s="38"/>
      <c r="V99" s="38"/>
      <c r="W99" s="38"/>
      <c r="X99" s="38"/>
      <c r="Y99" s="38"/>
      <c r="Z99" s="38"/>
    </row>
    <row r="100" ht="12.75" customHeight="1">
      <c r="A100" s="38"/>
      <c r="B100" s="260"/>
      <c r="C100" s="261"/>
      <c r="D100" s="262"/>
      <c r="E100" s="263"/>
      <c r="F100" s="264"/>
      <c r="G100" s="265"/>
      <c r="H100" s="266"/>
      <c r="I100" s="266"/>
      <c r="J100" s="266">
        <v>4017.0</v>
      </c>
      <c r="K100" s="266"/>
      <c r="L100" s="267" t="str">
        <f>IF(H100&lt;&gt;"",VLOOKUP(H100,CTA,5,0),IF(I100&lt;&gt;"",VLOOKUP(I100,SUB,4,0),IF(J100&lt;&gt;"",VLOOKUP(J100,DIV,3,0),IF(K100&lt;&gt;"",VLOOKUP(K100,SUBDIV,2,0),""))))</f>
        <v>Impuesto a la renta</v>
      </c>
      <c r="M100" s="268"/>
      <c r="N100" s="269">
        <f>+N97</f>
        <v>2</v>
      </c>
      <c r="O100" s="270"/>
      <c r="P100" s="271"/>
      <c r="Q100" s="271"/>
      <c r="R100" s="38"/>
      <c r="S100" s="38"/>
      <c r="T100" s="38"/>
      <c r="U100" s="38"/>
      <c r="V100" s="38"/>
      <c r="W100" s="38"/>
      <c r="X100" s="38"/>
      <c r="Y100" s="38"/>
      <c r="Z100" s="38"/>
    </row>
    <row r="101" ht="12.75" customHeight="1">
      <c r="A101" s="38"/>
      <c r="B101" s="260"/>
      <c r="C101" s="261"/>
      <c r="D101" s="262"/>
      <c r="E101" s="263"/>
      <c r="F101" s="264"/>
      <c r="G101" s="265"/>
      <c r="H101" s="266">
        <v>10.0</v>
      </c>
      <c r="I101" s="266"/>
      <c r="J101" s="266"/>
      <c r="K101" s="266"/>
      <c r="L101" s="267" t="str">
        <f>IF(H101&lt;&gt;"",VLOOKUP(H101,CTA,5,0),IF(I101&lt;&gt;"",VLOOKUP(I101,SUB,4,0),IF(J101&lt;&gt;"",VLOOKUP(J101,DIV,3,0),IF(K101&lt;&gt;"",VLOOKUP(K101,SUBDIV,2,0),""))))</f>
        <v>EFECTIVOS Y EQUIVALENTES DE EFECTIVOS</v>
      </c>
      <c r="M101" s="268"/>
      <c r="N101" s="269"/>
      <c r="O101" s="270"/>
      <c r="P101" s="271"/>
      <c r="Q101" s="271">
        <f>+O102</f>
        <v>2</v>
      </c>
      <c r="R101" s="38"/>
      <c r="S101" s="38"/>
      <c r="T101" s="38"/>
      <c r="U101" s="38"/>
      <c r="V101" s="38"/>
      <c r="W101" s="38"/>
      <c r="X101" s="38"/>
      <c r="Y101" s="38"/>
      <c r="Z101" s="38"/>
    </row>
    <row r="102" ht="12.75" customHeight="1">
      <c r="A102" s="38"/>
      <c r="B102" s="260"/>
      <c r="C102" s="261"/>
      <c r="D102" s="262"/>
      <c r="E102" s="263"/>
      <c r="F102" s="264"/>
      <c r="G102" s="265"/>
      <c r="H102" s="266"/>
      <c r="I102" s="266">
        <v>104.0</v>
      </c>
      <c r="J102" s="266"/>
      <c r="K102" s="266"/>
      <c r="L102" s="267" t="str">
        <f>IF(H102&lt;&gt;"",VLOOKUP(H102,CTA,5,0),IF(I102&lt;&gt;"",VLOOKUP(I102,SUB,4,0),IF(J102&lt;&gt;"",VLOOKUP(J102,DIV,3,0),IF(K102&lt;&gt;"",VLOOKUP(K102,SUBDIV,2,0),""))))</f>
        <v>Cuentas Corrientes en Istituciones Financieras</v>
      </c>
      <c r="M102" s="268"/>
      <c r="N102" s="269"/>
      <c r="O102" s="270">
        <f>+N103</f>
        <v>2</v>
      </c>
      <c r="P102" s="271"/>
      <c r="Q102" s="271"/>
      <c r="R102" s="38"/>
      <c r="S102" s="38"/>
      <c r="T102" s="38"/>
      <c r="U102" s="38"/>
      <c r="V102" s="38"/>
      <c r="W102" s="38"/>
      <c r="X102" s="38"/>
      <c r="Y102" s="38"/>
      <c r="Z102" s="38"/>
    </row>
    <row r="103" ht="12.75" customHeight="1">
      <c r="A103" s="38"/>
      <c r="B103" s="273"/>
      <c r="C103" s="274"/>
      <c r="D103" s="275"/>
      <c r="E103" s="276"/>
      <c r="F103" s="277"/>
      <c r="G103" s="278"/>
      <c r="H103" s="279"/>
      <c r="I103" s="279"/>
      <c r="J103" s="279">
        <v>1041.0</v>
      </c>
      <c r="K103" s="279"/>
      <c r="L103" s="280" t="str">
        <f>IF(H103&lt;&gt;"",VLOOKUP(H103,CTA,5,0),IF(I103&lt;&gt;"",VLOOKUP(I103,SUB,4,0),IF(J103&lt;&gt;"",VLOOKUP(J103,DIV,3,0),IF(K103&lt;&gt;"",VLOOKUP(K103,SUBDIV,2,0),""))))</f>
        <v>Cuentasn corrientes operativas</v>
      </c>
      <c r="M103" s="281"/>
      <c r="N103" s="282">
        <f>+N100</f>
        <v>2</v>
      </c>
      <c r="O103" s="283"/>
      <c r="P103" s="284"/>
      <c r="Q103" s="284"/>
      <c r="R103" s="38"/>
      <c r="S103" s="38"/>
      <c r="T103" s="38"/>
      <c r="U103" s="38"/>
      <c r="V103" s="38"/>
      <c r="W103" s="38"/>
      <c r="X103" s="38"/>
      <c r="Y103" s="38"/>
      <c r="Z103" s="38"/>
    </row>
    <row r="104" ht="12.75" customHeight="1">
      <c r="A104" s="38"/>
      <c r="B104" s="285">
        <v>8.0</v>
      </c>
      <c r="C104" s="286"/>
      <c r="D104" s="287" t="s">
        <v>1320</v>
      </c>
      <c r="E104" s="288"/>
      <c r="F104" s="289"/>
      <c r="G104" s="290"/>
      <c r="H104" s="291">
        <v>62.0</v>
      </c>
      <c r="I104" s="291"/>
      <c r="J104" s="291"/>
      <c r="K104" s="291"/>
      <c r="L104" s="292" t="str">
        <f>IF(H104&lt;&gt;"",VLOOKUP(H104,CTA,5,0),IF(I104&lt;&gt;"",VLOOKUP(I104,SUB,4,0),IF(J104&lt;&gt;"",VLOOKUP(J104,DIV,3,0),IF(K104&lt;&gt;"",VLOOKUP(K104,SUBDIV,2,0),""))))</f>
        <v>GASTOS DE PERSONAL DIRECTORES Y GERENTES</v>
      </c>
      <c r="M104" s="293"/>
      <c r="N104" s="294"/>
      <c r="O104" s="295"/>
      <c r="P104" s="296">
        <v>15.0</v>
      </c>
      <c r="Q104" s="296"/>
      <c r="R104" s="38"/>
      <c r="S104" s="38"/>
      <c r="T104" s="38"/>
      <c r="U104" s="38"/>
      <c r="V104" s="38"/>
      <c r="W104" s="38"/>
      <c r="X104" s="38"/>
      <c r="Y104" s="38"/>
      <c r="Z104" s="38"/>
    </row>
    <row r="105" ht="12.75" customHeight="1">
      <c r="A105" s="38"/>
      <c r="B105" s="260"/>
      <c r="C105" s="261"/>
      <c r="D105" s="262"/>
      <c r="E105" s="263"/>
      <c r="F105" s="264"/>
      <c r="G105" s="265"/>
      <c r="H105" s="266"/>
      <c r="I105" s="266">
        <v>621.0</v>
      </c>
      <c r="J105" s="266"/>
      <c r="K105" s="266"/>
      <c r="L105" s="267" t="str">
        <f>IF(H105&lt;&gt;"",VLOOKUP(H105,CTA,5,0),IF(I105&lt;&gt;"",VLOOKUP(I105,SUB,4,0),IF(J105&lt;&gt;"",VLOOKUP(J105,DIV,3,0),IF(K105&lt;&gt;"",VLOOKUP(K105,SUBDIV,2,0),""))))</f>
        <v>Remuneraciones</v>
      </c>
      <c r="M105" s="268"/>
      <c r="N105" s="269"/>
      <c r="O105" s="270">
        <v>15.0</v>
      </c>
      <c r="P105" s="271"/>
      <c r="Q105" s="271"/>
      <c r="R105" s="38"/>
      <c r="S105" s="38"/>
      <c r="T105" s="38"/>
      <c r="U105" s="38"/>
      <c r="V105" s="38"/>
      <c r="W105" s="38"/>
      <c r="X105" s="38"/>
      <c r="Y105" s="38"/>
      <c r="Z105" s="38"/>
    </row>
    <row r="106" ht="12.75" customHeight="1">
      <c r="A106" s="38"/>
      <c r="B106" s="260"/>
      <c r="C106" s="261"/>
      <c r="D106" s="262"/>
      <c r="E106" s="263"/>
      <c r="F106" s="264"/>
      <c r="G106" s="265"/>
      <c r="H106" s="266"/>
      <c r="I106" s="266"/>
      <c r="J106" s="266">
        <v>6211.0</v>
      </c>
      <c r="K106" s="266"/>
      <c r="L106" s="267" t="str">
        <f>IF(H106&lt;&gt;"",VLOOKUP(H106,CTA,5,0),IF(I106&lt;&gt;"",VLOOKUP(I106,SUB,4,0),IF(J106&lt;&gt;"",VLOOKUP(J106,DIV,3,0),IF(K106&lt;&gt;"",VLOOKUP(K106,SUBDIV,2,0),""))))</f>
        <v>Sueldos y salarios</v>
      </c>
      <c r="M106" s="268"/>
      <c r="N106" s="269">
        <v>15.0</v>
      </c>
      <c r="O106" s="270"/>
      <c r="P106" s="271"/>
      <c r="Q106" s="271"/>
      <c r="R106" s="38"/>
      <c r="S106" s="38"/>
      <c r="T106" s="38"/>
      <c r="U106" s="38"/>
      <c r="V106" s="38"/>
      <c r="W106" s="38"/>
      <c r="X106" s="38"/>
      <c r="Y106" s="38"/>
      <c r="Z106" s="38"/>
    </row>
    <row r="107" ht="12.75" customHeight="1">
      <c r="A107" s="38"/>
      <c r="B107" s="260"/>
      <c r="C107" s="261"/>
      <c r="D107" s="262"/>
      <c r="E107" s="263"/>
      <c r="F107" s="264"/>
      <c r="G107" s="265"/>
      <c r="H107" s="266">
        <v>41.0</v>
      </c>
      <c r="I107" s="266"/>
      <c r="J107" s="266"/>
      <c r="K107" s="266"/>
      <c r="L107" s="267" t="str">
        <f>IF(H107&lt;&gt;"",VLOOKUP(H107,CTA,5,0),IF(I107&lt;&gt;"",VLOOKUP(I107,SUB,4,0),IF(J107&lt;&gt;"",VLOOKUP(J107,DIV,3,0),IF(K107&lt;&gt;"",VLOOKUP(K107,SUBDIV,2,0),""))))</f>
        <v>REMUNERACIONES Y PARTICIPACIONES POR PAGAR</v>
      </c>
      <c r="M107" s="268"/>
      <c r="N107" s="269"/>
      <c r="O107" s="270"/>
      <c r="P107" s="271"/>
      <c r="Q107" s="271">
        <v>15.0</v>
      </c>
      <c r="R107" s="38"/>
      <c r="S107" s="38"/>
      <c r="T107" s="38"/>
      <c r="U107" s="38"/>
      <c r="V107" s="38"/>
      <c r="W107" s="38"/>
      <c r="X107" s="38"/>
      <c r="Y107" s="38"/>
      <c r="Z107" s="38"/>
    </row>
    <row r="108" ht="12.75" customHeight="1">
      <c r="A108" s="38"/>
      <c r="B108" s="260"/>
      <c r="C108" s="261"/>
      <c r="D108" s="262"/>
      <c r="E108" s="263"/>
      <c r="F108" s="264"/>
      <c r="G108" s="265"/>
      <c r="H108" s="266"/>
      <c r="I108" s="266">
        <v>411.0</v>
      </c>
      <c r="J108" s="266"/>
      <c r="K108" s="266"/>
      <c r="L108" s="267" t="str">
        <f>IF(H108&lt;&gt;"",VLOOKUP(H108,CTA,5,0),IF(I108&lt;&gt;"",VLOOKUP(I108,SUB,4,0),IF(J108&lt;&gt;"",VLOOKUP(J108,DIV,3,0),IF(K108&lt;&gt;"",VLOOKUP(K108,SUBDIV,2,0),""))))</f>
        <v>Remuneraciones por pagar</v>
      </c>
      <c r="M108" s="268"/>
      <c r="N108" s="269"/>
      <c r="O108" s="270">
        <v>15.0</v>
      </c>
      <c r="P108" s="271"/>
      <c r="Q108" s="271"/>
      <c r="R108" s="38"/>
      <c r="S108" s="38"/>
      <c r="T108" s="38"/>
      <c r="U108" s="38"/>
      <c r="V108" s="38"/>
      <c r="W108" s="38"/>
      <c r="X108" s="38"/>
      <c r="Y108" s="38"/>
      <c r="Z108" s="38"/>
    </row>
    <row r="109" ht="12.75" customHeight="1">
      <c r="A109" s="38"/>
      <c r="B109" s="260"/>
      <c r="C109" s="261"/>
      <c r="D109" s="262"/>
      <c r="E109" s="263"/>
      <c r="F109" s="264"/>
      <c r="G109" s="265"/>
      <c r="H109" s="266"/>
      <c r="I109" s="266"/>
      <c r="J109" s="266">
        <v>4111.0</v>
      </c>
      <c r="K109" s="266"/>
      <c r="L109" s="267" t="str">
        <f>IF(H109&lt;&gt;"",VLOOKUP(H109,CTA,5,0),IF(I109&lt;&gt;"",VLOOKUP(I109,SUB,4,0),IF(J109&lt;&gt;"",VLOOKUP(J109,DIV,3,0),IF(K109&lt;&gt;"",VLOOKUP(K109,SUBDIV,2,0),""))))</f>
        <v>Sueldos y salarios por pagar</v>
      </c>
      <c r="M109" s="268"/>
      <c r="N109" s="269">
        <v>15.0</v>
      </c>
      <c r="O109" s="270"/>
      <c r="P109" s="271"/>
      <c r="Q109" s="271"/>
      <c r="R109" s="38"/>
      <c r="S109" s="38"/>
      <c r="T109" s="38"/>
      <c r="U109" s="38"/>
      <c r="V109" s="38"/>
      <c r="W109" s="38"/>
      <c r="X109" s="38"/>
      <c r="Y109" s="38"/>
      <c r="Z109" s="38"/>
    </row>
    <row r="110" ht="12.75" customHeight="1">
      <c r="A110" s="38"/>
      <c r="B110" s="260">
        <v>8.0</v>
      </c>
      <c r="C110" s="261"/>
      <c r="D110" s="262" t="s">
        <v>1321</v>
      </c>
      <c r="E110" s="263"/>
      <c r="F110" s="264"/>
      <c r="G110" s="265"/>
      <c r="H110" s="266">
        <v>94.0</v>
      </c>
      <c r="I110" s="266"/>
      <c r="J110" s="266"/>
      <c r="K110" s="266"/>
      <c r="L110" s="267" t="str">
        <f>IF(H110&lt;&gt;"",VLOOKUP(H110,CTA,5,0),IF(I110&lt;&gt;"",VLOOKUP(I110,SUB,4,0),IF(J110&lt;&gt;"",VLOOKUP(J110,DIV,3,0),IF(K110&lt;&gt;"",VLOOKUP(K110,SUBDIV,2,0),""))))</f>
        <v>GASTOS ADMINISTRATIVOS</v>
      </c>
      <c r="M110" s="268"/>
      <c r="N110" s="269"/>
      <c r="O110" s="270"/>
      <c r="P110" s="271">
        <f>+O111</f>
        <v>7.5</v>
      </c>
      <c r="Q110" s="271"/>
      <c r="R110" s="38"/>
      <c r="S110" s="38"/>
      <c r="T110" s="38"/>
      <c r="U110" s="38"/>
      <c r="V110" s="38"/>
      <c r="W110" s="38"/>
      <c r="X110" s="38"/>
      <c r="Y110" s="38"/>
      <c r="Z110" s="38"/>
    </row>
    <row r="111" ht="12.75" customHeight="1">
      <c r="A111" s="38"/>
      <c r="B111" s="260"/>
      <c r="C111" s="261"/>
      <c r="D111" s="262"/>
      <c r="E111" s="263"/>
      <c r="F111" s="264"/>
      <c r="G111" s="265"/>
      <c r="H111" s="266"/>
      <c r="I111" s="266">
        <v>941.0</v>
      </c>
      <c r="J111" s="266"/>
      <c r="K111" s="266"/>
      <c r="L111" s="267" t="str">
        <f>IF(H111&lt;&gt;"",VLOOKUP(H111,CTA,5,0),IF(I111&lt;&gt;"",VLOOKUP(I111,SUB,4,0),IF(J111&lt;&gt;"",VLOOKUP(J111,DIV,3,0),IF(K111&lt;&gt;"",VLOOKUP(K111,SUBDIV,2,0),""))))</f>
        <v>Gastos Administrativos</v>
      </c>
      <c r="M111" s="268"/>
      <c r="N111" s="269"/>
      <c r="O111" s="270">
        <f>+O108*50%</f>
        <v>7.5</v>
      </c>
      <c r="P111" s="271"/>
      <c r="Q111" s="271"/>
      <c r="R111" s="38"/>
      <c r="S111" s="38"/>
      <c r="T111" s="38"/>
      <c r="U111" s="38"/>
      <c r="V111" s="38"/>
      <c r="W111" s="38"/>
      <c r="X111" s="38"/>
      <c r="Y111" s="38"/>
      <c r="Z111" s="38"/>
    </row>
    <row r="112" ht="12.75" customHeight="1">
      <c r="A112" s="38"/>
      <c r="B112" s="260"/>
      <c r="C112" s="261"/>
      <c r="D112" s="262"/>
      <c r="E112" s="263"/>
      <c r="F112" s="264"/>
      <c r="G112" s="265"/>
      <c r="H112" s="266">
        <v>95.0</v>
      </c>
      <c r="I112" s="266"/>
      <c r="J112" s="266"/>
      <c r="K112" s="266"/>
      <c r="L112" s="267" t="str">
        <f>IF(H112&lt;&gt;"",VLOOKUP(H112,CTA,5,0),IF(I112&lt;&gt;"",VLOOKUP(I112,SUB,4,0),IF(J112&lt;&gt;"",VLOOKUP(J112,DIV,3,0),IF(K112&lt;&gt;"",VLOOKUP(K112,SUBDIV,2,0),""))))</f>
        <v>GASTOS DE VENTAS</v>
      </c>
      <c r="M112" s="268"/>
      <c r="N112" s="269"/>
      <c r="O112" s="270"/>
      <c r="P112" s="271">
        <f>+O113</f>
        <v>7.5</v>
      </c>
      <c r="Q112" s="271"/>
      <c r="R112" s="38"/>
      <c r="S112" s="38"/>
      <c r="T112" s="38"/>
      <c r="U112" s="38"/>
      <c r="V112" s="38"/>
      <c r="W112" s="38"/>
      <c r="X112" s="38"/>
      <c r="Y112" s="38"/>
      <c r="Z112" s="38"/>
    </row>
    <row r="113" ht="12.75" customHeight="1">
      <c r="A113" s="38"/>
      <c r="B113" s="260"/>
      <c r="C113" s="261"/>
      <c r="D113" s="262"/>
      <c r="E113" s="263"/>
      <c r="F113" s="264"/>
      <c r="G113" s="265"/>
      <c r="H113" s="266"/>
      <c r="I113" s="266">
        <v>951.0</v>
      </c>
      <c r="J113" s="266"/>
      <c r="K113" s="266"/>
      <c r="L113" s="267" t="str">
        <f>IF(H113&lt;&gt;"",VLOOKUP(H113,CTA,5,0),IF(I113&lt;&gt;"",VLOOKUP(I113,SUB,4,0),IF(J113&lt;&gt;"",VLOOKUP(J113,DIV,3,0),IF(K113&lt;&gt;"",VLOOKUP(K113,SUBDIV,2,0),""))))</f>
        <v>Gastos de Ventas</v>
      </c>
      <c r="M113" s="268"/>
      <c r="N113" s="269"/>
      <c r="O113" s="270">
        <f>+O111</f>
        <v>7.5</v>
      </c>
      <c r="P113" s="271"/>
      <c r="Q113" s="271"/>
      <c r="R113" s="38"/>
      <c r="S113" s="38"/>
      <c r="T113" s="38"/>
      <c r="U113" s="38"/>
      <c r="V113" s="38"/>
      <c r="W113" s="38"/>
      <c r="X113" s="38"/>
      <c r="Y113" s="38"/>
      <c r="Z113" s="38"/>
    </row>
    <row r="114" ht="12.75" customHeight="1">
      <c r="A114" s="38"/>
      <c r="B114" s="260"/>
      <c r="C114" s="261"/>
      <c r="D114" s="262"/>
      <c r="E114" s="263"/>
      <c r="F114" s="264"/>
      <c r="G114" s="265"/>
      <c r="H114" s="266">
        <v>79.0</v>
      </c>
      <c r="I114" s="266"/>
      <c r="J114" s="266"/>
      <c r="K114" s="266"/>
      <c r="L114" s="267" t="str">
        <f>IF(H114&lt;&gt;"",VLOOKUP(H114,CTA,5,0),IF(I114&lt;&gt;"",VLOOKUP(I114,SUB,4,0),IF(J114&lt;&gt;"",VLOOKUP(J114,DIV,3,0),IF(K114&lt;&gt;"",VLOOKUP(K114,SUBDIV,2,0),""))))</f>
        <v>CARGAS IMPUTABLES A CUENTA DE COSTOS Y GASTOS</v>
      </c>
      <c r="M114" s="268"/>
      <c r="N114" s="269"/>
      <c r="O114" s="270"/>
      <c r="P114" s="271"/>
      <c r="Q114" s="271">
        <f>+O115</f>
        <v>15</v>
      </c>
      <c r="R114" s="38"/>
      <c r="S114" s="38"/>
      <c r="T114" s="38"/>
      <c r="U114" s="38"/>
      <c r="V114" s="38"/>
      <c r="W114" s="38"/>
      <c r="X114" s="38"/>
      <c r="Y114" s="38"/>
      <c r="Z114" s="38"/>
    </row>
    <row r="115" ht="12.75" customHeight="1">
      <c r="A115" s="38"/>
      <c r="B115" s="260"/>
      <c r="C115" s="261"/>
      <c r="D115" s="262"/>
      <c r="E115" s="263"/>
      <c r="F115" s="264"/>
      <c r="G115" s="265"/>
      <c r="H115" s="266"/>
      <c r="I115" s="266">
        <v>791.0</v>
      </c>
      <c r="J115" s="266"/>
      <c r="K115" s="266"/>
      <c r="L115" s="267" t="str">
        <f>IF(H115&lt;&gt;"",VLOOKUP(H115,CTA,5,0),IF(I115&lt;&gt;"",VLOOKUP(I115,SUB,4,0),IF(J115&lt;&gt;"",VLOOKUP(J115,DIV,3,0),IF(K115&lt;&gt;"",VLOOKUP(K115,SUBDIV,2,0),""))))</f>
        <v>Cargas imputables a cuentas de costos y gastos</v>
      </c>
      <c r="M115" s="268"/>
      <c r="N115" s="269"/>
      <c r="O115" s="270">
        <f>+O111+O113</f>
        <v>15</v>
      </c>
      <c r="P115" s="271"/>
      <c r="Q115" s="271"/>
      <c r="R115" s="38"/>
      <c r="S115" s="38"/>
      <c r="T115" s="38"/>
      <c r="U115" s="38"/>
      <c r="V115" s="38"/>
      <c r="W115" s="38"/>
      <c r="X115" s="38"/>
      <c r="Y115" s="38"/>
      <c r="Z115" s="38"/>
    </row>
    <row r="116" ht="12.75" customHeight="1">
      <c r="A116" s="38"/>
      <c r="B116" s="260">
        <v>8.0</v>
      </c>
      <c r="C116" s="261"/>
      <c r="D116" s="262" t="s">
        <v>1322</v>
      </c>
      <c r="E116" s="263"/>
      <c r="F116" s="264"/>
      <c r="G116" s="265"/>
      <c r="H116" s="266">
        <v>41.0</v>
      </c>
      <c r="I116" s="266"/>
      <c r="J116" s="266"/>
      <c r="K116" s="266"/>
      <c r="L116" s="267" t="str">
        <f>IF(H116&lt;&gt;"",VLOOKUP(H116,CTA,5,0),IF(I116&lt;&gt;"",VLOOKUP(I116,SUB,4,0),IF(J116&lt;&gt;"",VLOOKUP(J116,DIV,3,0),IF(K116&lt;&gt;"",VLOOKUP(K116,SUBDIV,2,0),""))))</f>
        <v>REMUNERACIONES Y PARTICIPACIONES POR PAGAR</v>
      </c>
      <c r="M116" s="268"/>
      <c r="N116" s="269"/>
      <c r="O116" s="270"/>
      <c r="P116" s="271">
        <v>15.0</v>
      </c>
      <c r="Q116" s="271"/>
      <c r="R116" s="38"/>
      <c r="S116" s="38"/>
      <c r="T116" s="38"/>
      <c r="U116" s="38"/>
      <c r="V116" s="38"/>
      <c r="W116" s="38"/>
      <c r="X116" s="38"/>
      <c r="Y116" s="38"/>
      <c r="Z116" s="38"/>
    </row>
    <row r="117" ht="12.75" customHeight="1">
      <c r="A117" s="38"/>
      <c r="B117" s="260"/>
      <c r="C117" s="261"/>
      <c r="D117" s="262"/>
      <c r="E117" s="263"/>
      <c r="F117" s="264"/>
      <c r="G117" s="265"/>
      <c r="H117" s="266"/>
      <c r="I117" s="266">
        <v>411.0</v>
      </c>
      <c r="J117" s="266"/>
      <c r="K117" s="266"/>
      <c r="L117" s="267" t="str">
        <f>IF(H117&lt;&gt;"",VLOOKUP(H117,CTA,5,0),IF(I117&lt;&gt;"",VLOOKUP(I117,SUB,4,0),IF(J117&lt;&gt;"",VLOOKUP(J117,DIV,3,0),IF(K117&lt;&gt;"",VLOOKUP(K117,SUBDIV,2,0),""))))</f>
        <v>Remuneraciones por pagar</v>
      </c>
      <c r="M117" s="268"/>
      <c r="N117" s="269"/>
      <c r="O117" s="270">
        <v>15.0</v>
      </c>
      <c r="P117" s="271"/>
      <c r="Q117" s="271"/>
      <c r="R117" s="38"/>
      <c r="S117" s="38"/>
      <c r="T117" s="38"/>
      <c r="U117" s="38"/>
      <c r="V117" s="38"/>
      <c r="W117" s="38"/>
      <c r="X117" s="38"/>
      <c r="Y117" s="38"/>
      <c r="Z117" s="38"/>
    </row>
    <row r="118" ht="12.75" customHeight="1">
      <c r="A118" s="38"/>
      <c r="B118" s="260"/>
      <c r="C118" s="261"/>
      <c r="D118" s="262"/>
      <c r="E118" s="263"/>
      <c r="F118" s="264"/>
      <c r="G118" s="265"/>
      <c r="H118" s="266"/>
      <c r="I118" s="266"/>
      <c r="J118" s="266">
        <v>4111.0</v>
      </c>
      <c r="K118" s="266"/>
      <c r="L118" s="267" t="str">
        <f>IF(H118&lt;&gt;"",VLOOKUP(H118,CTA,5,0),IF(I118&lt;&gt;"",VLOOKUP(I118,SUB,4,0),IF(J118&lt;&gt;"",VLOOKUP(J118,DIV,3,0),IF(K118&lt;&gt;"",VLOOKUP(K118,SUBDIV,2,0),""))))</f>
        <v>Sueldos y salarios por pagar</v>
      </c>
      <c r="M118" s="268"/>
      <c r="N118" s="269">
        <v>15.0</v>
      </c>
      <c r="O118" s="270"/>
      <c r="P118" s="271"/>
      <c r="Q118" s="271"/>
      <c r="R118" s="38"/>
      <c r="S118" s="38"/>
      <c r="T118" s="38"/>
      <c r="U118" s="38"/>
      <c r="V118" s="38"/>
      <c r="W118" s="38"/>
      <c r="X118" s="38"/>
      <c r="Y118" s="38"/>
      <c r="Z118" s="38"/>
    </row>
    <row r="119" ht="12.75" customHeight="1">
      <c r="A119" s="38"/>
      <c r="B119" s="260"/>
      <c r="C119" s="261"/>
      <c r="D119" s="262"/>
      <c r="E119" s="263"/>
      <c r="F119" s="264"/>
      <c r="G119" s="265"/>
      <c r="H119" s="266">
        <v>10.0</v>
      </c>
      <c r="I119" s="266"/>
      <c r="J119" s="266"/>
      <c r="K119" s="266"/>
      <c r="L119" s="267" t="str">
        <f>IF(H119&lt;&gt;"",VLOOKUP(H119,CTA,5,0),IF(I119&lt;&gt;"",VLOOKUP(I119,SUB,4,0),IF(J119&lt;&gt;"",VLOOKUP(J119,DIV,3,0),IF(K119&lt;&gt;"",VLOOKUP(K119,SUBDIV,2,0),""))))</f>
        <v>EFECTIVOS Y EQUIVALENTES DE EFECTIVOS</v>
      </c>
      <c r="M119" s="268"/>
      <c r="N119" s="269"/>
      <c r="O119" s="270"/>
      <c r="P119" s="271"/>
      <c r="Q119" s="271">
        <f>+O120</f>
        <v>15</v>
      </c>
      <c r="R119" s="38"/>
      <c r="S119" s="38"/>
      <c r="T119" s="38"/>
      <c r="U119" s="38"/>
      <c r="V119" s="38"/>
      <c r="W119" s="38"/>
      <c r="X119" s="38"/>
      <c r="Y119" s="38"/>
      <c r="Z119" s="38"/>
    </row>
    <row r="120" ht="12.75" customHeight="1">
      <c r="A120" s="38"/>
      <c r="B120" s="260"/>
      <c r="C120" s="261"/>
      <c r="D120" s="262"/>
      <c r="E120" s="263"/>
      <c r="F120" s="264"/>
      <c r="G120" s="265"/>
      <c r="H120" s="266"/>
      <c r="I120" s="266">
        <v>104.0</v>
      </c>
      <c r="J120" s="266"/>
      <c r="K120" s="266"/>
      <c r="L120" s="267" t="str">
        <f>IF(H120&lt;&gt;"",VLOOKUP(H120,CTA,5,0),IF(I120&lt;&gt;"",VLOOKUP(I120,SUB,4,0),IF(J120&lt;&gt;"",VLOOKUP(J120,DIV,3,0),IF(K120&lt;&gt;"",VLOOKUP(K120,SUBDIV,2,0),""))))</f>
        <v>Cuentas Corrientes en Istituciones Financieras</v>
      </c>
      <c r="M120" s="268"/>
      <c r="N120" s="269"/>
      <c r="O120" s="270">
        <f>+N121</f>
        <v>15</v>
      </c>
      <c r="P120" s="271"/>
      <c r="Q120" s="271"/>
      <c r="R120" s="38"/>
      <c r="S120" s="38"/>
      <c r="T120" s="38"/>
      <c r="U120" s="38"/>
      <c r="V120" s="38"/>
      <c r="W120" s="38"/>
      <c r="X120" s="38"/>
      <c r="Y120" s="38"/>
      <c r="Z120" s="38"/>
    </row>
    <row r="121" ht="12.75" customHeight="1">
      <c r="A121" s="38"/>
      <c r="B121" s="273"/>
      <c r="C121" s="274"/>
      <c r="D121" s="275"/>
      <c r="E121" s="276"/>
      <c r="F121" s="277"/>
      <c r="G121" s="278"/>
      <c r="H121" s="279"/>
      <c r="I121" s="279"/>
      <c r="J121" s="279">
        <v>1041.0</v>
      </c>
      <c r="K121" s="279"/>
      <c r="L121" s="280" t="str">
        <f>IF(H121&lt;&gt;"",VLOOKUP(H121,CTA,5,0),IF(I121&lt;&gt;"",VLOOKUP(I121,SUB,4,0),IF(J121&lt;&gt;"",VLOOKUP(J121,DIV,3,0),IF(K121&lt;&gt;"",VLOOKUP(K121,SUBDIV,2,0),""))))</f>
        <v>Cuentasn corrientes operativas</v>
      </c>
      <c r="M121" s="281"/>
      <c r="N121" s="282">
        <v>15.0</v>
      </c>
      <c r="O121" s="283"/>
      <c r="P121" s="284"/>
      <c r="Q121" s="284"/>
      <c r="R121" s="38"/>
      <c r="S121" s="38"/>
      <c r="T121" s="38"/>
      <c r="U121" s="38"/>
      <c r="V121" s="38"/>
      <c r="W121" s="38"/>
      <c r="X121" s="38"/>
      <c r="Y121" s="38"/>
      <c r="Z121" s="38"/>
    </row>
    <row r="122" ht="12.75" customHeight="1">
      <c r="A122" s="38"/>
      <c r="B122" s="285">
        <v>9.0</v>
      </c>
      <c r="C122" s="286"/>
      <c r="D122" s="287" t="s">
        <v>1323</v>
      </c>
      <c r="E122" s="288"/>
      <c r="F122" s="289"/>
      <c r="G122" s="290"/>
      <c r="H122" s="291">
        <v>68.0</v>
      </c>
      <c r="I122" s="291"/>
      <c r="J122" s="291"/>
      <c r="K122" s="291"/>
      <c r="L122" s="292" t="str">
        <f>IF(H122&lt;&gt;"",VLOOKUP(H122,CTA,5,0),IF(I122&lt;&gt;"",VLOOKUP(I122,SUB,4,0),IF(J122&lt;&gt;"",VLOOKUP(J122,DIV,3,0),IF(K122&lt;&gt;"",VLOOKUP(K122,SUBDIV,2,0),""))))</f>
        <v>VALUACION Y DETERIORO DE ACTIVOS Y PROVISIONES</v>
      </c>
      <c r="M122" s="293"/>
      <c r="N122" s="294"/>
      <c r="O122" s="295"/>
      <c r="P122" s="296">
        <v>3.0</v>
      </c>
      <c r="Q122" s="296"/>
      <c r="R122" s="38"/>
      <c r="S122" s="38"/>
      <c r="T122" s="38"/>
      <c r="U122" s="38"/>
      <c r="V122" s="38"/>
      <c r="W122" s="38"/>
      <c r="X122" s="38"/>
      <c r="Y122" s="38"/>
      <c r="Z122" s="38"/>
    </row>
    <row r="123" ht="12.75" customHeight="1">
      <c r="A123" s="38"/>
      <c r="B123" s="260"/>
      <c r="C123" s="261"/>
      <c r="D123" s="262"/>
      <c r="E123" s="263"/>
      <c r="F123" s="264"/>
      <c r="G123" s="265"/>
      <c r="H123" s="266"/>
      <c r="I123" s="266">
        <v>684.0</v>
      </c>
      <c r="J123" s="266"/>
      <c r="K123" s="266"/>
      <c r="L123" s="267" t="str">
        <f>IF(H123&lt;&gt;"",VLOOKUP(H123,CTA,5,0),IF(I123&lt;&gt;"",VLOOKUP(I123,SUB,4,0),IF(J123&lt;&gt;"",VLOOKUP(J123,DIV,3,0),IF(K123&lt;&gt;"",VLOOKUP(K123,SUBDIV,2,0),""))))</f>
        <v>Valuacion de activos</v>
      </c>
      <c r="M123" s="268"/>
      <c r="N123" s="269"/>
      <c r="O123" s="270">
        <v>3.0</v>
      </c>
      <c r="P123" s="271"/>
      <c r="Q123" s="271"/>
      <c r="R123" s="38"/>
      <c r="S123" s="38"/>
      <c r="T123" s="38"/>
      <c r="U123" s="38"/>
      <c r="V123" s="38"/>
      <c r="W123" s="38"/>
      <c r="X123" s="38"/>
      <c r="Y123" s="38"/>
      <c r="Z123" s="38"/>
    </row>
    <row r="124" ht="12.75" customHeight="1">
      <c r="A124" s="38"/>
      <c r="B124" s="260"/>
      <c r="C124" s="261"/>
      <c r="D124" s="262"/>
      <c r="E124" s="263"/>
      <c r="F124" s="264"/>
      <c r="G124" s="265"/>
      <c r="H124" s="266"/>
      <c r="I124" s="266"/>
      <c r="J124" s="266">
        <v>6841.0</v>
      </c>
      <c r="K124" s="266"/>
      <c r="L124" s="267" t="str">
        <f>IF(H124&lt;&gt;"",VLOOKUP(H124,CTA,5,0),IF(I124&lt;&gt;"",VLOOKUP(I124,SUB,4,0),IF(J124&lt;&gt;"",VLOOKUP(J124,DIV,3,0),IF(K124&lt;&gt;"",VLOOKUP(K124,SUBDIV,2,0),""))))</f>
        <v>Estimacion de cuentas de cobranza dudosa</v>
      </c>
      <c r="M124" s="268"/>
      <c r="N124" s="269">
        <v>3.0</v>
      </c>
      <c r="O124" s="270"/>
      <c r="P124" s="271"/>
      <c r="Q124" s="271"/>
      <c r="R124" s="38"/>
      <c r="S124" s="38"/>
      <c r="T124" s="38"/>
      <c r="U124" s="38"/>
      <c r="V124" s="38"/>
      <c r="W124" s="38"/>
      <c r="X124" s="38"/>
      <c r="Y124" s="38"/>
      <c r="Z124" s="38"/>
    </row>
    <row r="125" ht="12.75" customHeight="1">
      <c r="A125" s="38"/>
      <c r="B125" s="260"/>
      <c r="C125" s="261"/>
      <c r="D125" s="262"/>
      <c r="E125" s="263"/>
      <c r="F125" s="264"/>
      <c r="G125" s="265"/>
      <c r="H125" s="266">
        <v>19.0</v>
      </c>
      <c r="I125" s="266"/>
      <c r="J125" s="266"/>
      <c r="K125" s="266"/>
      <c r="L125" s="267" t="str">
        <f>IF(H125&lt;&gt;"",VLOOKUP(H125,CTA,5,0),IF(I125&lt;&gt;"",VLOOKUP(I125,SUB,4,0),IF(J125&lt;&gt;"",VLOOKUP(J125,DIV,3,0),IF(K125&lt;&gt;"",VLOOKUP(K125,SUBDIV,2,0),""))))</f>
        <v>ESTIMACIÓN DE CUENTAS DE COBRANZA DUDOSA</v>
      </c>
      <c r="M125" s="268"/>
      <c r="N125" s="269"/>
      <c r="O125" s="270"/>
      <c r="P125" s="271"/>
      <c r="Q125" s="271">
        <v>3.0</v>
      </c>
      <c r="R125" s="38"/>
      <c r="S125" s="38"/>
      <c r="T125" s="38"/>
      <c r="U125" s="38"/>
      <c r="V125" s="38"/>
      <c r="W125" s="38"/>
      <c r="X125" s="38"/>
      <c r="Y125" s="38"/>
      <c r="Z125" s="38"/>
    </row>
    <row r="126" ht="12.75" customHeight="1">
      <c r="A126" s="38"/>
      <c r="B126" s="260"/>
      <c r="C126" s="261"/>
      <c r="D126" s="262"/>
      <c r="E126" s="263"/>
      <c r="F126" s="264"/>
      <c r="G126" s="265"/>
      <c r="H126" s="266"/>
      <c r="I126" s="266">
        <v>191.0</v>
      </c>
      <c r="J126" s="266"/>
      <c r="K126" s="266"/>
      <c r="L126" s="267" t="str">
        <f>IF(H126&lt;&gt;"",VLOOKUP(H126,CTA,5,0),IF(I126&lt;&gt;"",VLOOKUP(I126,SUB,4,0),IF(J126&lt;&gt;"",VLOOKUP(J126,DIV,3,0),IF(K126&lt;&gt;"",VLOOKUP(K126,SUBDIV,2,0),""))))</f>
        <v>Cuentas por cobrar comerciales - Terceros</v>
      </c>
      <c r="M126" s="268"/>
      <c r="N126" s="269"/>
      <c r="O126" s="270">
        <v>3.0</v>
      </c>
      <c r="P126" s="271"/>
      <c r="Q126" s="271"/>
      <c r="R126" s="38"/>
      <c r="S126" s="38"/>
      <c r="T126" s="38"/>
      <c r="U126" s="38"/>
      <c r="V126" s="38"/>
      <c r="W126" s="38"/>
      <c r="X126" s="38"/>
      <c r="Y126" s="38"/>
      <c r="Z126" s="38"/>
    </row>
    <row r="127" ht="12.75" customHeight="1">
      <c r="A127" s="38"/>
      <c r="B127" s="260"/>
      <c r="C127" s="261"/>
      <c r="D127" s="262"/>
      <c r="E127" s="263"/>
      <c r="F127" s="264"/>
      <c r="G127" s="265"/>
      <c r="H127" s="266"/>
      <c r="I127" s="266"/>
      <c r="J127" s="266">
        <v>1911.0</v>
      </c>
      <c r="K127" s="266"/>
      <c r="L127" s="267" t="str">
        <f>IF(H127&lt;&gt;"",VLOOKUP(H127,CTA,5,0),IF(I127&lt;&gt;"",VLOOKUP(I127,SUB,4,0),IF(J127&lt;&gt;"",VLOOKUP(J127,DIV,3,0),IF(K127&lt;&gt;"",VLOOKUP(K127,SUBDIV,2,0),""))))</f>
        <v>Facturas y boletas por cobrar</v>
      </c>
      <c r="M127" s="268"/>
      <c r="N127" s="269">
        <v>3.0</v>
      </c>
      <c r="O127" s="270"/>
      <c r="P127" s="271"/>
      <c r="Q127" s="271"/>
      <c r="R127" s="38"/>
      <c r="S127" s="38"/>
      <c r="T127" s="38"/>
      <c r="U127" s="38"/>
      <c r="V127" s="38"/>
      <c r="W127" s="38"/>
      <c r="X127" s="38"/>
      <c r="Y127" s="38"/>
      <c r="Z127" s="38"/>
    </row>
    <row r="128" ht="12.75" customHeight="1">
      <c r="A128" s="38"/>
      <c r="B128" s="260">
        <v>9.0</v>
      </c>
      <c r="C128" s="261"/>
      <c r="D128" s="262" t="s">
        <v>1324</v>
      </c>
      <c r="E128" s="263"/>
      <c r="F128" s="264"/>
      <c r="G128" s="265"/>
      <c r="H128" s="266">
        <v>94.0</v>
      </c>
      <c r="I128" s="266"/>
      <c r="J128" s="266"/>
      <c r="K128" s="266"/>
      <c r="L128" s="267" t="str">
        <f>IF(H128&lt;&gt;"",VLOOKUP(H128,CTA,5,0),IF(I128&lt;&gt;"",VLOOKUP(I128,SUB,4,0),IF(J128&lt;&gt;"",VLOOKUP(J128,DIV,3,0),IF(K128&lt;&gt;"",VLOOKUP(K128,SUBDIV,2,0),""))))</f>
        <v>GASTOS ADMINISTRATIVOS</v>
      </c>
      <c r="M128" s="268"/>
      <c r="N128" s="269"/>
      <c r="O128" s="270"/>
      <c r="P128" s="271">
        <f>+O129</f>
        <v>1.2</v>
      </c>
      <c r="Q128" s="271"/>
      <c r="R128" s="38"/>
      <c r="S128" s="38"/>
      <c r="T128" s="38"/>
      <c r="U128" s="38"/>
      <c r="V128" s="38"/>
      <c r="W128" s="38"/>
      <c r="X128" s="38"/>
      <c r="Y128" s="38"/>
      <c r="Z128" s="38"/>
    </row>
    <row r="129" ht="12.75" customHeight="1">
      <c r="A129" s="38"/>
      <c r="B129" s="260"/>
      <c r="C129" s="261"/>
      <c r="D129" s="262"/>
      <c r="E129" s="263"/>
      <c r="F129" s="264"/>
      <c r="G129" s="265"/>
      <c r="H129" s="266"/>
      <c r="I129" s="266">
        <v>941.0</v>
      </c>
      <c r="J129" s="266"/>
      <c r="K129" s="266"/>
      <c r="L129" s="267" t="str">
        <f>IF(H129&lt;&gt;"",VLOOKUP(H129,CTA,5,0),IF(I129&lt;&gt;"",VLOOKUP(I129,SUB,4,0),IF(J129&lt;&gt;"",VLOOKUP(J129,DIV,3,0),IF(K129&lt;&gt;"",VLOOKUP(K129,SUBDIV,2,0),""))))</f>
        <v>Gastos Administrativos</v>
      </c>
      <c r="M129" s="268"/>
      <c r="N129" s="269"/>
      <c r="O129" s="270">
        <f>+O126*40%</f>
        <v>1.2</v>
      </c>
      <c r="P129" s="271"/>
      <c r="Q129" s="271"/>
      <c r="R129" s="38"/>
      <c r="S129" s="38"/>
      <c r="T129" s="38"/>
      <c r="U129" s="38"/>
      <c r="V129" s="38"/>
      <c r="W129" s="38"/>
      <c r="X129" s="38"/>
      <c r="Y129" s="38"/>
      <c r="Z129" s="38"/>
    </row>
    <row r="130" ht="12.75" customHeight="1">
      <c r="A130" s="38"/>
      <c r="B130" s="260"/>
      <c r="C130" s="261"/>
      <c r="D130" s="262"/>
      <c r="E130" s="263"/>
      <c r="F130" s="264"/>
      <c r="G130" s="265"/>
      <c r="H130" s="266">
        <v>95.0</v>
      </c>
      <c r="I130" s="266"/>
      <c r="J130" s="266"/>
      <c r="K130" s="266"/>
      <c r="L130" s="267" t="str">
        <f>IF(H130&lt;&gt;"",VLOOKUP(H130,CTA,5,0),IF(I130&lt;&gt;"",VLOOKUP(I130,SUB,4,0),IF(J130&lt;&gt;"",VLOOKUP(J130,DIV,3,0),IF(K130&lt;&gt;"",VLOOKUP(K130,SUBDIV,2,0),""))))</f>
        <v>GASTOS DE VENTAS</v>
      </c>
      <c r="M130" s="268"/>
      <c r="N130" s="269"/>
      <c r="O130" s="270"/>
      <c r="P130" s="271">
        <f>+O131</f>
        <v>1.8</v>
      </c>
      <c r="Q130" s="271"/>
      <c r="R130" s="38"/>
      <c r="S130" s="38"/>
      <c r="T130" s="38"/>
      <c r="U130" s="38"/>
      <c r="V130" s="38"/>
      <c r="W130" s="38"/>
      <c r="X130" s="38"/>
      <c r="Y130" s="38"/>
      <c r="Z130" s="38"/>
    </row>
    <row r="131" ht="12.75" customHeight="1">
      <c r="A131" s="38"/>
      <c r="B131" s="260"/>
      <c r="C131" s="261"/>
      <c r="D131" s="262"/>
      <c r="E131" s="263"/>
      <c r="F131" s="264"/>
      <c r="G131" s="265"/>
      <c r="H131" s="266"/>
      <c r="I131" s="266">
        <v>951.0</v>
      </c>
      <c r="J131" s="266"/>
      <c r="K131" s="266"/>
      <c r="L131" s="267" t="str">
        <f>IF(H131&lt;&gt;"",VLOOKUP(H131,CTA,5,0),IF(I131&lt;&gt;"",VLOOKUP(I131,SUB,4,0),IF(J131&lt;&gt;"",VLOOKUP(J131,DIV,3,0),IF(K131&lt;&gt;"",VLOOKUP(K131,SUBDIV,2,0),""))))</f>
        <v>Gastos de Ventas</v>
      </c>
      <c r="M131" s="268"/>
      <c r="N131" s="269"/>
      <c r="O131" s="270">
        <f>+O126*60%</f>
        <v>1.8</v>
      </c>
      <c r="P131" s="271"/>
      <c r="Q131" s="271"/>
      <c r="R131" s="38"/>
      <c r="S131" s="38"/>
      <c r="T131" s="38"/>
      <c r="U131" s="38"/>
      <c r="V131" s="38"/>
      <c r="W131" s="38"/>
      <c r="X131" s="38"/>
      <c r="Y131" s="38"/>
      <c r="Z131" s="38"/>
    </row>
    <row r="132" ht="12.75" customHeight="1">
      <c r="A132" s="38"/>
      <c r="B132" s="260"/>
      <c r="C132" s="261"/>
      <c r="D132" s="262"/>
      <c r="E132" s="263"/>
      <c r="F132" s="264"/>
      <c r="G132" s="265"/>
      <c r="H132" s="266">
        <v>78.0</v>
      </c>
      <c r="I132" s="266"/>
      <c r="J132" s="266"/>
      <c r="K132" s="266"/>
      <c r="L132" s="267" t="str">
        <f>IF(H132&lt;&gt;"",VLOOKUP(H132,CTA,5,0),IF(I132&lt;&gt;"",VLOOKUP(I132,SUB,4,0),IF(J132&lt;&gt;"",VLOOKUP(J132,DIV,3,0),IF(K132&lt;&gt;"",VLOOKUP(K132,SUBDIV,2,0),""))))</f>
        <v>CARGAS CUBIERTAS POR PROVISIONES</v>
      </c>
      <c r="M132" s="268"/>
      <c r="N132" s="269"/>
      <c r="O132" s="270"/>
      <c r="P132" s="271"/>
      <c r="Q132" s="271">
        <f>+O133</f>
        <v>3</v>
      </c>
      <c r="R132" s="38"/>
      <c r="S132" s="38"/>
      <c r="T132" s="38"/>
      <c r="U132" s="38"/>
      <c r="V132" s="38"/>
      <c r="W132" s="38"/>
      <c r="X132" s="38"/>
      <c r="Y132" s="38"/>
      <c r="Z132" s="38"/>
    </row>
    <row r="133" ht="12.75" customHeight="1">
      <c r="A133" s="38"/>
      <c r="B133" s="273"/>
      <c r="C133" s="274"/>
      <c r="D133" s="275"/>
      <c r="E133" s="276"/>
      <c r="F133" s="277"/>
      <c r="G133" s="278"/>
      <c r="H133" s="279"/>
      <c r="I133" s="279">
        <v>781.0</v>
      </c>
      <c r="J133" s="279"/>
      <c r="K133" s="279"/>
      <c r="L133" s="280" t="str">
        <f>IF(H133&lt;&gt;"",VLOOKUP(H133,CTA,5,0),IF(I133&lt;&gt;"",VLOOKUP(I133,SUB,4,0),IF(J133&lt;&gt;"",VLOOKUP(J133,DIV,3,0),IF(K133&lt;&gt;"",VLOOKUP(K133,SUBDIV,2,0),""))))</f>
        <v>Cargas cubiertas por provisiones</v>
      </c>
      <c r="M133" s="281"/>
      <c r="N133" s="282"/>
      <c r="O133" s="283">
        <f>+O129+O131</f>
        <v>3</v>
      </c>
      <c r="P133" s="284"/>
      <c r="Q133" s="284"/>
      <c r="R133" s="38"/>
      <c r="S133" s="38"/>
      <c r="T133" s="38"/>
      <c r="U133" s="38"/>
      <c r="V133" s="38"/>
      <c r="W133" s="38"/>
      <c r="X133" s="38"/>
      <c r="Y133" s="38"/>
      <c r="Z133" s="38"/>
    </row>
    <row r="134" ht="12.75" customHeight="1">
      <c r="A134" s="38"/>
      <c r="B134" s="285">
        <v>10.0</v>
      </c>
      <c r="C134" s="286"/>
      <c r="D134" s="287" t="s">
        <v>1325</v>
      </c>
      <c r="E134" s="288"/>
      <c r="F134" s="289"/>
      <c r="G134" s="290"/>
      <c r="H134" s="291">
        <v>11.0</v>
      </c>
      <c r="I134" s="291"/>
      <c r="J134" s="291"/>
      <c r="K134" s="291"/>
      <c r="L134" s="292" t="str">
        <f>IF(H134&lt;&gt;"",VLOOKUP(H134,CTA,5,0),IF(I134&lt;&gt;"",VLOOKUP(I134,SUB,4,0),IF(J134&lt;&gt;"",VLOOKUP(J134,DIV,3,0),IF(K134&lt;&gt;"",VLOOKUP(K134,SUBDIV,2,0),""))))</f>
        <v>INVERSIONES AL VALOR RAZONABLE Y DISPONIBLES PARA LA VENTA</v>
      </c>
      <c r="M134" s="293"/>
      <c r="N134" s="294"/>
      <c r="O134" s="295"/>
      <c r="P134" s="296">
        <f>+O135</f>
        <v>6</v>
      </c>
      <c r="Q134" s="296"/>
      <c r="R134" s="38"/>
      <c r="S134" s="38"/>
      <c r="T134" s="38"/>
      <c r="U134" s="38"/>
      <c r="V134" s="38"/>
      <c r="W134" s="38"/>
      <c r="X134" s="38"/>
      <c r="Y134" s="38"/>
      <c r="Z134" s="38"/>
    </row>
    <row r="135" ht="12.75" customHeight="1">
      <c r="A135" s="38"/>
      <c r="B135" s="260"/>
      <c r="C135" s="261"/>
      <c r="D135" s="262"/>
      <c r="E135" s="263"/>
      <c r="F135" s="264"/>
      <c r="G135" s="265"/>
      <c r="H135" s="266"/>
      <c r="I135" s="266">
        <v>112.0</v>
      </c>
      <c r="J135" s="266"/>
      <c r="K135" s="266"/>
      <c r="L135" s="267" t="str">
        <f>IF(H135&lt;&gt;"",VLOOKUP(H135,CTA,5,0),IF(I135&lt;&gt;"",VLOOKUP(I135,SUB,4,0),IF(J135&lt;&gt;"",VLOOKUP(J135,DIV,3,0),IF(K135&lt;&gt;"",VLOOKUP(K135,SUBDIV,2,0),""))))</f>
        <v>Inversiones disponibles para la venta.</v>
      </c>
      <c r="M135" s="268"/>
      <c r="N135" s="269"/>
      <c r="O135" s="270">
        <f>+N136</f>
        <v>6</v>
      </c>
      <c r="P135" s="271"/>
      <c r="Q135" s="271"/>
      <c r="R135" s="38"/>
      <c r="S135" s="38"/>
      <c r="T135" s="38"/>
      <c r="U135" s="38"/>
      <c r="V135" s="38"/>
      <c r="W135" s="38"/>
      <c r="X135" s="38"/>
      <c r="Y135" s="38"/>
      <c r="Z135" s="38"/>
    </row>
    <row r="136" ht="12.75" customHeight="1">
      <c r="A136" s="38"/>
      <c r="B136" s="260"/>
      <c r="C136" s="261"/>
      <c r="D136" s="262"/>
      <c r="E136" s="263"/>
      <c r="F136" s="264"/>
      <c r="G136" s="265"/>
      <c r="H136" s="266"/>
      <c r="I136" s="266"/>
      <c r="J136" s="266">
        <v>1123.0</v>
      </c>
      <c r="K136" s="266"/>
      <c r="L136" s="267" t="str">
        <f>IF(H136&lt;&gt;"",VLOOKUP(H136,CTA,5,0),IF(I136&lt;&gt;"",VLOOKUP(I136,SUB,4,0),IF(J136&lt;&gt;"",VLOOKUP(J136,DIV,3,0),IF(K136&lt;&gt;"",VLOOKUP(K136,SUBDIV,2,0),""))))</f>
        <v>Valores emitidos por empresas.</v>
      </c>
      <c r="M136" s="268"/>
      <c r="N136" s="269">
        <v>6.0</v>
      </c>
      <c r="O136" s="270"/>
      <c r="P136" s="271"/>
      <c r="Q136" s="271"/>
      <c r="R136" s="38"/>
      <c r="S136" s="38"/>
      <c r="T136" s="38"/>
      <c r="U136" s="38"/>
      <c r="V136" s="38"/>
      <c r="W136" s="38"/>
      <c r="X136" s="38"/>
      <c r="Y136" s="38"/>
      <c r="Z136" s="38"/>
    </row>
    <row r="137" ht="12.75" customHeight="1">
      <c r="A137" s="38"/>
      <c r="B137" s="260"/>
      <c r="C137" s="261"/>
      <c r="D137" s="262"/>
      <c r="E137" s="263"/>
      <c r="F137" s="264"/>
      <c r="G137" s="265"/>
      <c r="H137" s="266">
        <v>46.0</v>
      </c>
      <c r="I137" s="266"/>
      <c r="J137" s="266"/>
      <c r="K137" s="266"/>
      <c r="L137" s="267" t="str">
        <f>IF(H137&lt;&gt;"",VLOOKUP(H137,CTA,5,0),IF(I137&lt;&gt;"",VLOOKUP(I137,SUB,4,0),IF(J137&lt;&gt;"",VLOOKUP(J137,DIV,3,0),IF(K137&lt;&gt;"",VLOOKUP(K137,SUBDIV,2,0),""))))</f>
        <v>CUENTAS POR PAGAR DIVERSAS - TERCEROS</v>
      </c>
      <c r="M137" s="268"/>
      <c r="N137" s="269"/>
      <c r="O137" s="270"/>
      <c r="P137" s="271"/>
      <c r="Q137" s="271">
        <f>+O138</f>
        <v>6</v>
      </c>
      <c r="R137" s="38"/>
      <c r="S137" s="38"/>
      <c r="T137" s="38"/>
      <c r="U137" s="38"/>
      <c r="V137" s="38"/>
      <c r="W137" s="38"/>
      <c r="X137" s="38"/>
      <c r="Y137" s="38"/>
      <c r="Z137" s="38"/>
    </row>
    <row r="138" ht="12.75" customHeight="1">
      <c r="A138" s="38"/>
      <c r="B138" s="260"/>
      <c r="C138" s="261"/>
      <c r="D138" s="262"/>
      <c r="E138" s="263"/>
      <c r="F138" s="264"/>
      <c r="G138" s="265"/>
      <c r="H138" s="266"/>
      <c r="I138" s="266">
        <v>469.0</v>
      </c>
      <c r="J138" s="266"/>
      <c r="K138" s="266"/>
      <c r="L138" s="267" t="str">
        <f>IF(H138&lt;&gt;"",VLOOKUP(H138,CTA,5,0),IF(I138&lt;&gt;"",VLOOKUP(I138,SUB,4,0),IF(J138&lt;&gt;"",VLOOKUP(J138,DIV,3,0),IF(K138&lt;&gt;"",VLOOKUP(K138,SUBDIV,2,0),""))))</f>
        <v>Otras cuentas por pagar diversas</v>
      </c>
      <c r="M138" s="268"/>
      <c r="N138" s="269"/>
      <c r="O138" s="270">
        <f>+N139</f>
        <v>6</v>
      </c>
      <c r="P138" s="271"/>
      <c r="Q138" s="271"/>
      <c r="R138" s="38"/>
      <c r="S138" s="38"/>
      <c r="T138" s="38"/>
      <c r="U138" s="38"/>
      <c r="V138" s="38"/>
      <c r="W138" s="38"/>
      <c r="X138" s="38"/>
      <c r="Y138" s="38"/>
      <c r="Z138" s="38"/>
    </row>
    <row r="139" ht="12.75" customHeight="1">
      <c r="A139" s="38"/>
      <c r="B139" s="260"/>
      <c r="C139" s="261"/>
      <c r="D139" s="262"/>
      <c r="E139" s="263"/>
      <c r="F139" s="264"/>
      <c r="G139" s="265"/>
      <c r="H139" s="266"/>
      <c r="I139" s="266"/>
      <c r="J139" s="266">
        <v>4699.0</v>
      </c>
      <c r="K139" s="266"/>
      <c r="L139" s="267" t="str">
        <f>IF(H139&lt;&gt;"",VLOOKUP(H139,CTA,5,0),IF(I139&lt;&gt;"",VLOOKUP(I139,SUB,4,0),IF(J139&lt;&gt;"",VLOOKUP(J139,DIV,3,0),IF(K139&lt;&gt;"",VLOOKUP(K139,SUBDIV,2,0),""))))</f>
        <v>#N/A</v>
      </c>
      <c r="M139" s="268"/>
      <c r="N139" s="269">
        <f>+N136</f>
        <v>6</v>
      </c>
      <c r="O139" s="270"/>
      <c r="P139" s="271"/>
      <c r="Q139" s="271"/>
      <c r="R139" s="38"/>
      <c r="S139" s="38"/>
      <c r="T139" s="38"/>
      <c r="U139" s="38"/>
      <c r="V139" s="38"/>
      <c r="W139" s="38"/>
      <c r="X139" s="38"/>
      <c r="Y139" s="38"/>
      <c r="Z139" s="38"/>
    </row>
    <row r="140" ht="12.75" customHeight="1">
      <c r="A140" s="38"/>
      <c r="B140" s="260">
        <v>10.0</v>
      </c>
      <c r="C140" s="261"/>
      <c r="D140" s="262" t="s">
        <v>1326</v>
      </c>
      <c r="E140" s="263"/>
      <c r="F140" s="264"/>
      <c r="G140" s="265"/>
      <c r="H140" s="266">
        <v>46.0</v>
      </c>
      <c r="I140" s="266"/>
      <c r="J140" s="266"/>
      <c r="K140" s="266"/>
      <c r="L140" s="267" t="str">
        <f>IF(H140&lt;&gt;"",VLOOKUP(H140,CTA,5,0),IF(I140&lt;&gt;"",VLOOKUP(I140,SUB,4,0),IF(J140&lt;&gt;"",VLOOKUP(J140,DIV,3,0),IF(K140&lt;&gt;"",VLOOKUP(K140,SUBDIV,2,0),""))))</f>
        <v>CUENTAS POR PAGAR DIVERSAS - TERCEROS</v>
      </c>
      <c r="M140" s="268"/>
      <c r="N140" s="269"/>
      <c r="O140" s="270"/>
      <c r="P140" s="271">
        <f>+O141</f>
        <v>6</v>
      </c>
      <c r="Q140" s="271"/>
      <c r="R140" s="38"/>
      <c r="S140" s="38"/>
      <c r="T140" s="38"/>
      <c r="U140" s="38"/>
      <c r="V140" s="38"/>
      <c r="W140" s="38"/>
      <c r="X140" s="38"/>
      <c r="Y140" s="38"/>
      <c r="Z140" s="38"/>
    </row>
    <row r="141" ht="12.75" customHeight="1">
      <c r="A141" s="38"/>
      <c r="B141" s="260"/>
      <c r="C141" s="261"/>
      <c r="D141" s="262"/>
      <c r="E141" s="263"/>
      <c r="F141" s="264"/>
      <c r="G141" s="265"/>
      <c r="H141" s="266"/>
      <c r="I141" s="266">
        <v>469.0</v>
      </c>
      <c r="J141" s="266"/>
      <c r="K141" s="266"/>
      <c r="L141" s="267" t="str">
        <f>IF(H141&lt;&gt;"",VLOOKUP(H141,CTA,5,0),IF(I141&lt;&gt;"",VLOOKUP(I141,SUB,4,0),IF(J141&lt;&gt;"",VLOOKUP(J141,DIV,3,0),IF(K141&lt;&gt;"",VLOOKUP(K141,SUBDIV,2,0),""))))</f>
        <v>Otras cuentas por pagar diversas</v>
      </c>
      <c r="M141" s="268"/>
      <c r="N141" s="269"/>
      <c r="O141" s="270">
        <f>+O138</f>
        <v>6</v>
      </c>
      <c r="P141" s="271"/>
      <c r="Q141" s="271"/>
      <c r="R141" s="38"/>
      <c r="S141" s="38"/>
      <c r="T141" s="38"/>
      <c r="U141" s="38"/>
      <c r="V141" s="38"/>
      <c r="W141" s="38"/>
      <c r="X141" s="38"/>
      <c r="Y141" s="38"/>
      <c r="Z141" s="38"/>
    </row>
    <row r="142" ht="12.75" customHeight="1">
      <c r="A142" s="38"/>
      <c r="B142" s="260"/>
      <c r="C142" s="261"/>
      <c r="D142" s="262"/>
      <c r="E142" s="263"/>
      <c r="F142" s="264"/>
      <c r="G142" s="265"/>
      <c r="H142" s="266">
        <v>10.0</v>
      </c>
      <c r="I142" s="266"/>
      <c r="J142" s="266"/>
      <c r="K142" s="266"/>
      <c r="L142" s="267" t="str">
        <f>IF(H142&lt;&gt;"",VLOOKUP(H142,CTA,5,0),IF(I142&lt;&gt;"",VLOOKUP(I142,SUB,4,0),IF(J142&lt;&gt;"",VLOOKUP(J142,DIV,3,0),IF(K142&lt;&gt;"",VLOOKUP(K142,SUBDIV,2,0),""))))</f>
        <v>EFECTIVOS Y EQUIVALENTES DE EFECTIVOS</v>
      </c>
      <c r="M142" s="268"/>
      <c r="N142" s="269"/>
      <c r="O142" s="270"/>
      <c r="P142" s="271"/>
      <c r="Q142" s="271">
        <f>+O143</f>
        <v>6</v>
      </c>
      <c r="R142" s="38"/>
      <c r="S142" s="38"/>
      <c r="T142" s="38"/>
      <c r="U142" s="38"/>
      <c r="V142" s="38"/>
      <c r="W142" s="38"/>
      <c r="X142" s="38"/>
      <c r="Y142" s="38"/>
      <c r="Z142" s="38"/>
    </row>
    <row r="143" ht="12.75" customHeight="1">
      <c r="A143" s="38"/>
      <c r="B143" s="260"/>
      <c r="C143" s="261"/>
      <c r="D143" s="262"/>
      <c r="E143" s="263"/>
      <c r="F143" s="264"/>
      <c r="G143" s="265"/>
      <c r="H143" s="266"/>
      <c r="I143" s="266">
        <v>104.0</v>
      </c>
      <c r="J143" s="266"/>
      <c r="K143" s="266"/>
      <c r="L143" s="267" t="str">
        <f>IF(H143&lt;&gt;"",VLOOKUP(H143,CTA,5,0),IF(I143&lt;&gt;"",VLOOKUP(I143,SUB,4,0),IF(J143&lt;&gt;"",VLOOKUP(J143,DIV,3,0),IF(K143&lt;&gt;"",VLOOKUP(K143,SUBDIV,2,0),""))))</f>
        <v>Cuentas Corrientes en Istituciones Financieras</v>
      </c>
      <c r="M143" s="268"/>
      <c r="N143" s="269"/>
      <c r="O143" s="270">
        <f>+N144</f>
        <v>6</v>
      </c>
      <c r="P143" s="271"/>
      <c r="Q143" s="271"/>
      <c r="R143" s="38"/>
      <c r="S143" s="38"/>
      <c r="T143" s="38"/>
      <c r="U143" s="38"/>
      <c r="V143" s="38"/>
      <c r="W143" s="38"/>
      <c r="X143" s="38"/>
      <c r="Y143" s="38"/>
      <c r="Z143" s="38"/>
    </row>
    <row r="144" ht="12.75" customHeight="1">
      <c r="A144" s="38"/>
      <c r="B144" s="273"/>
      <c r="C144" s="274"/>
      <c r="D144" s="275"/>
      <c r="E144" s="276"/>
      <c r="F144" s="277"/>
      <c r="G144" s="278"/>
      <c r="H144" s="279"/>
      <c r="I144" s="279"/>
      <c r="J144" s="279">
        <v>1041.0</v>
      </c>
      <c r="K144" s="279"/>
      <c r="L144" s="280" t="str">
        <f>IF(H144&lt;&gt;"",VLOOKUP(H144,CTA,5,0),IF(I144&lt;&gt;"",VLOOKUP(I144,SUB,4,0),IF(J144&lt;&gt;"",VLOOKUP(J144,DIV,3,0),IF(K144&lt;&gt;"",VLOOKUP(K144,SUBDIV,2,0),""))))</f>
        <v>Cuentasn corrientes operativas</v>
      </c>
      <c r="M144" s="281"/>
      <c r="N144" s="282">
        <f>+O141</f>
        <v>6</v>
      </c>
      <c r="O144" s="283"/>
      <c r="P144" s="284"/>
      <c r="Q144" s="284"/>
      <c r="R144" s="38"/>
      <c r="S144" s="38"/>
      <c r="T144" s="38"/>
      <c r="U144" s="38"/>
      <c r="V144" s="38"/>
      <c r="W144" s="38"/>
      <c r="X144" s="38"/>
      <c r="Y144" s="38"/>
      <c r="Z144" s="38"/>
    </row>
    <row r="145" ht="12.75" customHeight="1">
      <c r="A145" s="38"/>
      <c r="B145" s="285"/>
      <c r="C145" s="286"/>
      <c r="D145" s="287"/>
      <c r="E145" s="288"/>
      <c r="F145" s="289"/>
      <c r="G145" s="290"/>
      <c r="H145" s="291"/>
      <c r="I145" s="291"/>
      <c r="J145" s="291"/>
      <c r="K145" s="291"/>
      <c r="L145" s="292" t="str">
        <f>IF(H145&lt;&gt;"",VLOOKUP(H145,CTA,5,0),IF(I145&lt;&gt;"",VLOOKUP(I145,SUB,4,0),IF(J145&lt;&gt;"",VLOOKUP(J145,DIV,3,0),IF(K145&lt;&gt;"",VLOOKUP(K145,SUBDIV,2,0),""))))</f>
        <v/>
      </c>
      <c r="M145" s="293"/>
      <c r="N145" s="294"/>
      <c r="O145" s="295"/>
      <c r="P145" s="296"/>
      <c r="Q145" s="296"/>
      <c r="R145" s="38"/>
      <c r="S145" s="38"/>
      <c r="T145" s="38"/>
      <c r="U145" s="38"/>
      <c r="V145" s="38"/>
      <c r="W145" s="38"/>
      <c r="X145" s="38"/>
      <c r="Y145" s="38"/>
      <c r="Z145" s="38"/>
    </row>
    <row r="146" ht="12.75" customHeight="1">
      <c r="A146" s="38"/>
      <c r="B146" s="260"/>
      <c r="C146" s="261"/>
      <c r="D146" s="262"/>
      <c r="E146" s="263"/>
      <c r="F146" s="264"/>
      <c r="G146" s="265"/>
      <c r="H146" s="266"/>
      <c r="I146" s="266"/>
      <c r="J146" s="266"/>
      <c r="K146" s="266"/>
      <c r="L146" s="267" t="str">
        <f>IF(H146&lt;&gt;"",VLOOKUP(H146,CTA,5,0),IF(I146&lt;&gt;"",VLOOKUP(I146,SUB,4,0),IF(J146&lt;&gt;"",VLOOKUP(J146,DIV,3,0),IF(K146&lt;&gt;"",VLOOKUP(K146,SUBDIV,2,0),""))))</f>
        <v/>
      </c>
      <c r="M146" s="268"/>
      <c r="N146" s="269"/>
      <c r="O146" s="270"/>
      <c r="P146" s="271"/>
      <c r="Q146" s="271"/>
      <c r="R146" s="38"/>
      <c r="S146" s="38"/>
      <c r="T146" s="38"/>
      <c r="U146" s="38"/>
      <c r="V146" s="38"/>
      <c r="W146" s="38"/>
      <c r="X146" s="38"/>
      <c r="Y146" s="38"/>
      <c r="Z146" s="38"/>
    </row>
    <row r="147" ht="12.75" customHeight="1">
      <c r="A147" s="38"/>
      <c r="B147" s="260"/>
      <c r="C147" s="261"/>
      <c r="D147" s="262"/>
      <c r="E147" s="263"/>
      <c r="F147" s="264"/>
      <c r="G147" s="265"/>
      <c r="H147" s="266"/>
      <c r="I147" s="266"/>
      <c r="J147" s="266"/>
      <c r="K147" s="266"/>
      <c r="L147" s="267" t="str">
        <f>IF(H147&lt;&gt;"",VLOOKUP(H147,CTA,5,0),IF(I147&lt;&gt;"",VLOOKUP(I147,SUB,4,0),IF(J147&lt;&gt;"",VLOOKUP(J147,DIV,3,0),IF(K147&lt;&gt;"",VLOOKUP(K147,SUBDIV,2,0),""))))</f>
        <v/>
      </c>
      <c r="M147" s="268"/>
      <c r="N147" s="269"/>
      <c r="O147" s="270"/>
      <c r="P147" s="271"/>
      <c r="Q147" s="271"/>
      <c r="R147" s="38"/>
      <c r="S147" s="38"/>
      <c r="T147" s="38"/>
      <c r="U147" s="38"/>
      <c r="V147" s="38"/>
      <c r="W147" s="38"/>
      <c r="X147" s="38"/>
      <c r="Y147" s="38"/>
      <c r="Z147" s="38"/>
    </row>
    <row r="148" ht="12.75" customHeight="1">
      <c r="A148" s="38"/>
      <c r="B148" s="260"/>
      <c r="C148" s="261"/>
      <c r="D148" s="262"/>
      <c r="E148" s="263"/>
      <c r="F148" s="264"/>
      <c r="G148" s="265"/>
      <c r="H148" s="266"/>
      <c r="I148" s="266"/>
      <c r="J148" s="266"/>
      <c r="K148" s="266"/>
      <c r="L148" s="267" t="str">
        <f>IF(H148&lt;&gt;"",VLOOKUP(H148,CTA,5,0),IF(I148&lt;&gt;"",VLOOKUP(I148,SUB,4,0),IF(J148&lt;&gt;"",VLOOKUP(J148,DIV,3,0),IF(K148&lt;&gt;"",VLOOKUP(K148,SUBDIV,2,0),""))))</f>
        <v/>
      </c>
      <c r="M148" s="268"/>
      <c r="N148" s="269"/>
      <c r="O148" s="270"/>
      <c r="P148" s="271"/>
      <c r="Q148" s="271"/>
      <c r="R148" s="38"/>
      <c r="S148" s="38"/>
      <c r="T148" s="38"/>
      <c r="U148" s="38"/>
      <c r="V148" s="38"/>
      <c r="W148" s="38"/>
      <c r="X148" s="38"/>
      <c r="Y148" s="38"/>
      <c r="Z148" s="38"/>
    </row>
    <row r="149" ht="12.75" customHeight="1">
      <c r="A149" s="38"/>
      <c r="B149" s="260"/>
      <c r="C149" s="261"/>
      <c r="D149" s="262"/>
      <c r="E149" s="263"/>
      <c r="F149" s="264"/>
      <c r="G149" s="265"/>
      <c r="H149" s="266"/>
      <c r="I149" s="266"/>
      <c r="J149" s="266"/>
      <c r="K149" s="266"/>
      <c r="L149" s="267" t="str">
        <f>IF(H149&lt;&gt;"",VLOOKUP(H149,CTA,5,0),IF(I149&lt;&gt;"",VLOOKUP(I149,SUB,4,0),IF(J149&lt;&gt;"",VLOOKUP(J149,DIV,3,0),IF(K149&lt;&gt;"",VLOOKUP(K149,SUBDIV,2,0),""))))</f>
        <v/>
      </c>
      <c r="M149" s="268"/>
      <c r="N149" s="269"/>
      <c r="O149" s="270"/>
      <c r="P149" s="271"/>
      <c r="Q149" s="271"/>
      <c r="R149" s="38"/>
      <c r="S149" s="38"/>
      <c r="T149" s="38"/>
      <c r="U149" s="38"/>
      <c r="V149" s="38"/>
      <c r="W149" s="38"/>
      <c r="X149" s="38"/>
      <c r="Y149" s="38"/>
      <c r="Z149" s="38"/>
    </row>
    <row r="150" ht="12.75" customHeight="1">
      <c r="A150" s="38"/>
      <c r="B150" s="260"/>
      <c r="C150" s="261"/>
      <c r="D150" s="262"/>
      <c r="E150" s="263"/>
      <c r="F150" s="264"/>
      <c r="G150" s="265"/>
      <c r="H150" s="266"/>
      <c r="I150" s="266"/>
      <c r="J150" s="266"/>
      <c r="K150" s="266"/>
      <c r="L150" s="267" t="str">
        <f>IF(H150&lt;&gt;"",VLOOKUP(H150,CTA,5,0),IF(I150&lt;&gt;"",VLOOKUP(I150,SUB,4,0),IF(J150&lt;&gt;"",VLOOKUP(J150,DIV,3,0),IF(K150&lt;&gt;"",VLOOKUP(K150,SUBDIV,2,0),""))))</f>
        <v/>
      </c>
      <c r="M150" s="268"/>
      <c r="N150" s="269"/>
      <c r="O150" s="270"/>
      <c r="P150" s="271"/>
      <c r="Q150" s="271"/>
      <c r="R150" s="38"/>
      <c r="S150" s="38"/>
      <c r="T150" s="38"/>
      <c r="U150" s="38"/>
      <c r="V150" s="38"/>
      <c r="W150" s="38"/>
      <c r="X150" s="38"/>
      <c r="Y150" s="38"/>
      <c r="Z150" s="38"/>
    </row>
    <row r="151" ht="12.75" customHeight="1">
      <c r="A151" s="38"/>
      <c r="B151" s="260"/>
      <c r="C151" s="261"/>
      <c r="D151" s="262"/>
      <c r="E151" s="263"/>
      <c r="F151" s="264"/>
      <c r="G151" s="265"/>
      <c r="H151" s="266"/>
      <c r="I151" s="266"/>
      <c r="J151" s="266"/>
      <c r="K151" s="266"/>
      <c r="L151" s="267" t="str">
        <f>IF(H151&lt;&gt;"",VLOOKUP(H151,CTA,5,0),IF(I151&lt;&gt;"",VLOOKUP(I151,SUB,4,0),IF(J151&lt;&gt;"",VLOOKUP(J151,DIV,3,0),IF(K151&lt;&gt;"",VLOOKUP(K151,SUBDIV,2,0),""))))</f>
        <v/>
      </c>
      <c r="M151" s="268"/>
      <c r="N151" s="269"/>
      <c r="O151" s="270"/>
      <c r="P151" s="271"/>
      <c r="Q151" s="271"/>
      <c r="R151" s="38"/>
      <c r="S151" s="38"/>
      <c r="T151" s="38"/>
      <c r="U151" s="38"/>
      <c r="V151" s="38"/>
      <c r="W151" s="38"/>
      <c r="X151" s="38"/>
      <c r="Y151" s="38"/>
      <c r="Z151" s="38"/>
    </row>
    <row r="152" ht="12.75" customHeight="1">
      <c r="A152" s="38"/>
      <c r="B152" s="260"/>
      <c r="C152" s="261"/>
      <c r="D152" s="262"/>
      <c r="E152" s="263"/>
      <c r="F152" s="264"/>
      <c r="G152" s="265"/>
      <c r="H152" s="266"/>
      <c r="I152" s="266"/>
      <c r="J152" s="266"/>
      <c r="K152" s="266"/>
      <c r="L152" s="267" t="str">
        <f>IF(H152&lt;&gt;"",VLOOKUP(H152,CTA,5,0),IF(I152&lt;&gt;"",VLOOKUP(I152,SUB,4,0),IF(J152&lt;&gt;"",VLOOKUP(J152,DIV,3,0),IF(K152&lt;&gt;"",VLOOKUP(K152,SUBDIV,2,0),""))))</f>
        <v/>
      </c>
      <c r="M152" s="268"/>
      <c r="N152" s="269"/>
      <c r="O152" s="270"/>
      <c r="P152" s="271"/>
      <c r="Q152" s="271"/>
      <c r="R152" s="38"/>
      <c r="S152" s="38"/>
      <c r="T152" s="38"/>
      <c r="U152" s="38"/>
      <c r="V152" s="38"/>
      <c r="W152" s="38"/>
      <c r="X152" s="38"/>
      <c r="Y152" s="38"/>
      <c r="Z152" s="38"/>
    </row>
    <row r="153" ht="12.75" customHeight="1">
      <c r="A153" s="38"/>
      <c r="B153" s="260"/>
      <c r="C153" s="261"/>
      <c r="D153" s="262"/>
      <c r="E153" s="263"/>
      <c r="F153" s="264"/>
      <c r="G153" s="265"/>
      <c r="H153" s="266"/>
      <c r="I153" s="266"/>
      <c r="J153" s="266"/>
      <c r="K153" s="266"/>
      <c r="L153" s="267" t="str">
        <f>IF(H153&lt;&gt;"",VLOOKUP(H153,CTA,5,0),IF(I153&lt;&gt;"",VLOOKUP(I153,SUB,4,0),IF(J153&lt;&gt;"",VLOOKUP(J153,DIV,3,0),IF(K153&lt;&gt;"",VLOOKUP(K153,SUBDIV,2,0),""))))</f>
        <v/>
      </c>
      <c r="M153" s="268"/>
      <c r="N153" s="269"/>
      <c r="O153" s="270"/>
      <c r="P153" s="271"/>
      <c r="Q153" s="271"/>
      <c r="R153" s="38"/>
      <c r="S153" s="38"/>
      <c r="T153" s="38"/>
      <c r="U153" s="38"/>
      <c r="V153" s="38"/>
      <c r="W153" s="38"/>
      <c r="X153" s="38"/>
      <c r="Y153" s="38"/>
      <c r="Z153" s="38"/>
    </row>
    <row r="154" ht="12.75" customHeight="1">
      <c r="A154" s="38"/>
      <c r="B154" s="260"/>
      <c r="C154" s="261"/>
      <c r="D154" s="262"/>
      <c r="E154" s="263"/>
      <c r="F154" s="264"/>
      <c r="G154" s="265"/>
      <c r="H154" s="266"/>
      <c r="I154" s="266"/>
      <c r="J154" s="266"/>
      <c r="K154" s="266"/>
      <c r="L154" s="267" t="str">
        <f>IF(H154&lt;&gt;"",VLOOKUP(H154,CTA,5,0),IF(I154&lt;&gt;"",VLOOKUP(I154,SUB,4,0),IF(J154&lt;&gt;"",VLOOKUP(J154,DIV,3,0),IF(K154&lt;&gt;"",VLOOKUP(K154,SUBDIV,2,0),""))))</f>
        <v/>
      </c>
      <c r="M154" s="268"/>
      <c r="N154" s="269"/>
      <c r="O154" s="270"/>
      <c r="P154" s="271"/>
      <c r="Q154" s="271"/>
      <c r="R154" s="38"/>
      <c r="S154" s="38"/>
      <c r="T154" s="38"/>
      <c r="U154" s="38"/>
      <c r="V154" s="38"/>
      <c r="W154" s="38"/>
      <c r="X154" s="38"/>
      <c r="Y154" s="38"/>
      <c r="Z154" s="38"/>
    </row>
    <row r="155" ht="12.75" customHeight="1">
      <c r="A155" s="38"/>
      <c r="B155" s="260"/>
      <c r="C155" s="261"/>
      <c r="D155" s="262"/>
      <c r="E155" s="263"/>
      <c r="F155" s="264"/>
      <c r="G155" s="265"/>
      <c r="H155" s="266"/>
      <c r="I155" s="266"/>
      <c r="J155" s="266"/>
      <c r="K155" s="266"/>
      <c r="L155" s="267" t="str">
        <f>IF(H155&lt;&gt;"",VLOOKUP(H155,CTA,5,0),IF(I155&lt;&gt;"",VLOOKUP(I155,SUB,4,0),IF(J155&lt;&gt;"",VLOOKUP(J155,DIV,3,0),IF(K155&lt;&gt;"",VLOOKUP(K155,SUBDIV,2,0),""))))</f>
        <v/>
      </c>
      <c r="M155" s="268"/>
      <c r="N155" s="269"/>
      <c r="O155" s="270"/>
      <c r="P155" s="271"/>
      <c r="Q155" s="271"/>
      <c r="R155" s="38"/>
      <c r="S155" s="38"/>
      <c r="T155" s="38"/>
      <c r="U155" s="38"/>
      <c r="V155" s="38"/>
      <c r="W155" s="38"/>
      <c r="X155" s="38"/>
      <c r="Y155" s="38"/>
      <c r="Z155" s="38"/>
    </row>
    <row r="156" ht="12.75" customHeight="1">
      <c r="A156" s="38"/>
      <c r="B156" s="260"/>
      <c r="C156" s="261"/>
      <c r="D156" s="262"/>
      <c r="E156" s="263"/>
      <c r="F156" s="264"/>
      <c r="G156" s="265"/>
      <c r="H156" s="266"/>
      <c r="I156" s="266"/>
      <c r="J156" s="266"/>
      <c r="K156" s="266"/>
      <c r="L156" s="267" t="str">
        <f>IF(H156&lt;&gt;"",VLOOKUP(H156,CTA,5,0),IF(I156&lt;&gt;"",VLOOKUP(I156,SUB,4,0),IF(J156&lt;&gt;"",VLOOKUP(J156,DIV,3,0),IF(K156&lt;&gt;"",VLOOKUP(K156,SUBDIV,2,0),""))))</f>
        <v/>
      </c>
      <c r="M156" s="268"/>
      <c r="N156" s="269"/>
      <c r="O156" s="270"/>
      <c r="P156" s="271"/>
      <c r="Q156" s="271"/>
      <c r="R156" s="38"/>
      <c r="S156" s="38"/>
      <c r="T156" s="38"/>
      <c r="U156" s="38"/>
      <c r="V156" s="38"/>
      <c r="W156" s="38"/>
      <c r="X156" s="38"/>
      <c r="Y156" s="38"/>
      <c r="Z156" s="38"/>
    </row>
    <row r="157" ht="12.75" customHeight="1">
      <c r="A157" s="38"/>
      <c r="B157" s="260"/>
      <c r="C157" s="261"/>
      <c r="D157" s="262"/>
      <c r="E157" s="263"/>
      <c r="F157" s="264"/>
      <c r="G157" s="265"/>
      <c r="H157" s="266"/>
      <c r="I157" s="266"/>
      <c r="J157" s="266"/>
      <c r="K157" s="266"/>
      <c r="L157" s="267" t="str">
        <f>IF(H157&lt;&gt;"",VLOOKUP(H157,CTA,5,0),IF(I157&lt;&gt;"",VLOOKUP(I157,SUB,4,0),IF(J157&lt;&gt;"",VLOOKUP(J157,DIV,3,0),IF(K157&lt;&gt;"",VLOOKUP(K157,SUBDIV,2,0),""))))</f>
        <v/>
      </c>
      <c r="M157" s="268"/>
      <c r="N157" s="269"/>
      <c r="O157" s="270"/>
      <c r="P157" s="271"/>
      <c r="Q157" s="271"/>
      <c r="R157" s="38"/>
      <c r="S157" s="38"/>
      <c r="T157" s="38"/>
      <c r="U157" s="38"/>
      <c r="V157" s="38"/>
      <c r="W157" s="38"/>
      <c r="X157" s="38"/>
      <c r="Y157" s="38"/>
      <c r="Z157" s="38"/>
    </row>
    <row r="158" ht="12.75" customHeight="1">
      <c r="A158" s="38"/>
      <c r="B158" s="260"/>
      <c r="C158" s="261"/>
      <c r="D158" s="262"/>
      <c r="E158" s="263"/>
      <c r="F158" s="264"/>
      <c r="G158" s="265"/>
      <c r="H158" s="266"/>
      <c r="I158" s="266"/>
      <c r="J158" s="266"/>
      <c r="K158" s="266"/>
      <c r="L158" s="267" t="str">
        <f>IF(H158&lt;&gt;"",VLOOKUP(H158,CTA,5,0),IF(I158&lt;&gt;"",VLOOKUP(I158,SUB,4,0),IF(J158&lt;&gt;"",VLOOKUP(J158,DIV,3,0),IF(K158&lt;&gt;"",VLOOKUP(K158,SUBDIV,2,0),""))))</f>
        <v/>
      </c>
      <c r="M158" s="268"/>
      <c r="N158" s="269"/>
      <c r="O158" s="270"/>
      <c r="P158" s="271"/>
      <c r="Q158" s="271"/>
      <c r="R158" s="38"/>
      <c r="S158" s="38"/>
      <c r="T158" s="38"/>
      <c r="U158" s="38"/>
      <c r="V158" s="38"/>
      <c r="W158" s="38"/>
      <c r="X158" s="38"/>
      <c r="Y158" s="38"/>
      <c r="Z158" s="38"/>
    </row>
    <row r="159" ht="12.75" customHeight="1">
      <c r="A159" s="38"/>
      <c r="B159" s="260"/>
      <c r="C159" s="261"/>
      <c r="D159" s="262"/>
      <c r="E159" s="263"/>
      <c r="F159" s="264"/>
      <c r="G159" s="265"/>
      <c r="H159" s="266"/>
      <c r="I159" s="266"/>
      <c r="J159" s="266"/>
      <c r="K159" s="266"/>
      <c r="L159" s="267" t="str">
        <f>IF(H159&lt;&gt;"",VLOOKUP(H159,CTA,5,0),IF(I159&lt;&gt;"",VLOOKUP(I159,SUB,4,0),IF(J159&lt;&gt;"",VLOOKUP(J159,DIV,3,0),IF(K159&lt;&gt;"",VLOOKUP(K159,SUBDIV,2,0),""))))</f>
        <v/>
      </c>
      <c r="M159" s="268"/>
      <c r="N159" s="269"/>
      <c r="O159" s="270"/>
      <c r="P159" s="271"/>
      <c r="Q159" s="271"/>
      <c r="R159" s="38"/>
      <c r="S159" s="38"/>
      <c r="T159" s="38"/>
      <c r="U159" s="38"/>
      <c r="V159" s="38"/>
      <c r="W159" s="38"/>
      <c r="X159" s="38"/>
      <c r="Y159" s="38"/>
      <c r="Z159" s="38"/>
    </row>
    <row r="160" ht="12.75" customHeight="1">
      <c r="A160" s="38"/>
      <c r="B160" s="260"/>
      <c r="C160" s="261"/>
      <c r="D160" s="262"/>
      <c r="E160" s="263"/>
      <c r="F160" s="264"/>
      <c r="G160" s="265"/>
      <c r="H160" s="266"/>
      <c r="I160" s="266"/>
      <c r="J160" s="266"/>
      <c r="K160" s="266"/>
      <c r="L160" s="267" t="str">
        <f>IF(H160&lt;&gt;"",VLOOKUP(H160,CTA,5,0),IF(I160&lt;&gt;"",VLOOKUP(I160,SUB,4,0),IF(J160&lt;&gt;"",VLOOKUP(J160,DIV,3,0),IF(K160&lt;&gt;"",VLOOKUP(K160,SUBDIV,2,0),""))))</f>
        <v/>
      </c>
      <c r="M160" s="268"/>
      <c r="N160" s="269"/>
      <c r="O160" s="270"/>
      <c r="P160" s="271"/>
      <c r="Q160" s="271"/>
      <c r="R160" s="38"/>
      <c r="S160" s="38"/>
      <c r="T160" s="38"/>
      <c r="U160" s="38"/>
      <c r="V160" s="38"/>
      <c r="W160" s="38"/>
      <c r="X160" s="38"/>
      <c r="Y160" s="38"/>
      <c r="Z160" s="38"/>
    </row>
    <row r="161" ht="12.75" customHeight="1">
      <c r="A161" s="38"/>
      <c r="B161" s="260"/>
      <c r="C161" s="261"/>
      <c r="D161" s="262"/>
      <c r="E161" s="263"/>
      <c r="F161" s="264"/>
      <c r="G161" s="265"/>
      <c r="H161" s="266"/>
      <c r="I161" s="266"/>
      <c r="J161" s="266"/>
      <c r="K161" s="266"/>
      <c r="L161" s="267" t="str">
        <f>IF(H161&lt;&gt;"",VLOOKUP(H161,CTA,5,0),IF(I161&lt;&gt;"",VLOOKUP(I161,SUB,4,0),IF(J161&lt;&gt;"",VLOOKUP(J161,DIV,3,0),IF(K161&lt;&gt;"",VLOOKUP(K161,SUBDIV,2,0),""))))</f>
        <v/>
      </c>
      <c r="M161" s="268"/>
      <c r="N161" s="269"/>
      <c r="O161" s="270"/>
      <c r="P161" s="271"/>
      <c r="Q161" s="271"/>
      <c r="R161" s="38"/>
      <c r="S161" s="38"/>
      <c r="T161" s="38"/>
      <c r="U161" s="38"/>
      <c r="V161" s="38"/>
      <c r="W161" s="38"/>
      <c r="X161" s="38"/>
      <c r="Y161" s="38"/>
      <c r="Z161" s="38"/>
    </row>
    <row r="162" ht="12.75" customHeight="1">
      <c r="A162" s="38"/>
      <c r="B162" s="260"/>
      <c r="C162" s="261"/>
      <c r="D162" s="262"/>
      <c r="E162" s="263"/>
      <c r="F162" s="264"/>
      <c r="G162" s="265"/>
      <c r="H162" s="266"/>
      <c r="I162" s="266"/>
      <c r="J162" s="266"/>
      <c r="K162" s="266"/>
      <c r="L162" s="267" t="str">
        <f>IF(H162&lt;&gt;"",VLOOKUP(H162,CTA,5,0),IF(I162&lt;&gt;"",VLOOKUP(I162,SUB,4,0),IF(J162&lt;&gt;"",VLOOKUP(J162,DIV,3,0),IF(K162&lt;&gt;"",VLOOKUP(K162,SUBDIV,2,0),""))))</f>
        <v/>
      </c>
      <c r="M162" s="268"/>
      <c r="N162" s="269"/>
      <c r="O162" s="270"/>
      <c r="P162" s="271"/>
      <c r="Q162" s="271"/>
      <c r="R162" s="38"/>
      <c r="S162" s="38"/>
      <c r="T162" s="38"/>
      <c r="U162" s="38"/>
      <c r="V162" s="38"/>
      <c r="W162" s="38"/>
      <c r="X162" s="38"/>
      <c r="Y162" s="38"/>
      <c r="Z162" s="38"/>
    </row>
    <row r="163" ht="12.75" customHeight="1">
      <c r="A163" s="38"/>
      <c r="B163" s="260"/>
      <c r="C163" s="261"/>
      <c r="D163" s="262"/>
      <c r="E163" s="263"/>
      <c r="F163" s="264"/>
      <c r="G163" s="265"/>
      <c r="H163" s="266"/>
      <c r="I163" s="266"/>
      <c r="J163" s="266"/>
      <c r="K163" s="266"/>
      <c r="L163" s="267" t="str">
        <f>IF(H163&lt;&gt;"",VLOOKUP(H163,CTA,5,0),IF(I163&lt;&gt;"",VLOOKUP(I163,SUB,4,0),IF(J163&lt;&gt;"",VLOOKUP(J163,DIV,3,0),IF(K163&lt;&gt;"",VLOOKUP(K163,SUBDIV,2,0),""))))</f>
        <v/>
      </c>
      <c r="M163" s="268"/>
      <c r="N163" s="269"/>
      <c r="O163" s="270"/>
      <c r="P163" s="271"/>
      <c r="Q163" s="271"/>
      <c r="R163" s="38"/>
      <c r="S163" s="38"/>
      <c r="T163" s="38"/>
      <c r="U163" s="38"/>
      <c r="V163" s="38"/>
      <c r="W163" s="38"/>
      <c r="X163" s="38"/>
      <c r="Y163" s="38"/>
      <c r="Z163" s="38"/>
    </row>
    <row r="164" ht="12.75" customHeight="1">
      <c r="A164" s="38"/>
      <c r="B164" s="260"/>
      <c r="C164" s="261"/>
      <c r="D164" s="262"/>
      <c r="E164" s="263"/>
      <c r="F164" s="264"/>
      <c r="G164" s="265"/>
      <c r="H164" s="266"/>
      <c r="I164" s="266"/>
      <c r="J164" s="266"/>
      <c r="K164" s="266"/>
      <c r="L164" s="267" t="str">
        <f>IF(H164&lt;&gt;"",VLOOKUP(H164,CTA,5,0),IF(I164&lt;&gt;"",VLOOKUP(I164,SUB,4,0),IF(J164&lt;&gt;"",VLOOKUP(J164,DIV,3,0),IF(K164&lt;&gt;"",VLOOKUP(K164,SUBDIV,2,0),""))))</f>
        <v/>
      </c>
      <c r="M164" s="268"/>
      <c r="N164" s="269"/>
      <c r="O164" s="270"/>
      <c r="P164" s="271"/>
      <c r="Q164" s="271"/>
      <c r="R164" s="38"/>
      <c r="S164" s="38"/>
      <c r="T164" s="38"/>
      <c r="U164" s="38"/>
      <c r="V164" s="38"/>
      <c r="W164" s="38"/>
      <c r="X164" s="38"/>
      <c r="Y164" s="38"/>
      <c r="Z164" s="38"/>
    </row>
    <row r="165" ht="12.75" customHeight="1">
      <c r="A165" s="38"/>
      <c r="B165" s="260"/>
      <c r="C165" s="261"/>
      <c r="D165" s="262"/>
      <c r="E165" s="263"/>
      <c r="F165" s="264"/>
      <c r="G165" s="265"/>
      <c r="H165" s="266"/>
      <c r="I165" s="266"/>
      <c r="J165" s="266"/>
      <c r="K165" s="266"/>
      <c r="L165" s="267" t="str">
        <f>IF(H165&lt;&gt;"",VLOOKUP(H165,CTA,5,0),IF(I165&lt;&gt;"",VLOOKUP(I165,SUB,4,0),IF(J165&lt;&gt;"",VLOOKUP(J165,DIV,3,0),IF(K165&lt;&gt;"",VLOOKUP(K165,SUBDIV,2,0),""))))</f>
        <v/>
      </c>
      <c r="M165" s="268"/>
      <c r="N165" s="269"/>
      <c r="O165" s="270"/>
      <c r="P165" s="271"/>
      <c r="Q165" s="271"/>
      <c r="R165" s="38"/>
      <c r="S165" s="38"/>
      <c r="T165" s="38"/>
      <c r="U165" s="38"/>
      <c r="V165" s="38"/>
      <c r="W165" s="38"/>
      <c r="X165" s="38"/>
      <c r="Y165" s="38"/>
      <c r="Z165" s="38"/>
    </row>
    <row r="166" ht="12.75" customHeight="1">
      <c r="A166" s="38"/>
      <c r="B166" s="260"/>
      <c r="C166" s="261"/>
      <c r="D166" s="262"/>
      <c r="E166" s="263"/>
      <c r="F166" s="264"/>
      <c r="G166" s="265"/>
      <c r="H166" s="266"/>
      <c r="I166" s="266"/>
      <c r="J166" s="266"/>
      <c r="K166" s="266"/>
      <c r="L166" s="267" t="str">
        <f>IF(H166&lt;&gt;"",VLOOKUP(H166,CTA,5,0),IF(I166&lt;&gt;"",VLOOKUP(I166,SUB,4,0),IF(J166&lt;&gt;"",VLOOKUP(J166,DIV,3,0),IF(K166&lt;&gt;"",VLOOKUP(K166,SUBDIV,2,0),""))))</f>
        <v/>
      </c>
      <c r="M166" s="268"/>
      <c r="N166" s="269"/>
      <c r="O166" s="270"/>
      <c r="P166" s="271"/>
      <c r="Q166" s="271"/>
      <c r="R166" s="38"/>
      <c r="S166" s="38"/>
      <c r="T166" s="38"/>
      <c r="U166" s="38"/>
      <c r="V166" s="38"/>
      <c r="W166" s="38"/>
      <c r="X166" s="38"/>
      <c r="Y166" s="38"/>
      <c r="Z166" s="38"/>
    </row>
    <row r="167" ht="12.75" customHeight="1">
      <c r="A167" s="38"/>
      <c r="B167" s="260"/>
      <c r="C167" s="261"/>
      <c r="D167" s="262"/>
      <c r="E167" s="263"/>
      <c r="F167" s="264"/>
      <c r="G167" s="265"/>
      <c r="H167" s="266"/>
      <c r="I167" s="266"/>
      <c r="J167" s="266"/>
      <c r="K167" s="266"/>
      <c r="L167" s="267" t="str">
        <f>IF(H167&lt;&gt;"",VLOOKUP(H167,CTA,5,0),IF(I167&lt;&gt;"",VLOOKUP(I167,SUB,4,0),IF(J167&lt;&gt;"",VLOOKUP(J167,DIV,3,0),IF(K167&lt;&gt;"",VLOOKUP(K167,SUBDIV,2,0),""))))</f>
        <v/>
      </c>
      <c r="M167" s="268"/>
      <c r="N167" s="269"/>
      <c r="O167" s="270"/>
      <c r="P167" s="271"/>
      <c r="Q167" s="271"/>
      <c r="R167" s="38"/>
      <c r="S167" s="38"/>
      <c r="T167" s="38"/>
      <c r="U167" s="38"/>
      <c r="V167" s="38"/>
      <c r="W167" s="38"/>
      <c r="X167" s="38"/>
      <c r="Y167" s="38"/>
      <c r="Z167" s="38"/>
    </row>
    <row r="168" ht="12.75" customHeight="1">
      <c r="A168" s="38"/>
      <c r="B168" s="260"/>
      <c r="C168" s="261"/>
      <c r="D168" s="262"/>
      <c r="E168" s="263"/>
      <c r="F168" s="264"/>
      <c r="G168" s="265"/>
      <c r="H168" s="266"/>
      <c r="I168" s="266"/>
      <c r="J168" s="266"/>
      <c r="K168" s="266"/>
      <c r="L168" s="267" t="str">
        <f>IF(H168&lt;&gt;"",VLOOKUP(H168,CTA,5,0),IF(I168&lt;&gt;"",VLOOKUP(I168,SUB,4,0),IF(J168&lt;&gt;"",VLOOKUP(J168,DIV,3,0),IF(K168&lt;&gt;"",VLOOKUP(K168,SUBDIV,2,0),""))))</f>
        <v/>
      </c>
      <c r="M168" s="268"/>
      <c r="N168" s="269"/>
      <c r="O168" s="270"/>
      <c r="P168" s="271"/>
      <c r="Q168" s="271"/>
      <c r="R168" s="38"/>
      <c r="S168" s="38"/>
      <c r="T168" s="38"/>
      <c r="U168" s="38"/>
      <c r="V168" s="38"/>
      <c r="W168" s="38"/>
      <c r="X168" s="38"/>
      <c r="Y168" s="38"/>
      <c r="Z168" s="38"/>
    </row>
    <row r="169" ht="12.75" customHeight="1">
      <c r="A169" s="38"/>
      <c r="B169" s="260"/>
      <c r="C169" s="261"/>
      <c r="D169" s="262"/>
      <c r="E169" s="263"/>
      <c r="F169" s="264"/>
      <c r="G169" s="265"/>
      <c r="H169" s="266"/>
      <c r="I169" s="266"/>
      <c r="J169" s="266"/>
      <c r="K169" s="266"/>
      <c r="L169" s="267" t="str">
        <f>IF(H169&lt;&gt;"",VLOOKUP(H169,CTA,5,0),IF(I169&lt;&gt;"",VLOOKUP(I169,SUB,4,0),IF(J169&lt;&gt;"",VLOOKUP(J169,DIV,3,0),IF(K169&lt;&gt;"",VLOOKUP(K169,SUBDIV,2,0),""))))</f>
        <v/>
      </c>
      <c r="M169" s="268"/>
      <c r="N169" s="269"/>
      <c r="O169" s="270"/>
      <c r="P169" s="271"/>
      <c r="Q169" s="271"/>
      <c r="R169" s="38"/>
      <c r="S169" s="38"/>
      <c r="T169" s="38"/>
      <c r="U169" s="38"/>
      <c r="V169" s="38"/>
      <c r="W169" s="38"/>
      <c r="X169" s="38"/>
      <c r="Y169" s="38"/>
      <c r="Z169" s="38"/>
    </row>
    <row r="170" ht="12.75" customHeight="1">
      <c r="A170" s="38"/>
      <c r="B170" s="260"/>
      <c r="C170" s="261"/>
      <c r="D170" s="262"/>
      <c r="E170" s="263"/>
      <c r="F170" s="264"/>
      <c r="G170" s="265"/>
      <c r="H170" s="266"/>
      <c r="I170" s="266"/>
      <c r="J170" s="266"/>
      <c r="K170" s="266"/>
      <c r="L170" s="267" t="str">
        <f>IF(H170&lt;&gt;"",VLOOKUP(H170,CTA,5,0),IF(I170&lt;&gt;"",VLOOKUP(I170,SUB,4,0),IF(J170&lt;&gt;"",VLOOKUP(J170,DIV,3,0),IF(K170&lt;&gt;"",VLOOKUP(K170,SUBDIV,2,0),""))))</f>
        <v/>
      </c>
      <c r="M170" s="268"/>
      <c r="N170" s="269"/>
      <c r="O170" s="270"/>
      <c r="P170" s="271"/>
      <c r="Q170" s="271"/>
      <c r="R170" s="38"/>
      <c r="S170" s="38"/>
      <c r="T170" s="38"/>
      <c r="U170" s="38"/>
      <c r="V170" s="38"/>
      <c r="W170" s="38"/>
      <c r="X170" s="38"/>
      <c r="Y170" s="38"/>
      <c r="Z170" s="38"/>
    </row>
    <row r="171" ht="12.75" customHeight="1">
      <c r="A171" s="38"/>
      <c r="B171" s="260"/>
      <c r="C171" s="261"/>
      <c r="D171" s="262"/>
      <c r="E171" s="263"/>
      <c r="F171" s="264"/>
      <c r="G171" s="265"/>
      <c r="H171" s="266"/>
      <c r="I171" s="266"/>
      <c r="J171" s="266"/>
      <c r="K171" s="266"/>
      <c r="L171" s="267" t="str">
        <f>IF(H171&lt;&gt;"",VLOOKUP(H171,CTA,5,0),IF(I171&lt;&gt;"",VLOOKUP(I171,SUB,4,0),IF(J171&lt;&gt;"",VLOOKUP(J171,DIV,3,0),IF(K171&lt;&gt;"",VLOOKUP(K171,SUBDIV,2,0),""))))</f>
        <v/>
      </c>
      <c r="M171" s="268"/>
      <c r="N171" s="269"/>
      <c r="O171" s="270"/>
      <c r="P171" s="271"/>
      <c r="Q171" s="271"/>
      <c r="R171" s="38"/>
      <c r="S171" s="38"/>
      <c r="T171" s="38"/>
      <c r="U171" s="38"/>
      <c r="V171" s="38"/>
      <c r="W171" s="38"/>
      <c r="X171" s="38"/>
      <c r="Y171" s="38"/>
      <c r="Z171" s="38"/>
    </row>
    <row r="172" ht="12.75" customHeight="1">
      <c r="A172" s="38"/>
      <c r="B172" s="260"/>
      <c r="C172" s="261"/>
      <c r="D172" s="262"/>
      <c r="E172" s="263"/>
      <c r="F172" s="264"/>
      <c r="G172" s="265"/>
      <c r="H172" s="266"/>
      <c r="I172" s="266"/>
      <c r="J172" s="266"/>
      <c r="K172" s="266"/>
      <c r="L172" s="267" t="str">
        <f>IF(H172&lt;&gt;"",VLOOKUP(H172,CTA,5,0),IF(I172&lt;&gt;"",VLOOKUP(I172,SUB,4,0),IF(J172&lt;&gt;"",VLOOKUP(J172,DIV,3,0),IF(K172&lt;&gt;"",VLOOKUP(K172,SUBDIV,2,0),""))))</f>
        <v/>
      </c>
      <c r="M172" s="268"/>
      <c r="N172" s="269"/>
      <c r="O172" s="270"/>
      <c r="P172" s="271"/>
      <c r="Q172" s="271"/>
      <c r="R172" s="38"/>
      <c r="S172" s="38"/>
      <c r="T172" s="38"/>
      <c r="U172" s="38"/>
      <c r="V172" s="38"/>
      <c r="W172" s="38"/>
      <c r="X172" s="38"/>
      <c r="Y172" s="38"/>
      <c r="Z172" s="38"/>
    </row>
    <row r="173" ht="12.75" customHeight="1">
      <c r="A173" s="38"/>
      <c r="B173" s="260"/>
      <c r="C173" s="261"/>
      <c r="D173" s="262"/>
      <c r="E173" s="263"/>
      <c r="F173" s="264"/>
      <c r="G173" s="265"/>
      <c r="H173" s="266"/>
      <c r="I173" s="266"/>
      <c r="J173" s="266"/>
      <c r="K173" s="266"/>
      <c r="L173" s="267" t="str">
        <f>IF(H173&lt;&gt;"",VLOOKUP(H173,CTA,5,0),IF(I173&lt;&gt;"",VLOOKUP(I173,SUB,4,0),IF(J173&lt;&gt;"",VLOOKUP(J173,DIV,3,0),IF(K173&lt;&gt;"",VLOOKUP(K173,SUBDIV,2,0),""))))</f>
        <v/>
      </c>
      <c r="M173" s="268"/>
      <c r="N173" s="269"/>
      <c r="O173" s="270"/>
      <c r="P173" s="271"/>
      <c r="Q173" s="271"/>
      <c r="R173" s="38"/>
      <c r="S173" s="38"/>
      <c r="T173" s="38"/>
      <c r="U173" s="38"/>
      <c r="V173" s="38"/>
      <c r="W173" s="38"/>
      <c r="X173" s="38"/>
      <c r="Y173" s="38"/>
      <c r="Z173" s="38"/>
    </row>
    <row r="174" ht="12.75" customHeight="1">
      <c r="A174" s="38"/>
      <c r="B174" s="260"/>
      <c r="C174" s="261"/>
      <c r="D174" s="262"/>
      <c r="E174" s="263"/>
      <c r="F174" s="264"/>
      <c r="G174" s="265"/>
      <c r="H174" s="266"/>
      <c r="I174" s="266"/>
      <c r="J174" s="266"/>
      <c r="K174" s="266"/>
      <c r="L174" s="267" t="str">
        <f>IF(H174&lt;&gt;"",VLOOKUP(H174,CTA,5,0),IF(I174&lt;&gt;"",VLOOKUP(I174,SUB,4,0),IF(J174&lt;&gt;"",VLOOKUP(J174,DIV,3,0),IF(K174&lt;&gt;"",VLOOKUP(K174,SUBDIV,2,0),""))))</f>
        <v/>
      </c>
      <c r="M174" s="268"/>
      <c r="N174" s="269"/>
      <c r="O174" s="270"/>
      <c r="P174" s="271"/>
      <c r="Q174" s="271"/>
      <c r="R174" s="38"/>
      <c r="S174" s="38"/>
      <c r="T174" s="38"/>
      <c r="U174" s="38"/>
      <c r="V174" s="38"/>
      <c r="W174" s="38"/>
      <c r="X174" s="38"/>
      <c r="Y174" s="38"/>
      <c r="Z174" s="38"/>
    </row>
    <row r="175" ht="12.75" customHeight="1">
      <c r="A175" s="38"/>
      <c r="B175" s="260"/>
      <c r="C175" s="261"/>
      <c r="D175" s="262"/>
      <c r="E175" s="263"/>
      <c r="F175" s="264"/>
      <c r="G175" s="265"/>
      <c r="H175" s="266"/>
      <c r="I175" s="266"/>
      <c r="J175" s="266"/>
      <c r="K175" s="266"/>
      <c r="L175" s="267" t="str">
        <f>IF(H175&lt;&gt;"",VLOOKUP(H175,CTA,5,0),IF(I175&lt;&gt;"",VLOOKUP(I175,SUB,4,0),IF(J175&lt;&gt;"",VLOOKUP(J175,DIV,3,0),IF(K175&lt;&gt;"",VLOOKUP(K175,SUBDIV,2,0),""))))</f>
        <v/>
      </c>
      <c r="M175" s="268"/>
      <c r="N175" s="269"/>
      <c r="O175" s="270"/>
      <c r="P175" s="271"/>
      <c r="Q175" s="271"/>
      <c r="R175" s="38"/>
      <c r="S175" s="38"/>
      <c r="T175" s="38"/>
      <c r="U175" s="38"/>
      <c r="V175" s="38"/>
      <c r="W175" s="38"/>
      <c r="X175" s="38"/>
      <c r="Y175" s="38"/>
      <c r="Z175" s="38"/>
    </row>
    <row r="176" ht="12.75" customHeight="1">
      <c r="A176" s="38"/>
      <c r="B176" s="260"/>
      <c r="C176" s="261"/>
      <c r="D176" s="262"/>
      <c r="E176" s="263"/>
      <c r="F176" s="264"/>
      <c r="G176" s="265"/>
      <c r="H176" s="266"/>
      <c r="I176" s="266"/>
      <c r="J176" s="266"/>
      <c r="K176" s="266"/>
      <c r="L176" s="267" t="str">
        <f>IF(H176&lt;&gt;"",VLOOKUP(H176,CTA,5,0),IF(I176&lt;&gt;"",VLOOKUP(I176,SUB,4,0),IF(J176&lt;&gt;"",VLOOKUP(J176,DIV,3,0),IF(K176&lt;&gt;"",VLOOKUP(K176,SUBDIV,2,0),""))))</f>
        <v/>
      </c>
      <c r="M176" s="268"/>
      <c r="N176" s="269"/>
      <c r="O176" s="270"/>
      <c r="P176" s="271"/>
      <c r="Q176" s="271"/>
      <c r="R176" s="38"/>
      <c r="S176" s="38"/>
      <c r="T176" s="38"/>
      <c r="U176" s="38"/>
      <c r="V176" s="38"/>
      <c r="W176" s="38"/>
      <c r="X176" s="38"/>
      <c r="Y176" s="38"/>
      <c r="Z176" s="38"/>
    </row>
    <row r="177" ht="12.75" customHeight="1">
      <c r="A177" s="38"/>
      <c r="B177" s="260"/>
      <c r="C177" s="261"/>
      <c r="D177" s="262"/>
      <c r="E177" s="263"/>
      <c r="F177" s="264"/>
      <c r="G177" s="265"/>
      <c r="H177" s="266"/>
      <c r="I177" s="266"/>
      <c r="J177" s="266"/>
      <c r="K177" s="266"/>
      <c r="L177" s="267" t="str">
        <f>IF(H177&lt;&gt;"",VLOOKUP(H177,CTA,5,0),IF(I177&lt;&gt;"",VLOOKUP(I177,SUB,4,0),IF(J177&lt;&gt;"",VLOOKUP(J177,DIV,3,0),IF(K177&lt;&gt;"",VLOOKUP(K177,SUBDIV,2,0),""))))</f>
        <v/>
      </c>
      <c r="M177" s="268"/>
      <c r="N177" s="269"/>
      <c r="O177" s="270"/>
      <c r="P177" s="271"/>
      <c r="Q177" s="271"/>
      <c r="R177" s="38"/>
      <c r="S177" s="38"/>
      <c r="T177" s="38"/>
      <c r="U177" s="38"/>
      <c r="V177" s="38"/>
      <c r="W177" s="38"/>
      <c r="X177" s="38"/>
      <c r="Y177" s="38"/>
      <c r="Z177" s="38"/>
    </row>
    <row r="178" ht="12.75" customHeight="1">
      <c r="A178" s="38"/>
      <c r="B178" s="260"/>
      <c r="C178" s="261"/>
      <c r="D178" s="262"/>
      <c r="E178" s="263"/>
      <c r="F178" s="264"/>
      <c r="G178" s="265"/>
      <c r="H178" s="266"/>
      <c r="I178" s="266"/>
      <c r="J178" s="266"/>
      <c r="K178" s="266"/>
      <c r="L178" s="267" t="str">
        <f>IF(H178&lt;&gt;"",VLOOKUP(H178,CTA,5,0),IF(I178&lt;&gt;"",VLOOKUP(I178,SUB,4,0),IF(J178&lt;&gt;"",VLOOKUP(J178,DIV,3,0),IF(K178&lt;&gt;"",VLOOKUP(K178,SUBDIV,2,0),""))))</f>
        <v/>
      </c>
      <c r="M178" s="268"/>
      <c r="N178" s="269"/>
      <c r="O178" s="270"/>
      <c r="P178" s="271"/>
      <c r="Q178" s="271"/>
      <c r="R178" s="38"/>
      <c r="S178" s="38"/>
      <c r="T178" s="38"/>
      <c r="U178" s="38"/>
      <c r="V178" s="38"/>
      <c r="W178" s="38"/>
      <c r="X178" s="38"/>
      <c r="Y178" s="38"/>
      <c r="Z178" s="38"/>
    </row>
    <row r="179" ht="12.75" customHeight="1">
      <c r="A179" s="38"/>
      <c r="B179" s="260"/>
      <c r="C179" s="261"/>
      <c r="D179" s="262"/>
      <c r="E179" s="263"/>
      <c r="F179" s="264"/>
      <c r="G179" s="265"/>
      <c r="H179" s="266"/>
      <c r="I179" s="266"/>
      <c r="J179" s="266"/>
      <c r="K179" s="266"/>
      <c r="L179" s="267" t="str">
        <f>IF(H179&lt;&gt;"",VLOOKUP(H179,CTA,5,0),IF(I179&lt;&gt;"",VLOOKUP(I179,SUB,4,0),IF(J179&lt;&gt;"",VLOOKUP(J179,DIV,3,0),IF(K179&lt;&gt;"",VLOOKUP(K179,SUBDIV,2,0),""))))</f>
        <v/>
      </c>
      <c r="M179" s="268"/>
      <c r="N179" s="269"/>
      <c r="O179" s="270"/>
      <c r="P179" s="271"/>
      <c r="Q179" s="271"/>
      <c r="R179" s="38"/>
      <c r="S179" s="38"/>
      <c r="T179" s="38"/>
      <c r="U179" s="38"/>
      <c r="V179" s="38"/>
      <c r="W179" s="38"/>
      <c r="X179" s="38"/>
      <c r="Y179" s="38"/>
      <c r="Z179" s="38"/>
    </row>
    <row r="180" ht="12.75" customHeight="1">
      <c r="A180" s="38"/>
      <c r="B180" s="260"/>
      <c r="C180" s="261"/>
      <c r="D180" s="262"/>
      <c r="E180" s="263"/>
      <c r="F180" s="264"/>
      <c r="G180" s="265"/>
      <c r="H180" s="266"/>
      <c r="I180" s="266"/>
      <c r="J180" s="266"/>
      <c r="K180" s="266"/>
      <c r="L180" s="267" t="str">
        <f>IF(H180&lt;&gt;"",VLOOKUP(H180,CTA,5,0),IF(I180&lt;&gt;"",VLOOKUP(I180,SUB,4,0),IF(J180&lt;&gt;"",VLOOKUP(J180,DIV,3,0),IF(K180&lt;&gt;"",VLOOKUP(K180,SUBDIV,2,0),""))))</f>
        <v/>
      </c>
      <c r="M180" s="268"/>
      <c r="N180" s="269"/>
      <c r="O180" s="270"/>
      <c r="P180" s="271"/>
      <c r="Q180" s="271"/>
      <c r="R180" s="38"/>
      <c r="S180" s="38"/>
      <c r="T180" s="38"/>
      <c r="U180" s="38"/>
      <c r="V180" s="38"/>
      <c r="W180" s="38"/>
      <c r="X180" s="38"/>
      <c r="Y180" s="38"/>
      <c r="Z180" s="38"/>
    </row>
    <row r="181" ht="12.75" customHeight="1">
      <c r="A181" s="38"/>
      <c r="B181" s="260"/>
      <c r="C181" s="261"/>
      <c r="D181" s="262"/>
      <c r="E181" s="263"/>
      <c r="F181" s="264"/>
      <c r="G181" s="265"/>
      <c r="H181" s="266"/>
      <c r="I181" s="266"/>
      <c r="J181" s="266"/>
      <c r="K181" s="266"/>
      <c r="L181" s="267" t="str">
        <f>IF(H181&lt;&gt;"",VLOOKUP(H181,CTA,5,0),IF(I181&lt;&gt;"",VLOOKUP(I181,SUB,4,0),IF(J181&lt;&gt;"",VLOOKUP(J181,DIV,3,0),IF(K181&lt;&gt;"",VLOOKUP(K181,SUBDIV,2,0),""))))</f>
        <v/>
      </c>
      <c r="M181" s="268"/>
      <c r="N181" s="269"/>
      <c r="O181" s="270"/>
      <c r="P181" s="271"/>
      <c r="Q181" s="271"/>
      <c r="R181" s="38"/>
      <c r="S181" s="38"/>
      <c r="T181" s="38"/>
      <c r="U181" s="38"/>
      <c r="V181" s="38"/>
      <c r="W181" s="38"/>
      <c r="X181" s="38"/>
      <c r="Y181" s="38"/>
      <c r="Z181" s="38"/>
    </row>
    <row r="182" ht="12.75" customHeight="1">
      <c r="A182" s="38"/>
      <c r="B182" s="260"/>
      <c r="C182" s="261"/>
      <c r="D182" s="262"/>
      <c r="E182" s="263"/>
      <c r="F182" s="264"/>
      <c r="G182" s="265"/>
      <c r="H182" s="266"/>
      <c r="I182" s="266"/>
      <c r="J182" s="266"/>
      <c r="K182" s="266"/>
      <c r="L182" s="267" t="str">
        <f>IF(H182&lt;&gt;"",VLOOKUP(H182,CTA,5,0),IF(I182&lt;&gt;"",VLOOKUP(I182,SUB,4,0),IF(J182&lt;&gt;"",VLOOKUP(J182,DIV,3,0),IF(K182&lt;&gt;"",VLOOKUP(K182,SUBDIV,2,0),""))))</f>
        <v/>
      </c>
      <c r="M182" s="268"/>
      <c r="N182" s="269"/>
      <c r="O182" s="270"/>
      <c r="P182" s="271"/>
      <c r="Q182" s="271"/>
      <c r="R182" s="38"/>
      <c r="S182" s="38"/>
      <c r="T182" s="38"/>
      <c r="U182" s="38"/>
      <c r="V182" s="38"/>
      <c r="W182" s="38"/>
      <c r="X182" s="38"/>
      <c r="Y182" s="38"/>
      <c r="Z182" s="38"/>
    </row>
    <row r="183" ht="12.75" customHeight="1">
      <c r="A183" s="38"/>
      <c r="B183" s="260"/>
      <c r="C183" s="261"/>
      <c r="D183" s="262"/>
      <c r="E183" s="263"/>
      <c r="F183" s="264"/>
      <c r="G183" s="265"/>
      <c r="H183" s="266"/>
      <c r="I183" s="266"/>
      <c r="J183" s="266"/>
      <c r="K183" s="266"/>
      <c r="L183" s="267" t="str">
        <f>IF(H183&lt;&gt;"",VLOOKUP(H183,CTA,5,0),IF(I183&lt;&gt;"",VLOOKUP(I183,SUB,4,0),IF(J183&lt;&gt;"",VLOOKUP(J183,DIV,3,0),IF(K183&lt;&gt;"",VLOOKUP(K183,SUBDIV,2,0),""))))</f>
        <v/>
      </c>
      <c r="M183" s="268"/>
      <c r="N183" s="269"/>
      <c r="O183" s="270"/>
      <c r="P183" s="271"/>
      <c r="Q183" s="271"/>
      <c r="R183" s="38"/>
      <c r="S183" s="38"/>
      <c r="T183" s="38"/>
      <c r="U183" s="38"/>
      <c r="V183" s="38"/>
      <c r="W183" s="38"/>
      <c r="X183" s="38"/>
      <c r="Y183" s="38"/>
      <c r="Z183" s="38"/>
    </row>
    <row r="184" ht="12.75" customHeight="1">
      <c r="A184" s="38"/>
      <c r="B184" s="260"/>
      <c r="C184" s="261"/>
      <c r="D184" s="262"/>
      <c r="E184" s="263"/>
      <c r="F184" s="264"/>
      <c r="G184" s="265"/>
      <c r="H184" s="266"/>
      <c r="I184" s="266"/>
      <c r="J184" s="266"/>
      <c r="K184" s="266"/>
      <c r="L184" s="267" t="str">
        <f>IF(H184&lt;&gt;"",VLOOKUP(H184,CTA,5,0),IF(I184&lt;&gt;"",VLOOKUP(I184,SUB,4,0),IF(J184&lt;&gt;"",VLOOKUP(J184,DIV,3,0),IF(K184&lt;&gt;"",VLOOKUP(K184,SUBDIV,2,0),""))))</f>
        <v/>
      </c>
      <c r="M184" s="268"/>
      <c r="N184" s="269"/>
      <c r="O184" s="270"/>
      <c r="P184" s="271"/>
      <c r="Q184" s="271"/>
      <c r="R184" s="38"/>
      <c r="S184" s="38"/>
      <c r="T184" s="38"/>
      <c r="U184" s="38"/>
      <c r="V184" s="38"/>
      <c r="W184" s="38"/>
      <c r="X184" s="38"/>
      <c r="Y184" s="38"/>
      <c r="Z184" s="38"/>
    </row>
    <row r="185" ht="12.75" customHeight="1">
      <c r="A185" s="38"/>
      <c r="B185" s="260"/>
      <c r="C185" s="261"/>
      <c r="D185" s="262"/>
      <c r="E185" s="263"/>
      <c r="F185" s="264"/>
      <c r="G185" s="265"/>
      <c r="H185" s="266"/>
      <c r="I185" s="266"/>
      <c r="J185" s="266"/>
      <c r="K185" s="266"/>
      <c r="L185" s="267" t="str">
        <f>IF(H185&lt;&gt;"",VLOOKUP(H185,CTA,5,0),IF(I185&lt;&gt;"",VLOOKUP(I185,SUB,4,0),IF(J185&lt;&gt;"",VLOOKUP(J185,DIV,3,0),IF(K185&lt;&gt;"",VLOOKUP(K185,SUBDIV,2,0),""))))</f>
        <v/>
      </c>
      <c r="M185" s="268"/>
      <c r="N185" s="269"/>
      <c r="O185" s="270"/>
      <c r="P185" s="271"/>
      <c r="Q185" s="271"/>
      <c r="R185" s="38"/>
      <c r="S185" s="38"/>
      <c r="T185" s="38"/>
      <c r="U185" s="38"/>
      <c r="V185" s="38"/>
      <c r="W185" s="38"/>
      <c r="X185" s="38"/>
      <c r="Y185" s="38"/>
      <c r="Z185" s="38"/>
    </row>
    <row r="186" ht="12.75" customHeight="1">
      <c r="A186" s="38"/>
      <c r="B186" s="260"/>
      <c r="C186" s="261"/>
      <c r="D186" s="262"/>
      <c r="E186" s="263"/>
      <c r="F186" s="264"/>
      <c r="G186" s="265"/>
      <c r="H186" s="266"/>
      <c r="I186" s="266"/>
      <c r="J186" s="266"/>
      <c r="K186" s="266"/>
      <c r="L186" s="267" t="str">
        <f>IF(H186&lt;&gt;"",VLOOKUP(H186,CTA,5,0),IF(I186&lt;&gt;"",VLOOKUP(I186,SUB,4,0),IF(J186&lt;&gt;"",VLOOKUP(J186,DIV,3,0),IF(K186&lt;&gt;"",VLOOKUP(K186,SUBDIV,2,0),""))))</f>
        <v/>
      </c>
      <c r="M186" s="268"/>
      <c r="N186" s="269"/>
      <c r="O186" s="270"/>
      <c r="P186" s="271"/>
      <c r="Q186" s="271"/>
      <c r="R186" s="38"/>
      <c r="S186" s="38"/>
      <c r="T186" s="38"/>
      <c r="U186" s="38"/>
      <c r="V186" s="38"/>
      <c r="W186" s="38"/>
      <c r="X186" s="38"/>
      <c r="Y186" s="38"/>
      <c r="Z186" s="38"/>
    </row>
    <row r="187" ht="12.75" customHeight="1">
      <c r="A187" s="38"/>
      <c r="B187" s="260"/>
      <c r="C187" s="261"/>
      <c r="D187" s="262"/>
      <c r="E187" s="263"/>
      <c r="F187" s="264"/>
      <c r="G187" s="265"/>
      <c r="H187" s="266"/>
      <c r="I187" s="266"/>
      <c r="J187" s="266"/>
      <c r="K187" s="266"/>
      <c r="L187" s="267" t="str">
        <f>IF(H187&lt;&gt;"",VLOOKUP(H187,CTA,5,0),IF(I187&lt;&gt;"",VLOOKUP(I187,SUB,4,0),IF(J187&lt;&gt;"",VLOOKUP(J187,DIV,3,0),IF(K187&lt;&gt;"",VLOOKUP(K187,SUBDIV,2,0),""))))</f>
        <v/>
      </c>
      <c r="M187" s="268"/>
      <c r="N187" s="269"/>
      <c r="O187" s="270"/>
      <c r="P187" s="271"/>
      <c r="Q187" s="271"/>
      <c r="R187" s="38"/>
      <c r="S187" s="38"/>
      <c r="T187" s="38"/>
      <c r="U187" s="38"/>
      <c r="V187" s="38"/>
      <c r="W187" s="38"/>
      <c r="X187" s="38"/>
      <c r="Y187" s="38"/>
      <c r="Z187" s="38"/>
    </row>
    <row r="188" ht="12.75" customHeight="1">
      <c r="A188" s="38"/>
      <c r="B188" s="260"/>
      <c r="C188" s="261"/>
      <c r="D188" s="262"/>
      <c r="E188" s="263"/>
      <c r="F188" s="264"/>
      <c r="G188" s="265"/>
      <c r="H188" s="266"/>
      <c r="I188" s="266"/>
      <c r="J188" s="266"/>
      <c r="K188" s="266"/>
      <c r="L188" s="267" t="str">
        <f>IF(H188&lt;&gt;"",VLOOKUP(H188,CTA,5,0),IF(I188&lt;&gt;"",VLOOKUP(I188,SUB,4,0),IF(J188&lt;&gt;"",VLOOKUP(J188,DIV,3,0),IF(K188&lt;&gt;"",VLOOKUP(K188,SUBDIV,2,0),""))))</f>
        <v/>
      </c>
      <c r="M188" s="268"/>
      <c r="N188" s="269"/>
      <c r="O188" s="270"/>
      <c r="P188" s="271"/>
      <c r="Q188" s="271"/>
      <c r="R188" s="38"/>
      <c r="S188" s="38"/>
      <c r="T188" s="38"/>
      <c r="U188" s="38"/>
      <c r="V188" s="38"/>
      <c r="W188" s="38"/>
      <c r="X188" s="38"/>
      <c r="Y188" s="38"/>
      <c r="Z188" s="38"/>
    </row>
    <row r="189" ht="12.75" customHeight="1">
      <c r="A189" s="38"/>
      <c r="B189" s="260"/>
      <c r="C189" s="261"/>
      <c r="D189" s="262"/>
      <c r="E189" s="263"/>
      <c r="F189" s="264"/>
      <c r="G189" s="265"/>
      <c r="H189" s="266"/>
      <c r="I189" s="266"/>
      <c r="J189" s="266"/>
      <c r="K189" s="266"/>
      <c r="L189" s="267" t="str">
        <f>IF(H189&lt;&gt;"",VLOOKUP(H189,CTA,5,0),IF(I189&lt;&gt;"",VLOOKUP(I189,SUB,4,0),IF(J189&lt;&gt;"",VLOOKUP(J189,DIV,3,0),IF(K189&lt;&gt;"",VLOOKUP(K189,SUBDIV,2,0),""))))</f>
        <v/>
      </c>
      <c r="M189" s="268"/>
      <c r="N189" s="269"/>
      <c r="O189" s="270"/>
      <c r="P189" s="271"/>
      <c r="Q189" s="271"/>
      <c r="R189" s="38"/>
      <c r="S189" s="38"/>
      <c r="T189" s="38"/>
      <c r="U189" s="38"/>
      <c r="V189" s="38"/>
      <c r="W189" s="38"/>
      <c r="X189" s="38"/>
      <c r="Y189" s="38"/>
      <c r="Z189" s="38"/>
    </row>
    <row r="190" ht="12.75" customHeight="1">
      <c r="A190" s="38"/>
      <c r="B190" s="260"/>
      <c r="C190" s="261"/>
      <c r="D190" s="262"/>
      <c r="E190" s="263"/>
      <c r="F190" s="264"/>
      <c r="G190" s="265"/>
      <c r="H190" s="266"/>
      <c r="I190" s="266"/>
      <c r="J190" s="266"/>
      <c r="K190" s="266"/>
      <c r="L190" s="267" t="str">
        <f>IF(H190&lt;&gt;"",VLOOKUP(H190,CTA,5,0),IF(I190&lt;&gt;"",VLOOKUP(I190,SUB,4,0),IF(J190&lt;&gt;"",VLOOKUP(J190,DIV,3,0),IF(K190&lt;&gt;"",VLOOKUP(K190,SUBDIV,2,0),""))))</f>
        <v/>
      </c>
      <c r="M190" s="268"/>
      <c r="N190" s="269"/>
      <c r="O190" s="270"/>
      <c r="P190" s="271"/>
      <c r="Q190" s="271"/>
      <c r="R190" s="38"/>
      <c r="S190" s="38"/>
      <c r="T190" s="38"/>
      <c r="U190" s="38"/>
      <c r="V190" s="38"/>
      <c r="W190" s="38"/>
      <c r="X190" s="38"/>
      <c r="Y190" s="38"/>
      <c r="Z190" s="38"/>
    </row>
    <row r="191" ht="12.75" customHeight="1">
      <c r="A191" s="38"/>
      <c r="B191" s="260"/>
      <c r="C191" s="261"/>
      <c r="D191" s="262"/>
      <c r="E191" s="263"/>
      <c r="F191" s="264"/>
      <c r="G191" s="265"/>
      <c r="H191" s="266"/>
      <c r="I191" s="266"/>
      <c r="J191" s="266"/>
      <c r="K191" s="266"/>
      <c r="L191" s="267" t="str">
        <f>IF(H191&lt;&gt;"",VLOOKUP(H191,CTA,5,0),IF(I191&lt;&gt;"",VLOOKUP(I191,SUB,4,0),IF(J191&lt;&gt;"",VLOOKUP(J191,DIV,3,0),IF(K191&lt;&gt;"",VLOOKUP(K191,SUBDIV,2,0),""))))</f>
        <v/>
      </c>
      <c r="M191" s="268"/>
      <c r="N191" s="269"/>
      <c r="O191" s="270"/>
      <c r="P191" s="271"/>
      <c r="Q191" s="271"/>
      <c r="R191" s="38"/>
      <c r="S191" s="38"/>
      <c r="T191" s="38"/>
      <c r="U191" s="38"/>
      <c r="V191" s="38"/>
      <c r="W191" s="38"/>
      <c r="X191" s="38"/>
      <c r="Y191" s="38"/>
      <c r="Z191" s="38"/>
    </row>
    <row r="192" ht="12.75" customHeight="1">
      <c r="A192" s="38"/>
      <c r="B192" s="260"/>
      <c r="C192" s="261"/>
      <c r="D192" s="262"/>
      <c r="E192" s="263"/>
      <c r="F192" s="264"/>
      <c r="G192" s="265"/>
      <c r="H192" s="266"/>
      <c r="I192" s="266"/>
      <c r="J192" s="266"/>
      <c r="K192" s="266"/>
      <c r="L192" s="267" t="str">
        <f>IF(H192&lt;&gt;"",VLOOKUP(H192,CTA,5,0),IF(I192&lt;&gt;"",VLOOKUP(I192,SUB,4,0),IF(J192&lt;&gt;"",VLOOKUP(J192,DIV,3,0),IF(K192&lt;&gt;"",VLOOKUP(K192,SUBDIV,2,0),""))))</f>
        <v/>
      </c>
      <c r="M192" s="268"/>
      <c r="N192" s="269"/>
      <c r="O192" s="270"/>
      <c r="P192" s="271"/>
      <c r="Q192" s="271"/>
      <c r="R192" s="38"/>
      <c r="S192" s="38"/>
      <c r="T192" s="38"/>
      <c r="U192" s="38"/>
      <c r="V192" s="38"/>
      <c r="W192" s="38"/>
      <c r="X192" s="38"/>
      <c r="Y192" s="38"/>
      <c r="Z192" s="38"/>
    </row>
    <row r="193" ht="12.75" customHeight="1">
      <c r="A193" s="38"/>
      <c r="B193" s="260"/>
      <c r="C193" s="261"/>
      <c r="D193" s="262"/>
      <c r="E193" s="263"/>
      <c r="F193" s="264"/>
      <c r="G193" s="265"/>
      <c r="H193" s="266"/>
      <c r="I193" s="266"/>
      <c r="J193" s="266"/>
      <c r="K193" s="266"/>
      <c r="L193" s="267" t="str">
        <f>IF(H193&lt;&gt;"",VLOOKUP(H193,CTA,5,0),IF(I193&lt;&gt;"",VLOOKUP(I193,SUB,4,0),IF(J193&lt;&gt;"",VLOOKUP(J193,DIV,3,0),IF(K193&lt;&gt;"",VLOOKUP(K193,SUBDIV,2,0),""))))</f>
        <v/>
      </c>
      <c r="M193" s="268"/>
      <c r="N193" s="269"/>
      <c r="O193" s="270"/>
      <c r="P193" s="271"/>
      <c r="Q193" s="271"/>
      <c r="R193" s="38"/>
      <c r="S193" s="38"/>
      <c r="T193" s="38"/>
      <c r="U193" s="38"/>
      <c r="V193" s="38"/>
      <c r="W193" s="38"/>
      <c r="X193" s="38"/>
      <c r="Y193" s="38"/>
      <c r="Z193" s="38"/>
    </row>
    <row r="194" ht="12.75" customHeight="1">
      <c r="A194" s="38"/>
      <c r="B194" s="260"/>
      <c r="C194" s="261"/>
      <c r="D194" s="262"/>
      <c r="E194" s="263"/>
      <c r="F194" s="264"/>
      <c r="G194" s="265"/>
      <c r="H194" s="266"/>
      <c r="I194" s="266"/>
      <c r="J194" s="266"/>
      <c r="K194" s="266"/>
      <c r="L194" s="267" t="str">
        <f>IF(H194&lt;&gt;"",VLOOKUP(H194,CTA,5,0),IF(I194&lt;&gt;"",VLOOKUP(I194,SUB,4,0),IF(J194&lt;&gt;"",VLOOKUP(J194,DIV,3,0),IF(K194&lt;&gt;"",VLOOKUP(K194,SUBDIV,2,0),""))))</f>
        <v/>
      </c>
      <c r="M194" s="268"/>
      <c r="N194" s="269"/>
      <c r="O194" s="270"/>
      <c r="P194" s="271"/>
      <c r="Q194" s="271"/>
      <c r="R194" s="38"/>
      <c r="S194" s="38"/>
      <c r="T194" s="38"/>
      <c r="U194" s="38"/>
      <c r="V194" s="38"/>
      <c r="W194" s="38"/>
      <c r="X194" s="38"/>
      <c r="Y194" s="38"/>
      <c r="Z194" s="38"/>
    </row>
    <row r="195" ht="12.75" customHeight="1">
      <c r="A195" s="38"/>
      <c r="B195" s="260"/>
      <c r="C195" s="261"/>
      <c r="D195" s="262"/>
      <c r="E195" s="263"/>
      <c r="F195" s="264"/>
      <c r="G195" s="265"/>
      <c r="H195" s="266"/>
      <c r="I195" s="266"/>
      <c r="J195" s="266"/>
      <c r="K195" s="266"/>
      <c r="L195" s="267" t="str">
        <f>IF(H195&lt;&gt;"",VLOOKUP(H195,CTA,5,0),IF(I195&lt;&gt;"",VLOOKUP(I195,SUB,4,0),IF(J195&lt;&gt;"",VLOOKUP(J195,DIV,3,0),IF(K195&lt;&gt;"",VLOOKUP(K195,SUBDIV,2,0),""))))</f>
        <v/>
      </c>
      <c r="M195" s="268"/>
      <c r="N195" s="269"/>
      <c r="O195" s="270"/>
      <c r="P195" s="271"/>
      <c r="Q195" s="271"/>
      <c r="R195" s="38"/>
      <c r="S195" s="38"/>
      <c r="T195" s="38"/>
      <c r="U195" s="38"/>
      <c r="V195" s="38"/>
      <c r="W195" s="38"/>
      <c r="X195" s="38"/>
      <c r="Y195" s="38"/>
      <c r="Z195" s="38"/>
    </row>
    <row r="196" ht="12.75" customHeight="1">
      <c r="A196" s="38"/>
      <c r="B196" s="260"/>
      <c r="C196" s="261"/>
      <c r="D196" s="262"/>
      <c r="E196" s="263"/>
      <c r="F196" s="264"/>
      <c r="G196" s="265"/>
      <c r="H196" s="266"/>
      <c r="I196" s="266"/>
      <c r="J196" s="266"/>
      <c r="K196" s="266"/>
      <c r="L196" s="267" t="str">
        <f>IF(H196&lt;&gt;"",VLOOKUP(H196,CTA,5,0),IF(I196&lt;&gt;"",VLOOKUP(I196,SUB,4,0),IF(J196&lt;&gt;"",VLOOKUP(J196,DIV,3,0),IF(K196&lt;&gt;"",VLOOKUP(K196,SUBDIV,2,0),""))))</f>
        <v/>
      </c>
      <c r="M196" s="268"/>
      <c r="N196" s="269"/>
      <c r="O196" s="270"/>
      <c r="P196" s="271"/>
      <c r="Q196" s="271"/>
      <c r="R196" s="38"/>
      <c r="S196" s="38"/>
      <c r="T196" s="38"/>
      <c r="U196" s="38"/>
      <c r="V196" s="38"/>
      <c r="W196" s="38"/>
      <c r="X196" s="38"/>
      <c r="Y196" s="38"/>
      <c r="Z196" s="38"/>
    </row>
    <row r="197" ht="12.75" customHeight="1">
      <c r="A197" s="38"/>
      <c r="B197" s="260"/>
      <c r="C197" s="261"/>
      <c r="D197" s="262"/>
      <c r="E197" s="263"/>
      <c r="F197" s="264"/>
      <c r="G197" s="265"/>
      <c r="H197" s="266"/>
      <c r="I197" s="266"/>
      <c r="J197" s="266"/>
      <c r="K197" s="266"/>
      <c r="L197" s="267" t="str">
        <f>IF(H197&lt;&gt;"",VLOOKUP(H197,CTA,5,0),IF(I197&lt;&gt;"",VLOOKUP(I197,SUB,4,0),IF(J197&lt;&gt;"",VLOOKUP(J197,DIV,3,0),IF(K197&lt;&gt;"",VLOOKUP(K197,SUBDIV,2,0),""))))</f>
        <v/>
      </c>
      <c r="M197" s="268"/>
      <c r="N197" s="269"/>
      <c r="O197" s="270"/>
      <c r="P197" s="271"/>
      <c r="Q197" s="271"/>
      <c r="R197" s="38"/>
      <c r="S197" s="38"/>
      <c r="T197" s="38"/>
      <c r="U197" s="38"/>
      <c r="V197" s="38"/>
      <c r="W197" s="38"/>
      <c r="X197" s="38"/>
      <c r="Y197" s="38"/>
      <c r="Z197" s="38"/>
    </row>
    <row r="198" ht="12.75" customHeight="1">
      <c r="A198" s="38"/>
      <c r="B198" s="260"/>
      <c r="C198" s="261"/>
      <c r="D198" s="262"/>
      <c r="E198" s="263"/>
      <c r="F198" s="264"/>
      <c r="G198" s="265"/>
      <c r="H198" s="266"/>
      <c r="I198" s="266"/>
      <c r="J198" s="266"/>
      <c r="K198" s="266"/>
      <c r="L198" s="267" t="str">
        <f>IF(H198&lt;&gt;"",VLOOKUP(H198,CTA,5,0),IF(I198&lt;&gt;"",VLOOKUP(I198,SUB,4,0),IF(J198&lt;&gt;"",VLOOKUP(J198,DIV,3,0),IF(K198&lt;&gt;"",VLOOKUP(K198,SUBDIV,2,0),""))))</f>
        <v/>
      </c>
      <c r="M198" s="268"/>
      <c r="N198" s="269"/>
      <c r="O198" s="270"/>
      <c r="P198" s="271"/>
      <c r="Q198" s="271"/>
      <c r="R198" s="38"/>
      <c r="S198" s="38"/>
      <c r="T198" s="38"/>
      <c r="U198" s="38"/>
      <c r="V198" s="38"/>
      <c r="W198" s="38"/>
      <c r="X198" s="38"/>
      <c r="Y198" s="38"/>
      <c r="Z198" s="38"/>
    </row>
    <row r="199" ht="12.75" customHeight="1">
      <c r="A199" s="38"/>
      <c r="B199" s="260"/>
      <c r="C199" s="261"/>
      <c r="D199" s="262"/>
      <c r="E199" s="263"/>
      <c r="F199" s="264"/>
      <c r="G199" s="265"/>
      <c r="H199" s="266"/>
      <c r="I199" s="266"/>
      <c r="J199" s="266"/>
      <c r="K199" s="266"/>
      <c r="L199" s="267" t="str">
        <f>IF(H199&lt;&gt;"",VLOOKUP(H199,CTA,5,0),IF(I199&lt;&gt;"",VLOOKUP(I199,SUB,4,0),IF(J199&lt;&gt;"",VLOOKUP(J199,DIV,3,0),IF(K199&lt;&gt;"",VLOOKUP(K199,SUBDIV,2,0),""))))</f>
        <v/>
      </c>
      <c r="M199" s="268"/>
      <c r="N199" s="269"/>
      <c r="O199" s="270"/>
      <c r="P199" s="271"/>
      <c r="Q199" s="271"/>
      <c r="R199" s="38"/>
      <c r="S199" s="38"/>
      <c r="T199" s="38"/>
      <c r="U199" s="38"/>
      <c r="V199" s="38"/>
      <c r="W199" s="38"/>
      <c r="X199" s="38"/>
      <c r="Y199" s="38"/>
      <c r="Z199" s="38"/>
    </row>
    <row r="200" ht="12.75" customHeight="1">
      <c r="A200" s="38"/>
      <c r="B200" s="260"/>
      <c r="C200" s="261"/>
      <c r="D200" s="262"/>
      <c r="E200" s="263"/>
      <c r="F200" s="264"/>
      <c r="G200" s="265"/>
      <c r="H200" s="266"/>
      <c r="I200" s="266"/>
      <c r="J200" s="266"/>
      <c r="K200" s="266"/>
      <c r="L200" s="267" t="str">
        <f>IF(H200&lt;&gt;"",VLOOKUP(H200,CTA,5,0),IF(I200&lt;&gt;"",VLOOKUP(I200,SUB,4,0),IF(J200&lt;&gt;"",VLOOKUP(J200,DIV,3,0),IF(K200&lt;&gt;"",VLOOKUP(K200,SUBDIV,2,0),""))))</f>
        <v/>
      </c>
      <c r="M200" s="268"/>
      <c r="N200" s="269"/>
      <c r="O200" s="270"/>
      <c r="P200" s="271"/>
      <c r="Q200" s="271"/>
      <c r="R200" s="38"/>
      <c r="S200" s="38"/>
      <c r="T200" s="38"/>
      <c r="U200" s="38"/>
      <c r="V200" s="38"/>
      <c r="W200" s="38"/>
      <c r="X200" s="38"/>
      <c r="Y200" s="38"/>
      <c r="Z200" s="38"/>
    </row>
    <row r="201" ht="12.75" customHeight="1">
      <c r="A201" s="38"/>
      <c r="B201" s="260"/>
      <c r="C201" s="261"/>
      <c r="D201" s="262"/>
      <c r="E201" s="263"/>
      <c r="F201" s="264"/>
      <c r="G201" s="265"/>
      <c r="H201" s="266"/>
      <c r="I201" s="266"/>
      <c r="J201" s="266"/>
      <c r="K201" s="266"/>
      <c r="L201" s="267" t="str">
        <f>IF(H201&lt;&gt;"",VLOOKUP(H201,CTA,5,0),IF(I201&lt;&gt;"",VLOOKUP(I201,SUB,4,0),IF(J201&lt;&gt;"",VLOOKUP(J201,DIV,3,0),IF(K201&lt;&gt;"",VLOOKUP(K201,SUBDIV,2,0),""))))</f>
        <v/>
      </c>
      <c r="M201" s="268"/>
      <c r="N201" s="269"/>
      <c r="O201" s="270"/>
      <c r="P201" s="271"/>
      <c r="Q201" s="271"/>
      <c r="R201" s="38"/>
      <c r="S201" s="38"/>
      <c r="T201" s="38"/>
      <c r="U201" s="38"/>
      <c r="V201" s="38"/>
      <c r="W201" s="38"/>
      <c r="X201" s="38"/>
      <c r="Y201" s="38"/>
      <c r="Z201" s="38"/>
    </row>
    <row r="202" ht="12.75" customHeight="1">
      <c r="A202" s="38"/>
      <c r="B202" s="260"/>
      <c r="C202" s="261"/>
      <c r="D202" s="262"/>
      <c r="E202" s="263"/>
      <c r="F202" s="264"/>
      <c r="G202" s="265"/>
      <c r="H202" s="266"/>
      <c r="I202" s="266"/>
      <c r="J202" s="266"/>
      <c r="K202" s="266"/>
      <c r="L202" s="267" t="str">
        <f>IF(H202&lt;&gt;"",VLOOKUP(H202,CTA,5,0),IF(I202&lt;&gt;"",VLOOKUP(I202,SUB,4,0),IF(J202&lt;&gt;"",VLOOKUP(J202,DIV,3,0),IF(K202&lt;&gt;"",VLOOKUP(K202,SUBDIV,2,0),""))))</f>
        <v/>
      </c>
      <c r="M202" s="268"/>
      <c r="N202" s="269"/>
      <c r="O202" s="270"/>
      <c r="P202" s="271"/>
      <c r="Q202" s="271"/>
      <c r="R202" s="38"/>
      <c r="S202" s="38"/>
      <c r="T202" s="38"/>
      <c r="U202" s="38"/>
      <c r="V202" s="38"/>
      <c r="W202" s="38"/>
      <c r="X202" s="38"/>
      <c r="Y202" s="38"/>
      <c r="Z202" s="38"/>
    </row>
    <row r="203" ht="12.75" customHeight="1">
      <c r="A203" s="38"/>
      <c r="B203" s="260"/>
      <c r="C203" s="261"/>
      <c r="D203" s="262"/>
      <c r="E203" s="263"/>
      <c r="F203" s="264"/>
      <c r="G203" s="265"/>
      <c r="H203" s="266"/>
      <c r="I203" s="266"/>
      <c r="J203" s="266"/>
      <c r="K203" s="266"/>
      <c r="L203" s="267" t="str">
        <f>IF(H203&lt;&gt;"",VLOOKUP(H203,CTA,5,0),IF(I203&lt;&gt;"",VLOOKUP(I203,SUB,4,0),IF(J203&lt;&gt;"",VLOOKUP(J203,DIV,3,0),IF(K203&lt;&gt;"",VLOOKUP(K203,SUBDIV,2,0),""))))</f>
        <v/>
      </c>
      <c r="M203" s="268"/>
      <c r="N203" s="269"/>
      <c r="O203" s="270"/>
      <c r="P203" s="271"/>
      <c r="Q203" s="271"/>
      <c r="R203" s="38"/>
      <c r="S203" s="38"/>
      <c r="T203" s="38"/>
      <c r="U203" s="38"/>
      <c r="V203" s="38"/>
      <c r="W203" s="38"/>
      <c r="X203" s="38"/>
      <c r="Y203" s="38"/>
      <c r="Z203" s="38"/>
    </row>
    <row r="204" ht="12.75" customHeight="1">
      <c r="A204" s="38"/>
      <c r="B204" s="260"/>
      <c r="C204" s="261"/>
      <c r="D204" s="262"/>
      <c r="E204" s="263"/>
      <c r="F204" s="264"/>
      <c r="G204" s="265"/>
      <c r="H204" s="266"/>
      <c r="I204" s="266"/>
      <c r="J204" s="266"/>
      <c r="K204" s="266"/>
      <c r="L204" s="267" t="str">
        <f>IF(H204&lt;&gt;"",VLOOKUP(H204,CTA,5,0),IF(I204&lt;&gt;"",VLOOKUP(I204,SUB,4,0),IF(J204&lt;&gt;"",VLOOKUP(J204,DIV,3,0),IF(K204&lt;&gt;"",VLOOKUP(K204,SUBDIV,2,0),""))))</f>
        <v/>
      </c>
      <c r="M204" s="268"/>
      <c r="N204" s="269"/>
      <c r="O204" s="270"/>
      <c r="P204" s="271"/>
      <c r="Q204" s="271"/>
      <c r="R204" s="38"/>
      <c r="S204" s="38"/>
      <c r="T204" s="38"/>
      <c r="U204" s="38"/>
      <c r="V204" s="38"/>
      <c r="W204" s="38"/>
      <c r="X204" s="38"/>
      <c r="Y204" s="38"/>
      <c r="Z204" s="38"/>
    </row>
    <row r="205" ht="12.75" customHeight="1">
      <c r="A205" s="38"/>
      <c r="B205" s="260"/>
      <c r="C205" s="261"/>
      <c r="D205" s="262"/>
      <c r="E205" s="263"/>
      <c r="F205" s="264"/>
      <c r="G205" s="265"/>
      <c r="H205" s="266"/>
      <c r="I205" s="266"/>
      <c r="J205" s="266"/>
      <c r="K205" s="266"/>
      <c r="L205" s="267" t="str">
        <f>IF(H205&lt;&gt;"",VLOOKUP(H205,CTA,5,0),IF(I205&lt;&gt;"",VLOOKUP(I205,SUB,4,0),IF(J205&lt;&gt;"",VLOOKUP(J205,DIV,3,0),IF(K205&lt;&gt;"",VLOOKUP(K205,SUBDIV,2,0),""))))</f>
        <v/>
      </c>
      <c r="M205" s="268"/>
      <c r="N205" s="269"/>
      <c r="O205" s="270"/>
      <c r="P205" s="271"/>
      <c r="Q205" s="271"/>
      <c r="R205" s="38"/>
      <c r="S205" s="38"/>
      <c r="T205" s="38"/>
      <c r="U205" s="38"/>
      <c r="V205" s="38"/>
      <c r="W205" s="38"/>
      <c r="X205" s="38"/>
      <c r="Y205" s="38"/>
      <c r="Z205" s="38"/>
    </row>
    <row r="206" ht="12.75" customHeight="1">
      <c r="A206" s="38"/>
      <c r="B206" s="260"/>
      <c r="C206" s="261"/>
      <c r="D206" s="262"/>
      <c r="E206" s="263"/>
      <c r="F206" s="264"/>
      <c r="G206" s="265"/>
      <c r="H206" s="266"/>
      <c r="I206" s="266"/>
      <c r="J206" s="266"/>
      <c r="K206" s="266"/>
      <c r="L206" s="267" t="str">
        <f>IF(H206&lt;&gt;"",VLOOKUP(H206,CTA,5,0),IF(I206&lt;&gt;"",VLOOKUP(I206,SUB,4,0),IF(J206&lt;&gt;"",VLOOKUP(J206,DIV,3,0),IF(K206&lt;&gt;"",VLOOKUP(K206,SUBDIV,2,0),""))))</f>
        <v/>
      </c>
      <c r="M206" s="268"/>
      <c r="N206" s="269"/>
      <c r="O206" s="270"/>
      <c r="P206" s="271"/>
      <c r="Q206" s="271"/>
      <c r="R206" s="38"/>
      <c r="S206" s="38"/>
      <c r="T206" s="38"/>
      <c r="U206" s="38"/>
      <c r="V206" s="38"/>
      <c r="W206" s="38"/>
      <c r="X206" s="38"/>
      <c r="Y206" s="38"/>
      <c r="Z206" s="38"/>
    </row>
    <row r="207" ht="12.75" customHeight="1">
      <c r="A207" s="38"/>
      <c r="B207" s="260"/>
      <c r="C207" s="261"/>
      <c r="D207" s="262"/>
      <c r="E207" s="263"/>
      <c r="F207" s="264"/>
      <c r="G207" s="265"/>
      <c r="H207" s="266"/>
      <c r="I207" s="266"/>
      <c r="J207" s="266"/>
      <c r="K207" s="266"/>
      <c r="L207" s="267" t="str">
        <f>IF(H207&lt;&gt;"",VLOOKUP(H207,CTA,5,0),IF(I207&lt;&gt;"",VLOOKUP(I207,SUB,4,0),IF(J207&lt;&gt;"",VLOOKUP(J207,DIV,3,0),IF(K207&lt;&gt;"",VLOOKUP(K207,SUBDIV,2,0),""))))</f>
        <v/>
      </c>
      <c r="M207" s="268"/>
      <c r="N207" s="269"/>
      <c r="O207" s="270"/>
      <c r="P207" s="271"/>
      <c r="Q207" s="271"/>
      <c r="R207" s="38"/>
      <c r="S207" s="38"/>
      <c r="T207" s="38"/>
      <c r="U207" s="38"/>
      <c r="V207" s="38"/>
      <c r="W207" s="38"/>
      <c r="X207" s="38"/>
      <c r="Y207" s="38"/>
      <c r="Z207" s="38"/>
    </row>
    <row r="208" ht="12.75" customHeight="1">
      <c r="A208" s="38"/>
      <c r="B208" s="299"/>
      <c r="C208" s="300"/>
      <c r="D208" s="301"/>
      <c r="E208" s="302"/>
      <c r="F208" s="303"/>
      <c r="G208" s="304"/>
      <c r="H208" s="305"/>
      <c r="I208" s="305"/>
      <c r="J208" s="305"/>
      <c r="K208" s="305"/>
      <c r="L208" s="306" t="str">
        <f>IF(H208&lt;&gt;"",VLOOKUP(H208,CTA,5,0),IF(I208&lt;&gt;"",VLOOKUP(I208,SUB,4,0),IF(J208&lt;&gt;"",VLOOKUP(J208,DIV,3,0),IF(K208&lt;&gt;"",VLOOKUP(K208,SUBDIV,2,0),""))))</f>
        <v/>
      </c>
      <c r="M208" s="307"/>
      <c r="N208" s="308"/>
      <c r="O208" s="309"/>
      <c r="P208" s="310"/>
      <c r="Q208" s="310"/>
      <c r="R208" s="38"/>
      <c r="S208" s="38"/>
      <c r="T208" s="38"/>
      <c r="U208" s="38"/>
      <c r="V208" s="38"/>
      <c r="W208" s="38"/>
      <c r="X208" s="38"/>
      <c r="Y208" s="38"/>
      <c r="Z208" s="38"/>
    </row>
    <row r="209" ht="12.75" customHeight="1">
      <c r="A209" s="38"/>
      <c r="B209" s="311"/>
      <c r="C209" s="312"/>
      <c r="D209" s="313"/>
      <c r="E209" s="314"/>
      <c r="F209" s="315"/>
      <c r="G209" s="316"/>
      <c r="H209" s="317"/>
      <c r="I209" s="317"/>
      <c r="J209" s="317"/>
      <c r="K209" s="317"/>
      <c r="L209" s="292" t="str">
        <f>IF(H209&lt;&gt;"",VLOOKUP(H209,CTA,5,0),IF(I209&lt;&gt;"",VLOOKUP(I209,SUB,4,0),IF(J209&lt;&gt;"",VLOOKUP(J209,DIV,3,0),IF(K209&lt;&gt;"",VLOOKUP(K209,SUBDIV,2,0),""))))</f>
        <v/>
      </c>
      <c r="M209" s="318"/>
      <c r="N209" s="319"/>
      <c r="O209" s="320"/>
      <c r="P209" s="321"/>
      <c r="Q209" s="321"/>
      <c r="R209" s="38"/>
      <c r="S209" s="38"/>
      <c r="T209" s="38"/>
      <c r="U209" s="38"/>
      <c r="V209" s="38"/>
      <c r="W209" s="38"/>
      <c r="X209" s="38"/>
      <c r="Y209" s="38"/>
      <c r="Z209" s="38"/>
    </row>
    <row r="210" ht="12.75" customHeight="1">
      <c r="A210" s="38"/>
      <c r="B210" s="311"/>
      <c r="C210" s="312"/>
      <c r="D210" s="313"/>
      <c r="E210" s="314"/>
      <c r="F210" s="315"/>
      <c r="G210" s="316"/>
      <c r="H210" s="317"/>
      <c r="I210" s="317"/>
      <c r="J210" s="317"/>
      <c r="K210" s="317"/>
      <c r="L210" s="267" t="str">
        <f>IF(H210&lt;&gt;"",VLOOKUP(H210,CTA,5,0),IF(I210&lt;&gt;"",VLOOKUP(I210,SUB,4,0),IF(J210&lt;&gt;"",VLOOKUP(J210,DIV,3,0),IF(K210&lt;&gt;"",VLOOKUP(K210,SUBDIV,2,0),""))))</f>
        <v/>
      </c>
      <c r="M210" s="322"/>
      <c r="N210" s="319"/>
      <c r="O210" s="320"/>
      <c r="P210" s="321"/>
      <c r="Q210" s="321"/>
      <c r="R210" s="38"/>
      <c r="S210" s="38"/>
      <c r="T210" s="38"/>
      <c r="U210" s="38"/>
      <c r="V210" s="38"/>
      <c r="W210" s="38"/>
      <c r="X210" s="38"/>
      <c r="Y210" s="38"/>
      <c r="Z210" s="38"/>
    </row>
    <row r="211" ht="12.75" customHeight="1">
      <c r="A211" s="38"/>
      <c r="B211" s="311"/>
      <c r="C211" s="312"/>
      <c r="D211" s="313"/>
      <c r="E211" s="314"/>
      <c r="F211" s="315"/>
      <c r="G211" s="316"/>
      <c r="H211" s="317"/>
      <c r="I211" s="317"/>
      <c r="J211" s="317"/>
      <c r="K211" s="317"/>
      <c r="L211" s="267" t="str">
        <f>IF(H211&lt;&gt;"",VLOOKUP(H211,CTA,5,0),IF(I211&lt;&gt;"",VLOOKUP(I211,SUB,4,0),IF(J211&lt;&gt;"",VLOOKUP(J211,DIV,3,0),IF(K211&lt;&gt;"",VLOOKUP(K211,SUBDIV,2,0),""))))</f>
        <v/>
      </c>
      <c r="M211" s="322"/>
      <c r="N211" s="319"/>
      <c r="O211" s="320"/>
      <c r="P211" s="321"/>
      <c r="Q211" s="321"/>
      <c r="R211" s="38"/>
      <c r="S211" s="38"/>
      <c r="T211" s="38"/>
      <c r="U211" s="38"/>
      <c r="V211" s="38"/>
      <c r="W211" s="38"/>
      <c r="X211" s="38"/>
      <c r="Y211" s="38"/>
      <c r="Z211" s="38"/>
    </row>
    <row r="212" ht="12.75" customHeight="1">
      <c r="A212" s="38"/>
      <c r="B212" s="311"/>
      <c r="C212" s="312"/>
      <c r="D212" s="313"/>
      <c r="E212" s="314"/>
      <c r="F212" s="315"/>
      <c r="G212" s="316"/>
      <c r="H212" s="317"/>
      <c r="I212" s="317"/>
      <c r="J212" s="317"/>
      <c r="K212" s="317"/>
      <c r="L212" s="267" t="str">
        <f>IF(H212&lt;&gt;"",VLOOKUP(H212,CTA,5,0),IF(I212&lt;&gt;"",VLOOKUP(I212,SUB,4,0),IF(J212&lt;&gt;"",VLOOKUP(J212,DIV,3,0),IF(K212&lt;&gt;"",VLOOKUP(K212,SUBDIV,2,0),""))))</f>
        <v/>
      </c>
      <c r="M212" s="322"/>
      <c r="N212" s="319"/>
      <c r="O212" s="320"/>
      <c r="P212" s="321"/>
      <c r="Q212" s="321"/>
      <c r="R212" s="38"/>
      <c r="S212" s="38"/>
      <c r="T212" s="38"/>
      <c r="U212" s="38"/>
      <c r="V212" s="38"/>
      <c r="W212" s="38"/>
      <c r="X212" s="38"/>
      <c r="Y212" s="38"/>
      <c r="Z212" s="38"/>
    </row>
    <row r="213" ht="12.75" customHeight="1">
      <c r="A213" s="38"/>
      <c r="B213" s="311"/>
      <c r="C213" s="312"/>
      <c r="D213" s="313"/>
      <c r="E213" s="314"/>
      <c r="F213" s="315"/>
      <c r="G213" s="316"/>
      <c r="H213" s="317"/>
      <c r="I213" s="317"/>
      <c r="J213" s="317"/>
      <c r="K213" s="317"/>
      <c r="L213" s="267" t="str">
        <f>IF(H213&lt;&gt;"",VLOOKUP(H213,CTA,5,0),IF(I213&lt;&gt;"",VLOOKUP(I213,SUB,4,0),IF(J213&lt;&gt;"",VLOOKUP(J213,DIV,3,0),IF(K213&lt;&gt;"",VLOOKUP(K213,SUBDIV,2,0),""))))</f>
        <v/>
      </c>
      <c r="M213" s="322"/>
      <c r="N213" s="319"/>
      <c r="O213" s="320"/>
      <c r="P213" s="321"/>
      <c r="Q213" s="321"/>
      <c r="R213" s="38"/>
      <c r="S213" s="38"/>
      <c r="T213" s="38"/>
      <c r="U213" s="38"/>
      <c r="V213" s="38"/>
      <c r="W213" s="38"/>
      <c r="X213" s="38"/>
      <c r="Y213" s="38"/>
      <c r="Z213" s="38"/>
    </row>
    <row r="214" ht="12.75" customHeight="1">
      <c r="A214" s="38"/>
      <c r="B214" s="311"/>
      <c r="C214" s="312"/>
      <c r="D214" s="313"/>
      <c r="E214" s="314"/>
      <c r="F214" s="315"/>
      <c r="G214" s="316"/>
      <c r="H214" s="317"/>
      <c r="I214" s="317"/>
      <c r="J214" s="317"/>
      <c r="K214" s="317"/>
      <c r="L214" s="267" t="str">
        <f>IF(H214&lt;&gt;"",VLOOKUP(H214,CTA,5,0),IF(I214&lt;&gt;"",VLOOKUP(I214,SUB,4,0),IF(J214&lt;&gt;"",VLOOKUP(J214,DIV,3,0),IF(K214&lt;&gt;"",VLOOKUP(K214,SUBDIV,2,0),""))))</f>
        <v/>
      </c>
      <c r="M214" s="322"/>
      <c r="N214" s="319"/>
      <c r="O214" s="320"/>
      <c r="P214" s="321"/>
      <c r="Q214" s="321"/>
      <c r="R214" s="38"/>
      <c r="S214" s="38"/>
      <c r="T214" s="38"/>
      <c r="U214" s="38"/>
      <c r="V214" s="38"/>
      <c r="W214" s="38"/>
      <c r="X214" s="38"/>
      <c r="Y214" s="38"/>
      <c r="Z214" s="38"/>
    </row>
    <row r="215" ht="12.75" customHeight="1">
      <c r="A215" s="38"/>
      <c r="B215" s="311"/>
      <c r="C215" s="312"/>
      <c r="D215" s="313"/>
      <c r="E215" s="314"/>
      <c r="F215" s="315"/>
      <c r="G215" s="316"/>
      <c r="H215" s="317"/>
      <c r="I215" s="317"/>
      <c r="J215" s="317"/>
      <c r="K215" s="317"/>
      <c r="L215" s="267" t="str">
        <f>IF(H215&lt;&gt;"",VLOOKUP(H215,CTA,5,0),IF(I215&lt;&gt;"",VLOOKUP(I215,SUB,4,0),IF(J215&lt;&gt;"",VLOOKUP(J215,DIV,3,0),IF(K215&lt;&gt;"",VLOOKUP(K215,SUBDIV,2,0),""))))</f>
        <v/>
      </c>
      <c r="M215" s="322"/>
      <c r="N215" s="319"/>
      <c r="O215" s="320"/>
      <c r="P215" s="321"/>
      <c r="Q215" s="321"/>
      <c r="R215" s="38"/>
      <c r="S215" s="38"/>
      <c r="T215" s="38"/>
      <c r="U215" s="38"/>
      <c r="V215" s="38"/>
      <c r="W215" s="38"/>
      <c r="X215" s="38"/>
      <c r="Y215" s="38"/>
      <c r="Z215" s="38"/>
    </row>
    <row r="216" ht="12.75" customHeight="1">
      <c r="A216" s="38"/>
      <c r="B216" s="311"/>
      <c r="C216" s="312"/>
      <c r="D216" s="313"/>
      <c r="E216" s="314"/>
      <c r="F216" s="315"/>
      <c r="G216" s="316"/>
      <c r="H216" s="317"/>
      <c r="I216" s="317"/>
      <c r="J216" s="317"/>
      <c r="K216" s="317"/>
      <c r="L216" s="267" t="str">
        <f>IF(H216&lt;&gt;"",VLOOKUP(H216,CTA,5,0),IF(I216&lt;&gt;"",VLOOKUP(I216,SUB,4,0),IF(J216&lt;&gt;"",VLOOKUP(J216,DIV,3,0),IF(K216&lt;&gt;"",VLOOKUP(K216,SUBDIV,2,0),""))))</f>
        <v/>
      </c>
      <c r="M216" s="322"/>
      <c r="N216" s="319"/>
      <c r="O216" s="320"/>
      <c r="P216" s="321"/>
      <c r="Q216" s="321"/>
      <c r="R216" s="38"/>
      <c r="S216" s="38"/>
      <c r="T216" s="38"/>
      <c r="U216" s="38"/>
      <c r="V216" s="38"/>
      <c r="W216" s="38"/>
      <c r="X216" s="38"/>
      <c r="Y216" s="38"/>
      <c r="Z216" s="38"/>
    </row>
    <row r="217" ht="12.75" customHeight="1">
      <c r="A217" s="38"/>
      <c r="B217" s="299"/>
      <c r="C217" s="300"/>
      <c r="D217" s="301"/>
      <c r="E217" s="302"/>
      <c r="F217" s="303"/>
      <c r="G217" s="304"/>
      <c r="H217" s="305"/>
      <c r="I217" s="305"/>
      <c r="J217" s="305"/>
      <c r="K217" s="305"/>
      <c r="L217" s="323" t="str">
        <f>IF(H217&lt;&gt;"",VLOOKUP(H217,CTA,5,0),IF(I217&lt;&gt;"",VLOOKUP(I217,SUB,4,0),IF(J217&lt;&gt;"",VLOOKUP(J217,DIV,3,0),IF(K217&lt;&gt;"",VLOOKUP(K217,SUBDIV,2,0),""))))</f>
        <v/>
      </c>
      <c r="M217" s="324"/>
      <c r="N217" s="308"/>
      <c r="O217" s="309"/>
      <c r="P217" s="310"/>
      <c r="Q217" s="310"/>
      <c r="R217" s="38"/>
      <c r="S217" s="38"/>
      <c r="T217" s="38"/>
      <c r="U217" s="38"/>
      <c r="V217" s="38"/>
      <c r="W217" s="38"/>
      <c r="X217" s="38"/>
      <c r="Y217" s="38"/>
      <c r="Z217" s="38"/>
    </row>
    <row r="218" ht="12.75" customHeight="1">
      <c r="A218" s="38"/>
      <c r="B218" s="325"/>
      <c r="C218" s="326"/>
      <c r="D218" s="327"/>
      <c r="E218" s="328"/>
      <c r="F218" s="329"/>
      <c r="G218" s="330"/>
      <c r="H218" s="331"/>
      <c r="I218" s="331"/>
      <c r="J218" s="331"/>
      <c r="K218" s="331"/>
      <c r="L218" s="332" t="str">
        <f>IF(H218&lt;&gt;"",VLOOKUP(H218,CTA,5,0),IF(I218&lt;&gt;"",VLOOKUP(I218,SUB,4,0),IF(J218&lt;&gt;"",VLOOKUP(J218,DIV,3,0),IF(K218&lt;&gt;"",VLOOKUP(K218,SUBDIV,2,0),""))))</f>
        <v/>
      </c>
      <c r="M218" s="333"/>
      <c r="N218" s="334"/>
      <c r="O218" s="335"/>
      <c r="P218" s="336"/>
      <c r="Q218" s="336"/>
      <c r="R218" s="38"/>
      <c r="S218" s="38"/>
      <c r="T218" s="38"/>
      <c r="U218" s="38"/>
      <c r="V218" s="38"/>
      <c r="W218" s="38"/>
      <c r="X218" s="38"/>
      <c r="Y218" s="38"/>
      <c r="Z218" s="38"/>
    </row>
    <row r="219" ht="12.75" customHeight="1">
      <c r="A219" s="38"/>
      <c r="B219" s="311"/>
      <c r="C219" s="312"/>
      <c r="D219" s="313"/>
      <c r="E219" s="314"/>
      <c r="F219" s="315"/>
      <c r="G219" s="316"/>
      <c r="H219" s="317"/>
      <c r="I219" s="317"/>
      <c r="J219" s="317"/>
      <c r="K219" s="317"/>
      <c r="L219" s="267" t="str">
        <f>IF(H219&lt;&gt;"",VLOOKUP(H219,CTA,5,0),IF(I219&lt;&gt;"",VLOOKUP(I219,SUB,4,0),IF(J219&lt;&gt;"",VLOOKUP(J219,DIV,3,0),IF(K219&lt;&gt;"",VLOOKUP(K219,SUBDIV,2,0),""))))</f>
        <v/>
      </c>
      <c r="M219" s="322"/>
      <c r="N219" s="319"/>
      <c r="O219" s="320"/>
      <c r="P219" s="321"/>
      <c r="Q219" s="321"/>
      <c r="R219" s="38"/>
      <c r="S219" s="38"/>
      <c r="T219" s="38"/>
      <c r="U219" s="38"/>
      <c r="V219" s="38"/>
      <c r="W219" s="38"/>
      <c r="X219" s="38"/>
      <c r="Y219" s="38"/>
      <c r="Z219" s="38"/>
    </row>
    <row r="220" ht="12.75" customHeight="1">
      <c r="A220" s="38"/>
      <c r="B220" s="311"/>
      <c r="C220" s="312"/>
      <c r="D220" s="313"/>
      <c r="E220" s="314"/>
      <c r="F220" s="315"/>
      <c r="G220" s="316"/>
      <c r="H220" s="317"/>
      <c r="I220" s="317"/>
      <c r="J220" s="317"/>
      <c r="K220" s="317"/>
      <c r="L220" s="267" t="str">
        <f>IF(H220&lt;&gt;"",VLOOKUP(H220,CTA,5,0),IF(I220&lt;&gt;"",VLOOKUP(I220,SUB,4,0),IF(J220&lt;&gt;"",VLOOKUP(J220,DIV,3,0),IF(K220&lt;&gt;"",VLOOKUP(K220,SUBDIV,2,0),""))))</f>
        <v/>
      </c>
      <c r="M220" s="322"/>
      <c r="N220" s="319"/>
      <c r="O220" s="320"/>
      <c r="P220" s="321"/>
      <c r="Q220" s="321"/>
      <c r="R220" s="38"/>
      <c r="S220" s="38"/>
      <c r="T220" s="38"/>
      <c r="U220" s="38"/>
      <c r="V220" s="38"/>
      <c r="W220" s="38"/>
      <c r="X220" s="38"/>
      <c r="Y220" s="38"/>
      <c r="Z220" s="38"/>
    </row>
    <row r="221" ht="12.75" customHeight="1">
      <c r="A221" s="38"/>
      <c r="B221" s="299"/>
      <c r="C221" s="300"/>
      <c r="D221" s="301"/>
      <c r="E221" s="302"/>
      <c r="F221" s="303"/>
      <c r="G221" s="304"/>
      <c r="H221" s="305"/>
      <c r="I221" s="305"/>
      <c r="J221" s="305"/>
      <c r="K221" s="305"/>
      <c r="L221" s="323" t="str">
        <f>IF(H221&lt;&gt;"",VLOOKUP(H221,CTA,5,0),IF(I221&lt;&gt;"",VLOOKUP(I221,SUB,4,0),IF(J221&lt;&gt;"",VLOOKUP(J221,DIV,3,0),IF(K221&lt;&gt;"",VLOOKUP(K221,SUBDIV,2,0),""))))</f>
        <v/>
      </c>
      <c r="M221" s="307"/>
      <c r="N221" s="308"/>
      <c r="O221" s="309"/>
      <c r="P221" s="310"/>
      <c r="Q221" s="310"/>
      <c r="R221" s="38"/>
      <c r="S221" s="38"/>
      <c r="T221" s="38"/>
      <c r="U221" s="38"/>
      <c r="V221" s="38"/>
      <c r="W221" s="38"/>
      <c r="X221" s="38"/>
      <c r="Y221" s="38"/>
      <c r="Z221" s="38"/>
    </row>
    <row r="222" ht="12.75" customHeight="1">
      <c r="A222" s="38"/>
      <c r="B222" s="260"/>
      <c r="C222" s="261"/>
      <c r="D222" s="337"/>
      <c r="E222" s="263"/>
      <c r="F222" s="338"/>
      <c r="G222" s="339"/>
      <c r="H222" s="339"/>
      <c r="I222" s="339"/>
      <c r="J222" s="339"/>
      <c r="K222" s="339"/>
      <c r="L222" s="332" t="str">
        <f>IF(H222&lt;&gt;"",VLOOKUP(H222,CTA,5,0),IF(I222&lt;&gt;"",VLOOKUP(I222,SUB,4,0),IF(J222&lt;&gt;"",VLOOKUP(J222,DIV,3,0),IF(K222&lt;&gt;"",VLOOKUP(K222,SUBDIV,2,0),""))))</f>
        <v/>
      </c>
      <c r="M222" s="318"/>
      <c r="N222" s="269"/>
      <c r="O222" s="270"/>
      <c r="P222" s="271"/>
      <c r="Q222" s="271"/>
      <c r="R222" s="38"/>
      <c r="S222" s="38"/>
      <c r="T222" s="38"/>
      <c r="U222" s="38"/>
      <c r="V222" s="38"/>
      <c r="W222" s="38"/>
      <c r="X222" s="38"/>
      <c r="Y222" s="38"/>
      <c r="Z222" s="38"/>
    </row>
    <row r="223" ht="12.75" customHeight="1">
      <c r="A223" s="38"/>
      <c r="B223" s="260"/>
      <c r="C223" s="261"/>
      <c r="D223" s="337"/>
      <c r="E223" s="263"/>
      <c r="F223" s="338"/>
      <c r="G223" s="339"/>
      <c r="H223" s="339"/>
      <c r="I223" s="339"/>
      <c r="J223" s="339"/>
      <c r="K223" s="339"/>
      <c r="L223" s="267" t="str">
        <f>IF(H223&lt;&gt;"",VLOOKUP(H223,CTA,5,0),IF(I223&lt;&gt;"",VLOOKUP(I223,SUB,4,0),IF(J223&lt;&gt;"",VLOOKUP(J223,DIV,3,0),IF(K223&lt;&gt;"",VLOOKUP(K223,SUBDIV,2,0),""))))</f>
        <v/>
      </c>
      <c r="M223" s="322"/>
      <c r="N223" s="269"/>
      <c r="O223" s="270"/>
      <c r="P223" s="271"/>
      <c r="Q223" s="271"/>
      <c r="R223" s="38"/>
      <c r="S223" s="38"/>
      <c r="T223" s="38"/>
      <c r="U223" s="38"/>
      <c r="V223" s="38"/>
      <c r="W223" s="38"/>
      <c r="X223" s="38"/>
      <c r="Y223" s="38"/>
      <c r="Z223" s="38"/>
    </row>
    <row r="224" ht="12.75" customHeight="1">
      <c r="A224" s="38"/>
      <c r="B224" s="260"/>
      <c r="C224" s="261"/>
      <c r="D224" s="337"/>
      <c r="E224" s="263"/>
      <c r="F224" s="338"/>
      <c r="G224" s="339"/>
      <c r="H224" s="339"/>
      <c r="I224" s="339"/>
      <c r="J224" s="339"/>
      <c r="K224" s="339"/>
      <c r="L224" s="267" t="str">
        <f>IF(H224&lt;&gt;"",VLOOKUP(H224,CTA,5,0),IF(I224&lt;&gt;"",VLOOKUP(I224,SUB,4,0),IF(J224&lt;&gt;"",VLOOKUP(J224,DIV,3,0),IF(K224&lt;&gt;"",VLOOKUP(K224,SUBDIV,2,0),""))))</f>
        <v/>
      </c>
      <c r="M224" s="322"/>
      <c r="N224" s="269"/>
      <c r="O224" s="270"/>
      <c r="P224" s="271"/>
      <c r="Q224" s="271"/>
      <c r="R224" s="38"/>
      <c r="S224" s="38"/>
      <c r="T224" s="38"/>
      <c r="U224" s="38"/>
      <c r="V224" s="38"/>
      <c r="W224" s="38"/>
      <c r="X224" s="38"/>
      <c r="Y224" s="38"/>
      <c r="Z224" s="38"/>
    </row>
    <row r="225" ht="12.75" customHeight="1">
      <c r="A225" s="38"/>
      <c r="B225" s="299"/>
      <c r="C225" s="300"/>
      <c r="D225" s="340"/>
      <c r="E225" s="302"/>
      <c r="F225" s="341"/>
      <c r="G225" s="342"/>
      <c r="H225" s="342"/>
      <c r="I225" s="342"/>
      <c r="J225" s="342"/>
      <c r="K225" s="342"/>
      <c r="L225" s="306" t="str">
        <f>IF(H225&lt;&gt;"",VLOOKUP(H225,CTA,5,0),IF(I225&lt;&gt;"",VLOOKUP(I225,SUB,4,0),IF(J225&lt;&gt;"",VLOOKUP(J225,DIV,3,0),IF(K225&lt;&gt;"",VLOOKUP(K225,SUBDIV,2,0),""))))</f>
        <v/>
      </c>
      <c r="M225" s="307"/>
      <c r="N225" s="308"/>
      <c r="O225" s="309"/>
      <c r="P225" s="310"/>
      <c r="Q225" s="310"/>
      <c r="R225" s="38"/>
      <c r="S225" s="38"/>
      <c r="T225" s="38"/>
      <c r="U225" s="38"/>
      <c r="V225" s="38"/>
      <c r="W225" s="38"/>
      <c r="X225" s="38"/>
      <c r="Y225" s="38"/>
      <c r="Z225" s="38"/>
    </row>
    <row r="226" ht="12.75" customHeight="1">
      <c r="A226" s="38"/>
      <c r="B226" s="260"/>
      <c r="C226" s="343"/>
      <c r="D226" s="337"/>
      <c r="E226" s="344"/>
      <c r="F226" s="344"/>
      <c r="G226" s="344"/>
      <c r="H226" s="345"/>
      <c r="I226" s="268"/>
      <c r="J226" s="268"/>
      <c r="K226" s="268"/>
      <c r="L226" s="292" t="str">
        <f>IF(H226&lt;&gt;"",VLOOKUP(H226,CTA,5,0),IF(I226&lt;&gt;"",VLOOKUP(I226,SUB,4,0),IF(J226&lt;&gt;"",VLOOKUP(J226,DIV,3,0),IF(K226&lt;&gt;"",VLOOKUP(K226,SUBDIV,2,0),""))))</f>
        <v/>
      </c>
      <c r="M226" s="318"/>
      <c r="N226" s="322"/>
      <c r="O226" s="322"/>
      <c r="P226" s="346"/>
      <c r="Q226" s="346"/>
      <c r="R226" s="38"/>
      <c r="S226" s="38"/>
      <c r="T226" s="38"/>
      <c r="U226" s="38"/>
      <c r="V226" s="38"/>
      <c r="W226" s="38"/>
      <c r="X226" s="38"/>
      <c r="Y226" s="38"/>
      <c r="Z226" s="38"/>
    </row>
    <row r="227" ht="12.75" customHeight="1">
      <c r="A227" s="38"/>
      <c r="B227" s="260"/>
      <c r="C227" s="343"/>
      <c r="D227" s="337"/>
      <c r="E227" s="344"/>
      <c r="F227" s="344"/>
      <c r="G227" s="344"/>
      <c r="H227" s="345"/>
      <c r="I227" s="268"/>
      <c r="J227" s="268"/>
      <c r="K227" s="268"/>
      <c r="L227" s="267" t="str">
        <f>IF(H227&lt;&gt;"",VLOOKUP(H227,CTA,5,0),IF(I227&lt;&gt;"",VLOOKUP(I227,SUB,4,0),IF(J227&lt;&gt;"",VLOOKUP(J227,DIV,3,0),IF(K227&lt;&gt;"",VLOOKUP(K227,SUBDIV,2,0),""))))</f>
        <v/>
      </c>
      <c r="M227" s="322"/>
      <c r="N227" s="322"/>
      <c r="O227" s="322"/>
      <c r="P227" s="346"/>
      <c r="Q227" s="346"/>
      <c r="R227" s="38"/>
      <c r="S227" s="38"/>
      <c r="T227" s="38"/>
      <c r="U227" s="38"/>
      <c r="V227" s="38"/>
      <c r="W227" s="38"/>
      <c r="X227" s="38"/>
      <c r="Y227" s="38"/>
      <c r="Z227" s="38"/>
    </row>
    <row r="228" ht="12.75" customHeight="1">
      <c r="A228" s="38"/>
      <c r="B228" s="260"/>
      <c r="C228" s="343"/>
      <c r="D228" s="337"/>
      <c r="E228" s="344"/>
      <c r="F228" s="344"/>
      <c r="G228" s="344"/>
      <c r="H228" s="345"/>
      <c r="I228" s="268"/>
      <c r="J228" s="268"/>
      <c r="K228" s="268"/>
      <c r="L228" s="267" t="str">
        <f>IF(H228&lt;&gt;"",VLOOKUP(H228,CTA,5,0),IF(I228&lt;&gt;"",VLOOKUP(I228,SUB,4,0),IF(J228&lt;&gt;"",VLOOKUP(J228,DIV,3,0),IF(K228&lt;&gt;"",VLOOKUP(K228,SUBDIV,2,0),""))))</f>
        <v/>
      </c>
      <c r="M228" s="322"/>
      <c r="N228" s="322"/>
      <c r="O228" s="322"/>
      <c r="P228" s="346"/>
      <c r="Q228" s="346"/>
      <c r="R228" s="38"/>
      <c r="S228" s="38"/>
      <c r="T228" s="38"/>
      <c r="U228" s="38"/>
      <c r="V228" s="38"/>
      <c r="W228" s="38"/>
      <c r="X228" s="38"/>
      <c r="Y228" s="38"/>
      <c r="Z228" s="38"/>
    </row>
    <row r="229" ht="12.75" customHeight="1">
      <c r="A229" s="38"/>
      <c r="B229" s="260"/>
      <c r="C229" s="343"/>
      <c r="D229" s="337"/>
      <c r="E229" s="344"/>
      <c r="F229" s="344"/>
      <c r="G229" s="344"/>
      <c r="H229" s="345"/>
      <c r="I229" s="268"/>
      <c r="J229" s="268"/>
      <c r="K229" s="268"/>
      <c r="L229" s="267" t="str">
        <f>IF(H229&lt;&gt;"",VLOOKUP(H229,CTA,5,0),IF(I229&lt;&gt;"",VLOOKUP(I229,SUB,4,0),IF(J229&lt;&gt;"",VLOOKUP(J229,DIV,3,0),IF(K229&lt;&gt;"",VLOOKUP(K229,SUBDIV,2,0),""))))</f>
        <v/>
      </c>
      <c r="M229" s="322"/>
      <c r="N229" s="322"/>
      <c r="O229" s="322"/>
      <c r="P229" s="346"/>
      <c r="Q229" s="346"/>
      <c r="R229" s="38"/>
      <c r="S229" s="38"/>
      <c r="T229" s="38"/>
      <c r="U229" s="38"/>
      <c r="V229" s="38"/>
      <c r="W229" s="38"/>
      <c r="X229" s="38"/>
      <c r="Y229" s="38"/>
      <c r="Z229" s="38"/>
    </row>
    <row r="230" ht="12.75" customHeight="1">
      <c r="A230" s="38"/>
      <c r="B230" s="260"/>
      <c r="C230" s="343"/>
      <c r="D230" s="337"/>
      <c r="E230" s="344"/>
      <c r="F230" s="344"/>
      <c r="G230" s="344"/>
      <c r="H230" s="345"/>
      <c r="I230" s="268"/>
      <c r="J230" s="268"/>
      <c r="K230" s="268"/>
      <c r="L230" s="267" t="str">
        <f>IF(H230&lt;&gt;"",VLOOKUP(H230,CTA,5,0),IF(I230&lt;&gt;"",VLOOKUP(I230,SUB,4,0),IF(J230&lt;&gt;"",VLOOKUP(J230,DIV,3,0),IF(K230&lt;&gt;"",VLOOKUP(K230,SUBDIV,2,0),""))))</f>
        <v/>
      </c>
      <c r="M230" s="322"/>
      <c r="N230" s="322"/>
      <c r="O230" s="322"/>
      <c r="P230" s="346"/>
      <c r="Q230" s="346"/>
      <c r="R230" s="38"/>
      <c r="S230" s="38"/>
      <c r="T230" s="38"/>
      <c r="U230" s="38"/>
      <c r="V230" s="38"/>
      <c r="W230" s="38"/>
      <c r="X230" s="38"/>
      <c r="Y230" s="38"/>
      <c r="Z230" s="38"/>
    </row>
    <row r="231" ht="12.75" customHeight="1">
      <c r="A231" s="38"/>
      <c r="B231" s="260"/>
      <c r="C231" s="343"/>
      <c r="D231" s="337"/>
      <c r="E231" s="344"/>
      <c r="F231" s="344"/>
      <c r="G231" s="344"/>
      <c r="H231" s="345"/>
      <c r="I231" s="268"/>
      <c r="J231" s="268"/>
      <c r="K231" s="268"/>
      <c r="L231" s="267" t="str">
        <f>IF(H231&lt;&gt;"",VLOOKUP(H231,CTA,5,0),IF(I231&lt;&gt;"",VLOOKUP(I231,SUB,4,0),IF(J231&lt;&gt;"",VLOOKUP(J231,DIV,3,0),IF(K231&lt;&gt;"",VLOOKUP(K231,SUBDIV,2,0),""))))</f>
        <v/>
      </c>
      <c r="M231" s="322"/>
      <c r="N231" s="322"/>
      <c r="O231" s="322"/>
      <c r="P231" s="346"/>
      <c r="Q231" s="346"/>
      <c r="R231" s="38"/>
      <c r="S231" s="38"/>
      <c r="T231" s="38"/>
      <c r="U231" s="38"/>
      <c r="V231" s="38"/>
      <c r="W231" s="38"/>
      <c r="X231" s="38"/>
      <c r="Y231" s="38"/>
      <c r="Z231" s="38"/>
    </row>
    <row r="232" ht="12.75" customHeight="1">
      <c r="A232" s="38"/>
      <c r="B232" s="260"/>
      <c r="C232" s="343"/>
      <c r="D232" s="337"/>
      <c r="E232" s="344"/>
      <c r="F232" s="344"/>
      <c r="G232" s="344"/>
      <c r="H232" s="345"/>
      <c r="I232" s="268"/>
      <c r="J232" s="268"/>
      <c r="K232" s="268"/>
      <c r="L232" s="267" t="str">
        <f>IF(H232&lt;&gt;"",VLOOKUP(H232,CTA,5,0),IF(I232&lt;&gt;"",VLOOKUP(I232,SUB,4,0),IF(J232&lt;&gt;"",VLOOKUP(J232,DIV,3,0),IF(K232&lt;&gt;"",VLOOKUP(K232,SUBDIV,2,0),""))))</f>
        <v/>
      </c>
      <c r="M232" s="322"/>
      <c r="N232" s="322"/>
      <c r="O232" s="322"/>
      <c r="P232" s="346"/>
      <c r="Q232" s="346"/>
      <c r="R232" s="38"/>
      <c r="S232" s="38"/>
      <c r="T232" s="38"/>
      <c r="U232" s="38"/>
      <c r="V232" s="38"/>
      <c r="W232" s="38"/>
      <c r="X232" s="38"/>
      <c r="Y232" s="38"/>
      <c r="Z232" s="38"/>
    </row>
    <row r="233" ht="12.75" customHeight="1">
      <c r="A233" s="38"/>
      <c r="B233" s="260"/>
      <c r="C233" s="343"/>
      <c r="D233" s="337"/>
      <c r="E233" s="344"/>
      <c r="F233" s="344"/>
      <c r="G233" s="344"/>
      <c r="H233" s="345"/>
      <c r="I233" s="268"/>
      <c r="J233" s="268"/>
      <c r="K233" s="268"/>
      <c r="L233" s="267" t="str">
        <f>IF(H233&lt;&gt;"",VLOOKUP(H233,CTA,5,0),IF(I233&lt;&gt;"",VLOOKUP(I233,SUB,4,0),IF(J233&lt;&gt;"",VLOOKUP(J233,DIV,3,0),IF(K233&lt;&gt;"",VLOOKUP(K233,SUBDIV,2,0),""))))</f>
        <v/>
      </c>
      <c r="M233" s="322"/>
      <c r="N233" s="322"/>
      <c r="O233" s="322"/>
      <c r="P233" s="346"/>
      <c r="Q233" s="346"/>
      <c r="R233" s="38"/>
      <c r="S233" s="38"/>
      <c r="T233" s="38"/>
      <c r="U233" s="38"/>
      <c r="V233" s="38"/>
      <c r="W233" s="38"/>
      <c r="X233" s="38"/>
      <c r="Y233" s="38"/>
      <c r="Z233" s="38"/>
    </row>
    <row r="234" ht="12.75" customHeight="1">
      <c r="A234" s="38"/>
      <c r="B234" s="260"/>
      <c r="C234" s="343"/>
      <c r="D234" s="337"/>
      <c r="E234" s="344"/>
      <c r="F234" s="344"/>
      <c r="G234" s="344"/>
      <c r="H234" s="345"/>
      <c r="I234" s="268"/>
      <c r="J234" s="268"/>
      <c r="K234" s="268"/>
      <c r="L234" s="267" t="str">
        <f>IF(H234&lt;&gt;"",VLOOKUP(H234,CTA,5,0),IF(I234&lt;&gt;"",VLOOKUP(I234,SUB,4,0),IF(J234&lt;&gt;"",VLOOKUP(J234,DIV,3,0),IF(K234&lt;&gt;"",VLOOKUP(K234,SUBDIV,2,0),""))))</f>
        <v/>
      </c>
      <c r="M234" s="322"/>
      <c r="N234" s="322"/>
      <c r="O234" s="322"/>
      <c r="P234" s="346"/>
      <c r="Q234" s="346"/>
      <c r="R234" s="38"/>
      <c r="S234" s="38"/>
      <c r="T234" s="38"/>
      <c r="U234" s="38"/>
      <c r="V234" s="38"/>
      <c r="W234" s="38"/>
      <c r="X234" s="38"/>
      <c r="Y234" s="38"/>
      <c r="Z234" s="38"/>
    </row>
    <row r="235" ht="12.75" customHeight="1">
      <c r="A235" s="38"/>
      <c r="B235" s="260"/>
      <c r="C235" s="343"/>
      <c r="D235" s="337"/>
      <c r="E235" s="344"/>
      <c r="F235" s="344"/>
      <c r="G235" s="344"/>
      <c r="H235" s="345"/>
      <c r="I235" s="268"/>
      <c r="J235" s="268"/>
      <c r="K235" s="268"/>
      <c r="L235" s="267" t="str">
        <f>IF(H235&lt;&gt;"",VLOOKUP(H235,CTA,5,0),IF(I235&lt;&gt;"",VLOOKUP(I235,SUB,4,0),IF(J235&lt;&gt;"",VLOOKUP(J235,DIV,3,0),IF(K235&lt;&gt;"",VLOOKUP(K235,SUBDIV,2,0),""))))</f>
        <v/>
      </c>
      <c r="M235" s="322"/>
      <c r="N235" s="322"/>
      <c r="O235" s="322"/>
      <c r="P235" s="346"/>
      <c r="Q235" s="346"/>
      <c r="R235" s="38"/>
      <c r="S235" s="38"/>
      <c r="T235" s="38"/>
      <c r="U235" s="38"/>
      <c r="V235" s="38"/>
      <c r="W235" s="38"/>
      <c r="X235" s="38"/>
      <c r="Y235" s="38"/>
      <c r="Z235" s="38"/>
    </row>
    <row r="236" ht="12.75" customHeight="1">
      <c r="A236" s="38"/>
      <c r="B236" s="260"/>
      <c r="C236" s="343"/>
      <c r="D236" s="337"/>
      <c r="E236" s="344"/>
      <c r="F236" s="344"/>
      <c r="G236" s="344"/>
      <c r="H236" s="345"/>
      <c r="I236" s="268"/>
      <c r="J236" s="268"/>
      <c r="K236" s="268"/>
      <c r="L236" s="267" t="str">
        <f>IF(H236&lt;&gt;"",VLOOKUP(H236,CTA,5,0),IF(I236&lt;&gt;"",VLOOKUP(I236,SUB,4,0),IF(J236&lt;&gt;"",VLOOKUP(J236,DIV,3,0),IF(K236&lt;&gt;"",VLOOKUP(K236,SUBDIV,2,0),""))))</f>
        <v/>
      </c>
      <c r="M236" s="322"/>
      <c r="N236" s="322"/>
      <c r="O236" s="322"/>
      <c r="P236" s="346"/>
      <c r="Q236" s="346"/>
      <c r="R236" s="38"/>
      <c r="S236" s="38"/>
      <c r="T236" s="38"/>
      <c r="U236" s="38"/>
      <c r="V236" s="38"/>
      <c r="W236" s="38"/>
      <c r="X236" s="38"/>
      <c r="Y236" s="38"/>
      <c r="Z236" s="38"/>
    </row>
    <row r="237" ht="12.75" customHeight="1">
      <c r="A237" s="38"/>
      <c r="B237" s="260"/>
      <c r="C237" s="343"/>
      <c r="D237" s="337"/>
      <c r="E237" s="344"/>
      <c r="F237" s="344"/>
      <c r="G237" s="344"/>
      <c r="H237" s="345"/>
      <c r="I237" s="268"/>
      <c r="J237" s="268"/>
      <c r="K237" s="268"/>
      <c r="L237" s="267" t="str">
        <f>IF(H237&lt;&gt;"",VLOOKUP(H237,CTA,5,0),IF(I237&lt;&gt;"",VLOOKUP(I237,SUB,4,0),IF(J237&lt;&gt;"",VLOOKUP(J237,DIV,3,0),IF(K237&lt;&gt;"",VLOOKUP(K237,SUBDIV,2,0),""))))</f>
        <v/>
      </c>
      <c r="M237" s="322"/>
      <c r="N237" s="322"/>
      <c r="O237" s="322"/>
      <c r="P237" s="346"/>
      <c r="Q237" s="346"/>
      <c r="R237" s="38"/>
      <c r="S237" s="38"/>
      <c r="T237" s="38"/>
      <c r="U237" s="38"/>
      <c r="V237" s="38"/>
      <c r="W237" s="38"/>
      <c r="X237" s="38"/>
      <c r="Y237" s="38"/>
      <c r="Z237" s="38"/>
    </row>
    <row r="238" ht="12.75" customHeight="1">
      <c r="A238" s="38"/>
      <c r="B238" s="260"/>
      <c r="C238" s="343"/>
      <c r="D238" s="337"/>
      <c r="E238" s="344"/>
      <c r="F238" s="344"/>
      <c r="G238" s="344"/>
      <c r="H238" s="345"/>
      <c r="I238" s="268"/>
      <c r="J238" s="268"/>
      <c r="K238" s="268"/>
      <c r="L238" s="267" t="str">
        <f>IF(H238&lt;&gt;"",VLOOKUP(H238,CTA,5,0),IF(I238&lt;&gt;"",VLOOKUP(I238,SUB,4,0),IF(J238&lt;&gt;"",VLOOKUP(J238,DIV,3,0),IF(K238&lt;&gt;"",VLOOKUP(K238,SUBDIV,2,0),""))))</f>
        <v/>
      </c>
      <c r="M238" s="322"/>
      <c r="N238" s="322"/>
      <c r="O238" s="322"/>
      <c r="P238" s="346"/>
      <c r="Q238" s="346"/>
      <c r="R238" s="38"/>
      <c r="S238" s="38"/>
      <c r="T238" s="38"/>
      <c r="U238" s="38"/>
      <c r="V238" s="38"/>
      <c r="W238" s="38"/>
      <c r="X238" s="38"/>
      <c r="Y238" s="38"/>
      <c r="Z238" s="38"/>
    </row>
    <row r="239" ht="12.75" customHeight="1">
      <c r="A239" s="38"/>
      <c r="B239" s="260"/>
      <c r="C239" s="343"/>
      <c r="D239" s="337"/>
      <c r="E239" s="344"/>
      <c r="F239" s="344"/>
      <c r="G239" s="344"/>
      <c r="H239" s="345"/>
      <c r="I239" s="268"/>
      <c r="J239" s="268"/>
      <c r="K239" s="268"/>
      <c r="L239" s="267" t="str">
        <f>IF(H239&lt;&gt;"",VLOOKUP(H239,CTA,5,0),IF(I239&lt;&gt;"",VLOOKUP(I239,SUB,4,0),IF(J239&lt;&gt;"",VLOOKUP(J239,DIV,3,0),IF(K239&lt;&gt;"",VLOOKUP(K239,SUBDIV,2,0),""))))</f>
        <v/>
      </c>
      <c r="M239" s="322"/>
      <c r="N239" s="322"/>
      <c r="O239" s="322"/>
      <c r="P239" s="346"/>
      <c r="Q239" s="346"/>
      <c r="R239" s="38"/>
      <c r="S239" s="38"/>
      <c r="T239" s="38"/>
      <c r="U239" s="38"/>
      <c r="V239" s="38"/>
      <c r="W239" s="38"/>
      <c r="X239" s="38"/>
      <c r="Y239" s="38"/>
      <c r="Z239" s="38"/>
    </row>
    <row r="240" ht="12.75" customHeight="1">
      <c r="A240" s="38"/>
      <c r="B240" s="260"/>
      <c r="C240" s="343"/>
      <c r="D240" s="337"/>
      <c r="E240" s="344"/>
      <c r="F240" s="344"/>
      <c r="G240" s="344"/>
      <c r="H240" s="345"/>
      <c r="I240" s="268"/>
      <c r="J240" s="268"/>
      <c r="K240" s="268"/>
      <c r="L240" s="267" t="str">
        <f>IF(H240&lt;&gt;"",VLOOKUP(H240,CTA,5,0),IF(I240&lt;&gt;"",VLOOKUP(I240,SUB,4,0),IF(J240&lt;&gt;"",VLOOKUP(J240,DIV,3,0),IF(K240&lt;&gt;"",VLOOKUP(K240,SUBDIV,2,0),""))))</f>
        <v/>
      </c>
      <c r="M240" s="322"/>
      <c r="N240" s="322"/>
      <c r="O240" s="322"/>
      <c r="P240" s="346"/>
      <c r="Q240" s="346"/>
      <c r="R240" s="38"/>
      <c r="S240" s="38"/>
      <c r="T240" s="38"/>
      <c r="U240" s="38"/>
      <c r="V240" s="38"/>
      <c r="W240" s="38"/>
      <c r="X240" s="38"/>
      <c r="Y240" s="38"/>
      <c r="Z240" s="38"/>
    </row>
    <row r="241" ht="12.75" customHeight="1">
      <c r="A241" s="38"/>
      <c r="B241" s="260"/>
      <c r="C241" s="343"/>
      <c r="D241" s="337"/>
      <c r="E241" s="344"/>
      <c r="F241" s="344"/>
      <c r="G241" s="344"/>
      <c r="H241" s="345"/>
      <c r="I241" s="268"/>
      <c r="J241" s="268"/>
      <c r="K241" s="268"/>
      <c r="L241" s="267" t="str">
        <f>IF(H241&lt;&gt;"",VLOOKUP(H241,CTA,5,0),IF(I241&lt;&gt;"",VLOOKUP(I241,SUB,4,0),IF(J241&lt;&gt;"",VLOOKUP(J241,DIV,3,0),IF(K241&lt;&gt;"",VLOOKUP(K241,SUBDIV,2,0),""))))</f>
        <v/>
      </c>
      <c r="M241" s="322"/>
      <c r="N241" s="322"/>
      <c r="O241" s="322"/>
      <c r="P241" s="346"/>
      <c r="Q241" s="346"/>
      <c r="R241" s="38"/>
      <c r="S241" s="38"/>
      <c r="T241" s="38"/>
      <c r="U241" s="38"/>
      <c r="V241" s="38"/>
      <c r="W241" s="38"/>
      <c r="X241" s="38"/>
      <c r="Y241" s="38"/>
      <c r="Z241" s="38"/>
    </row>
    <row r="242" ht="12.75" customHeight="1">
      <c r="A242" s="38"/>
      <c r="B242" s="260"/>
      <c r="C242" s="343"/>
      <c r="D242" s="337"/>
      <c r="E242" s="344"/>
      <c r="F242" s="344"/>
      <c r="G242" s="344"/>
      <c r="H242" s="345"/>
      <c r="I242" s="268"/>
      <c r="J242" s="268"/>
      <c r="K242" s="268"/>
      <c r="L242" s="267" t="str">
        <f>IF(H242&lt;&gt;"",VLOOKUP(H242,CTA,5,0),IF(I242&lt;&gt;"",VLOOKUP(I242,SUB,4,0),IF(J242&lt;&gt;"",VLOOKUP(J242,DIV,3,0),IF(K242&lt;&gt;"",VLOOKUP(K242,SUBDIV,2,0),""))))</f>
        <v/>
      </c>
      <c r="M242" s="322"/>
      <c r="N242" s="322"/>
      <c r="O242" s="322"/>
      <c r="P242" s="346"/>
      <c r="Q242" s="346"/>
      <c r="R242" s="38"/>
      <c r="S242" s="38"/>
      <c r="T242" s="38"/>
      <c r="U242" s="38"/>
      <c r="V242" s="38"/>
      <c r="W242" s="38"/>
      <c r="X242" s="38"/>
      <c r="Y242" s="38"/>
      <c r="Z242" s="38"/>
    </row>
    <row r="243" ht="12.75" customHeight="1">
      <c r="A243" s="38"/>
      <c r="B243" s="260"/>
      <c r="C243" s="343"/>
      <c r="D243" s="337"/>
      <c r="E243" s="344"/>
      <c r="F243" s="344"/>
      <c r="G243" s="344"/>
      <c r="H243" s="345"/>
      <c r="I243" s="268"/>
      <c r="J243" s="268"/>
      <c r="K243" s="268"/>
      <c r="L243" s="267" t="str">
        <f>IF(H243&lt;&gt;"",VLOOKUP(H243,CTA,5,0),IF(I243&lt;&gt;"",VLOOKUP(I243,SUB,4,0),IF(J243&lt;&gt;"",VLOOKUP(J243,DIV,3,0),IF(K243&lt;&gt;"",VLOOKUP(K243,SUBDIV,2,0),""))))</f>
        <v/>
      </c>
      <c r="M243" s="322"/>
      <c r="N243" s="322"/>
      <c r="O243" s="322"/>
      <c r="P243" s="346"/>
      <c r="Q243" s="346"/>
      <c r="R243" s="38"/>
      <c r="S243" s="38"/>
      <c r="T243" s="38"/>
      <c r="U243" s="38"/>
      <c r="V243" s="38"/>
      <c r="W243" s="38"/>
      <c r="X243" s="38"/>
      <c r="Y243" s="38"/>
      <c r="Z243" s="38"/>
    </row>
    <row r="244" ht="12.75" customHeight="1">
      <c r="A244" s="38"/>
      <c r="B244" s="260"/>
      <c r="C244" s="343"/>
      <c r="D244" s="337"/>
      <c r="E244" s="344"/>
      <c r="F244" s="344"/>
      <c r="G244" s="344"/>
      <c r="H244" s="345"/>
      <c r="I244" s="268"/>
      <c r="J244" s="268"/>
      <c r="K244" s="268"/>
      <c r="L244" s="267" t="str">
        <f>IF(H244&lt;&gt;"",VLOOKUP(H244,CTA,5,0),IF(I244&lt;&gt;"",VLOOKUP(I244,SUB,4,0),IF(J244&lt;&gt;"",VLOOKUP(J244,DIV,3,0),IF(K244&lt;&gt;"",VLOOKUP(K244,SUBDIV,2,0),""))))</f>
        <v/>
      </c>
      <c r="M244" s="322"/>
      <c r="N244" s="322"/>
      <c r="O244" s="322"/>
      <c r="P244" s="346"/>
      <c r="Q244" s="346"/>
      <c r="R244" s="38"/>
      <c r="S244" s="38"/>
      <c r="T244" s="38"/>
      <c r="U244" s="38"/>
      <c r="V244" s="38"/>
      <c r="W244" s="38"/>
      <c r="X244" s="38"/>
      <c r="Y244" s="38"/>
      <c r="Z244" s="38"/>
    </row>
    <row r="245" ht="12.75" customHeight="1">
      <c r="A245" s="38"/>
      <c r="B245" s="260"/>
      <c r="C245" s="343"/>
      <c r="D245" s="337"/>
      <c r="E245" s="344"/>
      <c r="F245" s="344"/>
      <c r="G245" s="344"/>
      <c r="H245" s="345"/>
      <c r="I245" s="268"/>
      <c r="J245" s="268"/>
      <c r="K245" s="268"/>
      <c r="L245" s="267" t="str">
        <f>IF(H245&lt;&gt;"",VLOOKUP(H245,CTA,5,0),IF(I245&lt;&gt;"",VLOOKUP(I245,SUB,4,0),IF(J245&lt;&gt;"",VLOOKUP(J245,DIV,3,0),IF(K245&lt;&gt;"",VLOOKUP(K245,SUBDIV,2,0),""))))</f>
        <v/>
      </c>
      <c r="M245" s="322"/>
      <c r="N245" s="322"/>
      <c r="O245" s="322"/>
      <c r="P245" s="346"/>
      <c r="Q245" s="346"/>
      <c r="R245" s="38"/>
      <c r="S245" s="38"/>
      <c r="T245" s="38"/>
      <c r="U245" s="38"/>
      <c r="V245" s="38"/>
      <c r="W245" s="38"/>
      <c r="X245" s="38"/>
      <c r="Y245" s="38"/>
      <c r="Z245" s="38"/>
    </row>
    <row r="246" ht="12.75" customHeight="1">
      <c r="A246" s="38"/>
      <c r="B246" s="260"/>
      <c r="C246" s="343"/>
      <c r="D246" s="337"/>
      <c r="E246" s="344"/>
      <c r="F246" s="344"/>
      <c r="G246" s="344"/>
      <c r="H246" s="345"/>
      <c r="I246" s="268"/>
      <c r="J246" s="268"/>
      <c r="K246" s="268"/>
      <c r="L246" s="267" t="str">
        <f>IF(H246&lt;&gt;"",VLOOKUP(H246,CTA,5,0),IF(I246&lt;&gt;"",VLOOKUP(I246,SUB,4,0),IF(J246&lt;&gt;"",VLOOKUP(J246,DIV,3,0),IF(K246&lt;&gt;"",VLOOKUP(K246,SUBDIV,2,0),""))))</f>
        <v/>
      </c>
      <c r="M246" s="322"/>
      <c r="N246" s="322"/>
      <c r="O246" s="322"/>
      <c r="P246" s="346"/>
      <c r="Q246" s="346"/>
      <c r="R246" s="38"/>
      <c r="S246" s="38"/>
      <c r="T246" s="38"/>
      <c r="U246" s="38"/>
      <c r="V246" s="38"/>
      <c r="W246" s="38"/>
      <c r="X246" s="38"/>
      <c r="Y246" s="38"/>
      <c r="Z246" s="38"/>
    </row>
    <row r="247" ht="12.75" customHeight="1">
      <c r="A247" s="38"/>
      <c r="B247" s="260"/>
      <c r="C247" s="343"/>
      <c r="D247" s="337"/>
      <c r="E247" s="344"/>
      <c r="F247" s="344"/>
      <c r="G247" s="344"/>
      <c r="H247" s="345"/>
      <c r="I247" s="268"/>
      <c r="J247" s="268"/>
      <c r="K247" s="268"/>
      <c r="L247" s="267" t="str">
        <f>IF(H247&lt;&gt;"",VLOOKUP(H247,CTA,5,0),IF(I247&lt;&gt;"",VLOOKUP(I247,SUB,4,0),IF(J247&lt;&gt;"",VLOOKUP(J247,DIV,3,0),IF(K247&lt;&gt;"",VLOOKUP(K247,SUBDIV,2,0),""))))</f>
        <v/>
      </c>
      <c r="M247" s="322"/>
      <c r="N247" s="322"/>
      <c r="O247" s="322"/>
      <c r="P247" s="346"/>
      <c r="Q247" s="346"/>
      <c r="R247" s="38"/>
      <c r="S247" s="38"/>
      <c r="T247" s="38"/>
      <c r="U247" s="38"/>
      <c r="V247" s="38"/>
      <c r="W247" s="38"/>
      <c r="X247" s="38"/>
      <c r="Y247" s="38"/>
      <c r="Z247" s="38"/>
    </row>
    <row r="248" ht="12.75" customHeight="1">
      <c r="A248" s="38"/>
      <c r="B248" s="260"/>
      <c r="C248" s="343"/>
      <c r="D248" s="337"/>
      <c r="E248" s="344"/>
      <c r="F248" s="344"/>
      <c r="G248" s="344"/>
      <c r="H248" s="345"/>
      <c r="I248" s="268"/>
      <c r="J248" s="268"/>
      <c r="K248" s="268"/>
      <c r="L248" s="267" t="str">
        <f>IF(H248&lt;&gt;"",VLOOKUP(H248,CTA,5,0),IF(I248&lt;&gt;"",VLOOKUP(I248,SUB,4,0),IF(J248&lt;&gt;"",VLOOKUP(J248,DIV,3,0),IF(K248&lt;&gt;"",VLOOKUP(K248,SUBDIV,2,0),""))))</f>
        <v/>
      </c>
      <c r="M248" s="322"/>
      <c r="N248" s="322"/>
      <c r="O248" s="322"/>
      <c r="P248" s="346"/>
      <c r="Q248" s="346"/>
      <c r="R248" s="38"/>
      <c r="S248" s="38"/>
      <c r="T248" s="38"/>
      <c r="U248" s="38"/>
      <c r="V248" s="38"/>
      <c r="W248" s="38"/>
      <c r="X248" s="38"/>
      <c r="Y248" s="38"/>
      <c r="Z248" s="38"/>
    </row>
    <row r="249" ht="12.75" customHeight="1">
      <c r="A249" s="38"/>
      <c r="B249" s="260"/>
      <c r="C249" s="343"/>
      <c r="D249" s="337"/>
      <c r="E249" s="344"/>
      <c r="F249" s="344"/>
      <c r="G249" s="344"/>
      <c r="H249" s="345"/>
      <c r="I249" s="268"/>
      <c r="J249" s="268"/>
      <c r="K249" s="268"/>
      <c r="L249" s="267" t="str">
        <f>IF(H249&lt;&gt;"",VLOOKUP(H249,CTA,5,0),IF(I249&lt;&gt;"",VLOOKUP(I249,SUB,4,0),IF(J249&lt;&gt;"",VLOOKUP(J249,DIV,3,0),IF(K249&lt;&gt;"",VLOOKUP(K249,SUBDIV,2,0),""))))</f>
        <v/>
      </c>
      <c r="M249" s="322"/>
      <c r="N249" s="322"/>
      <c r="O249" s="322"/>
      <c r="P249" s="346"/>
      <c r="Q249" s="346"/>
      <c r="R249" s="38"/>
      <c r="S249" s="38"/>
      <c r="T249" s="38"/>
      <c r="U249" s="38"/>
      <c r="V249" s="38"/>
      <c r="W249" s="38"/>
      <c r="X249" s="38"/>
      <c r="Y249" s="38"/>
      <c r="Z249" s="38"/>
    </row>
    <row r="250" ht="12.75" customHeight="1">
      <c r="A250" s="38"/>
      <c r="B250" s="260"/>
      <c r="C250" s="343"/>
      <c r="D250" s="337"/>
      <c r="E250" s="344"/>
      <c r="F250" s="344"/>
      <c r="G250" s="344"/>
      <c r="H250" s="345"/>
      <c r="I250" s="268"/>
      <c r="J250" s="268"/>
      <c r="K250" s="268"/>
      <c r="L250" s="267" t="str">
        <f>IF(H250&lt;&gt;"",VLOOKUP(H250,CTA,5,0),IF(I250&lt;&gt;"",VLOOKUP(I250,SUB,4,0),IF(J250&lt;&gt;"",VLOOKUP(J250,DIV,3,0),IF(K250&lt;&gt;"",VLOOKUP(K250,SUBDIV,2,0),""))))</f>
        <v/>
      </c>
      <c r="M250" s="322"/>
      <c r="N250" s="322"/>
      <c r="O250" s="322"/>
      <c r="P250" s="346"/>
      <c r="Q250" s="347"/>
      <c r="R250" s="38"/>
      <c r="S250" s="38"/>
      <c r="T250" s="38"/>
      <c r="U250" s="38"/>
      <c r="V250" s="38"/>
      <c r="W250" s="38"/>
      <c r="X250" s="38"/>
      <c r="Y250" s="38"/>
      <c r="Z250" s="38"/>
    </row>
    <row r="251" ht="12.75" customHeight="1">
      <c r="A251" s="38"/>
      <c r="B251" s="260"/>
      <c r="C251" s="343"/>
      <c r="D251" s="337"/>
      <c r="E251" s="344"/>
      <c r="F251" s="344"/>
      <c r="G251" s="344"/>
      <c r="H251" s="345"/>
      <c r="I251" s="268"/>
      <c r="J251" s="268"/>
      <c r="K251" s="268"/>
      <c r="L251" s="267" t="str">
        <f>IF(H251&lt;&gt;"",VLOOKUP(H251,CTA,5,0),IF(I251&lt;&gt;"",VLOOKUP(I251,SUB,4,0),IF(J251&lt;&gt;"",VLOOKUP(J251,DIV,3,0),IF(K251&lt;&gt;"",VLOOKUP(K251,SUBDIV,2,0),""))))</f>
        <v/>
      </c>
      <c r="M251" s="322"/>
      <c r="N251" s="322"/>
      <c r="O251" s="322"/>
      <c r="P251" s="346"/>
      <c r="Q251" s="346"/>
      <c r="R251" s="38"/>
      <c r="S251" s="38"/>
      <c r="T251" s="38"/>
      <c r="U251" s="38"/>
      <c r="V251" s="38"/>
      <c r="W251" s="38"/>
      <c r="X251" s="38"/>
      <c r="Y251" s="38"/>
      <c r="Z251" s="38"/>
    </row>
    <row r="252" ht="12.75" customHeight="1">
      <c r="A252" s="38"/>
      <c r="B252" s="260"/>
      <c r="C252" s="343"/>
      <c r="D252" s="337"/>
      <c r="E252" s="344"/>
      <c r="F252" s="344"/>
      <c r="G252" s="344"/>
      <c r="H252" s="345"/>
      <c r="I252" s="268"/>
      <c r="J252" s="268"/>
      <c r="K252" s="268"/>
      <c r="L252" s="267" t="str">
        <f>IF(H252&lt;&gt;"",VLOOKUP(H252,CTA,5,0),IF(I252&lt;&gt;"",VLOOKUP(I252,SUB,4,0),IF(J252&lt;&gt;"",VLOOKUP(J252,DIV,3,0),IF(K252&lt;&gt;"",VLOOKUP(K252,SUBDIV,2,0),""))))</f>
        <v/>
      </c>
      <c r="M252" s="322"/>
      <c r="N252" s="322"/>
      <c r="O252" s="322"/>
      <c r="P252" s="346"/>
      <c r="Q252" s="346"/>
      <c r="R252" s="38"/>
      <c r="S252" s="38"/>
      <c r="T252" s="38"/>
      <c r="U252" s="38"/>
      <c r="V252" s="38"/>
      <c r="W252" s="38"/>
      <c r="X252" s="38"/>
      <c r="Y252" s="38"/>
      <c r="Z252" s="38"/>
    </row>
    <row r="253" ht="12.75" customHeight="1">
      <c r="A253" s="38"/>
      <c r="B253" s="260"/>
      <c r="C253" s="343"/>
      <c r="D253" s="337"/>
      <c r="E253" s="344"/>
      <c r="F253" s="344"/>
      <c r="G253" s="344"/>
      <c r="H253" s="345"/>
      <c r="I253" s="268"/>
      <c r="J253" s="268"/>
      <c r="K253" s="268"/>
      <c r="L253" s="267" t="str">
        <f>IF(H253&lt;&gt;"",VLOOKUP(H253,CTA,5,0),IF(I253&lt;&gt;"",VLOOKUP(I253,SUB,4,0),IF(J253&lt;&gt;"",VLOOKUP(J253,DIV,3,0),IF(K253&lt;&gt;"",VLOOKUP(K253,SUBDIV,2,0),""))))</f>
        <v/>
      </c>
      <c r="M253" s="322"/>
      <c r="N253" s="322"/>
      <c r="O253" s="322"/>
      <c r="P253" s="346"/>
      <c r="Q253" s="346"/>
      <c r="R253" s="38"/>
      <c r="S253" s="38"/>
      <c r="T253" s="38"/>
      <c r="U253" s="38"/>
      <c r="V253" s="38"/>
      <c r="W253" s="38"/>
      <c r="X253" s="38"/>
      <c r="Y253" s="38"/>
      <c r="Z253" s="38"/>
    </row>
    <row r="254" ht="12.75" customHeight="1">
      <c r="A254" s="38"/>
      <c r="B254" s="260"/>
      <c r="C254" s="343"/>
      <c r="D254" s="337"/>
      <c r="E254" s="344"/>
      <c r="F254" s="344"/>
      <c r="G254" s="344"/>
      <c r="H254" s="345"/>
      <c r="I254" s="268"/>
      <c r="J254" s="268"/>
      <c r="K254" s="268"/>
      <c r="L254" s="267" t="str">
        <f>IF(H254&lt;&gt;"",VLOOKUP(H254,CTA,5,0),IF(I254&lt;&gt;"",VLOOKUP(I254,SUB,4,0),IF(J254&lt;&gt;"",VLOOKUP(J254,DIV,3,0),IF(K254&lt;&gt;"",VLOOKUP(K254,SUBDIV,2,0),""))))</f>
        <v/>
      </c>
      <c r="M254" s="322"/>
      <c r="N254" s="322"/>
      <c r="O254" s="322"/>
      <c r="P254" s="346"/>
      <c r="Q254" s="346"/>
      <c r="R254" s="38"/>
      <c r="S254" s="38"/>
      <c r="T254" s="38"/>
      <c r="U254" s="38"/>
      <c r="V254" s="38"/>
      <c r="W254" s="38"/>
      <c r="X254" s="38"/>
      <c r="Y254" s="38"/>
      <c r="Z254" s="38"/>
    </row>
    <row r="255" ht="12.75" customHeight="1">
      <c r="A255" s="38"/>
      <c r="B255" s="260"/>
      <c r="C255" s="343"/>
      <c r="D255" s="337"/>
      <c r="E255" s="344"/>
      <c r="F255" s="344"/>
      <c r="G255" s="344"/>
      <c r="H255" s="345"/>
      <c r="I255" s="268"/>
      <c r="J255" s="268"/>
      <c r="K255" s="268"/>
      <c r="L255" s="267" t="str">
        <f>IF(H255&lt;&gt;"",VLOOKUP(H255,CTA,5,0),IF(I255&lt;&gt;"",VLOOKUP(I255,SUB,4,0),IF(J255&lt;&gt;"",VLOOKUP(J255,DIV,3,0),IF(K255&lt;&gt;"",VLOOKUP(K255,SUBDIV,2,0),""))))</f>
        <v/>
      </c>
      <c r="M255" s="322"/>
      <c r="N255" s="322"/>
      <c r="O255" s="322"/>
      <c r="P255" s="346"/>
      <c r="Q255" s="346"/>
      <c r="R255" s="38"/>
      <c r="S255" s="38"/>
      <c r="T255" s="38"/>
      <c r="U255" s="38"/>
      <c r="V255" s="38"/>
      <c r="W255" s="38"/>
      <c r="X255" s="38"/>
      <c r="Y255" s="38"/>
      <c r="Z255" s="38"/>
    </row>
    <row r="256" ht="12.75" customHeight="1">
      <c r="A256" s="38"/>
      <c r="B256" s="260"/>
      <c r="C256" s="343"/>
      <c r="D256" s="337"/>
      <c r="E256" s="344"/>
      <c r="F256" s="344"/>
      <c r="G256" s="344"/>
      <c r="H256" s="345"/>
      <c r="I256" s="268"/>
      <c r="J256" s="268"/>
      <c r="K256" s="268"/>
      <c r="L256" s="267" t="str">
        <f>IF(H256&lt;&gt;"",VLOOKUP(H256,CTA,5,0),IF(I256&lt;&gt;"",VLOOKUP(I256,SUB,4,0),IF(J256&lt;&gt;"",VLOOKUP(J256,DIV,3,0),IF(K256&lt;&gt;"",VLOOKUP(K256,SUBDIV,2,0),""))))</f>
        <v/>
      </c>
      <c r="M256" s="322"/>
      <c r="N256" s="322"/>
      <c r="O256" s="322"/>
      <c r="P256" s="346"/>
      <c r="Q256" s="346"/>
      <c r="R256" s="38"/>
      <c r="S256" s="38"/>
      <c r="T256" s="38"/>
      <c r="U256" s="38"/>
      <c r="V256" s="38"/>
      <c r="W256" s="38"/>
      <c r="X256" s="38"/>
      <c r="Y256" s="38"/>
      <c r="Z256" s="38"/>
    </row>
    <row r="257" ht="12.75" customHeight="1">
      <c r="A257" s="38"/>
      <c r="B257" s="260"/>
      <c r="C257" s="343"/>
      <c r="D257" s="337"/>
      <c r="E257" s="344"/>
      <c r="F257" s="344"/>
      <c r="G257" s="344"/>
      <c r="H257" s="345"/>
      <c r="I257" s="268"/>
      <c r="J257" s="268"/>
      <c r="K257" s="268"/>
      <c r="L257" s="267" t="str">
        <f>IF(H257&lt;&gt;"",VLOOKUP(H257,CTA,5,0),IF(I257&lt;&gt;"",VLOOKUP(I257,SUB,4,0),IF(J257&lt;&gt;"",VLOOKUP(J257,DIV,3,0),IF(K257&lt;&gt;"",VLOOKUP(K257,SUBDIV,2,0),""))))</f>
        <v/>
      </c>
      <c r="M257" s="322"/>
      <c r="N257" s="322"/>
      <c r="O257" s="322"/>
      <c r="P257" s="346"/>
      <c r="Q257" s="346"/>
      <c r="R257" s="38"/>
      <c r="S257" s="38"/>
      <c r="T257" s="38"/>
      <c r="U257" s="38"/>
      <c r="V257" s="38"/>
      <c r="W257" s="38"/>
      <c r="X257" s="38"/>
      <c r="Y257" s="38"/>
      <c r="Z257" s="38"/>
    </row>
    <row r="258" ht="12.75" customHeight="1">
      <c r="A258" s="38"/>
      <c r="B258" s="260"/>
      <c r="C258" s="343"/>
      <c r="D258" s="337"/>
      <c r="E258" s="344"/>
      <c r="F258" s="344"/>
      <c r="G258" s="344"/>
      <c r="H258" s="345"/>
      <c r="I258" s="268"/>
      <c r="J258" s="268"/>
      <c r="K258" s="268"/>
      <c r="L258" s="267" t="str">
        <f>IF(H258&lt;&gt;"",VLOOKUP(H258,CTA,5,0),IF(I258&lt;&gt;"",VLOOKUP(I258,SUB,4,0),IF(J258&lt;&gt;"",VLOOKUP(J258,DIV,3,0),IF(K258&lt;&gt;"",VLOOKUP(K258,SUBDIV,2,0),""))))</f>
        <v/>
      </c>
      <c r="M258" s="322"/>
      <c r="N258" s="322"/>
      <c r="O258" s="322"/>
      <c r="P258" s="346"/>
      <c r="Q258" s="346"/>
      <c r="R258" s="38"/>
      <c r="S258" s="38"/>
      <c r="T258" s="38"/>
      <c r="U258" s="38"/>
      <c r="V258" s="38"/>
      <c r="W258" s="38"/>
      <c r="X258" s="38"/>
      <c r="Y258" s="38"/>
      <c r="Z258" s="38"/>
    </row>
    <row r="259" ht="12.75" customHeight="1">
      <c r="A259" s="38"/>
      <c r="B259" s="260"/>
      <c r="C259" s="343"/>
      <c r="D259" s="337"/>
      <c r="E259" s="344"/>
      <c r="F259" s="344"/>
      <c r="G259" s="344"/>
      <c r="H259" s="345"/>
      <c r="I259" s="268"/>
      <c r="J259" s="268"/>
      <c r="K259" s="268"/>
      <c r="L259" s="267" t="str">
        <f>IF(H259&lt;&gt;"",VLOOKUP(H259,CTA,5,0),IF(I259&lt;&gt;"",VLOOKUP(I259,SUB,4,0),IF(J259&lt;&gt;"",VLOOKUP(J259,DIV,3,0),IF(K259&lt;&gt;"",VLOOKUP(K259,SUBDIV,2,0),""))))</f>
        <v/>
      </c>
      <c r="M259" s="322"/>
      <c r="N259" s="322"/>
      <c r="O259" s="322"/>
      <c r="P259" s="346"/>
      <c r="Q259" s="346"/>
      <c r="R259" s="38"/>
      <c r="S259" s="38"/>
      <c r="T259" s="38"/>
      <c r="U259" s="38"/>
      <c r="V259" s="38"/>
      <c r="W259" s="38"/>
      <c r="X259" s="38"/>
      <c r="Y259" s="38"/>
      <c r="Z259" s="38"/>
    </row>
    <row r="260" ht="12.75" customHeight="1">
      <c r="A260" s="38"/>
      <c r="B260" s="260"/>
      <c r="C260" s="343"/>
      <c r="D260" s="337"/>
      <c r="E260" s="344"/>
      <c r="F260" s="344"/>
      <c r="G260" s="344"/>
      <c r="H260" s="345"/>
      <c r="I260" s="268"/>
      <c r="J260" s="268"/>
      <c r="K260" s="268"/>
      <c r="L260" s="267" t="str">
        <f>IF(H260&lt;&gt;"",VLOOKUP(H260,CTA,5,0),IF(I260&lt;&gt;"",VLOOKUP(I260,SUB,4,0),IF(J260&lt;&gt;"",VLOOKUP(J260,DIV,3,0),IF(K260&lt;&gt;"",VLOOKUP(K260,SUBDIV,2,0),""))))</f>
        <v/>
      </c>
      <c r="M260" s="322"/>
      <c r="N260" s="322"/>
      <c r="O260" s="322"/>
      <c r="P260" s="346"/>
      <c r="Q260" s="346"/>
      <c r="R260" s="38"/>
      <c r="S260" s="38"/>
      <c r="T260" s="38"/>
      <c r="U260" s="38"/>
      <c r="V260" s="38"/>
      <c r="W260" s="38"/>
      <c r="X260" s="38"/>
      <c r="Y260" s="38"/>
      <c r="Z260" s="38"/>
    </row>
    <row r="261" ht="12.75" customHeight="1">
      <c r="A261" s="38"/>
      <c r="B261" s="260"/>
      <c r="C261" s="343"/>
      <c r="D261" s="337"/>
      <c r="E261" s="344"/>
      <c r="F261" s="344"/>
      <c r="G261" s="344"/>
      <c r="H261" s="345"/>
      <c r="I261" s="268"/>
      <c r="J261" s="268"/>
      <c r="K261" s="268"/>
      <c r="L261" s="267" t="str">
        <f>IF(H261&lt;&gt;"",VLOOKUP(H261,CTA,5,0),IF(I261&lt;&gt;"",VLOOKUP(I261,SUB,4,0),IF(J261&lt;&gt;"",VLOOKUP(J261,DIV,3,0),IF(K261&lt;&gt;"",VLOOKUP(K261,SUBDIV,2,0),""))))</f>
        <v/>
      </c>
      <c r="M261" s="322"/>
      <c r="N261" s="322"/>
      <c r="O261" s="322"/>
      <c r="P261" s="346"/>
      <c r="Q261" s="346"/>
      <c r="R261" s="38"/>
      <c r="S261" s="38"/>
      <c r="T261" s="38"/>
      <c r="U261" s="38"/>
      <c r="V261" s="38"/>
      <c r="W261" s="38"/>
      <c r="X261" s="38"/>
      <c r="Y261" s="38"/>
      <c r="Z261" s="38"/>
    </row>
    <row r="262" ht="12.75" customHeight="1">
      <c r="A262" s="38"/>
      <c r="B262" s="260"/>
      <c r="C262" s="343"/>
      <c r="D262" s="337"/>
      <c r="E262" s="344"/>
      <c r="F262" s="344"/>
      <c r="G262" s="344"/>
      <c r="H262" s="345"/>
      <c r="I262" s="268"/>
      <c r="J262" s="268"/>
      <c r="K262" s="268"/>
      <c r="L262" s="267" t="str">
        <f>IF(H262&lt;&gt;"",VLOOKUP(H262,CTA,5,0),IF(I262&lt;&gt;"",VLOOKUP(I262,SUB,4,0),IF(J262&lt;&gt;"",VLOOKUP(J262,DIV,3,0),IF(K262&lt;&gt;"",VLOOKUP(K262,SUBDIV,2,0),""))))</f>
        <v/>
      </c>
      <c r="M262" s="322"/>
      <c r="N262" s="322"/>
      <c r="O262" s="322"/>
      <c r="P262" s="346"/>
      <c r="Q262" s="346"/>
      <c r="R262" s="38"/>
      <c r="S262" s="38"/>
      <c r="T262" s="38"/>
      <c r="U262" s="38"/>
      <c r="V262" s="38"/>
      <c r="W262" s="38"/>
      <c r="X262" s="38"/>
      <c r="Y262" s="38"/>
      <c r="Z262" s="38"/>
    </row>
    <row r="263" ht="12.75" customHeight="1">
      <c r="A263" s="38"/>
      <c r="B263" s="260"/>
      <c r="C263" s="343"/>
      <c r="D263" s="337"/>
      <c r="E263" s="344"/>
      <c r="F263" s="344"/>
      <c r="G263" s="344"/>
      <c r="H263" s="345"/>
      <c r="I263" s="268"/>
      <c r="J263" s="268"/>
      <c r="K263" s="268"/>
      <c r="L263" s="267" t="str">
        <f>IF(H263&lt;&gt;"",VLOOKUP(H263,CTA,5,0),IF(I263&lt;&gt;"",VLOOKUP(I263,SUB,4,0),IF(J263&lt;&gt;"",VLOOKUP(J263,DIV,3,0),IF(K263&lt;&gt;"",VLOOKUP(K263,SUBDIV,2,0),""))))</f>
        <v/>
      </c>
      <c r="M263" s="322"/>
      <c r="N263" s="322"/>
      <c r="O263" s="322"/>
      <c r="P263" s="346"/>
      <c r="Q263" s="346"/>
      <c r="R263" s="38"/>
      <c r="S263" s="38"/>
      <c r="T263" s="38"/>
      <c r="U263" s="38"/>
      <c r="V263" s="38"/>
      <c r="W263" s="38"/>
      <c r="X263" s="38"/>
      <c r="Y263" s="38"/>
      <c r="Z263" s="38"/>
    </row>
    <row r="264" ht="12.75" customHeight="1">
      <c r="A264" s="38"/>
      <c r="B264" s="260"/>
      <c r="C264" s="343"/>
      <c r="D264" s="337"/>
      <c r="E264" s="344"/>
      <c r="F264" s="344"/>
      <c r="G264" s="344"/>
      <c r="H264" s="345"/>
      <c r="I264" s="268"/>
      <c r="J264" s="268"/>
      <c r="K264" s="268"/>
      <c r="L264" s="267" t="str">
        <f>IF(H264&lt;&gt;"",VLOOKUP(H264,CTA,5,0),IF(I264&lt;&gt;"",VLOOKUP(I264,SUB,4,0),IF(J264&lt;&gt;"",VLOOKUP(J264,DIV,3,0),IF(K264&lt;&gt;"",VLOOKUP(K264,SUBDIV,2,0),""))))</f>
        <v/>
      </c>
      <c r="M264" s="322"/>
      <c r="N264" s="322"/>
      <c r="O264" s="322"/>
      <c r="P264" s="346"/>
      <c r="Q264" s="346"/>
      <c r="R264" s="38"/>
      <c r="S264" s="38"/>
      <c r="T264" s="38"/>
      <c r="U264" s="38"/>
      <c r="V264" s="38"/>
      <c r="W264" s="38"/>
      <c r="X264" s="38"/>
      <c r="Y264" s="38"/>
      <c r="Z264" s="38"/>
    </row>
    <row r="265" ht="12.75" customHeight="1">
      <c r="A265" s="38"/>
      <c r="B265" s="260"/>
      <c r="C265" s="343"/>
      <c r="D265" s="337"/>
      <c r="E265" s="344"/>
      <c r="F265" s="344"/>
      <c r="G265" s="344"/>
      <c r="H265" s="345"/>
      <c r="I265" s="268"/>
      <c r="J265" s="268"/>
      <c r="K265" s="268"/>
      <c r="L265" s="267" t="str">
        <f>IF(H265&lt;&gt;"",VLOOKUP(H265,CTA,5,0),IF(I265&lt;&gt;"",VLOOKUP(I265,SUB,4,0),IF(J265&lt;&gt;"",VLOOKUP(J265,DIV,3,0),IF(K265&lt;&gt;"",VLOOKUP(K265,SUBDIV,2,0),""))))</f>
        <v/>
      </c>
      <c r="M265" s="322"/>
      <c r="N265" s="322"/>
      <c r="O265" s="322"/>
      <c r="P265" s="346"/>
      <c r="Q265" s="346"/>
      <c r="R265" s="38"/>
      <c r="S265" s="38"/>
      <c r="T265" s="38"/>
      <c r="U265" s="38"/>
      <c r="V265" s="38"/>
      <c r="W265" s="38"/>
      <c r="X265" s="38"/>
      <c r="Y265" s="38"/>
      <c r="Z265" s="38"/>
    </row>
    <row r="266" ht="12.75" customHeight="1">
      <c r="A266" s="38"/>
      <c r="B266" s="260"/>
      <c r="C266" s="343"/>
      <c r="D266" s="337"/>
      <c r="E266" s="344"/>
      <c r="F266" s="344"/>
      <c r="G266" s="344"/>
      <c r="H266" s="345"/>
      <c r="I266" s="268"/>
      <c r="J266" s="268"/>
      <c r="K266" s="268"/>
      <c r="L266" s="267" t="str">
        <f>IF(H266&lt;&gt;"",VLOOKUP(H266,CTA,5,0),IF(I266&lt;&gt;"",VLOOKUP(I266,SUB,4,0),IF(J266&lt;&gt;"",VLOOKUP(J266,DIV,3,0),IF(K266&lt;&gt;"",VLOOKUP(K266,SUBDIV,2,0),""))))</f>
        <v/>
      </c>
      <c r="M266" s="322"/>
      <c r="N266" s="322"/>
      <c r="O266" s="322"/>
      <c r="P266" s="346"/>
      <c r="Q266" s="346"/>
      <c r="R266" s="38"/>
      <c r="S266" s="38"/>
      <c r="T266" s="38"/>
      <c r="U266" s="38"/>
      <c r="V266" s="38"/>
      <c r="W266" s="38"/>
      <c r="X266" s="38"/>
      <c r="Y266" s="38"/>
      <c r="Z266" s="38"/>
    </row>
    <row r="267" ht="12.75" customHeight="1">
      <c r="A267" s="38"/>
      <c r="B267" s="260"/>
      <c r="C267" s="343"/>
      <c r="D267" s="337"/>
      <c r="E267" s="344"/>
      <c r="F267" s="344"/>
      <c r="G267" s="344"/>
      <c r="H267" s="345"/>
      <c r="I267" s="268"/>
      <c r="J267" s="268"/>
      <c r="K267" s="268"/>
      <c r="L267" s="267" t="str">
        <f>IF(H267&lt;&gt;"",VLOOKUP(H267,CTA,5,0),IF(I267&lt;&gt;"",VLOOKUP(I267,SUB,4,0),IF(J267&lt;&gt;"",VLOOKUP(J267,DIV,3,0),IF(K267&lt;&gt;"",VLOOKUP(K267,SUBDIV,2,0),""))))</f>
        <v/>
      </c>
      <c r="M267" s="322"/>
      <c r="N267" s="322"/>
      <c r="O267" s="322"/>
      <c r="P267" s="346"/>
      <c r="Q267" s="346"/>
      <c r="R267" s="38"/>
      <c r="S267" s="38"/>
      <c r="T267" s="38"/>
      <c r="U267" s="38"/>
      <c r="V267" s="38"/>
      <c r="W267" s="38"/>
      <c r="X267" s="38"/>
      <c r="Y267" s="38"/>
      <c r="Z267" s="38"/>
    </row>
    <row r="268" ht="12.75" customHeight="1">
      <c r="A268" s="38"/>
      <c r="B268" s="260"/>
      <c r="C268" s="343"/>
      <c r="D268" s="337"/>
      <c r="E268" s="344"/>
      <c r="F268" s="344"/>
      <c r="G268" s="344"/>
      <c r="H268" s="345"/>
      <c r="I268" s="268"/>
      <c r="J268" s="268"/>
      <c r="K268" s="268"/>
      <c r="L268" s="267" t="str">
        <f>IF(H268&lt;&gt;"",VLOOKUP(H268,CTA,5,0),IF(I268&lt;&gt;"",VLOOKUP(I268,SUB,4,0),IF(J268&lt;&gt;"",VLOOKUP(J268,DIV,3,0),IF(K268&lt;&gt;"",VLOOKUP(K268,SUBDIV,2,0),""))))</f>
        <v/>
      </c>
      <c r="M268" s="322"/>
      <c r="N268" s="322"/>
      <c r="O268" s="322"/>
      <c r="P268" s="346"/>
      <c r="Q268" s="346"/>
      <c r="R268" s="38"/>
      <c r="S268" s="38"/>
      <c r="T268" s="38"/>
      <c r="U268" s="38"/>
      <c r="V268" s="38"/>
      <c r="W268" s="38"/>
      <c r="X268" s="38"/>
      <c r="Y268" s="38"/>
      <c r="Z268" s="38"/>
    </row>
    <row r="269" ht="12.75" customHeight="1">
      <c r="A269" s="38"/>
      <c r="B269" s="260"/>
      <c r="C269" s="343"/>
      <c r="D269" s="337"/>
      <c r="E269" s="344"/>
      <c r="F269" s="344"/>
      <c r="G269" s="344"/>
      <c r="H269" s="345"/>
      <c r="I269" s="268"/>
      <c r="J269" s="268"/>
      <c r="K269" s="268"/>
      <c r="L269" s="267" t="str">
        <f>IF(H269&lt;&gt;"",VLOOKUP(H269,CTA,5,0),IF(I269&lt;&gt;"",VLOOKUP(I269,SUB,4,0),IF(J269&lt;&gt;"",VLOOKUP(J269,DIV,3,0),IF(K269&lt;&gt;"",VLOOKUP(K269,SUBDIV,2,0),""))))</f>
        <v/>
      </c>
      <c r="M269" s="322"/>
      <c r="N269" s="322"/>
      <c r="O269" s="322"/>
      <c r="P269" s="346"/>
      <c r="Q269" s="346"/>
      <c r="R269" s="38"/>
      <c r="S269" s="38"/>
      <c r="T269" s="38"/>
      <c r="U269" s="38"/>
      <c r="V269" s="38"/>
      <c r="W269" s="38"/>
      <c r="X269" s="38"/>
      <c r="Y269" s="38"/>
      <c r="Z269" s="38"/>
    </row>
    <row r="270" ht="12.75" customHeight="1">
      <c r="A270" s="38"/>
      <c r="B270" s="260"/>
      <c r="C270" s="343"/>
      <c r="D270" s="337"/>
      <c r="E270" s="344"/>
      <c r="F270" s="344"/>
      <c r="G270" s="344"/>
      <c r="H270" s="345"/>
      <c r="I270" s="268"/>
      <c r="J270" s="268"/>
      <c r="K270" s="268"/>
      <c r="L270" s="267" t="str">
        <f>IF(H270&lt;&gt;"",VLOOKUP(H270,CTA,5,0),IF(I270&lt;&gt;"",VLOOKUP(I270,SUB,4,0),IF(J270&lt;&gt;"",VLOOKUP(J270,DIV,3,0),IF(K270&lt;&gt;"",VLOOKUP(K270,SUBDIV,2,0),""))))</f>
        <v/>
      </c>
      <c r="M270" s="322"/>
      <c r="N270" s="322"/>
      <c r="O270" s="322"/>
      <c r="P270" s="346"/>
      <c r="Q270" s="346"/>
      <c r="R270" s="38"/>
      <c r="S270" s="38"/>
      <c r="T270" s="38"/>
      <c r="U270" s="38"/>
      <c r="V270" s="38"/>
      <c r="W270" s="38"/>
      <c r="X270" s="38"/>
      <c r="Y270" s="38"/>
      <c r="Z270" s="38"/>
    </row>
    <row r="271" ht="12.75" customHeight="1">
      <c r="A271" s="38"/>
      <c r="B271" s="260"/>
      <c r="C271" s="343"/>
      <c r="D271" s="337"/>
      <c r="E271" s="344"/>
      <c r="F271" s="344"/>
      <c r="G271" s="344"/>
      <c r="H271" s="345"/>
      <c r="I271" s="268"/>
      <c r="J271" s="268"/>
      <c r="K271" s="268"/>
      <c r="L271" s="267" t="str">
        <f>IF(H271&lt;&gt;"",VLOOKUP(H271,CTA,5,0),IF(I271&lt;&gt;"",VLOOKUP(I271,SUB,4,0),IF(J271&lt;&gt;"",VLOOKUP(J271,DIV,3,0),IF(K271&lt;&gt;"",VLOOKUP(K271,SUBDIV,2,0),""))))</f>
        <v/>
      </c>
      <c r="M271" s="322"/>
      <c r="N271" s="322"/>
      <c r="O271" s="322"/>
      <c r="P271" s="346"/>
      <c r="Q271" s="346"/>
      <c r="R271" s="38"/>
      <c r="S271" s="38"/>
      <c r="T271" s="38"/>
      <c r="U271" s="38"/>
      <c r="V271" s="38"/>
      <c r="W271" s="38"/>
      <c r="X271" s="38"/>
      <c r="Y271" s="38"/>
      <c r="Z271" s="38"/>
    </row>
    <row r="272" ht="12.75" customHeight="1">
      <c r="A272" s="38"/>
      <c r="B272" s="260"/>
      <c r="C272" s="343"/>
      <c r="D272" s="337"/>
      <c r="E272" s="344"/>
      <c r="F272" s="344"/>
      <c r="G272" s="344"/>
      <c r="H272" s="345"/>
      <c r="I272" s="268"/>
      <c r="J272" s="268"/>
      <c r="K272" s="268"/>
      <c r="L272" s="267" t="str">
        <f>IF(H272&lt;&gt;"",VLOOKUP(H272,CTA,5,0),IF(I272&lt;&gt;"",VLOOKUP(I272,SUB,4,0),IF(J272&lt;&gt;"",VLOOKUP(J272,DIV,3,0),IF(K272&lt;&gt;"",VLOOKUP(K272,SUBDIV,2,0),""))))</f>
        <v/>
      </c>
      <c r="M272" s="322"/>
      <c r="N272" s="322"/>
      <c r="O272" s="322"/>
      <c r="P272" s="346"/>
      <c r="Q272" s="346"/>
      <c r="R272" s="38"/>
      <c r="S272" s="38"/>
      <c r="T272" s="38"/>
      <c r="U272" s="38"/>
      <c r="V272" s="38"/>
      <c r="W272" s="38"/>
      <c r="X272" s="38"/>
      <c r="Y272" s="38"/>
      <c r="Z272" s="38"/>
    </row>
    <row r="273" ht="12.75" customHeight="1">
      <c r="A273" s="38"/>
      <c r="B273" s="260"/>
      <c r="C273" s="343"/>
      <c r="D273" s="337"/>
      <c r="E273" s="344"/>
      <c r="F273" s="344"/>
      <c r="G273" s="344"/>
      <c r="H273" s="345"/>
      <c r="I273" s="268"/>
      <c r="J273" s="268"/>
      <c r="K273" s="268"/>
      <c r="L273" s="267" t="str">
        <f>IF(H273&lt;&gt;"",VLOOKUP(H273,CTA,5,0),IF(I273&lt;&gt;"",VLOOKUP(I273,SUB,4,0),IF(J273&lt;&gt;"",VLOOKUP(J273,DIV,3,0),IF(K273&lt;&gt;"",VLOOKUP(K273,SUBDIV,2,0),""))))</f>
        <v/>
      </c>
      <c r="M273" s="322"/>
      <c r="N273" s="322"/>
      <c r="O273" s="322"/>
      <c r="P273" s="346"/>
      <c r="Q273" s="346"/>
      <c r="R273" s="38"/>
      <c r="S273" s="38"/>
      <c r="T273" s="38"/>
      <c r="U273" s="38"/>
      <c r="V273" s="38"/>
      <c r="W273" s="38"/>
      <c r="X273" s="38"/>
      <c r="Y273" s="38"/>
      <c r="Z273" s="38"/>
    </row>
    <row r="274" ht="12.75" customHeight="1">
      <c r="A274" s="38"/>
      <c r="B274" s="260"/>
      <c r="C274" s="343"/>
      <c r="D274" s="337"/>
      <c r="E274" s="344"/>
      <c r="F274" s="344"/>
      <c r="G274" s="344"/>
      <c r="H274" s="345"/>
      <c r="I274" s="268"/>
      <c r="J274" s="268"/>
      <c r="K274" s="268"/>
      <c r="L274" s="267" t="str">
        <f>IF(H274&lt;&gt;"",VLOOKUP(H274,CTA,5,0),IF(I274&lt;&gt;"",VLOOKUP(I274,SUB,4,0),IF(J274&lt;&gt;"",VLOOKUP(J274,DIV,3,0),IF(K274&lt;&gt;"",VLOOKUP(K274,SUBDIV,2,0),""))))</f>
        <v/>
      </c>
      <c r="M274" s="322"/>
      <c r="N274" s="322"/>
      <c r="O274" s="322"/>
      <c r="P274" s="346"/>
      <c r="Q274" s="346"/>
      <c r="R274" s="38"/>
      <c r="S274" s="38"/>
      <c r="T274" s="38"/>
      <c r="U274" s="38"/>
      <c r="V274" s="38"/>
      <c r="W274" s="38"/>
      <c r="X274" s="38"/>
      <c r="Y274" s="38"/>
      <c r="Z274" s="38"/>
    </row>
    <row r="275" ht="12.75" customHeight="1">
      <c r="A275" s="38"/>
      <c r="B275" s="260"/>
      <c r="C275" s="343"/>
      <c r="D275" s="337"/>
      <c r="E275" s="344"/>
      <c r="F275" s="344"/>
      <c r="G275" s="344"/>
      <c r="H275" s="345"/>
      <c r="I275" s="268"/>
      <c r="J275" s="268"/>
      <c r="K275" s="268"/>
      <c r="L275" s="267" t="str">
        <f>IF(H275&lt;&gt;"",VLOOKUP(H275,CTA,5,0),IF(I275&lt;&gt;"",VLOOKUP(I275,SUB,4,0),IF(J275&lt;&gt;"",VLOOKUP(J275,DIV,3,0),IF(K275&lt;&gt;"",VLOOKUP(K275,SUBDIV,2,0),""))))</f>
        <v/>
      </c>
      <c r="M275" s="322"/>
      <c r="N275" s="322"/>
      <c r="O275" s="322"/>
      <c r="P275" s="346"/>
      <c r="Q275" s="346"/>
      <c r="R275" s="38"/>
      <c r="S275" s="38"/>
      <c r="T275" s="38"/>
      <c r="U275" s="38"/>
      <c r="V275" s="38"/>
      <c r="W275" s="38"/>
      <c r="X275" s="38"/>
      <c r="Y275" s="38"/>
      <c r="Z275" s="38"/>
    </row>
    <row r="276" ht="12.75" customHeight="1">
      <c r="A276" s="38"/>
      <c r="B276" s="260"/>
      <c r="C276" s="343"/>
      <c r="D276" s="337"/>
      <c r="E276" s="344"/>
      <c r="F276" s="344"/>
      <c r="G276" s="344"/>
      <c r="H276" s="345"/>
      <c r="I276" s="268"/>
      <c r="J276" s="268"/>
      <c r="K276" s="268"/>
      <c r="L276" s="267" t="str">
        <f>IF(H276&lt;&gt;"",VLOOKUP(H276,CTA,5,0),IF(I276&lt;&gt;"",VLOOKUP(I276,SUB,4,0),IF(J276&lt;&gt;"",VLOOKUP(J276,DIV,3,0),IF(K276&lt;&gt;"",VLOOKUP(K276,SUBDIV,2,0),""))))</f>
        <v/>
      </c>
      <c r="M276" s="322"/>
      <c r="N276" s="322"/>
      <c r="O276" s="322"/>
      <c r="P276" s="346"/>
      <c r="Q276" s="346"/>
      <c r="R276" s="38"/>
      <c r="S276" s="38"/>
      <c r="T276" s="38"/>
      <c r="U276" s="38"/>
      <c r="V276" s="38"/>
      <c r="W276" s="38"/>
      <c r="X276" s="38"/>
      <c r="Y276" s="38"/>
      <c r="Z276" s="38"/>
    </row>
    <row r="277" ht="12.75" customHeight="1">
      <c r="A277" s="38"/>
      <c r="B277" s="260"/>
      <c r="C277" s="343"/>
      <c r="D277" s="337"/>
      <c r="E277" s="344"/>
      <c r="F277" s="344"/>
      <c r="G277" s="344"/>
      <c r="H277" s="345"/>
      <c r="I277" s="268"/>
      <c r="J277" s="268"/>
      <c r="K277" s="268"/>
      <c r="L277" s="267" t="str">
        <f>IF(H277&lt;&gt;"",VLOOKUP(H277,CTA,5,0),IF(I277&lt;&gt;"",VLOOKUP(I277,SUB,4,0),IF(J277&lt;&gt;"",VLOOKUP(J277,DIV,3,0),IF(K277&lt;&gt;"",VLOOKUP(K277,SUBDIV,2,0),""))))</f>
        <v/>
      </c>
      <c r="M277" s="322"/>
      <c r="N277" s="322"/>
      <c r="O277" s="322"/>
      <c r="P277" s="346"/>
      <c r="Q277" s="346"/>
      <c r="R277" s="38"/>
      <c r="S277" s="38"/>
      <c r="T277" s="38"/>
      <c r="U277" s="38"/>
      <c r="V277" s="38"/>
      <c r="W277" s="38"/>
      <c r="X277" s="38"/>
      <c r="Y277" s="38"/>
      <c r="Z277" s="38"/>
    </row>
    <row r="278" ht="12.75" customHeight="1">
      <c r="A278" s="38"/>
      <c r="B278" s="260"/>
      <c r="C278" s="343"/>
      <c r="D278" s="337"/>
      <c r="E278" s="344"/>
      <c r="F278" s="344"/>
      <c r="G278" s="344"/>
      <c r="H278" s="345"/>
      <c r="I278" s="268"/>
      <c r="J278" s="268"/>
      <c r="K278" s="268"/>
      <c r="L278" s="267" t="str">
        <f>IF(H278&lt;&gt;"",VLOOKUP(H278,CTA,5,0),IF(I278&lt;&gt;"",VLOOKUP(I278,SUB,4,0),IF(J278&lt;&gt;"",VLOOKUP(J278,DIV,3,0),IF(K278&lt;&gt;"",VLOOKUP(K278,SUBDIV,2,0),""))))</f>
        <v/>
      </c>
      <c r="M278" s="322"/>
      <c r="N278" s="322"/>
      <c r="O278" s="322"/>
      <c r="P278" s="346"/>
      <c r="Q278" s="346"/>
      <c r="R278" s="38"/>
      <c r="S278" s="38"/>
      <c r="T278" s="38"/>
      <c r="U278" s="38"/>
      <c r="V278" s="38"/>
      <c r="W278" s="38"/>
      <c r="X278" s="38"/>
      <c r="Y278" s="38"/>
      <c r="Z278" s="38"/>
    </row>
    <row r="279" ht="12.75" customHeight="1">
      <c r="A279" s="38"/>
      <c r="B279" s="260"/>
      <c r="C279" s="343"/>
      <c r="D279" s="337"/>
      <c r="E279" s="344"/>
      <c r="F279" s="344"/>
      <c r="G279" s="344"/>
      <c r="H279" s="345"/>
      <c r="I279" s="268"/>
      <c r="J279" s="268"/>
      <c r="K279" s="268"/>
      <c r="L279" s="267" t="str">
        <f>IF(H279&lt;&gt;"",VLOOKUP(H279,CTA,5,0),IF(I279&lt;&gt;"",VLOOKUP(I279,SUB,4,0),IF(J279&lt;&gt;"",VLOOKUP(J279,DIV,3,0),IF(K279&lt;&gt;"",VLOOKUP(K279,SUBDIV,2,0),""))))</f>
        <v/>
      </c>
      <c r="M279" s="322"/>
      <c r="N279" s="322"/>
      <c r="O279" s="322"/>
      <c r="P279" s="346"/>
      <c r="Q279" s="346"/>
      <c r="R279" s="38"/>
      <c r="S279" s="38"/>
      <c r="T279" s="38"/>
      <c r="U279" s="38"/>
      <c r="V279" s="38"/>
      <c r="W279" s="38"/>
      <c r="X279" s="38"/>
      <c r="Y279" s="38"/>
      <c r="Z279" s="38"/>
    </row>
    <row r="280" ht="12.75" customHeight="1">
      <c r="A280" s="38"/>
      <c r="B280" s="260"/>
      <c r="C280" s="343"/>
      <c r="D280" s="337"/>
      <c r="E280" s="344"/>
      <c r="F280" s="344"/>
      <c r="G280" s="344"/>
      <c r="H280" s="345"/>
      <c r="I280" s="268"/>
      <c r="J280" s="268"/>
      <c r="K280" s="268"/>
      <c r="L280" s="267" t="str">
        <f>IF(H280&lt;&gt;"",VLOOKUP(H280,CTA,5,0),IF(I280&lt;&gt;"",VLOOKUP(I280,SUB,4,0),IF(J280&lt;&gt;"",VLOOKUP(J280,DIV,3,0),IF(K280&lt;&gt;"",VLOOKUP(K280,SUBDIV,2,0),""))))</f>
        <v/>
      </c>
      <c r="M280" s="322"/>
      <c r="N280" s="322"/>
      <c r="O280" s="322"/>
      <c r="P280" s="346"/>
      <c r="Q280" s="346"/>
      <c r="R280" s="38"/>
      <c r="S280" s="38"/>
      <c r="T280" s="38"/>
      <c r="U280" s="38"/>
      <c r="V280" s="38"/>
      <c r="W280" s="38"/>
      <c r="X280" s="38"/>
      <c r="Y280" s="38"/>
      <c r="Z280" s="38"/>
    </row>
    <row r="281" ht="12.75" customHeight="1">
      <c r="A281" s="38"/>
      <c r="B281" s="260"/>
      <c r="C281" s="343"/>
      <c r="D281" s="337"/>
      <c r="E281" s="344"/>
      <c r="F281" s="344"/>
      <c r="G281" s="344"/>
      <c r="H281" s="345"/>
      <c r="I281" s="268"/>
      <c r="J281" s="268"/>
      <c r="K281" s="268"/>
      <c r="L281" s="267" t="str">
        <f>IF(H281&lt;&gt;"",VLOOKUP(H281,CTA,5,0),IF(I281&lt;&gt;"",VLOOKUP(I281,SUB,4,0),IF(J281&lt;&gt;"",VLOOKUP(J281,DIV,3,0),IF(K281&lt;&gt;"",VLOOKUP(K281,SUBDIV,2,0),""))))</f>
        <v/>
      </c>
      <c r="M281" s="322"/>
      <c r="N281" s="322"/>
      <c r="O281" s="322"/>
      <c r="P281" s="346"/>
      <c r="Q281" s="346"/>
      <c r="R281" s="38"/>
      <c r="S281" s="38"/>
      <c r="T281" s="38"/>
      <c r="U281" s="38"/>
      <c r="V281" s="38"/>
      <c r="W281" s="38"/>
      <c r="X281" s="38"/>
      <c r="Y281" s="38"/>
      <c r="Z281" s="38"/>
    </row>
    <row r="282" ht="12.75" customHeight="1">
      <c r="A282" s="38"/>
      <c r="B282" s="260"/>
      <c r="C282" s="343"/>
      <c r="D282" s="337"/>
      <c r="E282" s="344"/>
      <c r="F282" s="344"/>
      <c r="G282" s="344"/>
      <c r="H282" s="345"/>
      <c r="I282" s="268"/>
      <c r="J282" s="268"/>
      <c r="K282" s="268"/>
      <c r="L282" s="267" t="str">
        <f>IF(H282&lt;&gt;"",VLOOKUP(H282,CTA,5,0),IF(I282&lt;&gt;"",VLOOKUP(I282,SUB,4,0),IF(J282&lt;&gt;"",VLOOKUP(J282,DIV,3,0),IF(K282&lt;&gt;"",VLOOKUP(K282,SUBDIV,2,0),""))))</f>
        <v/>
      </c>
      <c r="M282" s="322"/>
      <c r="N282" s="322"/>
      <c r="O282" s="322"/>
      <c r="P282" s="346"/>
      <c r="Q282" s="346"/>
      <c r="R282" s="38"/>
      <c r="S282" s="38"/>
      <c r="T282" s="38"/>
      <c r="U282" s="38"/>
      <c r="V282" s="38"/>
      <c r="W282" s="38"/>
      <c r="X282" s="38"/>
      <c r="Y282" s="38"/>
      <c r="Z282" s="38"/>
    </row>
    <row r="283" ht="12.75" customHeight="1">
      <c r="A283" s="38"/>
      <c r="B283" s="260"/>
      <c r="C283" s="343"/>
      <c r="D283" s="337"/>
      <c r="E283" s="344"/>
      <c r="F283" s="344"/>
      <c r="G283" s="344"/>
      <c r="H283" s="345"/>
      <c r="I283" s="268"/>
      <c r="J283" s="268"/>
      <c r="K283" s="268"/>
      <c r="L283" s="267" t="str">
        <f>IF(H283&lt;&gt;"",VLOOKUP(H283,CTA,5,0),IF(I283&lt;&gt;"",VLOOKUP(I283,SUB,4,0),IF(J283&lt;&gt;"",VLOOKUP(J283,DIV,3,0),IF(K283&lt;&gt;"",VLOOKUP(K283,SUBDIV,2,0),""))))</f>
        <v/>
      </c>
      <c r="M283" s="322"/>
      <c r="N283" s="322"/>
      <c r="O283" s="322"/>
      <c r="P283" s="346"/>
      <c r="Q283" s="346"/>
      <c r="R283" s="38"/>
      <c r="S283" s="38"/>
      <c r="T283" s="38"/>
      <c r="U283" s="38"/>
      <c r="V283" s="38"/>
      <c r="W283" s="38"/>
      <c r="X283" s="38"/>
      <c r="Y283" s="38"/>
      <c r="Z283" s="38"/>
    </row>
    <row r="284" ht="12.75" customHeight="1">
      <c r="A284" s="38"/>
      <c r="B284" s="260"/>
      <c r="C284" s="343"/>
      <c r="D284" s="337"/>
      <c r="E284" s="344"/>
      <c r="F284" s="344"/>
      <c r="G284" s="344"/>
      <c r="H284" s="345"/>
      <c r="I284" s="268"/>
      <c r="J284" s="268"/>
      <c r="K284" s="268"/>
      <c r="L284" s="267" t="str">
        <f>IF(H284&lt;&gt;"",VLOOKUP(H284,CTA,5,0),IF(I284&lt;&gt;"",VLOOKUP(I284,SUB,4,0),IF(J284&lt;&gt;"",VLOOKUP(J284,DIV,3,0),IF(K284&lt;&gt;"",VLOOKUP(K284,SUBDIV,2,0),""))))</f>
        <v/>
      </c>
      <c r="M284" s="322"/>
      <c r="N284" s="322"/>
      <c r="O284" s="322"/>
      <c r="P284" s="346"/>
      <c r="Q284" s="346"/>
      <c r="R284" s="38"/>
      <c r="S284" s="38"/>
      <c r="T284" s="38"/>
      <c r="U284" s="38"/>
      <c r="V284" s="38"/>
      <c r="W284" s="38"/>
      <c r="X284" s="38"/>
      <c r="Y284" s="38"/>
      <c r="Z284" s="38"/>
    </row>
    <row r="285" ht="12.75" customHeight="1">
      <c r="A285" s="38"/>
      <c r="B285" s="260"/>
      <c r="C285" s="343"/>
      <c r="D285" s="337"/>
      <c r="E285" s="344"/>
      <c r="F285" s="344"/>
      <c r="G285" s="344"/>
      <c r="H285" s="345"/>
      <c r="I285" s="268"/>
      <c r="J285" s="268"/>
      <c r="K285" s="268"/>
      <c r="L285" s="267" t="str">
        <f>IF(H285&lt;&gt;"",VLOOKUP(H285,CTA,5,0),IF(I285&lt;&gt;"",VLOOKUP(I285,SUB,4,0),IF(J285&lt;&gt;"",VLOOKUP(J285,DIV,3,0),IF(K285&lt;&gt;"",VLOOKUP(K285,SUBDIV,2,0),""))))</f>
        <v/>
      </c>
      <c r="M285" s="322"/>
      <c r="N285" s="322"/>
      <c r="O285" s="322"/>
      <c r="P285" s="346"/>
      <c r="Q285" s="346"/>
      <c r="R285" s="38"/>
      <c r="S285" s="38"/>
      <c r="T285" s="38"/>
      <c r="U285" s="38"/>
      <c r="V285" s="38"/>
      <c r="W285" s="38"/>
      <c r="X285" s="38"/>
      <c r="Y285" s="38"/>
      <c r="Z285" s="38"/>
    </row>
    <row r="286" ht="12.75" customHeight="1">
      <c r="A286" s="38"/>
      <c r="B286" s="260"/>
      <c r="C286" s="343"/>
      <c r="D286" s="337"/>
      <c r="E286" s="344"/>
      <c r="F286" s="344"/>
      <c r="G286" s="344"/>
      <c r="H286" s="345"/>
      <c r="I286" s="268"/>
      <c r="J286" s="268"/>
      <c r="K286" s="268"/>
      <c r="L286" s="267" t="str">
        <f>IF(H286&lt;&gt;"",VLOOKUP(H286,CTA,5,0),IF(I286&lt;&gt;"",VLOOKUP(I286,SUB,4,0),IF(J286&lt;&gt;"",VLOOKUP(J286,DIV,3,0),IF(K286&lt;&gt;"",VLOOKUP(K286,SUBDIV,2,0),""))))</f>
        <v/>
      </c>
      <c r="M286" s="322"/>
      <c r="N286" s="322"/>
      <c r="O286" s="322"/>
      <c r="P286" s="346"/>
      <c r="Q286" s="346"/>
      <c r="R286" s="38"/>
      <c r="S286" s="38"/>
      <c r="T286" s="38"/>
      <c r="U286" s="38"/>
      <c r="V286" s="38"/>
      <c r="W286" s="38"/>
      <c r="X286" s="38"/>
      <c r="Y286" s="38"/>
      <c r="Z286" s="38"/>
    </row>
    <row r="287" ht="12.75" customHeight="1">
      <c r="A287" s="38"/>
      <c r="B287" s="260"/>
      <c r="C287" s="343"/>
      <c r="D287" s="337"/>
      <c r="E287" s="344"/>
      <c r="F287" s="344"/>
      <c r="G287" s="344"/>
      <c r="H287" s="345"/>
      <c r="I287" s="268"/>
      <c r="J287" s="268"/>
      <c r="K287" s="268"/>
      <c r="L287" s="267" t="str">
        <f>IF(H287&lt;&gt;"",VLOOKUP(H287,CTA,5,0),IF(I287&lt;&gt;"",VLOOKUP(I287,SUB,4,0),IF(J287&lt;&gt;"",VLOOKUP(J287,DIV,3,0),IF(K287&lt;&gt;"",VLOOKUP(K287,SUBDIV,2,0),""))))</f>
        <v/>
      </c>
      <c r="M287" s="322"/>
      <c r="N287" s="322"/>
      <c r="O287" s="322"/>
      <c r="P287" s="346"/>
      <c r="Q287" s="346"/>
      <c r="R287" s="38"/>
      <c r="S287" s="38"/>
      <c r="T287" s="38"/>
      <c r="U287" s="38"/>
      <c r="V287" s="38"/>
      <c r="W287" s="38"/>
      <c r="X287" s="38"/>
      <c r="Y287" s="38"/>
      <c r="Z287" s="38"/>
    </row>
    <row r="288" ht="12.75" customHeight="1">
      <c r="A288" s="38"/>
      <c r="B288" s="260"/>
      <c r="C288" s="343"/>
      <c r="D288" s="337"/>
      <c r="E288" s="344"/>
      <c r="F288" s="344"/>
      <c r="G288" s="344"/>
      <c r="H288" s="345"/>
      <c r="I288" s="268"/>
      <c r="J288" s="268"/>
      <c r="K288" s="268"/>
      <c r="L288" s="267" t="str">
        <f>IF(H288&lt;&gt;"",VLOOKUP(H288,CTA,5,0),IF(I288&lt;&gt;"",VLOOKUP(I288,SUB,4,0),IF(J288&lt;&gt;"",VLOOKUP(J288,DIV,3,0),IF(K288&lt;&gt;"",VLOOKUP(K288,SUBDIV,2,0),""))))</f>
        <v/>
      </c>
      <c r="M288" s="322"/>
      <c r="N288" s="322"/>
      <c r="O288" s="322"/>
      <c r="P288" s="346"/>
      <c r="Q288" s="346"/>
      <c r="R288" s="38"/>
      <c r="S288" s="38"/>
      <c r="T288" s="38"/>
      <c r="U288" s="38"/>
      <c r="V288" s="38"/>
      <c r="W288" s="38"/>
      <c r="X288" s="38"/>
      <c r="Y288" s="38"/>
      <c r="Z288" s="38"/>
    </row>
    <row r="289" ht="12.75" customHeight="1">
      <c r="A289" s="38"/>
      <c r="B289" s="260"/>
      <c r="C289" s="343"/>
      <c r="D289" s="337"/>
      <c r="E289" s="344"/>
      <c r="F289" s="344"/>
      <c r="G289" s="344"/>
      <c r="H289" s="345"/>
      <c r="I289" s="268"/>
      <c r="J289" s="268"/>
      <c r="K289" s="268"/>
      <c r="L289" s="267" t="str">
        <f>IF(H289&lt;&gt;"",VLOOKUP(H289,CTA,5,0),IF(I289&lt;&gt;"",VLOOKUP(I289,SUB,4,0),IF(J289&lt;&gt;"",VLOOKUP(J289,DIV,3,0),IF(K289&lt;&gt;"",VLOOKUP(K289,SUBDIV,2,0),""))))</f>
        <v/>
      </c>
      <c r="M289" s="322"/>
      <c r="N289" s="322"/>
      <c r="O289" s="322"/>
      <c r="P289" s="346"/>
      <c r="Q289" s="346"/>
      <c r="R289" s="38"/>
      <c r="S289" s="38"/>
      <c r="T289" s="38"/>
      <c r="U289" s="38"/>
      <c r="V289" s="38"/>
      <c r="W289" s="38"/>
      <c r="X289" s="38"/>
      <c r="Y289" s="38"/>
      <c r="Z289" s="38"/>
    </row>
    <row r="290" ht="12.75" customHeight="1">
      <c r="A290" s="38"/>
      <c r="B290" s="260"/>
      <c r="C290" s="343"/>
      <c r="D290" s="337"/>
      <c r="E290" s="344"/>
      <c r="F290" s="344"/>
      <c r="G290" s="344"/>
      <c r="H290" s="345"/>
      <c r="I290" s="268"/>
      <c r="J290" s="268"/>
      <c r="K290" s="268"/>
      <c r="L290" s="267" t="str">
        <f>IF(H290&lt;&gt;"",VLOOKUP(H290,CTA,5,0),IF(I290&lt;&gt;"",VLOOKUP(I290,SUB,4,0),IF(J290&lt;&gt;"",VLOOKUP(J290,DIV,3,0),IF(K290&lt;&gt;"",VLOOKUP(K290,SUBDIV,2,0),""))))</f>
        <v/>
      </c>
      <c r="M290" s="322"/>
      <c r="N290" s="322"/>
      <c r="O290" s="322"/>
      <c r="P290" s="346"/>
      <c r="Q290" s="346"/>
      <c r="R290" s="38"/>
      <c r="S290" s="38"/>
      <c r="T290" s="38"/>
      <c r="U290" s="38"/>
      <c r="V290" s="38"/>
      <c r="W290" s="38"/>
      <c r="X290" s="38"/>
      <c r="Y290" s="38"/>
      <c r="Z290" s="38"/>
    </row>
    <row r="291" ht="12.75" customHeight="1">
      <c r="A291" s="38"/>
      <c r="B291" s="260"/>
      <c r="C291" s="343"/>
      <c r="D291" s="337"/>
      <c r="E291" s="344"/>
      <c r="F291" s="344"/>
      <c r="G291" s="344"/>
      <c r="H291" s="345"/>
      <c r="I291" s="268"/>
      <c r="J291" s="268"/>
      <c r="K291" s="268"/>
      <c r="L291" s="267" t="str">
        <f>IF(H291&lt;&gt;"",VLOOKUP(H291,CTA,5,0),IF(I291&lt;&gt;"",VLOOKUP(I291,SUB,4,0),IF(J291&lt;&gt;"",VLOOKUP(J291,DIV,3,0),IF(K291&lt;&gt;"",VLOOKUP(K291,SUBDIV,2,0),""))))</f>
        <v/>
      </c>
      <c r="M291" s="322"/>
      <c r="N291" s="322"/>
      <c r="O291" s="322"/>
      <c r="P291" s="346"/>
      <c r="Q291" s="346"/>
      <c r="R291" s="38"/>
      <c r="S291" s="38"/>
      <c r="T291" s="38"/>
      <c r="U291" s="38"/>
      <c r="V291" s="38"/>
      <c r="W291" s="38"/>
      <c r="X291" s="38"/>
      <c r="Y291" s="38"/>
      <c r="Z291" s="38"/>
    </row>
    <row r="292" ht="12.75" customHeight="1">
      <c r="A292" s="38"/>
      <c r="B292" s="260"/>
      <c r="C292" s="343"/>
      <c r="D292" s="337"/>
      <c r="E292" s="344"/>
      <c r="F292" s="344"/>
      <c r="G292" s="344"/>
      <c r="H292" s="345"/>
      <c r="I292" s="268"/>
      <c r="J292" s="268"/>
      <c r="K292" s="268"/>
      <c r="L292" s="267" t="str">
        <f>IF(H292&lt;&gt;"",VLOOKUP(H292,CTA,5,0),IF(I292&lt;&gt;"",VLOOKUP(I292,SUB,4,0),IF(J292&lt;&gt;"",VLOOKUP(J292,DIV,3,0),IF(K292&lt;&gt;"",VLOOKUP(K292,SUBDIV,2,0),""))))</f>
        <v/>
      </c>
      <c r="M292" s="322"/>
      <c r="N292" s="322"/>
      <c r="O292" s="322"/>
      <c r="P292" s="346"/>
      <c r="Q292" s="346"/>
      <c r="R292" s="38"/>
      <c r="S292" s="38"/>
      <c r="T292" s="38"/>
      <c r="U292" s="38"/>
      <c r="V292" s="38"/>
      <c r="W292" s="38"/>
      <c r="X292" s="38"/>
      <c r="Y292" s="38"/>
      <c r="Z292" s="38"/>
    </row>
    <row r="293" ht="12.75" customHeight="1">
      <c r="A293" s="38"/>
      <c r="B293" s="260"/>
      <c r="C293" s="343"/>
      <c r="D293" s="337"/>
      <c r="E293" s="344"/>
      <c r="F293" s="344"/>
      <c r="G293" s="344"/>
      <c r="H293" s="345"/>
      <c r="I293" s="268"/>
      <c r="J293" s="268"/>
      <c r="K293" s="268"/>
      <c r="L293" s="267" t="str">
        <f>IF(H293&lt;&gt;"",VLOOKUP(H293,CTA,5,0),IF(I293&lt;&gt;"",VLOOKUP(I293,SUB,4,0),IF(J293&lt;&gt;"",VLOOKUP(J293,DIV,3,0),IF(K293&lt;&gt;"",VLOOKUP(K293,SUBDIV,2,0),""))))</f>
        <v/>
      </c>
      <c r="M293" s="322"/>
      <c r="N293" s="322"/>
      <c r="O293" s="322"/>
      <c r="P293" s="346"/>
      <c r="Q293" s="346"/>
      <c r="R293" s="38"/>
      <c r="S293" s="38"/>
      <c r="T293" s="38"/>
      <c r="U293" s="38"/>
      <c r="V293" s="38"/>
      <c r="W293" s="38"/>
      <c r="X293" s="38"/>
      <c r="Y293" s="38"/>
      <c r="Z293" s="38"/>
    </row>
    <row r="294" ht="12.75" customHeight="1">
      <c r="A294" s="38"/>
      <c r="B294" s="260"/>
      <c r="C294" s="343"/>
      <c r="D294" s="337"/>
      <c r="E294" s="344"/>
      <c r="F294" s="344"/>
      <c r="G294" s="344"/>
      <c r="H294" s="345"/>
      <c r="I294" s="268"/>
      <c r="J294" s="268"/>
      <c r="K294" s="268"/>
      <c r="L294" s="267" t="str">
        <f>IF(H294&lt;&gt;"",VLOOKUP(H294,CTA,5,0),IF(I294&lt;&gt;"",VLOOKUP(I294,SUB,4,0),IF(J294&lt;&gt;"",VLOOKUP(J294,DIV,3,0),IF(K294&lt;&gt;"",VLOOKUP(K294,SUBDIV,2,0),""))))</f>
        <v/>
      </c>
      <c r="M294" s="322"/>
      <c r="N294" s="322"/>
      <c r="O294" s="322"/>
      <c r="P294" s="346"/>
      <c r="Q294" s="346"/>
      <c r="R294" s="38"/>
      <c r="S294" s="38"/>
      <c r="T294" s="38"/>
      <c r="U294" s="38"/>
      <c r="V294" s="38"/>
      <c r="W294" s="38"/>
      <c r="X294" s="38"/>
      <c r="Y294" s="38"/>
      <c r="Z294" s="38"/>
    </row>
    <row r="295" ht="12.75" customHeight="1">
      <c r="A295" s="38"/>
      <c r="B295" s="260"/>
      <c r="C295" s="343"/>
      <c r="D295" s="337"/>
      <c r="E295" s="344"/>
      <c r="F295" s="344"/>
      <c r="G295" s="344"/>
      <c r="H295" s="345"/>
      <c r="I295" s="268"/>
      <c r="J295" s="268"/>
      <c r="K295" s="268"/>
      <c r="L295" s="267" t="str">
        <f>IF(H295&lt;&gt;"",VLOOKUP(H295,CTA,5,0),IF(I295&lt;&gt;"",VLOOKUP(I295,SUB,4,0),IF(J295&lt;&gt;"",VLOOKUP(J295,DIV,3,0),IF(K295&lt;&gt;"",VLOOKUP(K295,SUBDIV,2,0),""))))</f>
        <v/>
      </c>
      <c r="M295" s="322"/>
      <c r="N295" s="322"/>
      <c r="O295" s="322"/>
      <c r="P295" s="346"/>
      <c r="Q295" s="346"/>
      <c r="R295" s="38"/>
      <c r="S295" s="38"/>
      <c r="T295" s="38"/>
      <c r="U295" s="38"/>
      <c r="V295" s="38"/>
      <c r="W295" s="38"/>
      <c r="X295" s="38"/>
      <c r="Y295" s="38"/>
      <c r="Z295" s="38"/>
    </row>
    <row r="296" ht="12.75" customHeight="1">
      <c r="A296" s="38"/>
      <c r="B296" s="260"/>
      <c r="C296" s="343"/>
      <c r="D296" s="337"/>
      <c r="E296" s="344"/>
      <c r="F296" s="344"/>
      <c r="G296" s="344"/>
      <c r="H296" s="345"/>
      <c r="I296" s="268"/>
      <c r="J296" s="268"/>
      <c r="K296" s="268"/>
      <c r="L296" s="267" t="str">
        <f>IF(H296&lt;&gt;"",VLOOKUP(H296,CTA,5,0),IF(I296&lt;&gt;"",VLOOKUP(I296,SUB,4,0),IF(J296&lt;&gt;"",VLOOKUP(J296,DIV,3,0),IF(K296&lt;&gt;"",VLOOKUP(K296,SUBDIV,2,0),""))))</f>
        <v/>
      </c>
      <c r="M296" s="322"/>
      <c r="N296" s="322"/>
      <c r="O296" s="322"/>
      <c r="P296" s="346"/>
      <c r="Q296" s="346"/>
      <c r="R296" s="38"/>
      <c r="S296" s="38"/>
      <c r="T296" s="38"/>
      <c r="U296" s="38"/>
      <c r="V296" s="38"/>
      <c r="W296" s="38"/>
      <c r="X296" s="38"/>
      <c r="Y296" s="38"/>
      <c r="Z296" s="38"/>
    </row>
    <row r="297" ht="12.75" customHeight="1">
      <c r="A297" s="38"/>
      <c r="B297" s="260"/>
      <c r="C297" s="343"/>
      <c r="D297" s="337"/>
      <c r="E297" s="344"/>
      <c r="F297" s="344"/>
      <c r="G297" s="344"/>
      <c r="H297" s="345"/>
      <c r="I297" s="268"/>
      <c r="J297" s="268"/>
      <c r="K297" s="268"/>
      <c r="L297" s="267" t="str">
        <f>IF(H297&lt;&gt;"",VLOOKUP(H297,CTA,5,0),IF(I297&lt;&gt;"",VLOOKUP(I297,SUB,4,0),IF(J297&lt;&gt;"",VLOOKUP(J297,DIV,3,0),IF(K297&lt;&gt;"",VLOOKUP(K297,SUBDIV,2,0),""))))</f>
        <v/>
      </c>
      <c r="M297" s="322"/>
      <c r="N297" s="322"/>
      <c r="O297" s="322"/>
      <c r="P297" s="346"/>
      <c r="Q297" s="346"/>
      <c r="R297" s="38"/>
      <c r="S297" s="38"/>
      <c r="T297" s="38"/>
      <c r="U297" s="38"/>
      <c r="V297" s="38"/>
      <c r="W297" s="38"/>
      <c r="X297" s="38"/>
      <c r="Y297" s="38"/>
      <c r="Z297" s="38"/>
    </row>
    <row r="298" ht="12.75" customHeight="1">
      <c r="A298" s="38"/>
      <c r="B298" s="260"/>
      <c r="C298" s="343"/>
      <c r="D298" s="337"/>
      <c r="E298" s="344"/>
      <c r="F298" s="344"/>
      <c r="G298" s="344"/>
      <c r="H298" s="345"/>
      <c r="I298" s="268"/>
      <c r="J298" s="268"/>
      <c r="K298" s="268"/>
      <c r="L298" s="267" t="str">
        <f>IF(H298&lt;&gt;"",VLOOKUP(H298,CTA,5,0),IF(I298&lt;&gt;"",VLOOKUP(I298,SUB,4,0),IF(J298&lt;&gt;"",VLOOKUP(J298,DIV,3,0),IF(K298&lt;&gt;"",VLOOKUP(K298,SUBDIV,2,0),""))))</f>
        <v/>
      </c>
      <c r="M298" s="322"/>
      <c r="N298" s="322"/>
      <c r="O298" s="322"/>
      <c r="P298" s="346"/>
      <c r="Q298" s="346"/>
      <c r="R298" s="38"/>
      <c r="S298" s="38"/>
      <c r="T298" s="38"/>
      <c r="U298" s="38"/>
      <c r="V298" s="38"/>
      <c r="W298" s="38"/>
      <c r="X298" s="38"/>
      <c r="Y298" s="38"/>
      <c r="Z298" s="38"/>
    </row>
    <row r="299" ht="12.75" customHeight="1">
      <c r="A299" s="38"/>
      <c r="B299" s="260"/>
      <c r="C299" s="343"/>
      <c r="D299" s="337"/>
      <c r="E299" s="344"/>
      <c r="F299" s="344"/>
      <c r="G299" s="344"/>
      <c r="H299" s="345"/>
      <c r="I299" s="268"/>
      <c r="J299" s="268"/>
      <c r="K299" s="268"/>
      <c r="L299" s="267" t="str">
        <f>IF(H299&lt;&gt;"",VLOOKUP(H299,CTA,5,0),IF(I299&lt;&gt;"",VLOOKUP(I299,SUB,4,0),IF(J299&lt;&gt;"",VLOOKUP(J299,DIV,3,0),IF(K299&lt;&gt;"",VLOOKUP(K299,SUBDIV,2,0),""))))</f>
        <v/>
      </c>
      <c r="M299" s="322"/>
      <c r="N299" s="322"/>
      <c r="O299" s="322"/>
      <c r="P299" s="346"/>
      <c r="Q299" s="346"/>
      <c r="R299" s="38"/>
      <c r="S299" s="38"/>
      <c r="T299" s="38"/>
      <c r="U299" s="38"/>
      <c r="V299" s="38"/>
      <c r="W299" s="38"/>
      <c r="X299" s="38"/>
      <c r="Y299" s="38"/>
      <c r="Z299" s="38"/>
    </row>
    <row r="300" ht="12.75" customHeight="1">
      <c r="A300" s="38"/>
      <c r="B300" s="260"/>
      <c r="C300" s="343"/>
      <c r="D300" s="337"/>
      <c r="E300" s="344"/>
      <c r="F300" s="344"/>
      <c r="G300" s="344"/>
      <c r="H300" s="345"/>
      <c r="I300" s="268"/>
      <c r="J300" s="268"/>
      <c r="K300" s="268"/>
      <c r="L300" s="267" t="str">
        <f>IF(H300&lt;&gt;"",VLOOKUP(H300,CTA,5,0),IF(I300&lt;&gt;"",VLOOKUP(I300,SUB,4,0),IF(J300&lt;&gt;"",VLOOKUP(J300,DIV,3,0),IF(K300&lt;&gt;"",VLOOKUP(K300,SUBDIV,2,0),""))))</f>
        <v/>
      </c>
      <c r="M300" s="322"/>
      <c r="N300" s="322"/>
      <c r="O300" s="322"/>
      <c r="P300" s="346"/>
      <c r="Q300" s="346"/>
      <c r="R300" s="38"/>
      <c r="S300" s="38"/>
      <c r="T300" s="38"/>
      <c r="U300" s="38"/>
      <c r="V300" s="38"/>
      <c r="W300" s="38"/>
      <c r="X300" s="38"/>
      <c r="Y300" s="38"/>
      <c r="Z300" s="38"/>
    </row>
    <row r="301" ht="12.75" customHeight="1">
      <c r="A301" s="38"/>
      <c r="B301" s="260"/>
      <c r="C301" s="343"/>
      <c r="D301" s="337"/>
      <c r="E301" s="344"/>
      <c r="F301" s="344"/>
      <c r="G301" s="344"/>
      <c r="H301" s="345"/>
      <c r="I301" s="268"/>
      <c r="J301" s="268"/>
      <c r="K301" s="268"/>
      <c r="L301" s="267" t="str">
        <f>IF(H301&lt;&gt;"",VLOOKUP(H301,CTA,5,0),IF(I301&lt;&gt;"",VLOOKUP(I301,SUB,4,0),IF(J301&lt;&gt;"",VLOOKUP(J301,DIV,3,0),IF(K301&lt;&gt;"",VLOOKUP(K301,SUBDIV,2,0),""))))</f>
        <v/>
      </c>
      <c r="M301" s="322"/>
      <c r="N301" s="322"/>
      <c r="O301" s="322"/>
      <c r="P301" s="346"/>
      <c r="Q301" s="346"/>
      <c r="R301" s="38"/>
      <c r="S301" s="38"/>
      <c r="T301" s="38"/>
      <c r="U301" s="38"/>
      <c r="V301" s="38"/>
      <c r="W301" s="38"/>
      <c r="X301" s="38"/>
      <c r="Y301" s="38"/>
      <c r="Z301" s="38"/>
    </row>
    <row r="302" ht="12.75" customHeight="1">
      <c r="A302" s="38"/>
      <c r="B302" s="260"/>
      <c r="C302" s="343"/>
      <c r="D302" s="337"/>
      <c r="E302" s="344"/>
      <c r="F302" s="344"/>
      <c r="G302" s="344"/>
      <c r="H302" s="345"/>
      <c r="I302" s="268"/>
      <c r="J302" s="268"/>
      <c r="K302" s="268"/>
      <c r="L302" s="267" t="str">
        <f>IF(H302&lt;&gt;"",VLOOKUP(H302,CTA,5,0),IF(I302&lt;&gt;"",VLOOKUP(I302,SUB,4,0),IF(J302&lt;&gt;"",VLOOKUP(J302,DIV,3,0),IF(K302&lt;&gt;"",VLOOKUP(K302,SUBDIV,2,0),""))))</f>
        <v/>
      </c>
      <c r="M302" s="322"/>
      <c r="N302" s="322"/>
      <c r="O302" s="322"/>
      <c r="P302" s="346"/>
      <c r="Q302" s="346"/>
      <c r="R302" s="38"/>
      <c r="S302" s="38"/>
      <c r="T302" s="38"/>
      <c r="U302" s="38"/>
      <c r="V302" s="38"/>
      <c r="W302" s="38"/>
      <c r="X302" s="38"/>
      <c r="Y302" s="38"/>
      <c r="Z302" s="38"/>
    </row>
    <row r="303" ht="12.75" customHeight="1">
      <c r="A303" s="38"/>
      <c r="B303" s="260"/>
      <c r="C303" s="343"/>
      <c r="D303" s="337"/>
      <c r="E303" s="344"/>
      <c r="F303" s="344"/>
      <c r="G303" s="344"/>
      <c r="H303" s="345"/>
      <c r="I303" s="268"/>
      <c r="J303" s="268"/>
      <c r="K303" s="268"/>
      <c r="L303" s="267" t="str">
        <f>IF(H303&lt;&gt;"",VLOOKUP(H303,CTA,5,0),IF(I303&lt;&gt;"",VLOOKUP(I303,SUB,4,0),IF(J303&lt;&gt;"",VLOOKUP(J303,DIV,3,0),IF(K303&lt;&gt;"",VLOOKUP(K303,SUBDIV,2,0),""))))</f>
        <v/>
      </c>
      <c r="M303" s="322"/>
      <c r="N303" s="322"/>
      <c r="O303" s="322"/>
      <c r="P303" s="346"/>
      <c r="Q303" s="346"/>
      <c r="R303" s="38"/>
      <c r="S303" s="38"/>
      <c r="T303" s="38"/>
      <c r="U303" s="38"/>
      <c r="V303" s="38"/>
      <c r="W303" s="38"/>
      <c r="X303" s="38"/>
      <c r="Y303" s="38"/>
      <c r="Z303" s="38"/>
    </row>
    <row r="304" ht="12.75" customHeight="1">
      <c r="A304" s="38"/>
      <c r="B304" s="260"/>
      <c r="C304" s="343"/>
      <c r="D304" s="337"/>
      <c r="E304" s="344"/>
      <c r="F304" s="344"/>
      <c r="G304" s="344"/>
      <c r="H304" s="345"/>
      <c r="I304" s="268"/>
      <c r="J304" s="268"/>
      <c r="K304" s="268"/>
      <c r="L304" s="267" t="str">
        <f>IF(H304&lt;&gt;"",VLOOKUP(H304,CTA,5,0),IF(I304&lt;&gt;"",VLOOKUP(I304,SUB,4,0),IF(J304&lt;&gt;"",VLOOKUP(J304,DIV,3,0),IF(K304&lt;&gt;"",VLOOKUP(K304,SUBDIV,2,0),""))))</f>
        <v/>
      </c>
      <c r="M304" s="322"/>
      <c r="N304" s="322"/>
      <c r="O304" s="322"/>
      <c r="P304" s="346"/>
      <c r="Q304" s="346"/>
      <c r="R304" s="38"/>
      <c r="S304" s="38"/>
      <c r="T304" s="38"/>
      <c r="U304" s="38"/>
      <c r="V304" s="38"/>
      <c r="W304" s="38"/>
      <c r="X304" s="38"/>
      <c r="Y304" s="38"/>
      <c r="Z304" s="38"/>
    </row>
    <row r="305" ht="12.75" customHeight="1">
      <c r="A305" s="38"/>
      <c r="B305" s="260"/>
      <c r="C305" s="343"/>
      <c r="D305" s="337"/>
      <c r="E305" s="344"/>
      <c r="F305" s="344"/>
      <c r="G305" s="344"/>
      <c r="H305" s="345"/>
      <c r="I305" s="268"/>
      <c r="J305" s="268"/>
      <c r="K305" s="268"/>
      <c r="L305" s="267" t="str">
        <f>IF(H305&lt;&gt;"",VLOOKUP(H305,CTA,5,0),IF(I305&lt;&gt;"",VLOOKUP(I305,SUB,4,0),IF(J305&lt;&gt;"",VLOOKUP(J305,DIV,3,0),IF(K305&lt;&gt;"",VLOOKUP(K305,SUBDIV,2,0),""))))</f>
        <v/>
      </c>
      <c r="M305" s="322"/>
      <c r="N305" s="322"/>
      <c r="O305" s="322"/>
      <c r="P305" s="346"/>
      <c r="Q305" s="346"/>
      <c r="R305" s="38"/>
      <c r="S305" s="38"/>
      <c r="T305" s="38"/>
      <c r="U305" s="38"/>
      <c r="V305" s="38"/>
      <c r="W305" s="38"/>
      <c r="X305" s="38"/>
      <c r="Y305" s="38"/>
      <c r="Z305" s="38"/>
    </row>
    <row r="306" ht="12.75" customHeight="1">
      <c r="A306" s="38"/>
      <c r="B306" s="260"/>
      <c r="C306" s="343"/>
      <c r="D306" s="337"/>
      <c r="E306" s="344"/>
      <c r="F306" s="344"/>
      <c r="G306" s="344"/>
      <c r="H306" s="345"/>
      <c r="I306" s="268"/>
      <c r="J306" s="268"/>
      <c r="K306" s="268"/>
      <c r="L306" s="267" t="str">
        <f>IF(H306&lt;&gt;"",VLOOKUP(H306,CTA,5,0),IF(I306&lt;&gt;"",VLOOKUP(I306,SUB,4,0),IF(J306&lt;&gt;"",VLOOKUP(J306,DIV,3,0),IF(K306&lt;&gt;"",VLOOKUP(K306,SUBDIV,2,0),""))))</f>
        <v/>
      </c>
      <c r="M306" s="322"/>
      <c r="N306" s="322"/>
      <c r="O306" s="322"/>
      <c r="P306" s="346"/>
      <c r="Q306" s="346"/>
      <c r="R306" s="38"/>
      <c r="S306" s="38"/>
      <c r="T306" s="38"/>
      <c r="U306" s="38"/>
      <c r="V306" s="38"/>
      <c r="W306" s="38"/>
      <c r="X306" s="38"/>
      <c r="Y306" s="38"/>
      <c r="Z306" s="38"/>
    </row>
    <row r="307" ht="12.75" customHeight="1">
      <c r="A307" s="38"/>
      <c r="B307" s="260"/>
      <c r="C307" s="343"/>
      <c r="D307" s="337"/>
      <c r="E307" s="344"/>
      <c r="F307" s="344"/>
      <c r="G307" s="344"/>
      <c r="H307" s="345"/>
      <c r="I307" s="268"/>
      <c r="J307" s="268"/>
      <c r="K307" s="268"/>
      <c r="L307" s="267" t="str">
        <f>IF(H307&lt;&gt;"",VLOOKUP(H307,CTA,5,0),IF(I307&lt;&gt;"",VLOOKUP(I307,SUB,4,0),IF(J307&lt;&gt;"",VLOOKUP(J307,DIV,3,0),IF(K307&lt;&gt;"",VLOOKUP(K307,SUBDIV,2,0),""))))</f>
        <v/>
      </c>
      <c r="M307" s="322"/>
      <c r="N307" s="322"/>
      <c r="O307" s="322"/>
      <c r="P307" s="346"/>
      <c r="Q307" s="346"/>
      <c r="R307" s="38"/>
      <c r="S307" s="38"/>
      <c r="T307" s="38"/>
      <c r="U307" s="38"/>
      <c r="V307" s="38"/>
      <c r="W307" s="38"/>
      <c r="X307" s="38"/>
      <c r="Y307" s="38"/>
      <c r="Z307" s="38"/>
    </row>
    <row r="308" ht="12.75" customHeight="1">
      <c r="A308" s="38"/>
      <c r="B308" s="260"/>
      <c r="C308" s="343"/>
      <c r="D308" s="337"/>
      <c r="E308" s="344"/>
      <c r="F308" s="344"/>
      <c r="G308" s="344"/>
      <c r="H308" s="345"/>
      <c r="I308" s="268"/>
      <c r="J308" s="268"/>
      <c r="K308" s="268"/>
      <c r="L308" s="267" t="str">
        <f>IF(H308&lt;&gt;"",VLOOKUP(H308,CTA,5,0),IF(I308&lt;&gt;"",VLOOKUP(I308,SUB,4,0),IF(J308&lt;&gt;"",VLOOKUP(J308,DIV,3,0),IF(K308&lt;&gt;"",VLOOKUP(K308,SUBDIV,2,0),""))))</f>
        <v/>
      </c>
      <c r="M308" s="322"/>
      <c r="N308" s="322"/>
      <c r="O308" s="322"/>
      <c r="P308" s="346"/>
      <c r="Q308" s="346"/>
      <c r="R308" s="38"/>
      <c r="S308" s="38"/>
      <c r="T308" s="38"/>
      <c r="U308" s="38"/>
      <c r="V308" s="38"/>
      <c r="W308" s="38"/>
      <c r="X308" s="38"/>
      <c r="Y308" s="38"/>
      <c r="Z308" s="38"/>
    </row>
    <row r="309" ht="12.75" customHeight="1">
      <c r="A309" s="38"/>
      <c r="B309" s="260"/>
      <c r="C309" s="343"/>
      <c r="D309" s="337"/>
      <c r="E309" s="344"/>
      <c r="F309" s="344"/>
      <c r="G309" s="344"/>
      <c r="H309" s="345"/>
      <c r="I309" s="268"/>
      <c r="J309" s="268"/>
      <c r="K309" s="268"/>
      <c r="L309" s="267" t="str">
        <f>IF(H309&lt;&gt;"",VLOOKUP(H309,CTA,5,0),IF(I309&lt;&gt;"",VLOOKUP(I309,SUB,4,0),IF(J309&lt;&gt;"",VLOOKUP(J309,DIV,3,0),IF(K309&lt;&gt;"",VLOOKUP(K309,SUBDIV,2,0),""))))</f>
        <v/>
      </c>
      <c r="M309" s="322"/>
      <c r="N309" s="322"/>
      <c r="O309" s="322"/>
      <c r="P309" s="346"/>
      <c r="Q309" s="346"/>
      <c r="R309" s="38"/>
      <c r="S309" s="38"/>
      <c r="T309" s="38"/>
      <c r="U309" s="38"/>
      <c r="V309" s="38"/>
      <c r="W309" s="38"/>
      <c r="X309" s="38"/>
      <c r="Y309" s="38"/>
      <c r="Z309" s="38"/>
    </row>
    <row r="310" ht="12.75" customHeight="1">
      <c r="A310" s="38"/>
      <c r="B310" s="260"/>
      <c r="C310" s="343"/>
      <c r="D310" s="337"/>
      <c r="E310" s="344"/>
      <c r="F310" s="344"/>
      <c r="G310" s="344"/>
      <c r="H310" s="345"/>
      <c r="I310" s="268"/>
      <c r="J310" s="268"/>
      <c r="K310" s="268"/>
      <c r="L310" s="267" t="str">
        <f>IF(H310&lt;&gt;"",VLOOKUP(H310,CTA,5,0),IF(I310&lt;&gt;"",VLOOKUP(I310,SUB,4,0),IF(J310&lt;&gt;"",VLOOKUP(J310,DIV,3,0),IF(K310&lt;&gt;"",VLOOKUP(K310,SUBDIV,2,0),""))))</f>
        <v/>
      </c>
      <c r="M310" s="322"/>
      <c r="N310" s="322"/>
      <c r="O310" s="322"/>
      <c r="P310" s="346"/>
      <c r="Q310" s="346"/>
      <c r="R310" s="38"/>
      <c r="S310" s="38"/>
      <c r="T310" s="38"/>
      <c r="U310" s="38"/>
      <c r="V310" s="38"/>
      <c r="W310" s="38"/>
      <c r="X310" s="38"/>
      <c r="Y310" s="38"/>
      <c r="Z310" s="38"/>
    </row>
    <row r="311" ht="12.75" customHeight="1">
      <c r="A311" s="38"/>
      <c r="B311" s="260"/>
      <c r="C311" s="343"/>
      <c r="D311" s="337"/>
      <c r="E311" s="344"/>
      <c r="F311" s="344"/>
      <c r="G311" s="344"/>
      <c r="H311" s="345"/>
      <c r="I311" s="268"/>
      <c r="J311" s="268"/>
      <c r="K311" s="268"/>
      <c r="L311" s="267" t="str">
        <f>IF(H311&lt;&gt;"",VLOOKUP(H311,CTA,5,0),IF(I311&lt;&gt;"",VLOOKUP(I311,SUB,4,0),IF(J311&lt;&gt;"",VLOOKUP(J311,DIV,3,0),IF(K311&lt;&gt;"",VLOOKUP(K311,SUBDIV,2,0),""))))</f>
        <v/>
      </c>
      <c r="M311" s="322"/>
      <c r="N311" s="322"/>
      <c r="O311" s="322"/>
      <c r="P311" s="346"/>
      <c r="Q311" s="346"/>
      <c r="R311" s="38"/>
      <c r="S311" s="38"/>
      <c r="T311" s="38"/>
      <c r="U311" s="38"/>
      <c r="V311" s="38"/>
      <c r="W311" s="38"/>
      <c r="X311" s="38"/>
      <c r="Y311" s="38"/>
      <c r="Z311" s="38"/>
    </row>
    <row r="312" ht="12.75" customHeight="1">
      <c r="A312" s="38"/>
      <c r="B312" s="260"/>
      <c r="C312" s="343"/>
      <c r="D312" s="337"/>
      <c r="E312" s="344"/>
      <c r="F312" s="344"/>
      <c r="G312" s="344"/>
      <c r="H312" s="345"/>
      <c r="I312" s="268"/>
      <c r="J312" s="268"/>
      <c r="K312" s="268"/>
      <c r="L312" s="267" t="str">
        <f>IF(H312&lt;&gt;"",VLOOKUP(H312,CTA,5,0),IF(I312&lt;&gt;"",VLOOKUP(I312,SUB,4,0),IF(J312&lt;&gt;"",VLOOKUP(J312,DIV,3,0),IF(K312&lt;&gt;"",VLOOKUP(K312,SUBDIV,2,0),""))))</f>
        <v/>
      </c>
      <c r="M312" s="322"/>
      <c r="N312" s="322"/>
      <c r="O312" s="322"/>
      <c r="P312" s="346"/>
      <c r="Q312" s="346"/>
      <c r="R312" s="38"/>
      <c r="S312" s="38"/>
      <c r="T312" s="38"/>
      <c r="U312" s="38"/>
      <c r="V312" s="38"/>
      <c r="W312" s="38"/>
      <c r="X312" s="38"/>
      <c r="Y312" s="38"/>
      <c r="Z312" s="38"/>
    </row>
    <row r="313" ht="12.75" customHeight="1">
      <c r="A313" s="38"/>
      <c r="B313" s="260"/>
      <c r="C313" s="343"/>
      <c r="D313" s="337"/>
      <c r="E313" s="344"/>
      <c r="F313" s="344"/>
      <c r="G313" s="344"/>
      <c r="H313" s="345"/>
      <c r="I313" s="268"/>
      <c r="J313" s="268"/>
      <c r="K313" s="268"/>
      <c r="L313" s="267" t="str">
        <f>IF(H313&lt;&gt;"",VLOOKUP(H313,CTA,5,0),IF(I313&lt;&gt;"",VLOOKUP(I313,SUB,4,0),IF(J313&lt;&gt;"",VLOOKUP(J313,DIV,3,0),IF(K313&lt;&gt;"",VLOOKUP(K313,SUBDIV,2,0),""))))</f>
        <v/>
      </c>
      <c r="M313" s="322"/>
      <c r="N313" s="322"/>
      <c r="O313" s="322"/>
      <c r="P313" s="346"/>
      <c r="Q313" s="346"/>
      <c r="R313" s="38"/>
      <c r="S313" s="38"/>
      <c r="T313" s="38"/>
      <c r="U313" s="38"/>
      <c r="V313" s="38"/>
      <c r="W313" s="38"/>
      <c r="X313" s="38"/>
      <c r="Y313" s="38"/>
      <c r="Z313" s="38"/>
    </row>
    <row r="314" ht="12.75" customHeight="1">
      <c r="A314" s="38"/>
      <c r="B314" s="260"/>
      <c r="C314" s="343"/>
      <c r="D314" s="337"/>
      <c r="E314" s="344"/>
      <c r="F314" s="344"/>
      <c r="G314" s="344"/>
      <c r="H314" s="345"/>
      <c r="I314" s="268"/>
      <c r="J314" s="268"/>
      <c r="K314" s="268"/>
      <c r="L314" s="267" t="str">
        <f>IF(H314&lt;&gt;"",VLOOKUP(H314,CTA,5,0),IF(I314&lt;&gt;"",VLOOKUP(I314,SUB,4,0),IF(J314&lt;&gt;"",VLOOKUP(J314,DIV,3,0),IF(K314&lt;&gt;"",VLOOKUP(K314,SUBDIV,2,0),""))))</f>
        <v/>
      </c>
      <c r="M314" s="322"/>
      <c r="N314" s="322"/>
      <c r="O314" s="322"/>
      <c r="P314" s="346"/>
      <c r="Q314" s="346"/>
      <c r="R314" s="38"/>
      <c r="S314" s="38"/>
      <c r="T314" s="38"/>
      <c r="U314" s="38"/>
      <c r="V314" s="38"/>
      <c r="W314" s="38"/>
      <c r="X314" s="38"/>
      <c r="Y314" s="38"/>
      <c r="Z314" s="38"/>
    </row>
    <row r="315" ht="12.75" customHeight="1">
      <c r="A315" s="38"/>
      <c r="B315" s="260"/>
      <c r="C315" s="343"/>
      <c r="D315" s="337"/>
      <c r="E315" s="344"/>
      <c r="F315" s="344"/>
      <c r="G315" s="344"/>
      <c r="H315" s="345"/>
      <c r="I315" s="268"/>
      <c r="J315" s="268"/>
      <c r="K315" s="268"/>
      <c r="L315" s="267" t="str">
        <f>IF(H315&lt;&gt;"",VLOOKUP(H315,CTA,5,0),IF(I315&lt;&gt;"",VLOOKUP(I315,SUB,4,0),IF(J315&lt;&gt;"",VLOOKUP(J315,DIV,3,0),IF(K315&lt;&gt;"",VLOOKUP(K315,SUBDIV,2,0),""))))</f>
        <v/>
      </c>
      <c r="M315" s="322"/>
      <c r="N315" s="322"/>
      <c r="O315" s="322"/>
      <c r="P315" s="346"/>
      <c r="Q315" s="346"/>
      <c r="R315" s="38"/>
      <c r="S315" s="38"/>
      <c r="T315" s="38"/>
      <c r="U315" s="38"/>
      <c r="V315" s="38"/>
      <c r="W315" s="38"/>
      <c r="X315" s="38"/>
      <c r="Y315" s="38"/>
      <c r="Z315" s="38"/>
    </row>
    <row r="316" ht="12.75" customHeight="1">
      <c r="A316" s="38"/>
      <c r="B316" s="260"/>
      <c r="C316" s="343"/>
      <c r="D316" s="337"/>
      <c r="E316" s="344"/>
      <c r="F316" s="344"/>
      <c r="G316" s="344"/>
      <c r="H316" s="345"/>
      <c r="I316" s="268"/>
      <c r="J316" s="268"/>
      <c r="K316" s="268"/>
      <c r="L316" s="267" t="str">
        <f>IF(H316&lt;&gt;"",VLOOKUP(H316,CTA,5,0),IF(I316&lt;&gt;"",VLOOKUP(I316,SUB,4,0),IF(J316&lt;&gt;"",VLOOKUP(J316,DIV,3,0),IF(K316&lt;&gt;"",VLOOKUP(K316,SUBDIV,2,0),""))))</f>
        <v/>
      </c>
      <c r="M316" s="322"/>
      <c r="N316" s="322"/>
      <c r="O316" s="322"/>
      <c r="P316" s="346"/>
      <c r="Q316" s="346"/>
      <c r="R316" s="38"/>
      <c r="S316" s="38"/>
      <c r="T316" s="38"/>
      <c r="U316" s="38"/>
      <c r="V316" s="38"/>
      <c r="W316" s="38"/>
      <c r="X316" s="38"/>
      <c r="Y316" s="38"/>
      <c r="Z316" s="38"/>
    </row>
    <row r="317" ht="12.75" customHeight="1">
      <c r="A317" s="38"/>
      <c r="B317" s="260"/>
      <c r="C317" s="343"/>
      <c r="D317" s="337"/>
      <c r="E317" s="344"/>
      <c r="F317" s="344"/>
      <c r="G317" s="344"/>
      <c r="H317" s="345"/>
      <c r="I317" s="268"/>
      <c r="J317" s="268"/>
      <c r="K317" s="268"/>
      <c r="L317" s="267" t="str">
        <f>IF(H317&lt;&gt;"",VLOOKUP(H317,CTA,5,0),IF(I317&lt;&gt;"",VLOOKUP(I317,SUB,4,0),IF(J317&lt;&gt;"",VLOOKUP(J317,DIV,3,0),IF(K317&lt;&gt;"",VLOOKUP(K317,SUBDIV,2,0),""))))</f>
        <v/>
      </c>
      <c r="M317" s="322"/>
      <c r="N317" s="322"/>
      <c r="O317" s="322"/>
      <c r="P317" s="346"/>
      <c r="Q317" s="346"/>
      <c r="R317" s="38"/>
      <c r="S317" s="38"/>
      <c r="T317" s="38"/>
      <c r="U317" s="38"/>
      <c r="V317" s="38"/>
      <c r="W317" s="38"/>
      <c r="X317" s="38"/>
      <c r="Y317" s="38"/>
      <c r="Z317" s="38"/>
    </row>
    <row r="318" ht="12.75" customHeight="1">
      <c r="A318" s="38"/>
      <c r="B318" s="260"/>
      <c r="C318" s="343"/>
      <c r="D318" s="337"/>
      <c r="E318" s="344"/>
      <c r="F318" s="344"/>
      <c r="G318" s="344"/>
      <c r="H318" s="345"/>
      <c r="I318" s="268"/>
      <c r="J318" s="268"/>
      <c r="K318" s="268"/>
      <c r="L318" s="267" t="str">
        <f>IF(H318&lt;&gt;"",VLOOKUP(H318,CTA,5,0),IF(I318&lt;&gt;"",VLOOKUP(I318,SUB,4,0),IF(J318&lt;&gt;"",VLOOKUP(J318,DIV,3,0),IF(K318&lt;&gt;"",VLOOKUP(K318,SUBDIV,2,0),""))))</f>
        <v/>
      </c>
      <c r="M318" s="322"/>
      <c r="N318" s="322"/>
      <c r="O318" s="322"/>
      <c r="P318" s="346"/>
      <c r="Q318" s="346"/>
      <c r="R318" s="38"/>
      <c r="S318" s="38"/>
      <c r="T318" s="38"/>
      <c r="U318" s="38"/>
      <c r="V318" s="38"/>
      <c r="W318" s="38"/>
      <c r="X318" s="38"/>
      <c r="Y318" s="38"/>
      <c r="Z318" s="38"/>
    </row>
    <row r="319" ht="12.75" customHeight="1">
      <c r="A319" s="38"/>
      <c r="B319" s="260"/>
      <c r="C319" s="343"/>
      <c r="D319" s="337"/>
      <c r="E319" s="344"/>
      <c r="F319" s="344"/>
      <c r="G319" s="344"/>
      <c r="H319" s="345"/>
      <c r="I319" s="268"/>
      <c r="J319" s="268"/>
      <c r="K319" s="268"/>
      <c r="L319" s="267" t="str">
        <f>IF(H319&lt;&gt;"",VLOOKUP(H319,CTA,5,0),IF(I319&lt;&gt;"",VLOOKUP(I319,SUB,4,0),IF(J319&lt;&gt;"",VLOOKUP(J319,DIV,3,0),IF(K319&lt;&gt;"",VLOOKUP(K319,SUBDIV,2,0),""))))</f>
        <v/>
      </c>
      <c r="M319" s="322"/>
      <c r="N319" s="322"/>
      <c r="O319" s="322"/>
      <c r="P319" s="346"/>
      <c r="Q319" s="346"/>
      <c r="R319" s="38"/>
      <c r="S319" s="38"/>
      <c r="T319" s="38"/>
      <c r="U319" s="38"/>
      <c r="V319" s="38"/>
      <c r="W319" s="38"/>
      <c r="X319" s="38"/>
      <c r="Y319" s="38"/>
      <c r="Z319" s="38"/>
    </row>
    <row r="320" ht="12.75" customHeight="1">
      <c r="A320" s="38"/>
      <c r="B320" s="260"/>
      <c r="C320" s="343"/>
      <c r="D320" s="337"/>
      <c r="E320" s="344"/>
      <c r="F320" s="344"/>
      <c r="G320" s="344"/>
      <c r="H320" s="345"/>
      <c r="I320" s="268"/>
      <c r="J320" s="268"/>
      <c r="K320" s="268"/>
      <c r="L320" s="267" t="str">
        <f>IF(H320&lt;&gt;"",VLOOKUP(H320,CTA,5,0),IF(I320&lt;&gt;"",VLOOKUP(I320,SUB,4,0),IF(J320&lt;&gt;"",VLOOKUP(J320,DIV,3,0),IF(K320&lt;&gt;"",VLOOKUP(K320,SUBDIV,2,0),""))))</f>
        <v/>
      </c>
      <c r="M320" s="322"/>
      <c r="N320" s="322"/>
      <c r="O320" s="322"/>
      <c r="P320" s="346"/>
      <c r="Q320" s="346"/>
      <c r="R320" s="38"/>
      <c r="S320" s="38"/>
      <c r="T320" s="38"/>
      <c r="U320" s="38"/>
      <c r="V320" s="38"/>
      <c r="W320" s="38"/>
      <c r="X320" s="38"/>
      <c r="Y320" s="38"/>
      <c r="Z320" s="38"/>
    </row>
    <row r="321" ht="12.75" customHeight="1">
      <c r="A321" s="38"/>
      <c r="B321" s="260"/>
      <c r="C321" s="343"/>
      <c r="D321" s="337"/>
      <c r="E321" s="344"/>
      <c r="F321" s="344"/>
      <c r="G321" s="344"/>
      <c r="H321" s="345"/>
      <c r="I321" s="268"/>
      <c r="J321" s="268"/>
      <c r="K321" s="268"/>
      <c r="L321" s="267" t="str">
        <f>IF(H321&lt;&gt;"",VLOOKUP(H321,CTA,5,0),IF(I321&lt;&gt;"",VLOOKUP(I321,SUB,4,0),IF(J321&lt;&gt;"",VLOOKUP(J321,DIV,3,0),IF(K321&lt;&gt;"",VLOOKUP(K321,SUBDIV,2,0),""))))</f>
        <v/>
      </c>
      <c r="M321" s="322"/>
      <c r="N321" s="322"/>
      <c r="O321" s="322"/>
      <c r="P321" s="346"/>
      <c r="Q321" s="346"/>
      <c r="R321" s="38"/>
      <c r="S321" s="38"/>
      <c r="T321" s="38"/>
      <c r="U321" s="38"/>
      <c r="V321" s="38"/>
      <c r="W321" s="38"/>
      <c r="X321" s="38"/>
      <c r="Y321" s="38"/>
      <c r="Z321" s="38"/>
    </row>
    <row r="322" ht="12.75" customHeight="1">
      <c r="A322" s="38"/>
      <c r="B322" s="260"/>
      <c r="C322" s="343"/>
      <c r="D322" s="337"/>
      <c r="E322" s="344"/>
      <c r="F322" s="344"/>
      <c r="G322" s="344"/>
      <c r="H322" s="345"/>
      <c r="I322" s="268"/>
      <c r="J322" s="268"/>
      <c r="K322" s="268"/>
      <c r="L322" s="267" t="str">
        <f>IF(H322&lt;&gt;"",VLOOKUP(H322,CTA,5,0),IF(I322&lt;&gt;"",VLOOKUP(I322,SUB,4,0),IF(J322&lt;&gt;"",VLOOKUP(J322,DIV,3,0),IF(K322&lt;&gt;"",VLOOKUP(K322,SUBDIV,2,0),""))))</f>
        <v/>
      </c>
      <c r="M322" s="322"/>
      <c r="N322" s="322"/>
      <c r="O322" s="322"/>
      <c r="P322" s="346"/>
      <c r="Q322" s="346"/>
      <c r="R322" s="38"/>
      <c r="S322" s="38"/>
      <c r="T322" s="38"/>
      <c r="U322" s="38"/>
      <c r="V322" s="38"/>
      <c r="W322" s="38"/>
      <c r="X322" s="38"/>
      <c r="Y322" s="38"/>
      <c r="Z322" s="38"/>
    </row>
    <row r="323" ht="12.75" customHeight="1">
      <c r="A323" s="38"/>
      <c r="B323" s="260"/>
      <c r="C323" s="343"/>
      <c r="D323" s="337"/>
      <c r="E323" s="344"/>
      <c r="F323" s="344"/>
      <c r="G323" s="344"/>
      <c r="H323" s="345"/>
      <c r="I323" s="268"/>
      <c r="J323" s="268"/>
      <c r="K323" s="268"/>
      <c r="L323" s="267" t="str">
        <f>IF(H323&lt;&gt;"",VLOOKUP(H323,CTA,5,0),IF(I323&lt;&gt;"",VLOOKUP(I323,SUB,4,0),IF(J323&lt;&gt;"",VLOOKUP(J323,DIV,3,0),IF(K323&lt;&gt;"",VLOOKUP(K323,SUBDIV,2,0),""))))</f>
        <v/>
      </c>
      <c r="M323" s="322"/>
      <c r="N323" s="322"/>
      <c r="O323" s="322"/>
      <c r="P323" s="346"/>
      <c r="Q323" s="346"/>
      <c r="R323" s="38"/>
      <c r="S323" s="38"/>
      <c r="T323" s="38"/>
      <c r="U323" s="38"/>
      <c r="V323" s="38"/>
      <c r="W323" s="38"/>
      <c r="X323" s="38"/>
      <c r="Y323" s="38"/>
      <c r="Z323" s="38"/>
    </row>
    <row r="324" ht="12.75" customHeight="1">
      <c r="A324" s="38"/>
      <c r="B324" s="260"/>
      <c r="C324" s="343"/>
      <c r="D324" s="337"/>
      <c r="E324" s="344"/>
      <c r="F324" s="344"/>
      <c r="G324" s="344"/>
      <c r="H324" s="345"/>
      <c r="I324" s="268"/>
      <c r="J324" s="268"/>
      <c r="K324" s="268"/>
      <c r="L324" s="267" t="str">
        <f>IF(H324&lt;&gt;"",VLOOKUP(H324,CTA,5,0),IF(I324&lt;&gt;"",VLOOKUP(I324,SUB,4,0),IF(J324&lt;&gt;"",VLOOKUP(J324,DIV,3,0),IF(K324&lt;&gt;"",VLOOKUP(K324,SUBDIV,2,0),""))))</f>
        <v/>
      </c>
      <c r="M324" s="322"/>
      <c r="N324" s="322"/>
      <c r="O324" s="322"/>
      <c r="P324" s="346"/>
      <c r="Q324" s="346"/>
      <c r="R324" s="38"/>
      <c r="S324" s="38"/>
      <c r="T324" s="38"/>
      <c r="U324" s="38"/>
      <c r="V324" s="38"/>
      <c r="W324" s="38"/>
      <c r="X324" s="38"/>
      <c r="Y324" s="38"/>
      <c r="Z324" s="38"/>
    </row>
    <row r="325" ht="12.75" customHeight="1">
      <c r="A325" s="38"/>
      <c r="B325" s="260"/>
      <c r="C325" s="343"/>
      <c r="D325" s="337"/>
      <c r="E325" s="344"/>
      <c r="F325" s="344"/>
      <c r="G325" s="344"/>
      <c r="H325" s="345"/>
      <c r="I325" s="268"/>
      <c r="J325" s="268"/>
      <c r="K325" s="268"/>
      <c r="L325" s="267" t="str">
        <f>IF(H325&lt;&gt;"",VLOOKUP(H325,CTA,5,0),IF(I325&lt;&gt;"",VLOOKUP(I325,SUB,4,0),IF(J325&lt;&gt;"",VLOOKUP(J325,DIV,3,0),IF(K325&lt;&gt;"",VLOOKUP(K325,SUBDIV,2,0),""))))</f>
        <v/>
      </c>
      <c r="M325" s="322"/>
      <c r="N325" s="322"/>
      <c r="O325" s="322"/>
      <c r="P325" s="346"/>
      <c r="Q325" s="346"/>
      <c r="R325" s="38"/>
      <c r="S325" s="38"/>
      <c r="T325" s="38"/>
      <c r="U325" s="38"/>
      <c r="V325" s="38"/>
      <c r="W325" s="38"/>
      <c r="X325" s="38"/>
      <c r="Y325" s="38"/>
      <c r="Z325" s="38"/>
    </row>
    <row r="326" ht="12.75" customHeight="1">
      <c r="A326" s="38"/>
      <c r="B326" s="260"/>
      <c r="C326" s="343"/>
      <c r="D326" s="337"/>
      <c r="E326" s="344"/>
      <c r="F326" s="344"/>
      <c r="G326" s="344"/>
      <c r="H326" s="345"/>
      <c r="I326" s="268"/>
      <c r="J326" s="268"/>
      <c r="K326" s="268"/>
      <c r="L326" s="267" t="str">
        <f>IF(H326&lt;&gt;"",VLOOKUP(H326,CTA,5,0),IF(I326&lt;&gt;"",VLOOKUP(I326,SUB,4,0),IF(J326&lt;&gt;"",VLOOKUP(J326,DIV,3,0),IF(K326&lt;&gt;"",VLOOKUP(K326,SUBDIV,2,0),""))))</f>
        <v/>
      </c>
      <c r="M326" s="322"/>
      <c r="N326" s="322"/>
      <c r="O326" s="322"/>
      <c r="P326" s="346"/>
      <c r="Q326" s="346"/>
      <c r="R326" s="38"/>
      <c r="S326" s="38"/>
      <c r="T326" s="38"/>
      <c r="U326" s="38"/>
      <c r="V326" s="38"/>
      <c r="W326" s="38"/>
      <c r="X326" s="38"/>
      <c r="Y326" s="38"/>
      <c r="Z326" s="38"/>
    </row>
    <row r="327" ht="12.75" customHeight="1">
      <c r="A327" s="38"/>
      <c r="B327" s="260"/>
      <c r="C327" s="343"/>
      <c r="D327" s="337"/>
      <c r="E327" s="344"/>
      <c r="F327" s="344"/>
      <c r="G327" s="344"/>
      <c r="H327" s="345"/>
      <c r="I327" s="268"/>
      <c r="J327" s="268"/>
      <c r="K327" s="268"/>
      <c r="L327" s="267" t="str">
        <f>IF(H327&lt;&gt;"",VLOOKUP(H327,CTA,5,0),IF(I327&lt;&gt;"",VLOOKUP(I327,SUB,4,0),IF(J327&lt;&gt;"",VLOOKUP(J327,DIV,3,0),IF(K327&lt;&gt;"",VLOOKUP(K327,SUBDIV,2,0),""))))</f>
        <v/>
      </c>
      <c r="M327" s="322"/>
      <c r="N327" s="322"/>
      <c r="O327" s="322"/>
      <c r="P327" s="346"/>
      <c r="Q327" s="346"/>
      <c r="R327" s="38"/>
      <c r="S327" s="38"/>
      <c r="T327" s="38"/>
      <c r="U327" s="38"/>
      <c r="V327" s="38"/>
      <c r="W327" s="38"/>
      <c r="X327" s="38"/>
      <c r="Y327" s="38"/>
      <c r="Z327" s="38"/>
    </row>
    <row r="328" ht="12.75" customHeight="1">
      <c r="A328" s="38"/>
      <c r="B328" s="260"/>
      <c r="C328" s="343"/>
      <c r="D328" s="337"/>
      <c r="E328" s="344"/>
      <c r="F328" s="344"/>
      <c r="G328" s="344"/>
      <c r="H328" s="345"/>
      <c r="I328" s="268"/>
      <c r="J328" s="268"/>
      <c r="K328" s="268"/>
      <c r="L328" s="267" t="str">
        <f>IF(H328&lt;&gt;"",VLOOKUP(H328,CTA,5,0),IF(I328&lt;&gt;"",VLOOKUP(I328,SUB,4,0),IF(J328&lt;&gt;"",VLOOKUP(J328,DIV,3,0),IF(K328&lt;&gt;"",VLOOKUP(K328,SUBDIV,2,0),""))))</f>
        <v/>
      </c>
      <c r="M328" s="322"/>
      <c r="N328" s="322"/>
      <c r="O328" s="322"/>
      <c r="P328" s="346"/>
      <c r="Q328" s="346"/>
      <c r="R328" s="38"/>
      <c r="S328" s="38"/>
      <c r="T328" s="38"/>
      <c r="U328" s="38"/>
      <c r="V328" s="38"/>
      <c r="W328" s="38"/>
      <c r="X328" s="38"/>
      <c r="Y328" s="38"/>
      <c r="Z328" s="38"/>
    </row>
    <row r="329" ht="12.75" customHeight="1">
      <c r="A329" s="38"/>
      <c r="B329" s="260"/>
      <c r="C329" s="343"/>
      <c r="D329" s="337"/>
      <c r="E329" s="344"/>
      <c r="F329" s="344"/>
      <c r="G329" s="344"/>
      <c r="H329" s="345"/>
      <c r="I329" s="268"/>
      <c r="J329" s="268"/>
      <c r="K329" s="268"/>
      <c r="L329" s="267" t="str">
        <f>IF(H329&lt;&gt;"",VLOOKUP(H329,CTA,5,0),IF(I329&lt;&gt;"",VLOOKUP(I329,SUB,4,0),IF(J329&lt;&gt;"",VLOOKUP(J329,DIV,3,0),IF(K329&lt;&gt;"",VLOOKUP(K329,SUBDIV,2,0),""))))</f>
        <v/>
      </c>
      <c r="M329" s="322"/>
      <c r="N329" s="322"/>
      <c r="O329" s="322"/>
      <c r="P329" s="346"/>
      <c r="Q329" s="346"/>
      <c r="R329" s="38"/>
      <c r="S329" s="38"/>
      <c r="T329" s="38"/>
      <c r="U329" s="38"/>
      <c r="V329" s="38"/>
      <c r="W329" s="38"/>
      <c r="X329" s="38"/>
      <c r="Y329" s="38"/>
      <c r="Z329" s="38"/>
    </row>
    <row r="330" ht="12.75" customHeight="1">
      <c r="A330" s="38"/>
      <c r="B330" s="260"/>
      <c r="C330" s="343"/>
      <c r="D330" s="337"/>
      <c r="E330" s="344"/>
      <c r="F330" s="344"/>
      <c r="G330" s="344"/>
      <c r="H330" s="345"/>
      <c r="I330" s="268"/>
      <c r="J330" s="268"/>
      <c r="K330" s="268"/>
      <c r="L330" s="267" t="str">
        <f>IF(H330&lt;&gt;"",VLOOKUP(H330,CTA,5,0),IF(I330&lt;&gt;"",VLOOKUP(I330,SUB,4,0),IF(J330&lt;&gt;"",VLOOKUP(J330,DIV,3,0),IF(K330&lt;&gt;"",VLOOKUP(K330,SUBDIV,2,0),""))))</f>
        <v/>
      </c>
      <c r="M330" s="322"/>
      <c r="N330" s="322"/>
      <c r="O330" s="322"/>
      <c r="P330" s="346"/>
      <c r="Q330" s="346"/>
      <c r="R330" s="38"/>
      <c r="S330" s="38"/>
      <c r="T330" s="38"/>
      <c r="U330" s="38"/>
      <c r="V330" s="38"/>
      <c r="W330" s="38"/>
      <c r="X330" s="38"/>
      <c r="Y330" s="38"/>
      <c r="Z330" s="38"/>
    </row>
    <row r="331" ht="12.75" customHeight="1">
      <c r="A331" s="38"/>
      <c r="B331" s="260"/>
      <c r="C331" s="343"/>
      <c r="D331" s="337"/>
      <c r="E331" s="344"/>
      <c r="F331" s="344"/>
      <c r="G331" s="344"/>
      <c r="H331" s="345"/>
      <c r="I331" s="268"/>
      <c r="J331" s="268"/>
      <c r="K331" s="268"/>
      <c r="L331" s="267" t="str">
        <f>IF(H331&lt;&gt;"",VLOOKUP(H331,CTA,5,0),IF(I331&lt;&gt;"",VLOOKUP(I331,SUB,4,0),IF(J331&lt;&gt;"",VLOOKUP(J331,DIV,3,0),IF(K331&lt;&gt;"",VLOOKUP(K331,SUBDIV,2,0),""))))</f>
        <v/>
      </c>
      <c r="M331" s="322"/>
      <c r="N331" s="322"/>
      <c r="O331" s="322"/>
      <c r="P331" s="346"/>
      <c r="Q331" s="346"/>
      <c r="R331" s="38"/>
      <c r="S331" s="38"/>
      <c r="T331" s="38"/>
      <c r="U331" s="38"/>
      <c r="V331" s="38"/>
      <c r="W331" s="38"/>
      <c r="X331" s="38"/>
      <c r="Y331" s="38"/>
      <c r="Z331" s="38"/>
    </row>
    <row r="332" ht="12.75" customHeight="1">
      <c r="A332" s="38"/>
      <c r="B332" s="260"/>
      <c r="C332" s="343"/>
      <c r="D332" s="337"/>
      <c r="E332" s="344"/>
      <c r="F332" s="344"/>
      <c r="G332" s="344"/>
      <c r="H332" s="345"/>
      <c r="I332" s="268"/>
      <c r="J332" s="268"/>
      <c r="K332" s="268"/>
      <c r="L332" s="267" t="str">
        <f>IF(H332&lt;&gt;"",VLOOKUP(H332,CTA,5,0),IF(I332&lt;&gt;"",VLOOKUP(I332,SUB,4,0),IF(J332&lt;&gt;"",VLOOKUP(J332,DIV,3,0),IF(K332&lt;&gt;"",VLOOKUP(K332,SUBDIV,2,0),""))))</f>
        <v/>
      </c>
      <c r="M332" s="322"/>
      <c r="N332" s="322"/>
      <c r="O332" s="322"/>
      <c r="P332" s="346"/>
      <c r="Q332" s="346"/>
      <c r="R332" s="38"/>
      <c r="S332" s="38"/>
      <c r="T332" s="38"/>
      <c r="U332" s="38"/>
      <c r="V332" s="38"/>
      <c r="W332" s="38"/>
      <c r="X332" s="38"/>
      <c r="Y332" s="38"/>
      <c r="Z332" s="38"/>
    </row>
    <row r="333" ht="12.75" customHeight="1">
      <c r="A333" s="38"/>
      <c r="B333" s="260"/>
      <c r="C333" s="343"/>
      <c r="D333" s="337"/>
      <c r="E333" s="344"/>
      <c r="F333" s="344"/>
      <c r="G333" s="344"/>
      <c r="H333" s="345"/>
      <c r="I333" s="268"/>
      <c r="J333" s="268"/>
      <c r="K333" s="268"/>
      <c r="L333" s="267" t="str">
        <f>IF(H333&lt;&gt;"",VLOOKUP(H333,CTA,5,0),IF(I333&lt;&gt;"",VLOOKUP(I333,SUB,4,0),IF(J333&lt;&gt;"",VLOOKUP(J333,DIV,3,0),IF(K333&lt;&gt;"",VLOOKUP(K333,SUBDIV,2,0),""))))</f>
        <v/>
      </c>
      <c r="M333" s="322"/>
      <c r="N333" s="322"/>
      <c r="O333" s="322"/>
      <c r="P333" s="346"/>
      <c r="Q333" s="346"/>
      <c r="R333" s="38"/>
      <c r="S333" s="38"/>
      <c r="T333" s="38"/>
      <c r="U333" s="38"/>
      <c r="V333" s="38"/>
      <c r="W333" s="38"/>
      <c r="X333" s="38"/>
      <c r="Y333" s="38"/>
      <c r="Z333" s="38"/>
    </row>
    <row r="334" ht="12.75" customHeight="1">
      <c r="A334" s="38"/>
      <c r="B334" s="260"/>
      <c r="C334" s="343"/>
      <c r="D334" s="337"/>
      <c r="E334" s="344"/>
      <c r="F334" s="344"/>
      <c r="G334" s="344"/>
      <c r="H334" s="345"/>
      <c r="I334" s="268"/>
      <c r="J334" s="268"/>
      <c r="K334" s="268"/>
      <c r="L334" s="267" t="str">
        <f>IF(H334&lt;&gt;"",VLOOKUP(H334,CTA,5,0),IF(I334&lt;&gt;"",VLOOKUP(I334,SUB,4,0),IF(J334&lt;&gt;"",VLOOKUP(J334,DIV,3,0),IF(K334&lt;&gt;"",VLOOKUP(K334,SUBDIV,2,0),""))))</f>
        <v/>
      </c>
      <c r="M334" s="322"/>
      <c r="N334" s="322"/>
      <c r="O334" s="322"/>
      <c r="P334" s="346"/>
      <c r="Q334" s="347"/>
      <c r="R334" s="38"/>
      <c r="S334" s="38"/>
      <c r="T334" s="38"/>
      <c r="U334" s="38"/>
      <c r="V334" s="38"/>
      <c r="W334" s="38"/>
      <c r="X334" s="38"/>
      <c r="Y334" s="38"/>
      <c r="Z334" s="38"/>
    </row>
    <row r="335" ht="12.75" customHeight="1">
      <c r="A335" s="38"/>
      <c r="B335" s="260"/>
      <c r="C335" s="343"/>
      <c r="D335" s="337"/>
      <c r="E335" s="344"/>
      <c r="F335" s="344"/>
      <c r="G335" s="344"/>
      <c r="H335" s="345"/>
      <c r="I335" s="268"/>
      <c r="J335" s="268"/>
      <c r="K335" s="268"/>
      <c r="L335" s="267" t="str">
        <f>IF(H335&lt;&gt;"",VLOOKUP(H335,CTA,5,0),IF(I335&lt;&gt;"",VLOOKUP(I335,SUB,4,0),IF(J335&lt;&gt;"",VLOOKUP(J335,DIV,3,0),IF(K335&lt;&gt;"",VLOOKUP(K335,SUBDIV,2,0),""))))</f>
        <v/>
      </c>
      <c r="M335" s="322"/>
      <c r="N335" s="322"/>
      <c r="O335" s="322"/>
      <c r="P335" s="346"/>
      <c r="Q335" s="346"/>
      <c r="R335" s="38"/>
      <c r="S335" s="38"/>
      <c r="T335" s="38"/>
      <c r="U335" s="38"/>
      <c r="V335" s="38"/>
      <c r="W335" s="38"/>
      <c r="X335" s="38"/>
      <c r="Y335" s="38"/>
      <c r="Z335" s="38"/>
    </row>
    <row r="336" ht="12.75" customHeight="1">
      <c r="A336" s="38"/>
      <c r="B336" s="260"/>
      <c r="C336" s="343"/>
      <c r="D336" s="337"/>
      <c r="E336" s="344"/>
      <c r="F336" s="344"/>
      <c r="G336" s="344"/>
      <c r="H336" s="345"/>
      <c r="I336" s="268"/>
      <c r="J336" s="268"/>
      <c r="K336" s="268"/>
      <c r="L336" s="267" t="str">
        <f>IF(H336&lt;&gt;"",VLOOKUP(H336,CTA,5,0),IF(I336&lt;&gt;"",VLOOKUP(I336,SUB,4,0),IF(J336&lt;&gt;"",VLOOKUP(J336,DIV,3,0),IF(K336&lt;&gt;"",VLOOKUP(K336,SUBDIV,2,0),""))))</f>
        <v/>
      </c>
      <c r="M336" s="322"/>
      <c r="N336" s="322"/>
      <c r="O336" s="322"/>
      <c r="P336" s="346"/>
      <c r="Q336" s="346"/>
      <c r="R336" s="38"/>
      <c r="S336" s="38"/>
      <c r="T336" s="38"/>
      <c r="U336" s="38"/>
      <c r="V336" s="38"/>
      <c r="W336" s="38"/>
      <c r="X336" s="38"/>
      <c r="Y336" s="38"/>
      <c r="Z336" s="38"/>
    </row>
    <row r="337" ht="12.75" customHeight="1">
      <c r="A337" s="38"/>
      <c r="B337" s="260"/>
      <c r="C337" s="343"/>
      <c r="D337" s="337"/>
      <c r="E337" s="344"/>
      <c r="F337" s="344"/>
      <c r="G337" s="344"/>
      <c r="H337" s="345"/>
      <c r="I337" s="268"/>
      <c r="J337" s="268"/>
      <c r="K337" s="268"/>
      <c r="L337" s="267" t="str">
        <f>IF(H337&lt;&gt;"",VLOOKUP(H337,CTA,5,0),IF(I337&lt;&gt;"",VLOOKUP(I337,SUB,4,0),IF(J337&lt;&gt;"",VLOOKUP(J337,DIV,3,0),IF(K337&lt;&gt;"",VLOOKUP(K337,SUBDIV,2,0),""))))</f>
        <v/>
      </c>
      <c r="M337" s="322"/>
      <c r="N337" s="322"/>
      <c r="O337" s="322"/>
      <c r="P337" s="346"/>
      <c r="Q337" s="346"/>
      <c r="R337" s="38"/>
      <c r="S337" s="38"/>
      <c r="T337" s="38"/>
      <c r="U337" s="38"/>
      <c r="V337" s="38"/>
      <c r="W337" s="38"/>
      <c r="X337" s="38"/>
      <c r="Y337" s="38"/>
      <c r="Z337" s="38"/>
    </row>
    <row r="338" ht="12.75" customHeight="1">
      <c r="A338" s="38"/>
      <c r="B338" s="260"/>
      <c r="C338" s="343"/>
      <c r="D338" s="337"/>
      <c r="E338" s="344"/>
      <c r="F338" s="344"/>
      <c r="G338" s="344"/>
      <c r="H338" s="345"/>
      <c r="I338" s="268"/>
      <c r="J338" s="268"/>
      <c r="K338" s="268"/>
      <c r="L338" s="267" t="str">
        <f>IF(H338&lt;&gt;"",VLOOKUP(H338,CTA,5,0),IF(I338&lt;&gt;"",VLOOKUP(I338,SUB,4,0),IF(J338&lt;&gt;"",VLOOKUP(J338,DIV,3,0),IF(K338&lt;&gt;"",VLOOKUP(K338,SUBDIV,2,0),""))))</f>
        <v/>
      </c>
      <c r="M338" s="322"/>
      <c r="N338" s="322"/>
      <c r="O338" s="322"/>
      <c r="P338" s="346"/>
      <c r="Q338" s="346"/>
      <c r="R338" s="38"/>
      <c r="S338" s="38"/>
      <c r="T338" s="38"/>
      <c r="U338" s="38"/>
      <c r="V338" s="38"/>
      <c r="W338" s="38"/>
      <c r="X338" s="38"/>
      <c r="Y338" s="38"/>
      <c r="Z338" s="38"/>
    </row>
    <row r="339" ht="12.75" customHeight="1">
      <c r="A339" s="38"/>
      <c r="B339" s="260"/>
      <c r="C339" s="343"/>
      <c r="D339" s="337"/>
      <c r="E339" s="344"/>
      <c r="F339" s="344"/>
      <c r="G339" s="344"/>
      <c r="H339" s="345"/>
      <c r="I339" s="268"/>
      <c r="J339" s="268"/>
      <c r="K339" s="268"/>
      <c r="L339" s="267" t="str">
        <f>IF(H339&lt;&gt;"",VLOOKUP(H339,CTA,5,0),IF(I339&lt;&gt;"",VLOOKUP(I339,SUB,4,0),IF(J339&lt;&gt;"",VLOOKUP(J339,DIV,3,0),IF(K339&lt;&gt;"",VLOOKUP(K339,SUBDIV,2,0),""))))</f>
        <v/>
      </c>
      <c r="M339" s="322"/>
      <c r="N339" s="322"/>
      <c r="O339" s="322"/>
      <c r="P339" s="346"/>
      <c r="Q339" s="346"/>
      <c r="R339" s="38"/>
      <c r="S339" s="38"/>
      <c r="T339" s="38"/>
      <c r="U339" s="38"/>
      <c r="V339" s="38"/>
      <c r="W339" s="38"/>
      <c r="X339" s="38"/>
      <c r="Y339" s="38"/>
      <c r="Z339" s="38"/>
    </row>
    <row r="340" ht="12.75" customHeight="1">
      <c r="A340" s="38"/>
      <c r="B340" s="260"/>
      <c r="C340" s="343"/>
      <c r="D340" s="337"/>
      <c r="E340" s="344"/>
      <c r="F340" s="344"/>
      <c r="G340" s="344"/>
      <c r="H340" s="345"/>
      <c r="I340" s="268"/>
      <c r="J340" s="268"/>
      <c r="K340" s="268"/>
      <c r="L340" s="267" t="str">
        <f>IF(H340&lt;&gt;"",VLOOKUP(H340,CTA,5,0),IF(I340&lt;&gt;"",VLOOKUP(I340,SUB,4,0),IF(J340&lt;&gt;"",VLOOKUP(J340,DIV,3,0),IF(K340&lt;&gt;"",VLOOKUP(K340,SUBDIV,2,0),""))))</f>
        <v/>
      </c>
      <c r="M340" s="322"/>
      <c r="N340" s="322"/>
      <c r="O340" s="322"/>
      <c r="P340" s="346"/>
      <c r="Q340" s="346"/>
      <c r="R340" s="38"/>
      <c r="S340" s="38"/>
      <c r="T340" s="38"/>
      <c r="U340" s="38"/>
      <c r="V340" s="38"/>
      <c r="W340" s="38"/>
      <c r="X340" s="38"/>
      <c r="Y340" s="38"/>
      <c r="Z340" s="38"/>
    </row>
    <row r="341" ht="12.75" customHeight="1">
      <c r="A341" s="38"/>
      <c r="B341" s="260"/>
      <c r="C341" s="343"/>
      <c r="D341" s="337"/>
      <c r="E341" s="344"/>
      <c r="F341" s="344"/>
      <c r="G341" s="344"/>
      <c r="H341" s="345"/>
      <c r="I341" s="268"/>
      <c r="J341" s="268"/>
      <c r="K341" s="268"/>
      <c r="L341" s="267" t="str">
        <f>IF(H341&lt;&gt;"",VLOOKUP(H341,CTA,5,0),IF(I341&lt;&gt;"",VLOOKUP(I341,SUB,4,0),IF(J341&lt;&gt;"",VLOOKUP(J341,DIV,3,0),IF(K341&lt;&gt;"",VLOOKUP(K341,SUBDIV,2,0),""))))</f>
        <v/>
      </c>
      <c r="M341" s="322"/>
      <c r="N341" s="322"/>
      <c r="O341" s="322"/>
      <c r="P341" s="346"/>
      <c r="Q341" s="346"/>
      <c r="R341" s="38"/>
      <c r="S341" s="38"/>
      <c r="T341" s="38"/>
      <c r="U341" s="38"/>
      <c r="V341" s="38"/>
      <c r="W341" s="38"/>
      <c r="X341" s="38"/>
      <c r="Y341" s="38"/>
      <c r="Z341" s="38"/>
    </row>
    <row r="342" ht="12.75" customHeight="1">
      <c r="A342" s="38"/>
      <c r="B342" s="260"/>
      <c r="C342" s="343"/>
      <c r="D342" s="337"/>
      <c r="E342" s="344"/>
      <c r="F342" s="344"/>
      <c r="G342" s="344"/>
      <c r="H342" s="345"/>
      <c r="I342" s="268"/>
      <c r="J342" s="268"/>
      <c r="K342" s="268"/>
      <c r="L342" s="267" t="str">
        <f>IF(H342&lt;&gt;"",VLOOKUP(H342,CTA,5,0),IF(I342&lt;&gt;"",VLOOKUP(I342,SUB,4,0),IF(J342&lt;&gt;"",VLOOKUP(J342,DIV,3,0),IF(K342&lt;&gt;"",VLOOKUP(K342,SUBDIV,2,0),""))))</f>
        <v/>
      </c>
      <c r="M342" s="322"/>
      <c r="N342" s="322"/>
      <c r="O342" s="322"/>
      <c r="P342" s="346"/>
      <c r="Q342" s="346"/>
      <c r="R342" s="38"/>
      <c r="S342" s="38"/>
      <c r="T342" s="38"/>
      <c r="U342" s="38"/>
      <c r="V342" s="38"/>
      <c r="W342" s="38"/>
      <c r="X342" s="38"/>
      <c r="Y342" s="38"/>
      <c r="Z342" s="38"/>
    </row>
    <row r="343" ht="12.75" customHeight="1">
      <c r="A343" s="38"/>
      <c r="B343" s="260"/>
      <c r="C343" s="343"/>
      <c r="D343" s="337"/>
      <c r="E343" s="344"/>
      <c r="F343" s="344"/>
      <c r="G343" s="344"/>
      <c r="H343" s="345"/>
      <c r="I343" s="268"/>
      <c r="J343" s="268"/>
      <c r="K343" s="268"/>
      <c r="L343" s="267" t="str">
        <f>IF(H343&lt;&gt;"",VLOOKUP(H343,CTA,5,0),IF(I343&lt;&gt;"",VLOOKUP(I343,SUB,4,0),IF(J343&lt;&gt;"",VLOOKUP(J343,DIV,3,0),IF(K343&lt;&gt;"",VLOOKUP(K343,SUBDIV,2,0),""))))</f>
        <v/>
      </c>
      <c r="M343" s="322"/>
      <c r="N343" s="322"/>
      <c r="O343" s="322"/>
      <c r="P343" s="346"/>
      <c r="Q343" s="346"/>
      <c r="R343" s="38"/>
      <c r="S343" s="38"/>
      <c r="T343" s="38"/>
      <c r="U343" s="38"/>
      <c r="V343" s="38"/>
      <c r="W343" s="38"/>
      <c r="X343" s="38"/>
      <c r="Y343" s="38"/>
      <c r="Z343" s="38"/>
    </row>
    <row r="344" ht="12.75" customHeight="1">
      <c r="A344" s="38"/>
      <c r="B344" s="260"/>
      <c r="C344" s="343"/>
      <c r="D344" s="337"/>
      <c r="E344" s="344"/>
      <c r="F344" s="344"/>
      <c r="G344" s="344"/>
      <c r="H344" s="345"/>
      <c r="I344" s="268"/>
      <c r="J344" s="268"/>
      <c r="K344" s="268"/>
      <c r="L344" s="267" t="str">
        <f>IF(H344&lt;&gt;"",VLOOKUP(H344,CTA,5,0),IF(I344&lt;&gt;"",VLOOKUP(I344,SUB,4,0),IF(J344&lt;&gt;"",VLOOKUP(J344,DIV,3,0),IF(K344&lt;&gt;"",VLOOKUP(K344,SUBDIV,2,0),""))))</f>
        <v/>
      </c>
      <c r="M344" s="322"/>
      <c r="N344" s="322"/>
      <c r="O344" s="322"/>
      <c r="P344" s="346"/>
      <c r="Q344" s="346"/>
      <c r="R344" s="38"/>
      <c r="S344" s="38"/>
      <c r="T344" s="38"/>
      <c r="U344" s="38"/>
      <c r="V344" s="38"/>
      <c r="W344" s="38"/>
      <c r="X344" s="38"/>
      <c r="Y344" s="38"/>
      <c r="Z344" s="38"/>
    </row>
    <row r="345" ht="12.75" customHeight="1">
      <c r="A345" s="38"/>
      <c r="B345" s="260"/>
      <c r="C345" s="343"/>
      <c r="D345" s="337"/>
      <c r="E345" s="344"/>
      <c r="F345" s="344"/>
      <c r="G345" s="344"/>
      <c r="H345" s="345"/>
      <c r="I345" s="268"/>
      <c r="J345" s="268"/>
      <c r="K345" s="268"/>
      <c r="L345" s="267" t="str">
        <f>IF(H345&lt;&gt;"",VLOOKUP(H345,CTA,5,0),IF(I345&lt;&gt;"",VLOOKUP(I345,SUB,4,0),IF(J345&lt;&gt;"",VLOOKUP(J345,DIV,3,0),IF(K345&lt;&gt;"",VLOOKUP(K345,SUBDIV,2,0),""))))</f>
        <v/>
      </c>
      <c r="M345" s="322"/>
      <c r="N345" s="322"/>
      <c r="O345" s="322"/>
      <c r="P345" s="346"/>
      <c r="Q345" s="346"/>
      <c r="R345" s="38"/>
      <c r="S345" s="38"/>
      <c r="T345" s="38"/>
      <c r="U345" s="38"/>
      <c r="V345" s="38"/>
      <c r="W345" s="38"/>
      <c r="X345" s="38"/>
      <c r="Y345" s="38"/>
      <c r="Z345" s="38"/>
    </row>
    <row r="346" ht="12.75" customHeight="1">
      <c r="A346" s="38"/>
      <c r="B346" s="260"/>
      <c r="C346" s="343"/>
      <c r="D346" s="337"/>
      <c r="E346" s="344"/>
      <c r="F346" s="344"/>
      <c r="G346" s="344"/>
      <c r="H346" s="345"/>
      <c r="I346" s="268"/>
      <c r="J346" s="268"/>
      <c r="K346" s="268"/>
      <c r="L346" s="267" t="str">
        <f>IF(H346&lt;&gt;"",VLOOKUP(H346,CTA,5,0),IF(I346&lt;&gt;"",VLOOKUP(I346,SUB,4,0),IF(J346&lt;&gt;"",VLOOKUP(J346,DIV,3,0),IF(K346&lt;&gt;"",VLOOKUP(K346,SUBDIV,2,0),""))))</f>
        <v/>
      </c>
      <c r="M346" s="322"/>
      <c r="N346" s="322"/>
      <c r="O346" s="322"/>
      <c r="P346" s="346"/>
      <c r="Q346" s="346"/>
      <c r="R346" s="38"/>
      <c r="S346" s="38"/>
      <c r="T346" s="38"/>
      <c r="U346" s="38"/>
      <c r="V346" s="38"/>
      <c r="W346" s="38"/>
      <c r="X346" s="38"/>
      <c r="Y346" s="38"/>
      <c r="Z346" s="38"/>
    </row>
    <row r="347" ht="12.75" customHeight="1">
      <c r="A347" s="38"/>
      <c r="B347" s="260"/>
      <c r="C347" s="343"/>
      <c r="D347" s="337"/>
      <c r="E347" s="344"/>
      <c r="F347" s="344"/>
      <c r="G347" s="344"/>
      <c r="H347" s="345"/>
      <c r="I347" s="268"/>
      <c r="J347" s="268"/>
      <c r="K347" s="268"/>
      <c r="L347" s="267" t="str">
        <f>IF(H347&lt;&gt;"",VLOOKUP(H347,CTA,5,0),IF(I347&lt;&gt;"",VLOOKUP(I347,SUB,4,0),IF(J347&lt;&gt;"",VLOOKUP(J347,DIV,3,0),IF(K347&lt;&gt;"",VLOOKUP(K347,SUBDIV,2,0),""))))</f>
        <v/>
      </c>
      <c r="M347" s="322"/>
      <c r="N347" s="322"/>
      <c r="O347" s="322"/>
      <c r="P347" s="346"/>
      <c r="Q347" s="346"/>
      <c r="R347" s="38"/>
      <c r="S347" s="38"/>
      <c r="T347" s="38"/>
      <c r="U347" s="38"/>
      <c r="V347" s="38"/>
      <c r="W347" s="38"/>
      <c r="X347" s="38"/>
      <c r="Y347" s="38"/>
      <c r="Z347" s="38"/>
    </row>
    <row r="348" ht="12.75" customHeight="1">
      <c r="A348" s="38"/>
      <c r="B348" s="260"/>
      <c r="C348" s="343"/>
      <c r="D348" s="337"/>
      <c r="E348" s="344"/>
      <c r="F348" s="344"/>
      <c r="G348" s="344"/>
      <c r="H348" s="345"/>
      <c r="I348" s="268"/>
      <c r="J348" s="268"/>
      <c r="K348" s="268"/>
      <c r="L348" s="267" t="str">
        <f>IF(H348&lt;&gt;"",VLOOKUP(H348,CTA,5,0),IF(I348&lt;&gt;"",VLOOKUP(I348,SUB,4,0),IF(J348&lt;&gt;"",VLOOKUP(J348,DIV,3,0),IF(K348&lt;&gt;"",VLOOKUP(K348,SUBDIV,2,0),""))))</f>
        <v/>
      </c>
      <c r="M348" s="322"/>
      <c r="N348" s="322"/>
      <c r="O348" s="322"/>
      <c r="P348" s="346"/>
      <c r="Q348" s="346"/>
      <c r="R348" s="38"/>
      <c r="S348" s="38"/>
      <c r="T348" s="38"/>
      <c r="U348" s="38"/>
      <c r="V348" s="38"/>
      <c r="W348" s="38"/>
      <c r="X348" s="38"/>
      <c r="Y348" s="38"/>
      <c r="Z348" s="38"/>
    </row>
    <row r="349" ht="12.75" customHeight="1">
      <c r="A349" s="38"/>
      <c r="B349" s="260"/>
      <c r="C349" s="343"/>
      <c r="D349" s="337"/>
      <c r="E349" s="344"/>
      <c r="F349" s="344"/>
      <c r="G349" s="344"/>
      <c r="H349" s="345"/>
      <c r="I349" s="268"/>
      <c r="J349" s="268"/>
      <c r="K349" s="268"/>
      <c r="L349" s="267" t="str">
        <f>IF(H349&lt;&gt;"",VLOOKUP(H349,CTA,5,0),IF(I349&lt;&gt;"",VLOOKUP(I349,SUB,4,0),IF(J349&lt;&gt;"",VLOOKUP(J349,DIV,3,0),IF(K349&lt;&gt;"",VLOOKUP(K349,SUBDIV,2,0),""))))</f>
        <v/>
      </c>
      <c r="M349" s="322"/>
      <c r="N349" s="322"/>
      <c r="O349" s="322"/>
      <c r="P349" s="346"/>
      <c r="Q349" s="346"/>
      <c r="R349" s="38"/>
      <c r="S349" s="38"/>
      <c r="T349" s="38"/>
      <c r="U349" s="38"/>
      <c r="V349" s="38"/>
      <c r="W349" s="38"/>
      <c r="X349" s="38"/>
      <c r="Y349" s="38"/>
      <c r="Z349" s="38"/>
    </row>
    <row r="350" ht="12.75" customHeight="1">
      <c r="A350" s="38"/>
      <c r="B350" s="260"/>
      <c r="C350" s="343"/>
      <c r="D350" s="337"/>
      <c r="E350" s="344"/>
      <c r="F350" s="344"/>
      <c r="G350" s="344"/>
      <c r="H350" s="345"/>
      <c r="I350" s="268"/>
      <c r="J350" s="268"/>
      <c r="K350" s="268"/>
      <c r="L350" s="267" t="str">
        <f>IF(H350&lt;&gt;"",VLOOKUP(H350,CTA,5,0),IF(I350&lt;&gt;"",VLOOKUP(I350,SUB,4,0),IF(J350&lt;&gt;"",VLOOKUP(J350,DIV,3,0),IF(K350&lt;&gt;"",VLOOKUP(K350,SUBDIV,2,0),""))))</f>
        <v/>
      </c>
      <c r="M350" s="322"/>
      <c r="N350" s="322"/>
      <c r="O350" s="322"/>
      <c r="P350" s="346"/>
      <c r="Q350" s="346"/>
      <c r="R350" s="38"/>
      <c r="S350" s="38"/>
      <c r="T350" s="38"/>
      <c r="U350" s="38"/>
      <c r="V350" s="38"/>
      <c r="W350" s="38"/>
      <c r="X350" s="38"/>
      <c r="Y350" s="38"/>
      <c r="Z350" s="38"/>
    </row>
    <row r="351" ht="12.75" customHeight="1">
      <c r="A351" s="38"/>
      <c r="B351" s="260"/>
      <c r="C351" s="343"/>
      <c r="D351" s="337"/>
      <c r="E351" s="344"/>
      <c r="F351" s="344"/>
      <c r="G351" s="344"/>
      <c r="H351" s="345"/>
      <c r="I351" s="268"/>
      <c r="J351" s="268"/>
      <c r="K351" s="268"/>
      <c r="L351" s="267" t="str">
        <f>IF(H351&lt;&gt;"",VLOOKUP(H351,CTA,5,0),IF(I351&lt;&gt;"",VLOOKUP(I351,SUB,4,0),IF(J351&lt;&gt;"",VLOOKUP(J351,DIV,3,0),IF(K351&lt;&gt;"",VLOOKUP(K351,SUBDIV,2,0),""))))</f>
        <v/>
      </c>
      <c r="M351" s="322"/>
      <c r="N351" s="322"/>
      <c r="O351" s="322"/>
      <c r="P351" s="346"/>
      <c r="Q351" s="346"/>
      <c r="R351" s="38"/>
      <c r="S351" s="38"/>
      <c r="T351" s="38"/>
      <c r="U351" s="38"/>
      <c r="V351" s="38"/>
      <c r="W351" s="38"/>
      <c r="X351" s="38"/>
      <c r="Y351" s="38"/>
      <c r="Z351" s="38"/>
    </row>
    <row r="352" ht="12.75" customHeight="1">
      <c r="A352" s="38"/>
      <c r="B352" s="260"/>
      <c r="C352" s="343"/>
      <c r="D352" s="337"/>
      <c r="E352" s="344"/>
      <c r="F352" s="344"/>
      <c r="G352" s="344"/>
      <c r="H352" s="345"/>
      <c r="I352" s="268"/>
      <c r="J352" s="268"/>
      <c r="K352" s="268"/>
      <c r="L352" s="267" t="str">
        <f>IF(H352&lt;&gt;"",VLOOKUP(H352,CTA,5,0),IF(I352&lt;&gt;"",VLOOKUP(I352,SUB,4,0),IF(J352&lt;&gt;"",VLOOKUP(J352,DIV,3,0),IF(K352&lt;&gt;"",VLOOKUP(K352,SUBDIV,2,0),""))))</f>
        <v/>
      </c>
      <c r="M352" s="322"/>
      <c r="N352" s="322"/>
      <c r="O352" s="322"/>
      <c r="P352" s="346"/>
      <c r="Q352" s="346"/>
      <c r="R352" s="38"/>
      <c r="S352" s="38"/>
      <c r="T352" s="38"/>
      <c r="U352" s="38"/>
      <c r="V352" s="38"/>
      <c r="W352" s="38"/>
      <c r="X352" s="38"/>
      <c r="Y352" s="38"/>
      <c r="Z352" s="38"/>
    </row>
    <row r="353" ht="12.75" customHeight="1">
      <c r="A353" s="38"/>
      <c r="B353" s="260"/>
      <c r="C353" s="343"/>
      <c r="D353" s="337"/>
      <c r="E353" s="344"/>
      <c r="F353" s="344"/>
      <c r="G353" s="344"/>
      <c r="H353" s="345"/>
      <c r="I353" s="268"/>
      <c r="J353" s="268"/>
      <c r="K353" s="268"/>
      <c r="L353" s="267" t="str">
        <f>IF(H353&lt;&gt;"",VLOOKUP(H353,CTA,5,0),IF(I353&lt;&gt;"",VLOOKUP(I353,SUB,4,0),IF(J353&lt;&gt;"",VLOOKUP(J353,DIV,3,0),IF(K353&lt;&gt;"",VLOOKUP(K353,SUBDIV,2,0),""))))</f>
        <v/>
      </c>
      <c r="M353" s="322"/>
      <c r="N353" s="322"/>
      <c r="O353" s="322"/>
      <c r="P353" s="346"/>
      <c r="Q353" s="346"/>
      <c r="R353" s="38"/>
      <c r="S353" s="38"/>
      <c r="T353" s="38"/>
      <c r="U353" s="38"/>
      <c r="V353" s="38"/>
      <c r="W353" s="38"/>
      <c r="X353" s="38"/>
      <c r="Y353" s="38"/>
      <c r="Z353" s="38"/>
    </row>
    <row r="354" ht="12.75" customHeight="1">
      <c r="A354" s="38"/>
      <c r="B354" s="260"/>
      <c r="C354" s="343"/>
      <c r="D354" s="337"/>
      <c r="E354" s="344"/>
      <c r="F354" s="344"/>
      <c r="G354" s="344"/>
      <c r="H354" s="345"/>
      <c r="I354" s="268"/>
      <c r="J354" s="268"/>
      <c r="K354" s="268"/>
      <c r="L354" s="267" t="str">
        <f>IF(H354&lt;&gt;"",VLOOKUP(H354,CTA,5,0),IF(I354&lt;&gt;"",VLOOKUP(I354,SUB,4,0),IF(J354&lt;&gt;"",VLOOKUP(J354,DIV,3,0),IF(K354&lt;&gt;"",VLOOKUP(K354,SUBDIV,2,0),""))))</f>
        <v/>
      </c>
      <c r="M354" s="322"/>
      <c r="N354" s="322"/>
      <c r="O354" s="322"/>
      <c r="P354" s="346"/>
      <c r="Q354" s="346"/>
      <c r="R354" s="38"/>
      <c r="S354" s="38"/>
      <c r="T354" s="38"/>
      <c r="U354" s="38"/>
      <c r="V354" s="38"/>
      <c r="W354" s="38"/>
      <c r="X354" s="38"/>
      <c r="Y354" s="38"/>
      <c r="Z354" s="38"/>
    </row>
    <row r="355" ht="12.75" customHeight="1">
      <c r="A355" s="38"/>
      <c r="B355" s="260"/>
      <c r="C355" s="343"/>
      <c r="D355" s="337"/>
      <c r="E355" s="344"/>
      <c r="F355" s="344"/>
      <c r="G355" s="344"/>
      <c r="H355" s="345"/>
      <c r="I355" s="268"/>
      <c r="J355" s="268"/>
      <c r="K355" s="268"/>
      <c r="L355" s="267" t="str">
        <f>IF(H355&lt;&gt;"",VLOOKUP(H355,CTA,5,0),IF(I355&lt;&gt;"",VLOOKUP(I355,SUB,4,0),IF(J355&lt;&gt;"",VLOOKUP(J355,DIV,3,0),IF(K355&lt;&gt;"",VLOOKUP(K355,SUBDIV,2,0),""))))</f>
        <v/>
      </c>
      <c r="M355" s="322"/>
      <c r="N355" s="322"/>
      <c r="O355" s="322"/>
      <c r="P355" s="346"/>
      <c r="Q355" s="346"/>
      <c r="R355" s="38"/>
      <c r="S355" s="38"/>
      <c r="T355" s="38"/>
      <c r="U355" s="38"/>
      <c r="V355" s="38"/>
      <c r="W355" s="38"/>
      <c r="X355" s="38"/>
      <c r="Y355" s="38"/>
      <c r="Z355" s="38"/>
    </row>
    <row r="356" ht="12.75" customHeight="1">
      <c r="A356" s="38"/>
      <c r="B356" s="260"/>
      <c r="C356" s="343"/>
      <c r="D356" s="337"/>
      <c r="E356" s="344"/>
      <c r="F356" s="344"/>
      <c r="G356" s="344"/>
      <c r="H356" s="345"/>
      <c r="I356" s="268"/>
      <c r="J356" s="268"/>
      <c r="K356" s="268"/>
      <c r="L356" s="267" t="str">
        <f>IF(H356&lt;&gt;"",VLOOKUP(H356,CTA,5,0),IF(I356&lt;&gt;"",VLOOKUP(I356,SUB,4,0),IF(J356&lt;&gt;"",VLOOKUP(J356,DIV,3,0),IF(K356&lt;&gt;"",VLOOKUP(K356,SUBDIV,2,0),""))))</f>
        <v/>
      </c>
      <c r="M356" s="322"/>
      <c r="N356" s="322"/>
      <c r="O356" s="322"/>
      <c r="P356" s="346"/>
      <c r="Q356" s="346"/>
      <c r="R356" s="38"/>
      <c r="S356" s="38"/>
      <c r="T356" s="38"/>
      <c r="U356" s="38"/>
      <c r="V356" s="38"/>
      <c r="W356" s="38"/>
      <c r="X356" s="38"/>
      <c r="Y356" s="38"/>
      <c r="Z356" s="38"/>
    </row>
    <row r="357" ht="12.75" customHeight="1">
      <c r="A357" s="38"/>
      <c r="B357" s="260"/>
      <c r="C357" s="343"/>
      <c r="D357" s="337"/>
      <c r="E357" s="344"/>
      <c r="F357" s="344"/>
      <c r="G357" s="344"/>
      <c r="H357" s="345"/>
      <c r="I357" s="268"/>
      <c r="J357" s="268"/>
      <c r="K357" s="268"/>
      <c r="L357" s="267" t="str">
        <f>IF(H357&lt;&gt;"",VLOOKUP(H357,CTA,5,0),IF(I357&lt;&gt;"",VLOOKUP(I357,SUB,4,0),IF(J357&lt;&gt;"",VLOOKUP(J357,DIV,3,0),IF(K357&lt;&gt;"",VLOOKUP(K357,SUBDIV,2,0),""))))</f>
        <v/>
      </c>
      <c r="M357" s="322"/>
      <c r="N357" s="322"/>
      <c r="O357" s="322"/>
      <c r="P357" s="346"/>
      <c r="Q357" s="346"/>
      <c r="R357" s="38"/>
      <c r="S357" s="38"/>
      <c r="T357" s="38"/>
      <c r="U357" s="38"/>
      <c r="V357" s="38"/>
      <c r="W357" s="38"/>
      <c r="X357" s="38"/>
      <c r="Y357" s="38"/>
      <c r="Z357" s="38"/>
    </row>
    <row r="358" ht="12.75" customHeight="1">
      <c r="A358" s="38"/>
      <c r="B358" s="260"/>
      <c r="C358" s="343"/>
      <c r="D358" s="337"/>
      <c r="E358" s="344"/>
      <c r="F358" s="344"/>
      <c r="G358" s="344"/>
      <c r="H358" s="345"/>
      <c r="I358" s="268"/>
      <c r="J358" s="268"/>
      <c r="K358" s="268"/>
      <c r="L358" s="267" t="str">
        <f>IF(H358&lt;&gt;"",VLOOKUP(H358,CTA,5,0),IF(I358&lt;&gt;"",VLOOKUP(I358,SUB,4,0),IF(J358&lt;&gt;"",VLOOKUP(J358,DIV,3,0),IF(K358&lt;&gt;"",VLOOKUP(K358,SUBDIV,2,0),""))))</f>
        <v/>
      </c>
      <c r="M358" s="322"/>
      <c r="N358" s="322"/>
      <c r="O358" s="322"/>
      <c r="P358" s="346"/>
      <c r="Q358" s="346"/>
      <c r="R358" s="38"/>
      <c r="S358" s="38"/>
      <c r="T358" s="38"/>
      <c r="U358" s="38"/>
      <c r="V358" s="38"/>
      <c r="W358" s="38"/>
      <c r="X358" s="38"/>
      <c r="Y358" s="38"/>
      <c r="Z358" s="38"/>
    </row>
    <row r="359" ht="12.75" customHeight="1">
      <c r="A359" s="38"/>
      <c r="B359" s="260"/>
      <c r="C359" s="343"/>
      <c r="D359" s="337"/>
      <c r="E359" s="344"/>
      <c r="F359" s="344"/>
      <c r="G359" s="344"/>
      <c r="H359" s="345"/>
      <c r="I359" s="268"/>
      <c r="J359" s="268"/>
      <c r="K359" s="268"/>
      <c r="L359" s="267" t="str">
        <f>IF(H359&lt;&gt;"",VLOOKUP(H359,CTA,5,0),IF(I359&lt;&gt;"",VLOOKUP(I359,SUB,4,0),IF(J359&lt;&gt;"",VLOOKUP(J359,DIV,3,0),IF(K359&lt;&gt;"",VLOOKUP(K359,SUBDIV,2,0),""))))</f>
        <v/>
      </c>
      <c r="M359" s="322"/>
      <c r="N359" s="322"/>
      <c r="O359" s="322"/>
      <c r="P359" s="346"/>
      <c r="Q359" s="346"/>
      <c r="R359" s="38"/>
      <c r="S359" s="38"/>
      <c r="T359" s="38"/>
      <c r="U359" s="38"/>
      <c r="V359" s="38"/>
      <c r="W359" s="38"/>
      <c r="X359" s="38"/>
      <c r="Y359" s="38"/>
      <c r="Z359" s="38"/>
    </row>
    <row r="360" ht="12.75" customHeight="1">
      <c r="A360" s="38"/>
      <c r="B360" s="260"/>
      <c r="C360" s="343"/>
      <c r="D360" s="337"/>
      <c r="E360" s="344"/>
      <c r="F360" s="344"/>
      <c r="G360" s="344"/>
      <c r="H360" s="345"/>
      <c r="I360" s="268"/>
      <c r="J360" s="268"/>
      <c r="K360" s="268"/>
      <c r="L360" s="267" t="str">
        <f>IF(H360&lt;&gt;"",VLOOKUP(H360,CTA,5,0),IF(I360&lt;&gt;"",VLOOKUP(I360,SUB,4,0),IF(J360&lt;&gt;"",VLOOKUP(J360,DIV,3,0),IF(K360&lt;&gt;"",VLOOKUP(K360,SUBDIV,2,0),""))))</f>
        <v/>
      </c>
      <c r="M360" s="322"/>
      <c r="N360" s="322"/>
      <c r="O360" s="322"/>
      <c r="P360" s="346"/>
      <c r="Q360" s="346"/>
      <c r="R360" s="38"/>
      <c r="S360" s="38"/>
      <c r="T360" s="38"/>
      <c r="U360" s="38"/>
      <c r="V360" s="38"/>
      <c r="W360" s="38"/>
      <c r="X360" s="38"/>
      <c r="Y360" s="38"/>
      <c r="Z360" s="38"/>
    </row>
    <row r="361" ht="12.75" customHeight="1">
      <c r="A361" s="38"/>
      <c r="B361" s="260"/>
      <c r="C361" s="343"/>
      <c r="D361" s="337"/>
      <c r="E361" s="344"/>
      <c r="F361" s="344"/>
      <c r="G361" s="344"/>
      <c r="H361" s="345"/>
      <c r="I361" s="268"/>
      <c r="J361" s="268"/>
      <c r="K361" s="268"/>
      <c r="L361" s="267" t="str">
        <f>IF(H361&lt;&gt;"",VLOOKUP(H361,CTA,5,0),IF(I361&lt;&gt;"",VLOOKUP(I361,SUB,4,0),IF(J361&lt;&gt;"",VLOOKUP(J361,DIV,3,0),IF(K361&lt;&gt;"",VLOOKUP(K361,SUBDIV,2,0),""))))</f>
        <v/>
      </c>
      <c r="M361" s="322"/>
      <c r="N361" s="322"/>
      <c r="O361" s="322"/>
      <c r="P361" s="346"/>
      <c r="Q361" s="346"/>
      <c r="R361" s="38"/>
      <c r="S361" s="38"/>
      <c r="T361" s="38"/>
      <c r="U361" s="38"/>
      <c r="V361" s="38"/>
      <c r="W361" s="38"/>
      <c r="X361" s="38"/>
      <c r="Y361" s="38"/>
      <c r="Z361" s="38"/>
    </row>
    <row r="362" ht="12.75" customHeight="1">
      <c r="A362" s="38"/>
      <c r="B362" s="260"/>
      <c r="C362" s="343"/>
      <c r="D362" s="337"/>
      <c r="E362" s="344"/>
      <c r="F362" s="344"/>
      <c r="G362" s="344"/>
      <c r="H362" s="345"/>
      <c r="I362" s="268"/>
      <c r="J362" s="268"/>
      <c r="K362" s="268"/>
      <c r="L362" s="267" t="str">
        <f>IF(H362&lt;&gt;"",VLOOKUP(H362,CTA,5,0),IF(I362&lt;&gt;"",VLOOKUP(I362,SUB,4,0),IF(J362&lt;&gt;"",VLOOKUP(J362,DIV,3,0),IF(K362&lt;&gt;"",VLOOKUP(K362,SUBDIV,2,0),""))))</f>
        <v/>
      </c>
      <c r="M362" s="322"/>
      <c r="N362" s="322"/>
      <c r="O362" s="322"/>
      <c r="P362" s="346"/>
      <c r="Q362" s="346"/>
      <c r="R362" s="38"/>
      <c r="S362" s="38"/>
      <c r="T362" s="38"/>
      <c r="U362" s="38"/>
      <c r="V362" s="38"/>
      <c r="W362" s="38"/>
      <c r="X362" s="38"/>
      <c r="Y362" s="38"/>
      <c r="Z362" s="38"/>
    </row>
    <row r="363" ht="12.75" customHeight="1">
      <c r="A363" s="38"/>
      <c r="B363" s="260"/>
      <c r="C363" s="343"/>
      <c r="D363" s="337"/>
      <c r="E363" s="344"/>
      <c r="F363" s="344"/>
      <c r="G363" s="344"/>
      <c r="H363" s="345"/>
      <c r="I363" s="268"/>
      <c r="J363" s="268"/>
      <c r="K363" s="268"/>
      <c r="L363" s="267" t="str">
        <f>IF(H363&lt;&gt;"",VLOOKUP(H363,CTA,5,0),IF(I363&lt;&gt;"",VLOOKUP(I363,SUB,4,0),IF(J363&lt;&gt;"",VLOOKUP(J363,DIV,3,0),IF(K363&lt;&gt;"",VLOOKUP(K363,SUBDIV,2,0),""))))</f>
        <v/>
      </c>
      <c r="M363" s="322"/>
      <c r="N363" s="322"/>
      <c r="O363" s="322"/>
      <c r="P363" s="346"/>
      <c r="Q363" s="346"/>
      <c r="R363" s="38"/>
      <c r="S363" s="38"/>
      <c r="T363" s="38"/>
      <c r="U363" s="38"/>
      <c r="V363" s="38"/>
      <c r="W363" s="38"/>
      <c r="X363" s="38"/>
      <c r="Y363" s="38"/>
      <c r="Z363" s="38"/>
    </row>
    <row r="364" ht="12.75" customHeight="1">
      <c r="A364" s="38"/>
      <c r="B364" s="260"/>
      <c r="C364" s="343"/>
      <c r="D364" s="337"/>
      <c r="E364" s="344"/>
      <c r="F364" s="344"/>
      <c r="G364" s="344"/>
      <c r="H364" s="345"/>
      <c r="I364" s="268"/>
      <c r="J364" s="268"/>
      <c r="K364" s="268"/>
      <c r="L364" s="267" t="str">
        <f>IF(H364&lt;&gt;"",VLOOKUP(H364,CTA,5,0),IF(I364&lt;&gt;"",VLOOKUP(I364,SUB,4,0),IF(J364&lt;&gt;"",VLOOKUP(J364,DIV,3,0),IF(K364&lt;&gt;"",VLOOKUP(K364,SUBDIV,2,0),""))))</f>
        <v/>
      </c>
      <c r="M364" s="322"/>
      <c r="N364" s="322"/>
      <c r="O364" s="322"/>
      <c r="P364" s="346"/>
      <c r="Q364" s="346"/>
      <c r="R364" s="38"/>
      <c r="S364" s="38"/>
      <c r="T364" s="38"/>
      <c r="U364" s="38"/>
      <c r="V364" s="38"/>
      <c r="W364" s="38"/>
      <c r="X364" s="38"/>
      <c r="Y364" s="38"/>
      <c r="Z364" s="38"/>
    </row>
    <row r="365" ht="12.75" customHeight="1">
      <c r="A365" s="38"/>
      <c r="B365" s="260"/>
      <c r="C365" s="343"/>
      <c r="D365" s="337"/>
      <c r="E365" s="344"/>
      <c r="F365" s="344"/>
      <c r="G365" s="344"/>
      <c r="H365" s="345"/>
      <c r="I365" s="268"/>
      <c r="J365" s="268"/>
      <c r="K365" s="268"/>
      <c r="L365" s="267" t="str">
        <f>IF(H365&lt;&gt;"",VLOOKUP(H365,CTA,5,0),IF(I365&lt;&gt;"",VLOOKUP(I365,SUB,4,0),IF(J365&lt;&gt;"",VLOOKUP(J365,DIV,3,0),IF(K365&lt;&gt;"",VLOOKUP(K365,SUBDIV,2,0),""))))</f>
        <v/>
      </c>
      <c r="M365" s="322"/>
      <c r="N365" s="322"/>
      <c r="O365" s="322"/>
      <c r="P365" s="346"/>
      <c r="Q365" s="346"/>
      <c r="R365" s="38"/>
      <c r="S365" s="38"/>
      <c r="T365" s="38"/>
      <c r="U365" s="38"/>
      <c r="V365" s="38"/>
      <c r="W365" s="38"/>
      <c r="X365" s="38"/>
      <c r="Y365" s="38"/>
      <c r="Z365" s="38"/>
    </row>
    <row r="366" ht="12.75" customHeight="1">
      <c r="A366" s="38"/>
      <c r="B366" s="260"/>
      <c r="C366" s="343"/>
      <c r="D366" s="337"/>
      <c r="E366" s="344"/>
      <c r="F366" s="344"/>
      <c r="G366" s="344"/>
      <c r="H366" s="345"/>
      <c r="I366" s="268"/>
      <c r="J366" s="268"/>
      <c r="K366" s="268"/>
      <c r="L366" s="267" t="str">
        <f>IF(H366&lt;&gt;"",VLOOKUP(H366,CTA,5,0),IF(I366&lt;&gt;"",VLOOKUP(I366,SUB,4,0),IF(J366&lt;&gt;"",VLOOKUP(J366,DIV,3,0),IF(K366&lt;&gt;"",VLOOKUP(K366,SUBDIV,2,0),""))))</f>
        <v/>
      </c>
      <c r="M366" s="322"/>
      <c r="N366" s="322"/>
      <c r="O366" s="322"/>
      <c r="P366" s="346"/>
      <c r="Q366" s="346"/>
      <c r="R366" s="38"/>
      <c r="S366" s="38"/>
      <c r="T366" s="38"/>
      <c r="U366" s="38"/>
      <c r="V366" s="38"/>
      <c r="W366" s="38"/>
      <c r="X366" s="38"/>
      <c r="Y366" s="38"/>
      <c r="Z366" s="38"/>
    </row>
    <row r="367" ht="12.75" customHeight="1">
      <c r="A367" s="38"/>
      <c r="B367" s="260"/>
      <c r="C367" s="343"/>
      <c r="D367" s="337"/>
      <c r="E367" s="344"/>
      <c r="F367" s="344"/>
      <c r="G367" s="344"/>
      <c r="H367" s="345"/>
      <c r="I367" s="268"/>
      <c r="J367" s="268"/>
      <c r="K367" s="268"/>
      <c r="L367" s="267" t="str">
        <f>IF(H367&lt;&gt;"",VLOOKUP(H367,CTA,5,0),IF(I367&lt;&gt;"",VLOOKUP(I367,SUB,4,0),IF(J367&lt;&gt;"",VLOOKUP(J367,DIV,3,0),IF(K367&lt;&gt;"",VLOOKUP(K367,SUBDIV,2,0),""))))</f>
        <v/>
      </c>
      <c r="M367" s="322"/>
      <c r="N367" s="322"/>
      <c r="O367" s="322"/>
      <c r="P367" s="346"/>
      <c r="Q367" s="346"/>
      <c r="R367" s="38"/>
      <c r="S367" s="38"/>
      <c r="T367" s="38"/>
      <c r="U367" s="38"/>
      <c r="V367" s="38"/>
      <c r="W367" s="38"/>
      <c r="X367" s="38"/>
      <c r="Y367" s="38"/>
      <c r="Z367" s="38"/>
    </row>
    <row r="368" ht="12.75" customHeight="1">
      <c r="A368" s="38"/>
      <c r="B368" s="260"/>
      <c r="C368" s="343"/>
      <c r="D368" s="337"/>
      <c r="E368" s="344"/>
      <c r="F368" s="344"/>
      <c r="G368" s="344"/>
      <c r="H368" s="345"/>
      <c r="I368" s="268"/>
      <c r="J368" s="268"/>
      <c r="K368" s="268"/>
      <c r="L368" s="267" t="str">
        <f>IF(H368&lt;&gt;"",VLOOKUP(H368,CTA,5,0),IF(I368&lt;&gt;"",VLOOKUP(I368,SUB,4,0),IF(J368&lt;&gt;"",VLOOKUP(J368,DIV,3,0),IF(K368&lt;&gt;"",VLOOKUP(K368,SUBDIV,2,0),""))))</f>
        <v/>
      </c>
      <c r="M368" s="322"/>
      <c r="N368" s="322"/>
      <c r="O368" s="322"/>
      <c r="P368" s="346"/>
      <c r="Q368" s="346"/>
      <c r="R368" s="38"/>
      <c r="S368" s="38"/>
      <c r="T368" s="38"/>
      <c r="U368" s="38"/>
      <c r="V368" s="38"/>
      <c r="W368" s="38"/>
      <c r="X368" s="38"/>
      <c r="Y368" s="38"/>
      <c r="Z368" s="38"/>
    </row>
    <row r="369" ht="12.75" customHeight="1">
      <c r="A369" s="38"/>
      <c r="B369" s="260"/>
      <c r="C369" s="343"/>
      <c r="D369" s="337"/>
      <c r="E369" s="344"/>
      <c r="F369" s="344"/>
      <c r="G369" s="344"/>
      <c r="H369" s="345"/>
      <c r="I369" s="268"/>
      <c r="J369" s="268"/>
      <c r="K369" s="268"/>
      <c r="L369" s="267" t="str">
        <f>IF(H369&lt;&gt;"",VLOOKUP(H369,CTA,5,0),IF(I369&lt;&gt;"",VLOOKUP(I369,SUB,4,0),IF(J369&lt;&gt;"",VLOOKUP(J369,DIV,3,0),IF(K369&lt;&gt;"",VLOOKUP(K369,SUBDIV,2,0),""))))</f>
        <v/>
      </c>
      <c r="M369" s="322"/>
      <c r="N369" s="322"/>
      <c r="O369" s="322"/>
      <c r="P369" s="346"/>
      <c r="Q369" s="346"/>
      <c r="R369" s="38"/>
      <c r="S369" s="38"/>
      <c r="T369" s="38"/>
      <c r="U369" s="38"/>
      <c r="V369" s="38"/>
      <c r="W369" s="38"/>
      <c r="X369" s="38"/>
      <c r="Y369" s="38"/>
      <c r="Z369" s="38"/>
    </row>
    <row r="370" ht="12.75" customHeight="1">
      <c r="A370" s="38"/>
      <c r="B370" s="260"/>
      <c r="C370" s="343"/>
      <c r="D370" s="337"/>
      <c r="E370" s="344"/>
      <c r="F370" s="344"/>
      <c r="G370" s="344"/>
      <c r="H370" s="345"/>
      <c r="I370" s="268"/>
      <c r="J370" s="268"/>
      <c r="K370" s="268"/>
      <c r="L370" s="267" t="str">
        <f>IF(H370&lt;&gt;"",VLOOKUP(H370,CTA,5,0),IF(I370&lt;&gt;"",VLOOKUP(I370,SUB,4,0),IF(J370&lt;&gt;"",VLOOKUP(J370,DIV,3,0),IF(K370&lt;&gt;"",VLOOKUP(K370,SUBDIV,2,0),""))))</f>
        <v/>
      </c>
      <c r="M370" s="322"/>
      <c r="N370" s="322"/>
      <c r="O370" s="322"/>
      <c r="P370" s="346"/>
      <c r="Q370" s="346"/>
      <c r="R370" s="38"/>
      <c r="S370" s="38"/>
      <c r="T370" s="38"/>
      <c r="U370" s="38"/>
      <c r="V370" s="38"/>
      <c r="W370" s="38"/>
      <c r="X370" s="38"/>
      <c r="Y370" s="38"/>
      <c r="Z370" s="38"/>
    </row>
    <row r="371" ht="12.75" customHeight="1">
      <c r="A371" s="38"/>
      <c r="B371" s="260"/>
      <c r="C371" s="343"/>
      <c r="D371" s="337"/>
      <c r="E371" s="344"/>
      <c r="F371" s="344"/>
      <c r="G371" s="344"/>
      <c r="H371" s="345"/>
      <c r="I371" s="268"/>
      <c r="J371" s="268"/>
      <c r="K371" s="268"/>
      <c r="L371" s="267" t="str">
        <f>IF(H371&lt;&gt;"",VLOOKUP(H371,CTA,5,0),IF(I371&lt;&gt;"",VLOOKUP(I371,SUB,4,0),IF(J371&lt;&gt;"",VLOOKUP(J371,DIV,3,0),IF(K371&lt;&gt;"",VLOOKUP(K371,SUBDIV,2,0),""))))</f>
        <v/>
      </c>
      <c r="M371" s="322"/>
      <c r="N371" s="322"/>
      <c r="O371" s="322"/>
      <c r="P371" s="346"/>
      <c r="Q371" s="346"/>
      <c r="R371" s="38"/>
      <c r="S371" s="38"/>
      <c r="T371" s="38"/>
      <c r="U371" s="38"/>
      <c r="V371" s="38"/>
      <c r="W371" s="38"/>
      <c r="X371" s="38"/>
      <c r="Y371" s="38"/>
      <c r="Z371" s="38"/>
    </row>
    <row r="372" ht="12.75" customHeight="1">
      <c r="A372" s="38"/>
      <c r="B372" s="260"/>
      <c r="C372" s="343"/>
      <c r="D372" s="337"/>
      <c r="E372" s="344"/>
      <c r="F372" s="344"/>
      <c r="G372" s="344"/>
      <c r="H372" s="345"/>
      <c r="I372" s="268"/>
      <c r="J372" s="268"/>
      <c r="K372" s="268"/>
      <c r="L372" s="267" t="str">
        <f>IF(H372&lt;&gt;"",VLOOKUP(H372,CTA,5,0),IF(I372&lt;&gt;"",VLOOKUP(I372,SUB,4,0),IF(J372&lt;&gt;"",VLOOKUP(J372,DIV,3,0),IF(K372&lt;&gt;"",VLOOKUP(K372,SUBDIV,2,0),""))))</f>
        <v/>
      </c>
      <c r="M372" s="322"/>
      <c r="N372" s="322"/>
      <c r="O372" s="322"/>
      <c r="P372" s="346"/>
      <c r="Q372" s="346"/>
      <c r="R372" s="38"/>
      <c r="S372" s="38"/>
      <c r="T372" s="38"/>
      <c r="U372" s="38"/>
      <c r="V372" s="38"/>
      <c r="W372" s="38"/>
      <c r="X372" s="38"/>
      <c r="Y372" s="38"/>
      <c r="Z372" s="38"/>
    </row>
    <row r="373" ht="12.75" customHeight="1">
      <c r="A373" s="38"/>
      <c r="B373" s="260"/>
      <c r="C373" s="343"/>
      <c r="D373" s="337"/>
      <c r="E373" s="344"/>
      <c r="F373" s="344"/>
      <c r="G373" s="344"/>
      <c r="H373" s="345"/>
      <c r="I373" s="268"/>
      <c r="J373" s="268"/>
      <c r="K373" s="268"/>
      <c r="L373" s="267" t="str">
        <f>IF(H373&lt;&gt;"",VLOOKUP(H373,CTA,5,0),IF(I373&lt;&gt;"",VLOOKUP(I373,SUB,4,0),IF(J373&lt;&gt;"",VLOOKUP(J373,DIV,3,0),IF(K373&lt;&gt;"",VLOOKUP(K373,SUBDIV,2,0),""))))</f>
        <v/>
      </c>
      <c r="M373" s="322"/>
      <c r="N373" s="322"/>
      <c r="O373" s="322"/>
      <c r="P373" s="346"/>
      <c r="Q373" s="346"/>
      <c r="R373" s="38"/>
      <c r="S373" s="38"/>
      <c r="T373" s="38"/>
      <c r="U373" s="38"/>
      <c r="V373" s="38"/>
      <c r="W373" s="38"/>
      <c r="X373" s="38"/>
      <c r="Y373" s="38"/>
      <c r="Z373" s="38"/>
    </row>
    <row r="374" ht="12.75" customHeight="1">
      <c r="A374" s="38"/>
      <c r="B374" s="260"/>
      <c r="C374" s="343"/>
      <c r="D374" s="337"/>
      <c r="E374" s="344"/>
      <c r="F374" s="344"/>
      <c r="G374" s="344"/>
      <c r="H374" s="345"/>
      <c r="I374" s="268"/>
      <c r="J374" s="268"/>
      <c r="K374" s="268"/>
      <c r="L374" s="267" t="str">
        <f>IF(H374&lt;&gt;"",VLOOKUP(H374,CTA,5,0),IF(I374&lt;&gt;"",VLOOKUP(I374,SUB,4,0),IF(J374&lt;&gt;"",VLOOKUP(J374,DIV,3,0),IF(K374&lt;&gt;"",VLOOKUP(K374,SUBDIV,2,0),""))))</f>
        <v/>
      </c>
      <c r="M374" s="322"/>
      <c r="N374" s="322"/>
      <c r="O374" s="322"/>
      <c r="P374" s="346"/>
      <c r="Q374" s="346"/>
      <c r="R374" s="38"/>
      <c r="S374" s="38"/>
      <c r="T374" s="38"/>
      <c r="U374" s="38"/>
      <c r="V374" s="38"/>
      <c r="W374" s="38"/>
      <c r="X374" s="38"/>
      <c r="Y374" s="38"/>
      <c r="Z374" s="38"/>
    </row>
    <row r="375" ht="12.75" customHeight="1">
      <c r="A375" s="38"/>
      <c r="B375" s="260"/>
      <c r="C375" s="343"/>
      <c r="D375" s="337"/>
      <c r="E375" s="344"/>
      <c r="F375" s="344"/>
      <c r="G375" s="344"/>
      <c r="H375" s="345"/>
      <c r="I375" s="268"/>
      <c r="J375" s="268"/>
      <c r="K375" s="268"/>
      <c r="L375" s="267" t="str">
        <f>IF(H375&lt;&gt;"",VLOOKUP(H375,CTA,5,0),IF(I375&lt;&gt;"",VLOOKUP(I375,SUB,4,0),IF(J375&lt;&gt;"",VLOOKUP(J375,DIV,3,0),IF(K375&lt;&gt;"",VLOOKUP(K375,SUBDIV,2,0),""))))</f>
        <v/>
      </c>
      <c r="M375" s="322"/>
      <c r="N375" s="322"/>
      <c r="O375" s="322"/>
      <c r="P375" s="346"/>
      <c r="Q375" s="346"/>
      <c r="R375" s="38"/>
      <c r="S375" s="38"/>
      <c r="T375" s="38"/>
      <c r="U375" s="38"/>
      <c r="V375" s="38"/>
      <c r="W375" s="38"/>
      <c r="X375" s="38"/>
      <c r="Y375" s="38"/>
      <c r="Z375" s="38"/>
    </row>
    <row r="376" ht="12.75" customHeight="1">
      <c r="A376" s="38"/>
      <c r="B376" s="260"/>
      <c r="C376" s="343"/>
      <c r="D376" s="337"/>
      <c r="E376" s="344"/>
      <c r="F376" s="344"/>
      <c r="G376" s="344"/>
      <c r="H376" s="345"/>
      <c r="I376" s="268"/>
      <c r="J376" s="268"/>
      <c r="K376" s="268"/>
      <c r="L376" s="267" t="str">
        <f>IF(H376&lt;&gt;"",VLOOKUP(H376,CTA,5,0),IF(I376&lt;&gt;"",VLOOKUP(I376,SUB,4,0),IF(J376&lt;&gt;"",VLOOKUP(J376,DIV,3,0),IF(K376&lt;&gt;"",VLOOKUP(K376,SUBDIV,2,0),""))))</f>
        <v/>
      </c>
      <c r="M376" s="322"/>
      <c r="N376" s="322"/>
      <c r="O376" s="322"/>
      <c r="P376" s="346"/>
      <c r="Q376" s="346"/>
      <c r="R376" s="38"/>
      <c r="S376" s="38"/>
      <c r="T376" s="38"/>
      <c r="U376" s="38"/>
      <c r="V376" s="38"/>
      <c r="W376" s="38"/>
      <c r="X376" s="38"/>
      <c r="Y376" s="38"/>
      <c r="Z376" s="38"/>
    </row>
    <row r="377" ht="12.75" customHeight="1">
      <c r="A377" s="38"/>
      <c r="B377" s="260"/>
      <c r="C377" s="343"/>
      <c r="D377" s="337"/>
      <c r="E377" s="344"/>
      <c r="F377" s="344"/>
      <c r="G377" s="344"/>
      <c r="H377" s="345"/>
      <c r="I377" s="268"/>
      <c r="J377" s="268"/>
      <c r="K377" s="268"/>
      <c r="L377" s="267" t="str">
        <f>IF(H377&lt;&gt;"",VLOOKUP(H377,CTA,5,0),IF(I377&lt;&gt;"",VLOOKUP(I377,SUB,4,0),IF(J377&lt;&gt;"",VLOOKUP(J377,DIV,3,0),IF(K377&lt;&gt;"",VLOOKUP(K377,SUBDIV,2,0),""))))</f>
        <v/>
      </c>
      <c r="M377" s="322"/>
      <c r="N377" s="322"/>
      <c r="O377" s="322"/>
      <c r="P377" s="346"/>
      <c r="Q377" s="346"/>
      <c r="R377" s="38"/>
      <c r="S377" s="38"/>
      <c r="T377" s="38"/>
      <c r="U377" s="38"/>
      <c r="V377" s="38"/>
      <c r="W377" s="38"/>
      <c r="X377" s="38"/>
      <c r="Y377" s="38"/>
      <c r="Z377" s="38"/>
    </row>
    <row r="378" ht="12.75" customHeight="1">
      <c r="A378" s="38"/>
      <c r="B378" s="260"/>
      <c r="C378" s="343"/>
      <c r="D378" s="337"/>
      <c r="E378" s="344"/>
      <c r="F378" s="344"/>
      <c r="G378" s="344"/>
      <c r="H378" s="345"/>
      <c r="I378" s="268"/>
      <c r="J378" s="268"/>
      <c r="K378" s="268"/>
      <c r="L378" s="267" t="str">
        <f>IF(H378&lt;&gt;"",VLOOKUP(H378,CTA,5,0),IF(I378&lt;&gt;"",VLOOKUP(I378,SUB,4,0),IF(J378&lt;&gt;"",VLOOKUP(J378,DIV,3,0),IF(K378&lt;&gt;"",VLOOKUP(K378,SUBDIV,2,0),""))))</f>
        <v/>
      </c>
      <c r="M378" s="322"/>
      <c r="N378" s="322"/>
      <c r="O378" s="322"/>
      <c r="P378" s="346"/>
      <c r="Q378" s="346"/>
      <c r="R378" s="38"/>
      <c r="S378" s="38"/>
      <c r="T378" s="38"/>
      <c r="U378" s="38"/>
      <c r="V378" s="38"/>
      <c r="W378" s="38"/>
      <c r="X378" s="38"/>
      <c r="Y378" s="38"/>
      <c r="Z378" s="38"/>
    </row>
    <row r="379" ht="12.75" customHeight="1">
      <c r="A379" s="38"/>
      <c r="B379" s="260"/>
      <c r="C379" s="343"/>
      <c r="D379" s="337"/>
      <c r="E379" s="344"/>
      <c r="F379" s="344"/>
      <c r="G379" s="344"/>
      <c r="H379" s="345"/>
      <c r="I379" s="268"/>
      <c r="J379" s="268"/>
      <c r="K379" s="268"/>
      <c r="L379" s="267" t="str">
        <f>IF(H379&lt;&gt;"",VLOOKUP(H379,CTA,5,0),IF(I379&lt;&gt;"",VLOOKUP(I379,SUB,4,0),IF(J379&lt;&gt;"",VLOOKUP(J379,DIV,3,0),IF(K379&lt;&gt;"",VLOOKUP(K379,SUBDIV,2,0),""))))</f>
        <v/>
      </c>
      <c r="M379" s="322"/>
      <c r="N379" s="322"/>
      <c r="O379" s="322"/>
      <c r="P379" s="346"/>
      <c r="Q379" s="346"/>
      <c r="R379" s="38"/>
      <c r="S379" s="38"/>
      <c r="T379" s="38"/>
      <c r="U379" s="38"/>
      <c r="V379" s="38"/>
      <c r="W379" s="38"/>
      <c r="X379" s="38"/>
      <c r="Y379" s="38"/>
      <c r="Z379" s="38"/>
    </row>
    <row r="380" ht="12.75" customHeight="1">
      <c r="A380" s="38"/>
      <c r="B380" s="260"/>
      <c r="C380" s="343"/>
      <c r="D380" s="337"/>
      <c r="E380" s="344"/>
      <c r="F380" s="344"/>
      <c r="G380" s="344"/>
      <c r="H380" s="345"/>
      <c r="I380" s="268"/>
      <c r="J380" s="268"/>
      <c r="K380" s="268"/>
      <c r="L380" s="267" t="str">
        <f>IF(H380&lt;&gt;"",VLOOKUP(H380,CTA,5,0),IF(I380&lt;&gt;"",VLOOKUP(I380,SUB,4,0),IF(J380&lt;&gt;"",VLOOKUP(J380,DIV,3,0),IF(K380&lt;&gt;"",VLOOKUP(K380,SUBDIV,2,0),""))))</f>
        <v/>
      </c>
      <c r="M380" s="322"/>
      <c r="N380" s="322"/>
      <c r="O380" s="322"/>
      <c r="P380" s="346"/>
      <c r="Q380" s="346"/>
      <c r="R380" s="38"/>
      <c r="S380" s="38"/>
      <c r="T380" s="38"/>
      <c r="U380" s="38"/>
      <c r="V380" s="38"/>
      <c r="W380" s="38"/>
      <c r="X380" s="38"/>
      <c r="Y380" s="38"/>
      <c r="Z380" s="38"/>
    </row>
    <row r="381" ht="12.75" customHeight="1">
      <c r="A381" s="38"/>
      <c r="B381" s="260"/>
      <c r="C381" s="343"/>
      <c r="D381" s="337"/>
      <c r="E381" s="344"/>
      <c r="F381" s="344"/>
      <c r="G381" s="344"/>
      <c r="H381" s="345"/>
      <c r="I381" s="268"/>
      <c r="J381" s="268"/>
      <c r="K381" s="268"/>
      <c r="L381" s="267" t="str">
        <f>IF(H381&lt;&gt;"",VLOOKUP(H381,CTA,5,0),IF(I381&lt;&gt;"",VLOOKUP(I381,SUB,4,0),IF(J381&lt;&gt;"",VLOOKUP(J381,DIV,3,0),IF(K381&lt;&gt;"",VLOOKUP(K381,SUBDIV,2,0),""))))</f>
        <v/>
      </c>
      <c r="M381" s="322"/>
      <c r="N381" s="322"/>
      <c r="O381" s="322"/>
      <c r="P381" s="346"/>
      <c r="Q381" s="346"/>
      <c r="R381" s="38"/>
      <c r="S381" s="38"/>
      <c r="T381" s="38"/>
      <c r="U381" s="38"/>
      <c r="V381" s="38"/>
      <c r="W381" s="38"/>
      <c r="X381" s="38"/>
      <c r="Y381" s="38"/>
      <c r="Z381" s="38"/>
    </row>
    <row r="382" ht="12.75" customHeight="1">
      <c r="A382" s="38"/>
      <c r="B382" s="260"/>
      <c r="C382" s="343"/>
      <c r="D382" s="337"/>
      <c r="E382" s="344"/>
      <c r="F382" s="344"/>
      <c r="G382" s="344"/>
      <c r="H382" s="345"/>
      <c r="I382" s="268"/>
      <c r="J382" s="268"/>
      <c r="K382" s="268"/>
      <c r="L382" s="267" t="str">
        <f>IF(H382&lt;&gt;"",VLOOKUP(H382,CTA,5,0),IF(I382&lt;&gt;"",VLOOKUP(I382,SUB,4,0),IF(J382&lt;&gt;"",VLOOKUP(J382,DIV,3,0),IF(K382&lt;&gt;"",VLOOKUP(K382,SUBDIV,2,0),""))))</f>
        <v/>
      </c>
      <c r="M382" s="322"/>
      <c r="N382" s="322"/>
      <c r="O382" s="322"/>
      <c r="P382" s="346"/>
      <c r="Q382" s="346"/>
      <c r="R382" s="38"/>
      <c r="S382" s="38"/>
      <c r="T382" s="38"/>
      <c r="U382" s="38"/>
      <c r="V382" s="38"/>
      <c r="W382" s="38"/>
      <c r="X382" s="38"/>
      <c r="Y382" s="38"/>
      <c r="Z382" s="38"/>
    </row>
    <row r="383" ht="12.75" customHeight="1">
      <c r="A383" s="38"/>
      <c r="B383" s="260"/>
      <c r="C383" s="343"/>
      <c r="D383" s="337"/>
      <c r="E383" s="344"/>
      <c r="F383" s="344"/>
      <c r="G383" s="344"/>
      <c r="H383" s="345"/>
      <c r="I383" s="268"/>
      <c r="J383" s="268"/>
      <c r="K383" s="268"/>
      <c r="L383" s="267" t="str">
        <f>IF(H383&lt;&gt;"",VLOOKUP(H383,CTA,5,0),IF(I383&lt;&gt;"",VLOOKUP(I383,SUB,4,0),IF(J383&lt;&gt;"",VLOOKUP(J383,DIV,3,0),IF(K383&lt;&gt;"",VLOOKUP(K383,SUBDIV,2,0),""))))</f>
        <v/>
      </c>
      <c r="M383" s="322"/>
      <c r="N383" s="322"/>
      <c r="O383" s="322"/>
      <c r="P383" s="346"/>
      <c r="Q383" s="346"/>
      <c r="R383" s="38"/>
      <c r="S383" s="38"/>
      <c r="T383" s="38"/>
      <c r="U383" s="38"/>
      <c r="V383" s="38"/>
      <c r="W383" s="38"/>
      <c r="X383" s="38"/>
      <c r="Y383" s="38"/>
      <c r="Z383" s="38"/>
    </row>
    <row r="384" ht="12.75" customHeight="1">
      <c r="A384" s="38"/>
      <c r="B384" s="260"/>
      <c r="C384" s="343"/>
      <c r="D384" s="337"/>
      <c r="E384" s="344"/>
      <c r="F384" s="344"/>
      <c r="G384" s="344"/>
      <c r="H384" s="345"/>
      <c r="I384" s="268"/>
      <c r="J384" s="268"/>
      <c r="K384" s="268"/>
      <c r="L384" s="267" t="str">
        <f>IF(H384&lt;&gt;"",VLOOKUP(H384,CTA,5,0),IF(I384&lt;&gt;"",VLOOKUP(I384,SUB,4,0),IF(J384&lt;&gt;"",VLOOKUP(J384,DIV,3,0),IF(K384&lt;&gt;"",VLOOKUP(K384,SUBDIV,2,0),""))))</f>
        <v/>
      </c>
      <c r="M384" s="322"/>
      <c r="N384" s="322"/>
      <c r="O384" s="322"/>
      <c r="P384" s="346"/>
      <c r="Q384" s="346"/>
      <c r="R384" s="38"/>
      <c r="S384" s="38"/>
      <c r="T384" s="38"/>
      <c r="U384" s="38"/>
      <c r="V384" s="38"/>
      <c r="W384" s="38"/>
      <c r="X384" s="38"/>
      <c r="Y384" s="38"/>
      <c r="Z384" s="38"/>
    </row>
    <row r="385" ht="12.75" customHeight="1">
      <c r="A385" s="38"/>
      <c r="B385" s="260"/>
      <c r="C385" s="343"/>
      <c r="D385" s="337"/>
      <c r="E385" s="344"/>
      <c r="F385" s="344"/>
      <c r="G385" s="344"/>
      <c r="H385" s="345"/>
      <c r="I385" s="268"/>
      <c r="J385" s="268"/>
      <c r="K385" s="268"/>
      <c r="L385" s="267" t="str">
        <f>IF(H385&lt;&gt;"",VLOOKUP(H385,CTA,5,0),IF(I385&lt;&gt;"",VLOOKUP(I385,SUB,4,0),IF(J385&lt;&gt;"",VLOOKUP(J385,DIV,3,0),IF(K385&lt;&gt;"",VLOOKUP(K385,SUBDIV,2,0),""))))</f>
        <v/>
      </c>
      <c r="M385" s="322"/>
      <c r="N385" s="322"/>
      <c r="O385" s="322"/>
      <c r="P385" s="346"/>
      <c r="Q385" s="346"/>
      <c r="R385" s="38"/>
      <c r="S385" s="38"/>
      <c r="T385" s="38"/>
      <c r="U385" s="38"/>
      <c r="V385" s="38"/>
      <c r="W385" s="38"/>
      <c r="X385" s="38"/>
      <c r="Y385" s="38"/>
      <c r="Z385" s="38"/>
    </row>
    <row r="386" ht="12.75" customHeight="1">
      <c r="A386" s="38"/>
      <c r="B386" s="260"/>
      <c r="C386" s="343"/>
      <c r="D386" s="337"/>
      <c r="E386" s="344"/>
      <c r="F386" s="344"/>
      <c r="G386" s="344"/>
      <c r="H386" s="345"/>
      <c r="I386" s="268"/>
      <c r="J386" s="268"/>
      <c r="K386" s="268"/>
      <c r="L386" s="267" t="str">
        <f>IF(H386&lt;&gt;"",VLOOKUP(H386,CTA,5,0),IF(I386&lt;&gt;"",VLOOKUP(I386,SUB,4,0),IF(J386&lt;&gt;"",VLOOKUP(J386,DIV,3,0),IF(K386&lt;&gt;"",VLOOKUP(K386,SUBDIV,2,0),""))))</f>
        <v/>
      </c>
      <c r="M386" s="322"/>
      <c r="N386" s="322"/>
      <c r="O386" s="322"/>
      <c r="P386" s="346"/>
      <c r="Q386" s="346"/>
      <c r="R386" s="38"/>
      <c r="S386" s="38"/>
      <c r="T386" s="38"/>
      <c r="U386" s="38"/>
      <c r="V386" s="38"/>
      <c r="W386" s="38"/>
      <c r="X386" s="38"/>
      <c r="Y386" s="38"/>
      <c r="Z386" s="38"/>
    </row>
    <row r="387" ht="12.75" customHeight="1">
      <c r="A387" s="38"/>
      <c r="B387" s="260"/>
      <c r="C387" s="343"/>
      <c r="D387" s="337"/>
      <c r="E387" s="344"/>
      <c r="F387" s="344"/>
      <c r="G387" s="344"/>
      <c r="H387" s="345"/>
      <c r="I387" s="268"/>
      <c r="J387" s="268"/>
      <c r="K387" s="268"/>
      <c r="L387" s="267" t="str">
        <f>IF(H387&lt;&gt;"",VLOOKUP(H387,CTA,5,0),IF(I387&lt;&gt;"",VLOOKUP(I387,SUB,4,0),IF(J387&lt;&gt;"",VLOOKUP(J387,DIV,3,0),IF(K387&lt;&gt;"",VLOOKUP(K387,SUBDIV,2,0),""))))</f>
        <v/>
      </c>
      <c r="M387" s="322"/>
      <c r="N387" s="322"/>
      <c r="O387" s="322"/>
      <c r="P387" s="346"/>
      <c r="Q387" s="346"/>
      <c r="R387" s="38"/>
      <c r="S387" s="38"/>
      <c r="T387" s="38"/>
      <c r="U387" s="38"/>
      <c r="V387" s="38"/>
      <c r="W387" s="38"/>
      <c r="X387" s="38"/>
      <c r="Y387" s="38"/>
      <c r="Z387" s="38"/>
    </row>
    <row r="388" ht="12.75" customHeight="1">
      <c r="A388" s="38"/>
      <c r="B388" s="260"/>
      <c r="C388" s="343"/>
      <c r="D388" s="337"/>
      <c r="E388" s="344"/>
      <c r="F388" s="344"/>
      <c r="G388" s="344"/>
      <c r="H388" s="345"/>
      <c r="I388" s="268"/>
      <c r="J388" s="268"/>
      <c r="K388" s="268"/>
      <c r="L388" s="267" t="str">
        <f>IF(H388&lt;&gt;"",VLOOKUP(H388,CTA,5,0),IF(I388&lt;&gt;"",VLOOKUP(I388,SUB,4,0),IF(J388&lt;&gt;"",VLOOKUP(J388,DIV,3,0),IF(K388&lt;&gt;"",VLOOKUP(K388,SUBDIV,2,0),""))))</f>
        <v/>
      </c>
      <c r="M388" s="322"/>
      <c r="N388" s="322"/>
      <c r="O388" s="322"/>
      <c r="P388" s="346"/>
      <c r="Q388" s="346"/>
      <c r="R388" s="38"/>
      <c r="S388" s="38"/>
      <c r="T388" s="38"/>
      <c r="U388" s="38"/>
      <c r="V388" s="38"/>
      <c r="W388" s="38"/>
      <c r="X388" s="38"/>
      <c r="Y388" s="38"/>
      <c r="Z388" s="38"/>
    </row>
    <row r="389" ht="12.75" customHeight="1">
      <c r="A389" s="38"/>
      <c r="B389" s="260"/>
      <c r="C389" s="343"/>
      <c r="D389" s="337"/>
      <c r="E389" s="344"/>
      <c r="F389" s="344"/>
      <c r="G389" s="344"/>
      <c r="H389" s="345"/>
      <c r="I389" s="268"/>
      <c r="J389" s="268"/>
      <c r="K389" s="268"/>
      <c r="L389" s="267" t="str">
        <f>IF(H389&lt;&gt;"",VLOOKUP(H389,CTA,5,0),IF(I389&lt;&gt;"",VLOOKUP(I389,SUB,4,0),IF(J389&lt;&gt;"",VLOOKUP(J389,DIV,3,0),IF(K389&lt;&gt;"",VLOOKUP(K389,SUBDIV,2,0),""))))</f>
        <v/>
      </c>
      <c r="M389" s="322"/>
      <c r="N389" s="322"/>
      <c r="O389" s="322"/>
      <c r="P389" s="346"/>
      <c r="Q389" s="346"/>
      <c r="R389" s="38"/>
      <c r="S389" s="38"/>
      <c r="T389" s="38"/>
      <c r="U389" s="38"/>
      <c r="V389" s="38"/>
      <c r="W389" s="38"/>
      <c r="X389" s="38"/>
      <c r="Y389" s="38"/>
      <c r="Z389" s="38"/>
    </row>
    <row r="390" ht="12.75" customHeight="1">
      <c r="A390" s="38"/>
      <c r="B390" s="260"/>
      <c r="C390" s="343"/>
      <c r="D390" s="337"/>
      <c r="E390" s="344"/>
      <c r="F390" s="344"/>
      <c r="G390" s="344"/>
      <c r="H390" s="345"/>
      <c r="I390" s="268"/>
      <c r="J390" s="268"/>
      <c r="K390" s="268"/>
      <c r="L390" s="267" t="str">
        <f>IF(H390&lt;&gt;"",VLOOKUP(H390,CTA,5,0),IF(I390&lt;&gt;"",VLOOKUP(I390,SUB,4,0),IF(J390&lt;&gt;"",VLOOKUP(J390,DIV,3,0),IF(K390&lt;&gt;"",VLOOKUP(K390,SUBDIV,2,0),""))))</f>
        <v/>
      </c>
      <c r="M390" s="322"/>
      <c r="N390" s="322"/>
      <c r="O390" s="322"/>
      <c r="P390" s="346"/>
      <c r="Q390" s="346"/>
      <c r="R390" s="38"/>
      <c r="S390" s="38"/>
      <c r="T390" s="38"/>
      <c r="U390" s="38"/>
      <c r="V390" s="38"/>
      <c r="W390" s="38"/>
      <c r="X390" s="38"/>
      <c r="Y390" s="38"/>
      <c r="Z390" s="38"/>
    </row>
    <row r="391" ht="12.75" customHeight="1">
      <c r="A391" s="38"/>
      <c r="B391" s="260"/>
      <c r="C391" s="343"/>
      <c r="D391" s="337"/>
      <c r="E391" s="344"/>
      <c r="F391" s="344"/>
      <c r="G391" s="344"/>
      <c r="H391" s="345"/>
      <c r="I391" s="268"/>
      <c r="J391" s="268"/>
      <c r="K391" s="268"/>
      <c r="L391" s="267" t="str">
        <f>IF(H391&lt;&gt;"",VLOOKUP(H391,CTA,5,0),IF(I391&lt;&gt;"",VLOOKUP(I391,SUB,4,0),IF(J391&lt;&gt;"",VLOOKUP(J391,DIV,3,0),IF(K391&lt;&gt;"",VLOOKUP(K391,SUBDIV,2,0),""))))</f>
        <v/>
      </c>
      <c r="M391" s="322"/>
      <c r="N391" s="322"/>
      <c r="O391" s="322"/>
      <c r="P391" s="346"/>
      <c r="Q391" s="346"/>
      <c r="R391" s="38"/>
      <c r="S391" s="38"/>
      <c r="T391" s="38"/>
      <c r="U391" s="38"/>
      <c r="V391" s="38"/>
      <c r="W391" s="38"/>
      <c r="X391" s="38"/>
      <c r="Y391" s="38"/>
      <c r="Z391" s="38"/>
    </row>
    <row r="392" ht="12.75" customHeight="1">
      <c r="A392" s="38"/>
      <c r="B392" s="260"/>
      <c r="C392" s="343"/>
      <c r="D392" s="337"/>
      <c r="E392" s="344"/>
      <c r="F392" s="344"/>
      <c r="G392" s="344"/>
      <c r="H392" s="345"/>
      <c r="I392" s="268"/>
      <c r="J392" s="268"/>
      <c r="K392" s="268"/>
      <c r="L392" s="267" t="str">
        <f>IF(H392&lt;&gt;"",VLOOKUP(H392,CTA,5,0),IF(I392&lt;&gt;"",VLOOKUP(I392,SUB,4,0),IF(J392&lt;&gt;"",VLOOKUP(J392,DIV,3,0),IF(K392&lt;&gt;"",VLOOKUP(K392,SUBDIV,2,0),""))))</f>
        <v/>
      </c>
      <c r="M392" s="322"/>
      <c r="N392" s="322"/>
      <c r="O392" s="322"/>
      <c r="P392" s="346"/>
      <c r="Q392" s="346"/>
      <c r="R392" s="38"/>
      <c r="S392" s="38"/>
      <c r="T392" s="38"/>
      <c r="U392" s="38"/>
      <c r="V392" s="38"/>
      <c r="W392" s="38"/>
      <c r="X392" s="38"/>
      <c r="Y392" s="38"/>
      <c r="Z392" s="38"/>
    </row>
    <row r="393" ht="12.75" customHeight="1">
      <c r="A393" s="38"/>
      <c r="B393" s="260"/>
      <c r="C393" s="343"/>
      <c r="D393" s="337"/>
      <c r="E393" s="344"/>
      <c r="F393" s="344"/>
      <c r="G393" s="344"/>
      <c r="H393" s="345"/>
      <c r="I393" s="268"/>
      <c r="J393" s="268"/>
      <c r="K393" s="268"/>
      <c r="L393" s="267" t="str">
        <f>IF(H393&lt;&gt;"",VLOOKUP(H393,CTA,5,0),IF(I393&lt;&gt;"",VLOOKUP(I393,SUB,4,0),IF(J393&lt;&gt;"",VLOOKUP(J393,DIV,3,0),IF(K393&lt;&gt;"",VLOOKUP(K393,SUBDIV,2,0),""))))</f>
        <v/>
      </c>
      <c r="M393" s="322"/>
      <c r="N393" s="322"/>
      <c r="O393" s="322"/>
      <c r="P393" s="346"/>
      <c r="Q393" s="346"/>
      <c r="R393" s="38"/>
      <c r="S393" s="38"/>
      <c r="T393" s="38"/>
      <c r="U393" s="38"/>
      <c r="V393" s="38"/>
      <c r="W393" s="38"/>
      <c r="X393" s="38"/>
      <c r="Y393" s="38"/>
      <c r="Z393" s="38"/>
    </row>
    <row r="394" ht="12.75" customHeight="1">
      <c r="A394" s="38"/>
      <c r="B394" s="260"/>
      <c r="C394" s="343"/>
      <c r="D394" s="337"/>
      <c r="E394" s="344"/>
      <c r="F394" s="344"/>
      <c r="G394" s="344"/>
      <c r="H394" s="345"/>
      <c r="I394" s="268"/>
      <c r="J394" s="268"/>
      <c r="K394" s="268"/>
      <c r="L394" s="267" t="str">
        <f>IF(H394&lt;&gt;"",VLOOKUP(H394,CTA,5,0),IF(I394&lt;&gt;"",VLOOKUP(I394,SUB,4,0),IF(J394&lt;&gt;"",VLOOKUP(J394,DIV,3,0),IF(K394&lt;&gt;"",VLOOKUP(K394,SUBDIV,2,0),""))))</f>
        <v/>
      </c>
      <c r="M394" s="322"/>
      <c r="N394" s="322"/>
      <c r="O394" s="322"/>
      <c r="P394" s="346"/>
      <c r="Q394" s="346"/>
      <c r="R394" s="38"/>
      <c r="S394" s="38"/>
      <c r="T394" s="38"/>
      <c r="U394" s="38"/>
      <c r="V394" s="38"/>
      <c r="W394" s="38"/>
      <c r="X394" s="38"/>
      <c r="Y394" s="38"/>
      <c r="Z394" s="38"/>
    </row>
    <row r="395" ht="12.75" customHeight="1">
      <c r="A395" s="38"/>
      <c r="B395" s="260"/>
      <c r="C395" s="343"/>
      <c r="D395" s="337"/>
      <c r="E395" s="344"/>
      <c r="F395" s="344"/>
      <c r="G395" s="344"/>
      <c r="H395" s="345"/>
      <c r="I395" s="268"/>
      <c r="J395" s="268"/>
      <c r="K395" s="268"/>
      <c r="L395" s="267" t="str">
        <f>IF(H395&lt;&gt;"",VLOOKUP(H395,CTA,5,0),IF(I395&lt;&gt;"",VLOOKUP(I395,SUB,4,0),IF(J395&lt;&gt;"",VLOOKUP(J395,DIV,3,0),IF(K395&lt;&gt;"",VLOOKUP(K395,SUBDIV,2,0),""))))</f>
        <v/>
      </c>
      <c r="M395" s="322"/>
      <c r="N395" s="322"/>
      <c r="O395" s="322"/>
      <c r="P395" s="346"/>
      <c r="Q395" s="346"/>
      <c r="R395" s="38"/>
      <c r="S395" s="38"/>
      <c r="T395" s="38"/>
      <c r="U395" s="38"/>
      <c r="V395" s="38"/>
      <c r="W395" s="38"/>
      <c r="X395" s="38"/>
      <c r="Y395" s="38"/>
      <c r="Z395" s="38"/>
    </row>
    <row r="396" ht="12.75" customHeight="1">
      <c r="A396" s="38"/>
      <c r="B396" s="260"/>
      <c r="C396" s="343"/>
      <c r="D396" s="337"/>
      <c r="E396" s="344"/>
      <c r="F396" s="344"/>
      <c r="G396" s="344"/>
      <c r="H396" s="345"/>
      <c r="I396" s="268"/>
      <c r="J396" s="268"/>
      <c r="K396" s="268"/>
      <c r="L396" s="267" t="str">
        <f>IF(H396&lt;&gt;"",VLOOKUP(H396,CTA,5,0),IF(I396&lt;&gt;"",VLOOKUP(I396,SUB,4,0),IF(J396&lt;&gt;"",VLOOKUP(J396,DIV,3,0),IF(K396&lt;&gt;"",VLOOKUP(K396,SUBDIV,2,0),""))))</f>
        <v/>
      </c>
      <c r="M396" s="322"/>
      <c r="N396" s="322"/>
      <c r="O396" s="322"/>
      <c r="P396" s="346"/>
      <c r="Q396" s="346"/>
      <c r="R396" s="38"/>
      <c r="S396" s="38"/>
      <c r="T396" s="38"/>
      <c r="U396" s="38"/>
      <c r="V396" s="38"/>
      <c r="W396" s="38"/>
      <c r="X396" s="38"/>
      <c r="Y396" s="38"/>
      <c r="Z396" s="38"/>
    </row>
    <row r="397" ht="12.75" customHeight="1">
      <c r="A397" s="38"/>
      <c r="B397" s="260"/>
      <c r="C397" s="343"/>
      <c r="D397" s="337"/>
      <c r="E397" s="344"/>
      <c r="F397" s="344"/>
      <c r="G397" s="344"/>
      <c r="H397" s="345"/>
      <c r="I397" s="268"/>
      <c r="J397" s="268"/>
      <c r="K397" s="268"/>
      <c r="L397" s="267" t="str">
        <f>IF(H397&lt;&gt;"",VLOOKUP(H397,CTA,5,0),IF(I397&lt;&gt;"",VLOOKUP(I397,SUB,4,0),IF(J397&lt;&gt;"",VLOOKUP(J397,DIV,3,0),IF(K397&lt;&gt;"",VLOOKUP(K397,SUBDIV,2,0),""))))</f>
        <v/>
      </c>
      <c r="M397" s="322"/>
      <c r="N397" s="322"/>
      <c r="O397" s="322"/>
      <c r="P397" s="346"/>
      <c r="Q397" s="346"/>
      <c r="R397" s="38"/>
      <c r="S397" s="38"/>
      <c r="T397" s="38"/>
      <c r="U397" s="38"/>
      <c r="V397" s="38"/>
      <c r="W397" s="38"/>
      <c r="X397" s="38"/>
      <c r="Y397" s="38"/>
      <c r="Z397" s="38"/>
    </row>
    <row r="398" ht="12.75" customHeight="1">
      <c r="A398" s="38"/>
      <c r="B398" s="260"/>
      <c r="C398" s="343"/>
      <c r="D398" s="337"/>
      <c r="E398" s="344"/>
      <c r="F398" s="344"/>
      <c r="G398" s="344"/>
      <c r="H398" s="345"/>
      <c r="I398" s="268"/>
      <c r="J398" s="268"/>
      <c r="K398" s="268"/>
      <c r="L398" s="267" t="str">
        <f>IF(H398&lt;&gt;"",VLOOKUP(H398,CTA,5,0),IF(I398&lt;&gt;"",VLOOKUP(I398,SUB,4,0),IF(J398&lt;&gt;"",VLOOKUP(J398,DIV,3,0),IF(K398&lt;&gt;"",VLOOKUP(K398,SUBDIV,2,0),""))))</f>
        <v/>
      </c>
      <c r="M398" s="322"/>
      <c r="N398" s="322"/>
      <c r="O398" s="322"/>
      <c r="P398" s="346"/>
      <c r="Q398" s="346"/>
      <c r="R398" s="38"/>
      <c r="S398" s="38"/>
      <c r="T398" s="38"/>
      <c r="U398" s="38"/>
      <c r="V398" s="38"/>
      <c r="W398" s="38"/>
      <c r="X398" s="38"/>
      <c r="Y398" s="38"/>
      <c r="Z398" s="38"/>
    </row>
    <row r="399" ht="12.75" customHeight="1">
      <c r="A399" s="38"/>
      <c r="B399" s="260"/>
      <c r="C399" s="343"/>
      <c r="D399" s="337"/>
      <c r="E399" s="344"/>
      <c r="F399" s="344"/>
      <c r="G399" s="344"/>
      <c r="H399" s="345"/>
      <c r="I399" s="268"/>
      <c r="J399" s="268"/>
      <c r="K399" s="268"/>
      <c r="L399" s="267" t="str">
        <f>IF(H399&lt;&gt;"",VLOOKUP(H399,CTA,5,0),IF(I399&lt;&gt;"",VLOOKUP(I399,SUB,4,0),IF(J399&lt;&gt;"",VLOOKUP(J399,DIV,3,0),IF(K399&lt;&gt;"",VLOOKUP(K399,SUBDIV,2,0),""))))</f>
        <v/>
      </c>
      <c r="M399" s="322"/>
      <c r="N399" s="322"/>
      <c r="O399" s="322"/>
      <c r="P399" s="346"/>
      <c r="Q399" s="346"/>
      <c r="R399" s="38"/>
      <c r="S399" s="38"/>
      <c r="T399" s="38"/>
      <c r="U399" s="38"/>
      <c r="V399" s="38"/>
      <c r="W399" s="38"/>
      <c r="X399" s="38"/>
      <c r="Y399" s="38"/>
      <c r="Z399" s="38"/>
    </row>
    <row r="400" ht="12.75" customHeight="1">
      <c r="A400" s="38"/>
      <c r="B400" s="260"/>
      <c r="C400" s="343"/>
      <c r="D400" s="337"/>
      <c r="E400" s="344"/>
      <c r="F400" s="344"/>
      <c r="G400" s="344"/>
      <c r="H400" s="345"/>
      <c r="I400" s="268"/>
      <c r="J400" s="268"/>
      <c r="K400" s="268"/>
      <c r="L400" s="267" t="str">
        <f>IF(H400&lt;&gt;"",VLOOKUP(H400,CTA,5,0),IF(I400&lt;&gt;"",VLOOKUP(I400,SUB,4,0),IF(J400&lt;&gt;"",VLOOKUP(J400,DIV,3,0),IF(K400&lt;&gt;"",VLOOKUP(K400,SUBDIV,2,0),""))))</f>
        <v/>
      </c>
      <c r="M400" s="322"/>
      <c r="N400" s="322"/>
      <c r="O400" s="322"/>
      <c r="P400" s="346"/>
      <c r="Q400" s="346"/>
      <c r="R400" s="38"/>
      <c r="S400" s="38"/>
      <c r="T400" s="38"/>
      <c r="U400" s="38"/>
      <c r="V400" s="38"/>
      <c r="W400" s="38"/>
      <c r="X400" s="38"/>
      <c r="Y400" s="38"/>
      <c r="Z400" s="38"/>
    </row>
    <row r="401" ht="12.75" customHeight="1">
      <c r="A401" s="38"/>
      <c r="B401" s="260"/>
      <c r="C401" s="343"/>
      <c r="D401" s="337"/>
      <c r="E401" s="344"/>
      <c r="F401" s="344"/>
      <c r="G401" s="344"/>
      <c r="H401" s="345"/>
      <c r="I401" s="268"/>
      <c r="J401" s="268"/>
      <c r="K401" s="268"/>
      <c r="L401" s="267" t="str">
        <f>IF(H401&lt;&gt;"",VLOOKUP(H401,CTA,5,0),IF(I401&lt;&gt;"",VLOOKUP(I401,SUB,4,0),IF(J401&lt;&gt;"",VLOOKUP(J401,DIV,3,0),IF(K401&lt;&gt;"",VLOOKUP(K401,SUBDIV,2,0),""))))</f>
        <v/>
      </c>
      <c r="M401" s="322"/>
      <c r="N401" s="322"/>
      <c r="O401" s="322"/>
      <c r="P401" s="346"/>
      <c r="Q401" s="346"/>
      <c r="R401" s="38"/>
      <c r="S401" s="38"/>
      <c r="T401" s="38"/>
      <c r="U401" s="38"/>
      <c r="V401" s="38"/>
      <c r="W401" s="38"/>
      <c r="X401" s="38"/>
      <c r="Y401" s="38"/>
      <c r="Z401" s="38"/>
    </row>
    <row r="402" ht="12.75" customHeight="1">
      <c r="A402" s="38"/>
      <c r="B402" s="260"/>
      <c r="C402" s="343"/>
      <c r="D402" s="337"/>
      <c r="E402" s="344"/>
      <c r="F402" s="344"/>
      <c r="G402" s="344"/>
      <c r="H402" s="345"/>
      <c r="I402" s="268"/>
      <c r="J402" s="268"/>
      <c r="K402" s="268"/>
      <c r="L402" s="267" t="str">
        <f>IF(H402&lt;&gt;"",VLOOKUP(H402,CTA,5,0),IF(I402&lt;&gt;"",VLOOKUP(I402,SUB,4,0),IF(J402&lt;&gt;"",VLOOKUP(J402,DIV,3,0),IF(K402&lt;&gt;"",VLOOKUP(K402,SUBDIV,2,0),""))))</f>
        <v/>
      </c>
      <c r="M402" s="322"/>
      <c r="N402" s="322"/>
      <c r="O402" s="322"/>
      <c r="P402" s="346"/>
      <c r="Q402" s="346"/>
      <c r="R402" s="38"/>
      <c r="S402" s="38"/>
      <c r="T402" s="38"/>
      <c r="U402" s="38"/>
      <c r="V402" s="38"/>
      <c r="W402" s="38"/>
      <c r="X402" s="38"/>
      <c r="Y402" s="38"/>
      <c r="Z402" s="38"/>
    </row>
    <row r="403" ht="12.75" customHeight="1">
      <c r="A403" s="38"/>
      <c r="B403" s="260"/>
      <c r="C403" s="343"/>
      <c r="D403" s="337"/>
      <c r="E403" s="344"/>
      <c r="F403" s="344"/>
      <c r="G403" s="344"/>
      <c r="H403" s="345"/>
      <c r="I403" s="268"/>
      <c r="J403" s="268"/>
      <c r="K403" s="268"/>
      <c r="L403" s="267" t="str">
        <f>IF(H403&lt;&gt;"",VLOOKUP(H403,CTA,5,0),IF(I403&lt;&gt;"",VLOOKUP(I403,SUB,4,0),IF(J403&lt;&gt;"",VLOOKUP(J403,DIV,3,0),IF(K403&lt;&gt;"",VLOOKUP(K403,SUBDIV,2,0),""))))</f>
        <v/>
      </c>
      <c r="M403" s="322"/>
      <c r="N403" s="322"/>
      <c r="O403" s="322"/>
      <c r="P403" s="346"/>
      <c r="Q403" s="346"/>
      <c r="R403" s="38"/>
      <c r="S403" s="38"/>
      <c r="T403" s="38"/>
      <c r="U403" s="38"/>
      <c r="V403" s="38"/>
      <c r="W403" s="38"/>
      <c r="X403" s="38"/>
      <c r="Y403" s="38"/>
      <c r="Z403" s="38"/>
    </row>
    <row r="404" ht="12.75" customHeight="1">
      <c r="A404" s="38"/>
      <c r="B404" s="260"/>
      <c r="C404" s="343"/>
      <c r="D404" s="337"/>
      <c r="E404" s="344"/>
      <c r="F404" s="344"/>
      <c r="G404" s="344"/>
      <c r="H404" s="345"/>
      <c r="I404" s="268"/>
      <c r="J404" s="268"/>
      <c r="K404" s="268"/>
      <c r="L404" s="267" t="str">
        <f>IF(H404&lt;&gt;"",VLOOKUP(H404,CTA,5,0),IF(I404&lt;&gt;"",VLOOKUP(I404,SUB,4,0),IF(J404&lt;&gt;"",VLOOKUP(J404,DIV,3,0),IF(K404&lt;&gt;"",VLOOKUP(K404,SUBDIV,2,0),""))))</f>
        <v/>
      </c>
      <c r="M404" s="322"/>
      <c r="N404" s="322"/>
      <c r="O404" s="322"/>
      <c r="P404" s="346"/>
      <c r="Q404" s="346"/>
      <c r="R404" s="38"/>
      <c r="S404" s="38"/>
      <c r="T404" s="38"/>
      <c r="U404" s="38"/>
      <c r="V404" s="38"/>
      <c r="W404" s="38"/>
      <c r="X404" s="38"/>
      <c r="Y404" s="38"/>
      <c r="Z404" s="38"/>
    </row>
    <row r="405" ht="12.75" customHeight="1">
      <c r="A405" s="38"/>
      <c r="B405" s="260"/>
      <c r="C405" s="343"/>
      <c r="D405" s="337"/>
      <c r="E405" s="344"/>
      <c r="F405" s="344"/>
      <c r="G405" s="344"/>
      <c r="H405" s="345"/>
      <c r="I405" s="268"/>
      <c r="J405" s="268"/>
      <c r="K405" s="268"/>
      <c r="L405" s="267" t="str">
        <f>IF(H405&lt;&gt;"",VLOOKUP(H405,CTA,5,0),IF(I405&lt;&gt;"",VLOOKUP(I405,SUB,4,0),IF(J405&lt;&gt;"",VLOOKUP(J405,DIV,3,0),IF(K405&lt;&gt;"",VLOOKUP(K405,SUBDIV,2,0),""))))</f>
        <v/>
      </c>
      <c r="M405" s="322"/>
      <c r="N405" s="322"/>
      <c r="O405" s="322"/>
      <c r="P405" s="346"/>
      <c r="Q405" s="346"/>
      <c r="R405" s="38"/>
      <c r="S405" s="38"/>
      <c r="T405" s="38"/>
      <c r="U405" s="38"/>
      <c r="V405" s="38"/>
      <c r="W405" s="38"/>
      <c r="X405" s="38"/>
      <c r="Y405" s="38"/>
      <c r="Z405" s="38"/>
    </row>
    <row r="406" ht="12.75" customHeight="1">
      <c r="A406" s="38"/>
      <c r="B406" s="260"/>
      <c r="C406" s="343"/>
      <c r="D406" s="337"/>
      <c r="E406" s="344"/>
      <c r="F406" s="344"/>
      <c r="G406" s="344"/>
      <c r="H406" s="345"/>
      <c r="I406" s="268"/>
      <c r="J406" s="268"/>
      <c r="K406" s="268"/>
      <c r="L406" s="267" t="str">
        <f>IF(H406&lt;&gt;"",VLOOKUP(H406,CTA,5,0),IF(I406&lt;&gt;"",VLOOKUP(I406,SUB,4,0),IF(J406&lt;&gt;"",VLOOKUP(J406,DIV,3,0),IF(K406&lt;&gt;"",VLOOKUP(K406,SUBDIV,2,0),""))))</f>
        <v/>
      </c>
      <c r="M406" s="322"/>
      <c r="N406" s="322"/>
      <c r="O406" s="322"/>
      <c r="P406" s="346"/>
      <c r="Q406" s="346"/>
      <c r="R406" s="38"/>
      <c r="S406" s="38"/>
      <c r="T406" s="38"/>
      <c r="U406" s="38"/>
      <c r="V406" s="38"/>
      <c r="W406" s="38"/>
      <c r="X406" s="38"/>
      <c r="Y406" s="38"/>
      <c r="Z406" s="38"/>
    </row>
    <row r="407" ht="12.75" customHeight="1">
      <c r="A407" s="38"/>
      <c r="B407" s="260"/>
      <c r="C407" s="343"/>
      <c r="D407" s="337"/>
      <c r="E407" s="344"/>
      <c r="F407" s="344"/>
      <c r="G407" s="344"/>
      <c r="H407" s="345"/>
      <c r="I407" s="268"/>
      <c r="J407" s="268"/>
      <c r="K407" s="268"/>
      <c r="L407" s="267" t="str">
        <f>IF(H407&lt;&gt;"",VLOOKUP(H407,CTA,5,0),IF(I407&lt;&gt;"",VLOOKUP(I407,SUB,4,0),IF(J407&lt;&gt;"",VLOOKUP(J407,DIV,3,0),IF(K407&lt;&gt;"",VLOOKUP(K407,SUBDIV,2,0),""))))</f>
        <v/>
      </c>
      <c r="M407" s="322"/>
      <c r="N407" s="322"/>
      <c r="O407" s="322"/>
      <c r="P407" s="346"/>
      <c r="Q407" s="346"/>
      <c r="R407" s="38"/>
      <c r="S407" s="38"/>
      <c r="T407" s="38"/>
      <c r="U407" s="38"/>
      <c r="V407" s="38"/>
      <c r="W407" s="38"/>
      <c r="X407" s="38"/>
      <c r="Y407" s="38"/>
      <c r="Z407" s="38"/>
    </row>
    <row r="408" ht="12.75" customHeight="1">
      <c r="A408" s="38"/>
      <c r="B408" s="260"/>
      <c r="C408" s="343"/>
      <c r="D408" s="337"/>
      <c r="E408" s="344"/>
      <c r="F408" s="344"/>
      <c r="G408" s="344"/>
      <c r="H408" s="345"/>
      <c r="I408" s="268"/>
      <c r="J408" s="268"/>
      <c r="K408" s="268"/>
      <c r="L408" s="267" t="str">
        <f>IF(H408&lt;&gt;"",VLOOKUP(H408,CTA,5,0),IF(I408&lt;&gt;"",VLOOKUP(I408,SUB,4,0),IF(J408&lt;&gt;"",VLOOKUP(J408,DIV,3,0),IF(K408&lt;&gt;"",VLOOKUP(K408,SUBDIV,2,0),""))))</f>
        <v/>
      </c>
      <c r="M408" s="322"/>
      <c r="N408" s="322"/>
      <c r="O408" s="322"/>
      <c r="P408" s="346"/>
      <c r="Q408" s="346"/>
      <c r="R408" s="38"/>
      <c r="S408" s="38"/>
      <c r="T408" s="38"/>
      <c r="U408" s="38"/>
      <c r="V408" s="38"/>
      <c r="W408" s="38"/>
      <c r="X408" s="38"/>
      <c r="Y408" s="38"/>
      <c r="Z408" s="38"/>
    </row>
    <row r="409" ht="12.75" customHeight="1">
      <c r="A409" s="38"/>
      <c r="B409" s="260"/>
      <c r="C409" s="343"/>
      <c r="D409" s="337"/>
      <c r="E409" s="344"/>
      <c r="F409" s="344"/>
      <c r="G409" s="344"/>
      <c r="H409" s="345"/>
      <c r="I409" s="268"/>
      <c r="J409" s="268"/>
      <c r="K409" s="268"/>
      <c r="L409" s="267" t="str">
        <f>IF(H409&lt;&gt;"",VLOOKUP(H409,CTA,5,0),IF(I409&lt;&gt;"",VLOOKUP(I409,SUB,4,0),IF(J409&lt;&gt;"",VLOOKUP(J409,DIV,3,0),IF(K409&lt;&gt;"",VLOOKUP(K409,SUBDIV,2,0),""))))</f>
        <v/>
      </c>
      <c r="M409" s="322"/>
      <c r="N409" s="322"/>
      <c r="O409" s="322"/>
      <c r="P409" s="346"/>
      <c r="Q409" s="346"/>
      <c r="R409" s="38"/>
      <c r="S409" s="38"/>
      <c r="T409" s="38"/>
      <c r="U409" s="38"/>
      <c r="V409" s="38"/>
      <c r="W409" s="38"/>
      <c r="X409" s="38"/>
      <c r="Y409" s="38"/>
      <c r="Z409" s="38"/>
    </row>
    <row r="410" ht="12.75" customHeight="1">
      <c r="A410" s="38"/>
      <c r="B410" s="260"/>
      <c r="C410" s="343"/>
      <c r="D410" s="337"/>
      <c r="E410" s="344"/>
      <c r="F410" s="344"/>
      <c r="G410" s="344"/>
      <c r="H410" s="345"/>
      <c r="I410" s="268"/>
      <c r="J410" s="268"/>
      <c r="K410" s="268"/>
      <c r="L410" s="267" t="str">
        <f>IF(H410&lt;&gt;"",VLOOKUP(H410,CTA,5,0),IF(I410&lt;&gt;"",VLOOKUP(I410,SUB,4,0),IF(J410&lt;&gt;"",VLOOKUP(J410,DIV,3,0),IF(K410&lt;&gt;"",VLOOKUP(K410,SUBDIV,2,0),""))))</f>
        <v/>
      </c>
      <c r="M410" s="322"/>
      <c r="N410" s="322"/>
      <c r="O410" s="322"/>
      <c r="P410" s="346"/>
      <c r="Q410" s="346"/>
      <c r="R410" s="38"/>
      <c r="S410" s="38"/>
      <c r="T410" s="38"/>
      <c r="U410" s="38"/>
      <c r="V410" s="38"/>
      <c r="W410" s="38"/>
      <c r="X410" s="38"/>
      <c r="Y410" s="38"/>
      <c r="Z410" s="38"/>
    </row>
    <row r="411" ht="12.75" customHeight="1">
      <c r="A411" s="38"/>
      <c r="B411" s="260"/>
      <c r="C411" s="343"/>
      <c r="D411" s="337"/>
      <c r="E411" s="344"/>
      <c r="F411" s="344"/>
      <c r="G411" s="344"/>
      <c r="H411" s="345"/>
      <c r="I411" s="268"/>
      <c r="J411" s="268"/>
      <c r="K411" s="268"/>
      <c r="L411" s="267" t="str">
        <f>IF(H411&lt;&gt;"",VLOOKUP(H411,CTA,5,0),IF(I411&lt;&gt;"",VLOOKUP(I411,SUB,4,0),IF(J411&lt;&gt;"",VLOOKUP(J411,DIV,3,0),IF(K411&lt;&gt;"",VLOOKUP(K411,SUBDIV,2,0),""))))</f>
        <v/>
      </c>
      <c r="M411" s="322"/>
      <c r="N411" s="322"/>
      <c r="O411" s="322"/>
      <c r="P411" s="346"/>
      <c r="Q411" s="346"/>
      <c r="R411" s="38"/>
      <c r="S411" s="38"/>
      <c r="T411" s="38"/>
      <c r="U411" s="38"/>
      <c r="V411" s="38"/>
      <c r="W411" s="38"/>
      <c r="X411" s="38"/>
      <c r="Y411" s="38"/>
      <c r="Z411" s="38"/>
    </row>
    <row r="412" ht="12.75" customHeight="1">
      <c r="A412" s="38"/>
      <c r="B412" s="260"/>
      <c r="C412" s="343"/>
      <c r="D412" s="337"/>
      <c r="E412" s="344"/>
      <c r="F412" s="344"/>
      <c r="G412" s="344"/>
      <c r="H412" s="345"/>
      <c r="I412" s="268"/>
      <c r="J412" s="268"/>
      <c r="K412" s="268"/>
      <c r="L412" s="267" t="str">
        <f>IF(H412&lt;&gt;"",VLOOKUP(H412,CTA,5,0),IF(I412&lt;&gt;"",VLOOKUP(I412,SUB,4,0),IF(J412&lt;&gt;"",VLOOKUP(J412,DIV,3,0),IF(K412&lt;&gt;"",VLOOKUP(K412,SUBDIV,2,0),""))))</f>
        <v/>
      </c>
      <c r="M412" s="322"/>
      <c r="N412" s="322"/>
      <c r="O412" s="322"/>
      <c r="P412" s="346"/>
      <c r="Q412" s="346"/>
      <c r="R412" s="38"/>
      <c r="S412" s="38"/>
      <c r="T412" s="38"/>
      <c r="U412" s="38"/>
      <c r="V412" s="38"/>
      <c r="W412" s="38"/>
      <c r="X412" s="38"/>
      <c r="Y412" s="38"/>
      <c r="Z412" s="38"/>
    </row>
    <row r="413" ht="12.75" customHeight="1">
      <c r="A413" s="38"/>
      <c r="B413" s="260"/>
      <c r="C413" s="343"/>
      <c r="D413" s="337"/>
      <c r="E413" s="344"/>
      <c r="F413" s="344"/>
      <c r="G413" s="344"/>
      <c r="H413" s="345"/>
      <c r="I413" s="268"/>
      <c r="J413" s="268"/>
      <c r="K413" s="268"/>
      <c r="L413" s="267" t="str">
        <f>IF(H413&lt;&gt;"",VLOOKUP(H413,CTA,5,0),IF(I413&lt;&gt;"",VLOOKUP(I413,SUB,4,0),IF(J413&lt;&gt;"",VLOOKUP(J413,DIV,3,0),IF(K413&lt;&gt;"",VLOOKUP(K413,SUBDIV,2,0),""))))</f>
        <v/>
      </c>
      <c r="M413" s="322"/>
      <c r="N413" s="322"/>
      <c r="O413" s="322"/>
      <c r="P413" s="346"/>
      <c r="Q413" s="346"/>
      <c r="R413" s="38"/>
      <c r="S413" s="38"/>
      <c r="T413" s="38"/>
      <c r="U413" s="38"/>
      <c r="V413" s="38"/>
      <c r="W413" s="38"/>
      <c r="X413" s="38"/>
      <c r="Y413" s="38"/>
      <c r="Z413" s="38"/>
    </row>
    <row r="414" ht="12.75" customHeight="1">
      <c r="A414" s="38"/>
      <c r="B414" s="260"/>
      <c r="C414" s="343"/>
      <c r="D414" s="337"/>
      <c r="E414" s="344"/>
      <c r="F414" s="344"/>
      <c r="G414" s="344"/>
      <c r="H414" s="345"/>
      <c r="I414" s="268"/>
      <c r="J414" s="268"/>
      <c r="K414" s="268"/>
      <c r="L414" s="267" t="str">
        <f>IF(H414&lt;&gt;"",VLOOKUP(H414,CTA,5,0),IF(I414&lt;&gt;"",VLOOKUP(I414,SUB,4,0),IF(J414&lt;&gt;"",VLOOKUP(J414,DIV,3,0),IF(K414&lt;&gt;"",VLOOKUP(K414,SUBDIV,2,0),""))))</f>
        <v/>
      </c>
      <c r="M414" s="322"/>
      <c r="N414" s="322"/>
      <c r="O414" s="322"/>
      <c r="P414" s="346"/>
      <c r="Q414" s="346"/>
      <c r="R414" s="38"/>
      <c r="S414" s="38"/>
      <c r="T414" s="38"/>
      <c r="U414" s="38"/>
      <c r="V414" s="38"/>
      <c r="W414" s="38"/>
      <c r="X414" s="38"/>
      <c r="Y414" s="38"/>
      <c r="Z414" s="38"/>
    </row>
    <row r="415" ht="12.75" customHeight="1">
      <c r="A415" s="38"/>
      <c r="B415" s="260"/>
      <c r="C415" s="343"/>
      <c r="D415" s="337"/>
      <c r="E415" s="344"/>
      <c r="F415" s="344"/>
      <c r="G415" s="344"/>
      <c r="H415" s="345"/>
      <c r="I415" s="268"/>
      <c r="J415" s="268"/>
      <c r="K415" s="268"/>
      <c r="L415" s="267" t="str">
        <f>IF(H415&lt;&gt;"",VLOOKUP(H415,CTA,5,0),IF(I415&lt;&gt;"",VLOOKUP(I415,SUB,4,0),IF(J415&lt;&gt;"",VLOOKUP(J415,DIV,3,0),IF(K415&lt;&gt;"",VLOOKUP(K415,SUBDIV,2,0),""))))</f>
        <v/>
      </c>
      <c r="M415" s="322"/>
      <c r="N415" s="322"/>
      <c r="O415" s="322"/>
      <c r="P415" s="346"/>
      <c r="Q415" s="346"/>
      <c r="R415" s="38"/>
      <c r="S415" s="38"/>
      <c r="T415" s="38"/>
      <c r="U415" s="38"/>
      <c r="V415" s="38"/>
      <c r="W415" s="38"/>
      <c r="X415" s="38"/>
      <c r="Y415" s="38"/>
      <c r="Z415" s="38"/>
    </row>
    <row r="416" ht="12.75" customHeight="1">
      <c r="A416" s="38"/>
      <c r="B416" s="260"/>
      <c r="C416" s="343"/>
      <c r="D416" s="337"/>
      <c r="E416" s="344"/>
      <c r="F416" s="344"/>
      <c r="G416" s="344"/>
      <c r="H416" s="345"/>
      <c r="I416" s="268"/>
      <c r="J416" s="268"/>
      <c r="K416" s="268"/>
      <c r="L416" s="267" t="str">
        <f>IF(H416&lt;&gt;"",VLOOKUP(H416,CTA,5,0),IF(I416&lt;&gt;"",VLOOKUP(I416,SUB,4,0),IF(J416&lt;&gt;"",VLOOKUP(J416,DIV,3,0),IF(K416&lt;&gt;"",VLOOKUP(K416,SUBDIV,2,0),""))))</f>
        <v/>
      </c>
      <c r="M416" s="322"/>
      <c r="N416" s="322"/>
      <c r="O416" s="322"/>
      <c r="P416" s="346"/>
      <c r="Q416" s="346"/>
      <c r="R416" s="38"/>
      <c r="S416" s="38"/>
      <c r="T416" s="38"/>
      <c r="U416" s="38"/>
      <c r="V416" s="38"/>
      <c r="W416" s="38"/>
      <c r="X416" s="38"/>
      <c r="Y416" s="38"/>
      <c r="Z416" s="38"/>
    </row>
    <row r="417" ht="12.75" customHeight="1">
      <c r="A417" s="38"/>
      <c r="B417" s="260"/>
      <c r="C417" s="343"/>
      <c r="D417" s="337"/>
      <c r="E417" s="344"/>
      <c r="F417" s="344"/>
      <c r="G417" s="344"/>
      <c r="H417" s="345"/>
      <c r="I417" s="268"/>
      <c r="J417" s="268"/>
      <c r="K417" s="268"/>
      <c r="L417" s="267" t="str">
        <f>IF(H417&lt;&gt;"",VLOOKUP(H417,CTA,5,0),IF(I417&lt;&gt;"",VLOOKUP(I417,SUB,4,0),IF(J417&lt;&gt;"",VLOOKUP(J417,DIV,3,0),IF(K417&lt;&gt;"",VLOOKUP(K417,SUBDIV,2,0),""))))</f>
        <v/>
      </c>
      <c r="M417" s="322"/>
      <c r="N417" s="322"/>
      <c r="O417" s="322"/>
      <c r="P417" s="346"/>
      <c r="Q417" s="346"/>
      <c r="R417" s="38"/>
      <c r="S417" s="38"/>
      <c r="T417" s="38"/>
      <c r="U417" s="38"/>
      <c r="V417" s="38"/>
      <c r="W417" s="38"/>
      <c r="X417" s="38"/>
      <c r="Y417" s="38"/>
      <c r="Z417" s="38"/>
    </row>
    <row r="418" ht="12.75" customHeight="1">
      <c r="A418" s="38"/>
      <c r="B418" s="260"/>
      <c r="C418" s="343"/>
      <c r="D418" s="337"/>
      <c r="E418" s="344"/>
      <c r="F418" s="344"/>
      <c r="G418" s="344"/>
      <c r="H418" s="345"/>
      <c r="I418" s="268"/>
      <c r="J418" s="268"/>
      <c r="K418" s="268"/>
      <c r="L418" s="267" t="str">
        <f>IF(H418&lt;&gt;"",VLOOKUP(H418,CTA,5,0),IF(I418&lt;&gt;"",VLOOKUP(I418,SUB,4,0),IF(J418&lt;&gt;"",VLOOKUP(J418,DIV,3,0),IF(K418&lt;&gt;"",VLOOKUP(K418,SUBDIV,2,0),""))))</f>
        <v/>
      </c>
      <c r="M418" s="322"/>
      <c r="N418" s="322"/>
      <c r="O418" s="322"/>
      <c r="P418" s="346"/>
      <c r="Q418" s="346"/>
      <c r="R418" s="38"/>
      <c r="S418" s="38"/>
      <c r="T418" s="38"/>
      <c r="U418" s="38"/>
      <c r="V418" s="38"/>
      <c r="W418" s="38"/>
      <c r="X418" s="38"/>
      <c r="Y418" s="38"/>
      <c r="Z418" s="38"/>
    </row>
    <row r="419" ht="12.75" customHeight="1">
      <c r="A419" s="38"/>
      <c r="B419" s="260"/>
      <c r="C419" s="343"/>
      <c r="D419" s="337"/>
      <c r="E419" s="344"/>
      <c r="F419" s="344"/>
      <c r="G419" s="344"/>
      <c r="H419" s="345"/>
      <c r="I419" s="268"/>
      <c r="J419" s="268"/>
      <c r="K419" s="268"/>
      <c r="L419" s="267" t="str">
        <f>IF(H419&lt;&gt;"",VLOOKUP(H419,CTA,5,0),IF(I419&lt;&gt;"",VLOOKUP(I419,SUB,4,0),IF(J419&lt;&gt;"",VLOOKUP(J419,DIV,3,0),IF(K419&lt;&gt;"",VLOOKUP(K419,SUBDIV,2,0),""))))</f>
        <v/>
      </c>
      <c r="M419" s="322"/>
      <c r="N419" s="322"/>
      <c r="O419" s="322"/>
      <c r="P419" s="346"/>
      <c r="Q419" s="346"/>
      <c r="R419" s="38"/>
      <c r="S419" s="38"/>
      <c r="T419" s="38"/>
      <c r="U419" s="38"/>
      <c r="V419" s="38"/>
      <c r="W419" s="38"/>
      <c r="X419" s="38"/>
      <c r="Y419" s="38"/>
      <c r="Z419" s="38"/>
    </row>
    <row r="420" ht="12.75" customHeight="1">
      <c r="A420" s="38"/>
      <c r="B420" s="260"/>
      <c r="C420" s="343"/>
      <c r="D420" s="337"/>
      <c r="E420" s="344"/>
      <c r="F420" s="344"/>
      <c r="G420" s="344"/>
      <c r="H420" s="345"/>
      <c r="I420" s="268"/>
      <c r="J420" s="268"/>
      <c r="K420" s="268"/>
      <c r="L420" s="267" t="str">
        <f>IF(H420&lt;&gt;"",VLOOKUP(H420,CTA,5,0),IF(I420&lt;&gt;"",VLOOKUP(I420,SUB,4,0),IF(J420&lt;&gt;"",VLOOKUP(J420,DIV,3,0),IF(K420&lt;&gt;"",VLOOKUP(K420,SUBDIV,2,0),""))))</f>
        <v/>
      </c>
      <c r="M420" s="322"/>
      <c r="N420" s="322"/>
      <c r="O420" s="322"/>
      <c r="P420" s="346"/>
      <c r="Q420" s="346"/>
      <c r="R420" s="38"/>
      <c r="S420" s="38"/>
      <c r="T420" s="38"/>
      <c r="U420" s="38"/>
      <c r="V420" s="38"/>
      <c r="W420" s="38"/>
      <c r="X420" s="38"/>
      <c r="Y420" s="38"/>
      <c r="Z420" s="38"/>
    </row>
    <row r="421" ht="12.75" customHeight="1">
      <c r="A421" s="38"/>
      <c r="B421" s="260"/>
      <c r="C421" s="343"/>
      <c r="D421" s="337"/>
      <c r="E421" s="344"/>
      <c r="F421" s="344"/>
      <c r="G421" s="344"/>
      <c r="H421" s="345"/>
      <c r="I421" s="268"/>
      <c r="J421" s="268"/>
      <c r="K421" s="268"/>
      <c r="L421" s="267" t="str">
        <f>IF(H421&lt;&gt;"",VLOOKUP(H421,CTA,5,0),IF(I421&lt;&gt;"",VLOOKUP(I421,SUB,4,0),IF(J421&lt;&gt;"",VLOOKUP(J421,DIV,3,0),IF(K421&lt;&gt;"",VLOOKUP(K421,SUBDIV,2,0),""))))</f>
        <v/>
      </c>
      <c r="M421" s="322"/>
      <c r="N421" s="322"/>
      <c r="O421" s="322"/>
      <c r="P421" s="346"/>
      <c r="Q421" s="346"/>
      <c r="R421" s="38"/>
      <c r="S421" s="38"/>
      <c r="T421" s="38"/>
      <c r="U421" s="38"/>
      <c r="V421" s="38"/>
      <c r="W421" s="38"/>
      <c r="X421" s="38"/>
      <c r="Y421" s="38"/>
      <c r="Z421" s="38"/>
    </row>
    <row r="422" ht="12.75" customHeight="1">
      <c r="A422" s="38"/>
      <c r="B422" s="260"/>
      <c r="C422" s="343"/>
      <c r="D422" s="337"/>
      <c r="E422" s="344"/>
      <c r="F422" s="344"/>
      <c r="G422" s="344"/>
      <c r="H422" s="345"/>
      <c r="I422" s="268"/>
      <c r="J422" s="268"/>
      <c r="K422" s="268"/>
      <c r="L422" s="267" t="str">
        <f>IF(H422&lt;&gt;"",VLOOKUP(H422,CTA,5,0),IF(I422&lt;&gt;"",VLOOKUP(I422,SUB,4,0),IF(J422&lt;&gt;"",VLOOKUP(J422,DIV,3,0),IF(K422&lt;&gt;"",VLOOKUP(K422,SUBDIV,2,0),""))))</f>
        <v/>
      </c>
      <c r="M422" s="322"/>
      <c r="N422" s="322"/>
      <c r="O422" s="322"/>
      <c r="P422" s="346"/>
      <c r="Q422" s="346"/>
      <c r="R422" s="38"/>
      <c r="S422" s="38"/>
      <c r="T422" s="38"/>
      <c r="U422" s="38"/>
      <c r="V422" s="38"/>
      <c r="W422" s="38"/>
      <c r="X422" s="38"/>
      <c r="Y422" s="38"/>
      <c r="Z422" s="38"/>
    </row>
    <row r="423" ht="12.75" customHeight="1">
      <c r="A423" s="38"/>
      <c r="B423" s="260"/>
      <c r="C423" s="343"/>
      <c r="D423" s="337"/>
      <c r="E423" s="344"/>
      <c r="F423" s="344"/>
      <c r="G423" s="344"/>
      <c r="H423" s="345"/>
      <c r="I423" s="268"/>
      <c r="J423" s="268"/>
      <c r="K423" s="268"/>
      <c r="L423" s="267" t="str">
        <f>IF(H423&lt;&gt;"",VLOOKUP(H423,CTA,5,0),IF(I423&lt;&gt;"",VLOOKUP(I423,SUB,4,0),IF(J423&lt;&gt;"",VLOOKUP(J423,DIV,3,0),IF(K423&lt;&gt;"",VLOOKUP(K423,SUBDIV,2,0),""))))</f>
        <v/>
      </c>
      <c r="M423" s="322"/>
      <c r="N423" s="322"/>
      <c r="O423" s="322"/>
      <c r="P423" s="346"/>
      <c r="Q423" s="346"/>
      <c r="R423" s="38"/>
      <c r="S423" s="38"/>
      <c r="T423" s="38"/>
      <c r="U423" s="38"/>
      <c r="V423" s="38"/>
      <c r="W423" s="38"/>
      <c r="X423" s="38"/>
      <c r="Y423" s="38"/>
      <c r="Z423" s="38"/>
    </row>
    <row r="424" ht="12.75" customHeight="1">
      <c r="A424" s="38"/>
      <c r="B424" s="260"/>
      <c r="C424" s="343"/>
      <c r="D424" s="337"/>
      <c r="E424" s="344"/>
      <c r="F424" s="344"/>
      <c r="G424" s="344"/>
      <c r="H424" s="345"/>
      <c r="I424" s="268"/>
      <c r="J424" s="268"/>
      <c r="K424" s="268"/>
      <c r="L424" s="267" t="str">
        <f>IF(H424&lt;&gt;"",VLOOKUP(H424,CTA,5,0),IF(I424&lt;&gt;"",VLOOKUP(I424,SUB,4,0),IF(J424&lt;&gt;"",VLOOKUP(J424,DIV,3,0),IF(K424&lt;&gt;"",VLOOKUP(K424,SUBDIV,2,0),""))))</f>
        <v/>
      </c>
      <c r="M424" s="322"/>
      <c r="N424" s="322"/>
      <c r="O424" s="322"/>
      <c r="P424" s="346"/>
      <c r="Q424" s="346"/>
      <c r="R424" s="38"/>
      <c r="S424" s="38"/>
      <c r="T424" s="38"/>
      <c r="U424" s="38"/>
      <c r="V424" s="38"/>
      <c r="W424" s="38"/>
      <c r="X424" s="38"/>
      <c r="Y424" s="38"/>
      <c r="Z424" s="38"/>
    </row>
    <row r="425" ht="12.75" customHeight="1">
      <c r="A425" s="38"/>
      <c r="B425" s="260"/>
      <c r="C425" s="343"/>
      <c r="D425" s="337"/>
      <c r="E425" s="344"/>
      <c r="F425" s="344"/>
      <c r="G425" s="344"/>
      <c r="H425" s="345"/>
      <c r="I425" s="268"/>
      <c r="J425" s="268"/>
      <c r="K425" s="268"/>
      <c r="L425" s="267" t="str">
        <f>IF(H425&lt;&gt;"",VLOOKUP(H425,CTA,5,0),IF(I425&lt;&gt;"",VLOOKUP(I425,SUB,4,0),IF(J425&lt;&gt;"",VLOOKUP(J425,DIV,3,0),IF(K425&lt;&gt;"",VLOOKUP(K425,SUBDIV,2,0),""))))</f>
        <v/>
      </c>
      <c r="M425" s="322"/>
      <c r="N425" s="322"/>
      <c r="O425" s="322"/>
      <c r="P425" s="346"/>
      <c r="Q425" s="346"/>
      <c r="R425" s="38"/>
      <c r="S425" s="38"/>
      <c r="T425" s="38"/>
      <c r="U425" s="38"/>
      <c r="V425" s="38"/>
      <c r="W425" s="38"/>
      <c r="X425" s="38"/>
      <c r="Y425" s="38"/>
      <c r="Z425" s="38"/>
    </row>
    <row r="426" ht="12.75" customHeight="1">
      <c r="A426" s="38"/>
      <c r="B426" s="260"/>
      <c r="C426" s="343"/>
      <c r="D426" s="337"/>
      <c r="E426" s="344"/>
      <c r="F426" s="344"/>
      <c r="G426" s="344"/>
      <c r="H426" s="345"/>
      <c r="I426" s="268"/>
      <c r="J426" s="268"/>
      <c r="K426" s="268"/>
      <c r="L426" s="267" t="str">
        <f>IF(H426&lt;&gt;"",VLOOKUP(H426,CTA,5,0),IF(I426&lt;&gt;"",VLOOKUP(I426,SUB,4,0),IF(J426&lt;&gt;"",VLOOKUP(J426,DIV,3,0),IF(K426&lt;&gt;"",VLOOKUP(K426,SUBDIV,2,0),""))))</f>
        <v/>
      </c>
      <c r="M426" s="322"/>
      <c r="N426" s="322"/>
      <c r="O426" s="322"/>
      <c r="P426" s="346"/>
      <c r="Q426" s="346"/>
      <c r="R426" s="38"/>
      <c r="S426" s="38"/>
      <c r="T426" s="38"/>
      <c r="U426" s="38"/>
      <c r="V426" s="38"/>
      <c r="W426" s="38"/>
      <c r="X426" s="38"/>
      <c r="Y426" s="38"/>
      <c r="Z426" s="38"/>
    </row>
    <row r="427" ht="12.75" customHeight="1">
      <c r="A427" s="38"/>
      <c r="B427" s="260"/>
      <c r="C427" s="343"/>
      <c r="D427" s="337"/>
      <c r="E427" s="344"/>
      <c r="F427" s="344"/>
      <c r="G427" s="344"/>
      <c r="H427" s="345"/>
      <c r="I427" s="268"/>
      <c r="J427" s="268"/>
      <c r="K427" s="268"/>
      <c r="L427" s="267" t="str">
        <f>IF(H427&lt;&gt;"",VLOOKUP(H427,CTA,5,0),IF(I427&lt;&gt;"",VLOOKUP(I427,SUB,4,0),IF(J427&lt;&gt;"",VLOOKUP(J427,DIV,3,0),IF(K427&lt;&gt;"",VLOOKUP(K427,SUBDIV,2,0),""))))</f>
        <v/>
      </c>
      <c r="M427" s="322"/>
      <c r="N427" s="322"/>
      <c r="O427" s="322"/>
      <c r="P427" s="346"/>
      <c r="Q427" s="346"/>
      <c r="R427" s="38"/>
      <c r="S427" s="38"/>
      <c r="T427" s="38"/>
      <c r="U427" s="38"/>
      <c r="V427" s="38"/>
      <c r="W427" s="38"/>
      <c r="X427" s="38"/>
      <c r="Y427" s="38"/>
      <c r="Z427" s="38"/>
    </row>
    <row r="428" ht="12.75" customHeight="1">
      <c r="A428" s="38"/>
      <c r="B428" s="260"/>
      <c r="C428" s="343"/>
      <c r="D428" s="337"/>
      <c r="E428" s="344"/>
      <c r="F428" s="344"/>
      <c r="G428" s="344"/>
      <c r="H428" s="345"/>
      <c r="I428" s="268"/>
      <c r="J428" s="268"/>
      <c r="K428" s="268"/>
      <c r="L428" s="267" t="str">
        <f>IF(H428&lt;&gt;"",VLOOKUP(H428,CTA,5,0),IF(I428&lt;&gt;"",VLOOKUP(I428,SUB,4,0),IF(J428&lt;&gt;"",VLOOKUP(J428,DIV,3,0),IF(K428&lt;&gt;"",VLOOKUP(K428,SUBDIV,2,0),""))))</f>
        <v/>
      </c>
      <c r="M428" s="322"/>
      <c r="N428" s="322"/>
      <c r="O428" s="322"/>
      <c r="P428" s="346"/>
      <c r="Q428" s="346"/>
      <c r="R428" s="38"/>
      <c r="S428" s="38"/>
      <c r="T428" s="38"/>
      <c r="U428" s="38"/>
      <c r="V428" s="38"/>
      <c r="W428" s="38"/>
      <c r="X428" s="38"/>
      <c r="Y428" s="38"/>
      <c r="Z428" s="38"/>
    </row>
    <row r="429" ht="12.75" customHeight="1">
      <c r="A429" s="38"/>
      <c r="B429" s="260"/>
      <c r="C429" s="343"/>
      <c r="D429" s="337"/>
      <c r="E429" s="344"/>
      <c r="F429" s="344"/>
      <c r="G429" s="344"/>
      <c r="H429" s="345"/>
      <c r="I429" s="268"/>
      <c r="J429" s="268"/>
      <c r="K429" s="268"/>
      <c r="L429" s="267" t="str">
        <f>IF(H429&lt;&gt;"",VLOOKUP(H429,CTA,5,0),IF(I429&lt;&gt;"",VLOOKUP(I429,SUB,4,0),IF(J429&lt;&gt;"",VLOOKUP(J429,DIV,3,0),IF(K429&lt;&gt;"",VLOOKUP(K429,SUBDIV,2,0),""))))</f>
        <v/>
      </c>
      <c r="M429" s="322"/>
      <c r="N429" s="322"/>
      <c r="O429" s="322"/>
      <c r="P429" s="346"/>
      <c r="Q429" s="346"/>
      <c r="R429" s="38"/>
      <c r="S429" s="38"/>
      <c r="T429" s="38"/>
      <c r="U429" s="38"/>
      <c r="V429" s="38"/>
      <c r="W429" s="38"/>
      <c r="X429" s="38"/>
      <c r="Y429" s="38"/>
      <c r="Z429" s="38"/>
    </row>
    <row r="430" ht="12.75" customHeight="1">
      <c r="A430" s="38"/>
      <c r="B430" s="260"/>
      <c r="C430" s="343"/>
      <c r="D430" s="337"/>
      <c r="E430" s="344"/>
      <c r="F430" s="344"/>
      <c r="G430" s="344"/>
      <c r="H430" s="345"/>
      <c r="I430" s="268"/>
      <c r="J430" s="268"/>
      <c r="K430" s="268"/>
      <c r="L430" s="267" t="str">
        <f>IF(H430&lt;&gt;"",VLOOKUP(H430,CTA,5,0),IF(I430&lt;&gt;"",VLOOKUP(I430,SUB,4,0),IF(J430&lt;&gt;"",VLOOKUP(J430,DIV,3,0),IF(K430&lt;&gt;"",VLOOKUP(K430,SUBDIV,2,0),""))))</f>
        <v/>
      </c>
      <c r="M430" s="322"/>
      <c r="N430" s="322"/>
      <c r="O430" s="322"/>
      <c r="P430" s="346"/>
      <c r="Q430" s="346"/>
      <c r="R430" s="38"/>
      <c r="S430" s="38"/>
      <c r="T430" s="38"/>
      <c r="U430" s="38"/>
      <c r="V430" s="38"/>
      <c r="W430" s="38"/>
      <c r="X430" s="38"/>
      <c r="Y430" s="38"/>
      <c r="Z430" s="38"/>
    </row>
    <row r="431" ht="12.75" customHeight="1">
      <c r="A431" s="38"/>
      <c r="B431" s="260"/>
      <c r="C431" s="343"/>
      <c r="D431" s="337"/>
      <c r="E431" s="344"/>
      <c r="F431" s="344"/>
      <c r="G431" s="344"/>
      <c r="H431" s="345"/>
      <c r="I431" s="268"/>
      <c r="J431" s="268"/>
      <c r="K431" s="268"/>
      <c r="L431" s="267" t="str">
        <f>IF(H431&lt;&gt;"",VLOOKUP(H431,CTA,5,0),IF(I431&lt;&gt;"",VLOOKUP(I431,SUB,4,0),IF(J431&lt;&gt;"",VLOOKUP(J431,DIV,3,0),IF(K431&lt;&gt;"",VLOOKUP(K431,SUBDIV,2,0),""))))</f>
        <v/>
      </c>
      <c r="M431" s="322"/>
      <c r="N431" s="322"/>
      <c r="O431" s="322"/>
      <c r="P431" s="346"/>
      <c r="Q431" s="346"/>
      <c r="R431" s="38"/>
      <c r="S431" s="38"/>
      <c r="T431" s="38"/>
      <c r="U431" s="38"/>
      <c r="V431" s="38"/>
      <c r="W431" s="38"/>
      <c r="X431" s="38"/>
      <c r="Y431" s="38"/>
      <c r="Z431" s="38"/>
    </row>
    <row r="432" ht="12.75" customHeight="1">
      <c r="A432" s="38"/>
      <c r="B432" s="260"/>
      <c r="C432" s="343"/>
      <c r="D432" s="337"/>
      <c r="E432" s="344"/>
      <c r="F432" s="344"/>
      <c r="G432" s="344"/>
      <c r="H432" s="345"/>
      <c r="I432" s="268"/>
      <c r="J432" s="268"/>
      <c r="K432" s="268"/>
      <c r="L432" s="267" t="str">
        <f>IF(H432&lt;&gt;"",VLOOKUP(H432,CTA,5,0),IF(I432&lt;&gt;"",VLOOKUP(I432,SUB,4,0),IF(J432&lt;&gt;"",VLOOKUP(J432,DIV,3,0),IF(K432&lt;&gt;"",VLOOKUP(K432,SUBDIV,2,0),""))))</f>
        <v/>
      </c>
      <c r="M432" s="322"/>
      <c r="N432" s="322"/>
      <c r="O432" s="322"/>
      <c r="P432" s="346"/>
      <c r="Q432" s="346"/>
      <c r="R432" s="38"/>
      <c r="S432" s="38"/>
      <c r="T432" s="38"/>
      <c r="U432" s="38"/>
      <c r="V432" s="38"/>
      <c r="W432" s="38"/>
      <c r="X432" s="38"/>
      <c r="Y432" s="38"/>
      <c r="Z432" s="38"/>
    </row>
    <row r="433" ht="12.75" customHeight="1">
      <c r="A433" s="38"/>
      <c r="B433" s="260"/>
      <c r="C433" s="343"/>
      <c r="D433" s="337"/>
      <c r="E433" s="344"/>
      <c r="F433" s="344"/>
      <c r="G433" s="344"/>
      <c r="H433" s="345"/>
      <c r="I433" s="268"/>
      <c r="J433" s="268"/>
      <c r="K433" s="268"/>
      <c r="L433" s="267" t="str">
        <f>IF(H433&lt;&gt;"",VLOOKUP(H433,CTA,5,0),IF(I433&lt;&gt;"",VLOOKUP(I433,SUB,4,0),IF(J433&lt;&gt;"",VLOOKUP(J433,DIV,3,0),IF(K433&lt;&gt;"",VLOOKUP(K433,SUBDIV,2,0),""))))</f>
        <v/>
      </c>
      <c r="M433" s="322"/>
      <c r="N433" s="322"/>
      <c r="O433" s="322"/>
      <c r="P433" s="346"/>
      <c r="Q433" s="346"/>
      <c r="R433" s="38"/>
      <c r="S433" s="38"/>
      <c r="T433" s="38"/>
      <c r="U433" s="38"/>
      <c r="V433" s="38"/>
      <c r="W433" s="38"/>
      <c r="X433" s="38"/>
      <c r="Y433" s="38"/>
      <c r="Z433" s="38"/>
    </row>
    <row r="434" ht="12.75" customHeight="1">
      <c r="A434" s="38"/>
      <c r="B434" s="260"/>
      <c r="C434" s="343"/>
      <c r="D434" s="337"/>
      <c r="E434" s="344"/>
      <c r="F434" s="344"/>
      <c r="G434" s="344"/>
      <c r="H434" s="345"/>
      <c r="I434" s="268"/>
      <c r="J434" s="268"/>
      <c r="K434" s="268"/>
      <c r="L434" s="267" t="str">
        <f>IF(H434&lt;&gt;"",VLOOKUP(H434,CTA,5,0),IF(I434&lt;&gt;"",VLOOKUP(I434,SUB,4,0),IF(J434&lt;&gt;"",VLOOKUP(J434,DIV,3,0),IF(K434&lt;&gt;"",VLOOKUP(K434,SUBDIV,2,0),""))))</f>
        <v/>
      </c>
      <c r="M434" s="322"/>
      <c r="N434" s="322"/>
      <c r="O434" s="322"/>
      <c r="P434" s="346"/>
      <c r="Q434" s="346"/>
      <c r="R434" s="38"/>
      <c r="S434" s="38"/>
      <c r="T434" s="38"/>
      <c r="U434" s="38"/>
      <c r="V434" s="38"/>
      <c r="W434" s="38"/>
      <c r="X434" s="38"/>
      <c r="Y434" s="38"/>
      <c r="Z434" s="38"/>
    </row>
    <row r="435" ht="12.75" customHeight="1">
      <c r="A435" s="38"/>
      <c r="B435" s="260"/>
      <c r="C435" s="343"/>
      <c r="D435" s="337"/>
      <c r="E435" s="344"/>
      <c r="F435" s="344"/>
      <c r="G435" s="344"/>
      <c r="H435" s="345"/>
      <c r="I435" s="268"/>
      <c r="J435" s="268"/>
      <c r="K435" s="268"/>
      <c r="L435" s="267" t="str">
        <f>IF(H435&lt;&gt;"",VLOOKUP(H435,CTA,5,0),IF(I435&lt;&gt;"",VLOOKUP(I435,SUB,4,0),IF(J435&lt;&gt;"",VLOOKUP(J435,DIV,3,0),IF(K435&lt;&gt;"",VLOOKUP(K435,SUBDIV,2,0),""))))</f>
        <v/>
      </c>
      <c r="M435" s="322"/>
      <c r="N435" s="322"/>
      <c r="O435" s="322"/>
      <c r="P435" s="346"/>
      <c r="Q435" s="346"/>
      <c r="R435" s="38"/>
      <c r="S435" s="38"/>
      <c r="T435" s="38"/>
      <c r="U435" s="38"/>
      <c r="V435" s="38"/>
      <c r="W435" s="38"/>
      <c r="X435" s="38"/>
      <c r="Y435" s="38"/>
      <c r="Z435" s="38"/>
    </row>
    <row r="436" ht="12.75" customHeight="1">
      <c r="A436" s="38"/>
      <c r="B436" s="260"/>
      <c r="C436" s="343"/>
      <c r="D436" s="337"/>
      <c r="E436" s="344"/>
      <c r="F436" s="344"/>
      <c r="G436" s="344"/>
      <c r="H436" s="345"/>
      <c r="I436" s="268"/>
      <c r="J436" s="268"/>
      <c r="K436" s="268"/>
      <c r="L436" s="267" t="str">
        <f>IF(H436&lt;&gt;"",VLOOKUP(H436,CTA,5,0),IF(I436&lt;&gt;"",VLOOKUP(I436,SUB,4,0),IF(J436&lt;&gt;"",VLOOKUP(J436,DIV,3,0),IF(K436&lt;&gt;"",VLOOKUP(K436,SUBDIV,2,0),""))))</f>
        <v/>
      </c>
      <c r="M436" s="322"/>
      <c r="N436" s="322"/>
      <c r="O436" s="322"/>
      <c r="P436" s="346"/>
      <c r="Q436" s="346"/>
      <c r="R436" s="38"/>
      <c r="S436" s="38"/>
      <c r="T436" s="38"/>
      <c r="U436" s="38"/>
      <c r="V436" s="38"/>
      <c r="W436" s="38"/>
      <c r="X436" s="38"/>
      <c r="Y436" s="38"/>
      <c r="Z436" s="38"/>
    </row>
    <row r="437" ht="12.75" customHeight="1">
      <c r="A437" s="38"/>
      <c r="B437" s="260"/>
      <c r="C437" s="343"/>
      <c r="D437" s="337"/>
      <c r="E437" s="344"/>
      <c r="F437" s="344"/>
      <c r="G437" s="344"/>
      <c r="H437" s="345"/>
      <c r="I437" s="268"/>
      <c r="J437" s="268"/>
      <c r="K437" s="268"/>
      <c r="L437" s="267" t="str">
        <f>IF(H437&lt;&gt;"",VLOOKUP(H437,CTA,5,0),IF(I437&lt;&gt;"",VLOOKUP(I437,SUB,4,0),IF(J437&lt;&gt;"",VLOOKUP(J437,DIV,3,0),IF(K437&lt;&gt;"",VLOOKUP(K437,SUBDIV,2,0),""))))</f>
        <v/>
      </c>
      <c r="M437" s="322"/>
      <c r="N437" s="322"/>
      <c r="O437" s="322"/>
      <c r="P437" s="346"/>
      <c r="Q437" s="346"/>
      <c r="R437" s="38"/>
      <c r="S437" s="38"/>
      <c r="T437" s="38"/>
      <c r="U437" s="38"/>
      <c r="V437" s="38"/>
      <c r="W437" s="38"/>
      <c r="X437" s="38"/>
      <c r="Y437" s="38"/>
      <c r="Z437" s="38"/>
    </row>
    <row r="438" ht="12.75" customHeight="1">
      <c r="A438" s="38"/>
      <c r="B438" s="260"/>
      <c r="C438" s="343"/>
      <c r="D438" s="337"/>
      <c r="E438" s="344"/>
      <c r="F438" s="344"/>
      <c r="G438" s="344"/>
      <c r="H438" s="345"/>
      <c r="I438" s="268"/>
      <c r="J438" s="268"/>
      <c r="K438" s="268"/>
      <c r="L438" s="267" t="str">
        <f>IF(H438&lt;&gt;"",VLOOKUP(H438,CTA,5,0),IF(I438&lt;&gt;"",VLOOKUP(I438,SUB,4,0),IF(J438&lt;&gt;"",VLOOKUP(J438,DIV,3,0),IF(K438&lt;&gt;"",VLOOKUP(K438,SUBDIV,2,0),""))))</f>
        <v/>
      </c>
      <c r="M438" s="322"/>
      <c r="N438" s="322"/>
      <c r="O438" s="322"/>
      <c r="P438" s="346"/>
      <c r="Q438" s="346"/>
      <c r="R438" s="38"/>
      <c r="S438" s="38"/>
      <c r="T438" s="38"/>
      <c r="U438" s="38"/>
      <c r="V438" s="38"/>
      <c r="W438" s="38"/>
      <c r="X438" s="38"/>
      <c r="Y438" s="38"/>
      <c r="Z438" s="38"/>
    </row>
    <row r="439" ht="12.75" customHeight="1">
      <c r="A439" s="38"/>
      <c r="B439" s="260"/>
      <c r="C439" s="343"/>
      <c r="D439" s="337"/>
      <c r="E439" s="344"/>
      <c r="F439" s="344"/>
      <c r="G439" s="344"/>
      <c r="H439" s="345"/>
      <c r="I439" s="268"/>
      <c r="J439" s="268"/>
      <c r="K439" s="268"/>
      <c r="L439" s="267" t="str">
        <f>IF(H439&lt;&gt;"",VLOOKUP(H439,CTA,5,0),IF(I439&lt;&gt;"",VLOOKUP(I439,SUB,4,0),IF(J439&lt;&gt;"",VLOOKUP(J439,DIV,3,0),IF(K439&lt;&gt;"",VLOOKUP(K439,SUBDIV,2,0),""))))</f>
        <v/>
      </c>
      <c r="M439" s="322"/>
      <c r="N439" s="322"/>
      <c r="O439" s="322"/>
      <c r="P439" s="346"/>
      <c r="Q439" s="346"/>
      <c r="R439" s="38"/>
      <c r="S439" s="38"/>
      <c r="T439" s="38"/>
      <c r="U439" s="38"/>
      <c r="V439" s="38"/>
      <c r="W439" s="38"/>
      <c r="X439" s="38"/>
      <c r="Y439" s="38"/>
      <c r="Z439" s="38"/>
    </row>
    <row r="440" ht="12.75" customHeight="1">
      <c r="A440" s="38"/>
      <c r="B440" s="260"/>
      <c r="C440" s="343"/>
      <c r="D440" s="337"/>
      <c r="E440" s="344"/>
      <c r="F440" s="344"/>
      <c r="G440" s="344"/>
      <c r="H440" s="345"/>
      <c r="I440" s="268"/>
      <c r="J440" s="268"/>
      <c r="K440" s="268"/>
      <c r="L440" s="267" t="str">
        <f>IF(H440&lt;&gt;"",VLOOKUP(H440,CTA,5,0),IF(I440&lt;&gt;"",VLOOKUP(I440,SUB,4,0),IF(J440&lt;&gt;"",VLOOKUP(J440,DIV,3,0),IF(K440&lt;&gt;"",VLOOKUP(K440,SUBDIV,2,0),""))))</f>
        <v/>
      </c>
      <c r="M440" s="322"/>
      <c r="N440" s="322"/>
      <c r="O440" s="322"/>
      <c r="P440" s="346"/>
      <c r="Q440" s="346"/>
      <c r="R440" s="38"/>
      <c r="S440" s="38"/>
      <c r="T440" s="38"/>
      <c r="U440" s="38"/>
      <c r="V440" s="38"/>
      <c r="W440" s="38"/>
      <c r="X440" s="38"/>
      <c r="Y440" s="38"/>
      <c r="Z440" s="38"/>
    </row>
    <row r="441" ht="12.75" customHeight="1">
      <c r="A441" s="38"/>
      <c r="B441" s="260"/>
      <c r="C441" s="343"/>
      <c r="D441" s="337"/>
      <c r="E441" s="344"/>
      <c r="F441" s="344"/>
      <c r="G441" s="344"/>
      <c r="H441" s="345"/>
      <c r="I441" s="268"/>
      <c r="J441" s="268"/>
      <c r="K441" s="268"/>
      <c r="L441" s="267" t="str">
        <f>IF(H441&lt;&gt;"",VLOOKUP(H441,CTA,5,0),IF(I441&lt;&gt;"",VLOOKUP(I441,SUB,4,0),IF(J441&lt;&gt;"",VLOOKUP(J441,DIV,3,0),IF(K441&lt;&gt;"",VLOOKUP(K441,SUBDIV,2,0),""))))</f>
        <v/>
      </c>
      <c r="M441" s="322"/>
      <c r="N441" s="322"/>
      <c r="O441" s="322"/>
      <c r="P441" s="346"/>
      <c r="Q441" s="346"/>
      <c r="R441" s="38"/>
      <c r="S441" s="38"/>
      <c r="T441" s="38"/>
      <c r="U441" s="38"/>
      <c r="V441" s="38"/>
      <c r="W441" s="38"/>
      <c r="X441" s="38"/>
      <c r="Y441" s="38"/>
      <c r="Z441" s="38"/>
    </row>
    <row r="442" ht="12.75" customHeight="1">
      <c r="A442" s="38"/>
      <c r="B442" s="260"/>
      <c r="C442" s="343"/>
      <c r="D442" s="337"/>
      <c r="E442" s="344"/>
      <c r="F442" s="344"/>
      <c r="G442" s="344"/>
      <c r="H442" s="345"/>
      <c r="I442" s="268"/>
      <c r="J442" s="268"/>
      <c r="K442" s="268"/>
      <c r="L442" s="267" t="str">
        <f>IF(H442&lt;&gt;"",VLOOKUP(H442,CTA,5,0),IF(I442&lt;&gt;"",VLOOKUP(I442,SUB,4,0),IF(J442&lt;&gt;"",VLOOKUP(J442,DIV,3,0),IF(K442&lt;&gt;"",VLOOKUP(K442,SUBDIV,2,0),""))))</f>
        <v/>
      </c>
      <c r="M442" s="322"/>
      <c r="N442" s="322"/>
      <c r="O442" s="322"/>
      <c r="P442" s="346"/>
      <c r="Q442" s="346"/>
      <c r="R442" s="38"/>
      <c r="S442" s="38"/>
      <c r="T442" s="38"/>
      <c r="U442" s="38"/>
      <c r="V442" s="38"/>
      <c r="W442" s="38"/>
      <c r="X442" s="38"/>
      <c r="Y442" s="38"/>
      <c r="Z442" s="38"/>
    </row>
    <row r="443" ht="12.75" customHeight="1">
      <c r="A443" s="38"/>
      <c r="B443" s="260"/>
      <c r="C443" s="343"/>
      <c r="D443" s="337"/>
      <c r="E443" s="344"/>
      <c r="F443" s="344"/>
      <c r="G443" s="344"/>
      <c r="H443" s="345"/>
      <c r="I443" s="268"/>
      <c r="J443" s="268"/>
      <c r="K443" s="268"/>
      <c r="L443" s="267" t="str">
        <f>IF(H443&lt;&gt;"",VLOOKUP(H443,CTA,5,0),IF(I443&lt;&gt;"",VLOOKUP(I443,SUB,4,0),IF(J443&lt;&gt;"",VLOOKUP(J443,DIV,3,0),IF(K443&lt;&gt;"",VLOOKUP(K443,SUBDIV,2,0),""))))</f>
        <v/>
      </c>
      <c r="M443" s="322"/>
      <c r="N443" s="322"/>
      <c r="O443" s="322"/>
      <c r="P443" s="346"/>
      <c r="Q443" s="346"/>
      <c r="R443" s="38"/>
      <c r="S443" s="38"/>
      <c r="T443" s="38"/>
      <c r="U443" s="38"/>
      <c r="V443" s="38"/>
      <c r="W443" s="38"/>
      <c r="X443" s="38"/>
      <c r="Y443" s="38"/>
      <c r="Z443" s="38"/>
    </row>
    <row r="444" ht="12.75" customHeight="1">
      <c r="A444" s="38"/>
      <c r="B444" s="260"/>
      <c r="C444" s="343"/>
      <c r="D444" s="337"/>
      <c r="E444" s="344"/>
      <c r="F444" s="344"/>
      <c r="G444" s="344"/>
      <c r="H444" s="345"/>
      <c r="I444" s="268"/>
      <c r="J444" s="268"/>
      <c r="K444" s="268"/>
      <c r="L444" s="267" t="str">
        <f>IF(H444&lt;&gt;"",VLOOKUP(H444,CTA,5,0),IF(I444&lt;&gt;"",VLOOKUP(I444,SUB,4,0),IF(J444&lt;&gt;"",VLOOKUP(J444,DIV,3,0),IF(K444&lt;&gt;"",VLOOKUP(K444,SUBDIV,2,0),""))))</f>
        <v/>
      </c>
      <c r="M444" s="322"/>
      <c r="N444" s="322"/>
      <c r="O444" s="322"/>
      <c r="P444" s="346"/>
      <c r="Q444" s="346"/>
      <c r="R444" s="38"/>
      <c r="S444" s="38"/>
      <c r="T444" s="38"/>
      <c r="U444" s="38"/>
      <c r="V444" s="38"/>
      <c r="W444" s="38"/>
      <c r="X444" s="38"/>
      <c r="Y444" s="38"/>
      <c r="Z444" s="38"/>
    </row>
    <row r="445" ht="12.75" customHeight="1">
      <c r="A445" s="38"/>
      <c r="B445" s="260"/>
      <c r="C445" s="343"/>
      <c r="D445" s="337"/>
      <c r="E445" s="344"/>
      <c r="F445" s="344"/>
      <c r="G445" s="344"/>
      <c r="H445" s="345"/>
      <c r="I445" s="268"/>
      <c r="J445" s="268"/>
      <c r="K445" s="268"/>
      <c r="L445" s="267" t="str">
        <f>IF(H445&lt;&gt;"",VLOOKUP(H445,CTA,5,0),IF(I445&lt;&gt;"",VLOOKUP(I445,SUB,4,0),IF(J445&lt;&gt;"",VLOOKUP(J445,DIV,3,0),IF(K445&lt;&gt;"",VLOOKUP(K445,SUBDIV,2,0),""))))</f>
        <v/>
      </c>
      <c r="M445" s="322"/>
      <c r="N445" s="322"/>
      <c r="O445" s="322"/>
      <c r="P445" s="346"/>
      <c r="Q445" s="346"/>
      <c r="R445" s="38"/>
      <c r="S445" s="38"/>
      <c r="T445" s="38"/>
      <c r="U445" s="38"/>
      <c r="V445" s="38"/>
      <c r="W445" s="38"/>
      <c r="X445" s="38"/>
      <c r="Y445" s="38"/>
      <c r="Z445" s="38"/>
    </row>
    <row r="446" ht="12.75" customHeight="1">
      <c r="A446" s="38"/>
      <c r="B446" s="260"/>
      <c r="C446" s="343"/>
      <c r="D446" s="337"/>
      <c r="E446" s="344"/>
      <c r="F446" s="344"/>
      <c r="G446" s="344"/>
      <c r="H446" s="345"/>
      <c r="I446" s="268"/>
      <c r="J446" s="268"/>
      <c r="K446" s="268"/>
      <c r="L446" s="267" t="str">
        <f>IF(H446&lt;&gt;"",VLOOKUP(H446,CTA,5,0),IF(I446&lt;&gt;"",VLOOKUP(I446,SUB,4,0),IF(J446&lt;&gt;"",VLOOKUP(J446,DIV,3,0),IF(K446&lt;&gt;"",VLOOKUP(K446,SUBDIV,2,0),""))))</f>
        <v/>
      </c>
      <c r="M446" s="322"/>
      <c r="N446" s="322"/>
      <c r="O446" s="322"/>
      <c r="P446" s="346"/>
      <c r="Q446" s="346"/>
      <c r="R446" s="38"/>
      <c r="S446" s="38"/>
      <c r="T446" s="38"/>
      <c r="U446" s="38"/>
      <c r="V446" s="38"/>
      <c r="W446" s="38"/>
      <c r="X446" s="38"/>
      <c r="Y446" s="38"/>
      <c r="Z446" s="38"/>
    </row>
    <row r="447" ht="12.75" customHeight="1">
      <c r="A447" s="38"/>
      <c r="B447" s="260"/>
      <c r="C447" s="343"/>
      <c r="D447" s="337"/>
      <c r="E447" s="344"/>
      <c r="F447" s="344"/>
      <c r="G447" s="344"/>
      <c r="H447" s="345"/>
      <c r="I447" s="268"/>
      <c r="J447" s="268"/>
      <c r="K447" s="268"/>
      <c r="L447" s="267" t="str">
        <f>IF(H447&lt;&gt;"",VLOOKUP(H447,CTA,5,0),IF(I447&lt;&gt;"",VLOOKUP(I447,SUB,4,0),IF(J447&lt;&gt;"",VLOOKUP(J447,DIV,3,0),IF(K447&lt;&gt;"",VLOOKUP(K447,SUBDIV,2,0),""))))</f>
        <v/>
      </c>
      <c r="M447" s="322"/>
      <c r="N447" s="322"/>
      <c r="O447" s="322"/>
      <c r="P447" s="346"/>
      <c r="Q447" s="346"/>
      <c r="R447" s="38"/>
      <c r="S447" s="38"/>
      <c r="T447" s="38"/>
      <c r="U447" s="38"/>
      <c r="V447" s="38"/>
      <c r="W447" s="38"/>
      <c r="X447" s="38"/>
      <c r="Y447" s="38"/>
      <c r="Z447" s="38"/>
    </row>
    <row r="448" ht="12.75" customHeight="1">
      <c r="A448" s="38"/>
      <c r="B448" s="260"/>
      <c r="C448" s="343"/>
      <c r="D448" s="337"/>
      <c r="E448" s="344"/>
      <c r="F448" s="344"/>
      <c r="G448" s="344"/>
      <c r="H448" s="345"/>
      <c r="I448" s="268"/>
      <c r="J448" s="268"/>
      <c r="K448" s="268"/>
      <c r="L448" s="267" t="str">
        <f>IF(H448&lt;&gt;"",VLOOKUP(H448,CTA,5,0),IF(I448&lt;&gt;"",VLOOKUP(I448,SUB,4,0),IF(J448&lt;&gt;"",VLOOKUP(J448,DIV,3,0),IF(K448&lt;&gt;"",VLOOKUP(K448,SUBDIV,2,0),""))))</f>
        <v/>
      </c>
      <c r="M448" s="322"/>
      <c r="N448" s="322"/>
      <c r="O448" s="322"/>
      <c r="P448" s="346"/>
      <c r="Q448" s="346"/>
      <c r="R448" s="38"/>
      <c r="S448" s="38"/>
      <c r="T448" s="38"/>
      <c r="U448" s="38"/>
      <c r="V448" s="38"/>
      <c r="W448" s="38"/>
      <c r="X448" s="38"/>
      <c r="Y448" s="38"/>
      <c r="Z448" s="38"/>
    </row>
    <row r="449" ht="12.75" customHeight="1">
      <c r="A449" s="38"/>
      <c r="B449" s="260"/>
      <c r="C449" s="343"/>
      <c r="D449" s="337"/>
      <c r="E449" s="344"/>
      <c r="F449" s="344"/>
      <c r="G449" s="344"/>
      <c r="H449" s="345"/>
      <c r="I449" s="268"/>
      <c r="J449" s="268"/>
      <c r="K449" s="268"/>
      <c r="L449" s="267" t="str">
        <f>IF(H449&lt;&gt;"",VLOOKUP(H449,CTA,5,0),IF(I449&lt;&gt;"",VLOOKUP(I449,SUB,4,0),IF(J449&lt;&gt;"",VLOOKUP(J449,DIV,3,0),IF(K449&lt;&gt;"",VLOOKUP(K449,SUBDIV,2,0),""))))</f>
        <v/>
      </c>
      <c r="M449" s="322"/>
      <c r="N449" s="322"/>
      <c r="O449" s="322"/>
      <c r="P449" s="346"/>
      <c r="Q449" s="346"/>
      <c r="R449" s="38"/>
      <c r="S449" s="38"/>
      <c r="T449" s="38"/>
      <c r="U449" s="38"/>
      <c r="V449" s="38"/>
      <c r="W449" s="38"/>
      <c r="X449" s="38"/>
      <c r="Y449" s="38"/>
      <c r="Z449" s="38"/>
    </row>
    <row r="450" ht="12.75" customHeight="1">
      <c r="A450" s="38"/>
      <c r="B450" s="260"/>
      <c r="C450" s="343"/>
      <c r="D450" s="337"/>
      <c r="E450" s="344"/>
      <c r="F450" s="344"/>
      <c r="G450" s="344"/>
      <c r="H450" s="345"/>
      <c r="I450" s="268"/>
      <c r="J450" s="268"/>
      <c r="K450" s="268"/>
      <c r="L450" s="267" t="str">
        <f>IF(H450&lt;&gt;"",VLOOKUP(H450,CTA,5,0),IF(I450&lt;&gt;"",VLOOKUP(I450,SUB,4,0),IF(J450&lt;&gt;"",VLOOKUP(J450,DIV,3,0),IF(K450&lt;&gt;"",VLOOKUP(K450,SUBDIV,2,0),""))))</f>
        <v/>
      </c>
      <c r="M450" s="322"/>
      <c r="N450" s="322"/>
      <c r="O450" s="322"/>
      <c r="P450" s="346"/>
      <c r="Q450" s="346"/>
      <c r="R450" s="38"/>
      <c r="S450" s="38"/>
      <c r="T450" s="38"/>
      <c r="U450" s="38"/>
      <c r="V450" s="38"/>
      <c r="W450" s="38"/>
      <c r="X450" s="38"/>
      <c r="Y450" s="38"/>
      <c r="Z450" s="38"/>
    </row>
    <row r="451" ht="12.75" customHeight="1">
      <c r="A451" s="38"/>
      <c r="B451" s="260"/>
      <c r="C451" s="343"/>
      <c r="D451" s="337"/>
      <c r="E451" s="344"/>
      <c r="F451" s="344"/>
      <c r="G451" s="344"/>
      <c r="H451" s="345"/>
      <c r="I451" s="268"/>
      <c r="J451" s="268"/>
      <c r="K451" s="268"/>
      <c r="L451" s="267" t="str">
        <f>IF(H451&lt;&gt;"",VLOOKUP(H451,CTA,5,0),IF(I451&lt;&gt;"",VLOOKUP(I451,SUB,4,0),IF(J451&lt;&gt;"",VLOOKUP(J451,DIV,3,0),IF(K451&lt;&gt;"",VLOOKUP(K451,SUBDIV,2,0),""))))</f>
        <v/>
      </c>
      <c r="M451" s="322"/>
      <c r="N451" s="322"/>
      <c r="O451" s="322"/>
      <c r="P451" s="346"/>
      <c r="Q451" s="346"/>
      <c r="R451" s="38"/>
      <c r="S451" s="38"/>
      <c r="T451" s="38"/>
      <c r="U451" s="38"/>
      <c r="V451" s="38"/>
      <c r="W451" s="38"/>
      <c r="X451" s="38"/>
      <c r="Y451" s="38"/>
      <c r="Z451" s="38"/>
    </row>
    <row r="452" ht="12.75" customHeight="1">
      <c r="A452" s="38"/>
      <c r="B452" s="260"/>
      <c r="C452" s="343"/>
      <c r="D452" s="337"/>
      <c r="E452" s="344"/>
      <c r="F452" s="344"/>
      <c r="G452" s="344"/>
      <c r="H452" s="345"/>
      <c r="I452" s="268"/>
      <c r="J452" s="268"/>
      <c r="K452" s="268"/>
      <c r="L452" s="267" t="str">
        <f>IF(H452&lt;&gt;"",VLOOKUP(H452,CTA,5,0),IF(I452&lt;&gt;"",VLOOKUP(I452,SUB,4,0),IF(J452&lt;&gt;"",VLOOKUP(J452,DIV,3,0),IF(K452&lt;&gt;"",VLOOKUP(K452,SUBDIV,2,0),""))))</f>
        <v/>
      </c>
      <c r="M452" s="322"/>
      <c r="N452" s="322"/>
      <c r="O452" s="322"/>
      <c r="P452" s="346"/>
      <c r="Q452" s="346"/>
      <c r="R452" s="38"/>
      <c r="S452" s="38"/>
      <c r="T452" s="38"/>
      <c r="U452" s="38"/>
      <c r="V452" s="38"/>
      <c r="W452" s="38"/>
      <c r="X452" s="38"/>
      <c r="Y452" s="38"/>
      <c r="Z452" s="38"/>
    </row>
    <row r="453" ht="12.75" customHeight="1">
      <c r="A453" s="38"/>
      <c r="B453" s="260"/>
      <c r="C453" s="343"/>
      <c r="D453" s="337"/>
      <c r="E453" s="344"/>
      <c r="F453" s="344"/>
      <c r="G453" s="344"/>
      <c r="H453" s="345"/>
      <c r="I453" s="268"/>
      <c r="J453" s="268"/>
      <c r="K453" s="268"/>
      <c r="L453" s="267" t="str">
        <f>IF(H453&lt;&gt;"",VLOOKUP(H453,CTA,5,0),IF(I453&lt;&gt;"",VLOOKUP(I453,SUB,4,0),IF(J453&lt;&gt;"",VLOOKUP(J453,DIV,3,0),IF(K453&lt;&gt;"",VLOOKUP(K453,SUBDIV,2,0),""))))</f>
        <v/>
      </c>
      <c r="M453" s="322"/>
      <c r="N453" s="322"/>
      <c r="O453" s="322"/>
      <c r="P453" s="346"/>
      <c r="Q453" s="346"/>
      <c r="R453" s="38"/>
      <c r="S453" s="38"/>
      <c r="T453" s="38"/>
      <c r="U453" s="38"/>
      <c r="V453" s="38"/>
      <c r="W453" s="38"/>
      <c r="X453" s="38"/>
      <c r="Y453" s="38"/>
      <c r="Z453" s="38"/>
    </row>
    <row r="454" ht="12.75" customHeight="1">
      <c r="A454" s="38"/>
      <c r="B454" s="260"/>
      <c r="C454" s="343"/>
      <c r="D454" s="337"/>
      <c r="E454" s="344"/>
      <c r="F454" s="344"/>
      <c r="G454" s="344"/>
      <c r="H454" s="345"/>
      <c r="I454" s="268"/>
      <c r="J454" s="268"/>
      <c r="K454" s="268"/>
      <c r="L454" s="267" t="str">
        <f>IF(H454&lt;&gt;"",VLOOKUP(H454,CTA,5,0),IF(I454&lt;&gt;"",VLOOKUP(I454,SUB,4,0),IF(J454&lt;&gt;"",VLOOKUP(J454,DIV,3,0),IF(K454&lt;&gt;"",VLOOKUP(K454,SUBDIV,2,0),""))))</f>
        <v/>
      </c>
      <c r="M454" s="322"/>
      <c r="N454" s="322"/>
      <c r="O454" s="322"/>
      <c r="P454" s="346"/>
      <c r="Q454" s="346"/>
      <c r="R454" s="38"/>
      <c r="S454" s="38"/>
      <c r="T454" s="38"/>
      <c r="U454" s="38"/>
      <c r="V454" s="38"/>
      <c r="W454" s="38"/>
      <c r="X454" s="38"/>
      <c r="Y454" s="38"/>
      <c r="Z454" s="38"/>
    </row>
    <row r="455" ht="12.75" customHeight="1">
      <c r="A455" s="38"/>
      <c r="B455" s="260"/>
      <c r="C455" s="343"/>
      <c r="D455" s="337"/>
      <c r="E455" s="344"/>
      <c r="F455" s="344"/>
      <c r="G455" s="344"/>
      <c r="H455" s="345"/>
      <c r="I455" s="268"/>
      <c r="J455" s="268"/>
      <c r="K455" s="268"/>
      <c r="L455" s="267" t="str">
        <f>IF(H455&lt;&gt;"",VLOOKUP(H455,CTA,5,0),IF(I455&lt;&gt;"",VLOOKUP(I455,SUB,4,0),IF(J455&lt;&gt;"",VLOOKUP(J455,DIV,3,0),IF(K455&lt;&gt;"",VLOOKUP(K455,SUBDIV,2,0),""))))</f>
        <v/>
      </c>
      <c r="M455" s="322"/>
      <c r="N455" s="322"/>
      <c r="O455" s="322"/>
      <c r="P455" s="346"/>
      <c r="Q455" s="346"/>
      <c r="R455" s="38"/>
      <c r="S455" s="38"/>
      <c r="T455" s="38"/>
      <c r="U455" s="38"/>
      <c r="V455" s="38"/>
      <c r="W455" s="38"/>
      <c r="X455" s="38"/>
      <c r="Y455" s="38"/>
      <c r="Z455" s="38"/>
    </row>
    <row r="456" ht="12.75" customHeight="1">
      <c r="A456" s="38"/>
      <c r="B456" s="260"/>
      <c r="C456" s="343"/>
      <c r="D456" s="337"/>
      <c r="E456" s="344"/>
      <c r="F456" s="344"/>
      <c r="G456" s="344"/>
      <c r="H456" s="345"/>
      <c r="I456" s="268"/>
      <c r="J456" s="268"/>
      <c r="K456" s="268"/>
      <c r="L456" s="267" t="str">
        <f>IF(H456&lt;&gt;"",VLOOKUP(H456,CTA,5,0),IF(I456&lt;&gt;"",VLOOKUP(I456,SUB,4,0),IF(J456&lt;&gt;"",VLOOKUP(J456,DIV,3,0),IF(K456&lt;&gt;"",VLOOKUP(K456,SUBDIV,2,0),""))))</f>
        <v/>
      </c>
      <c r="M456" s="322"/>
      <c r="N456" s="322"/>
      <c r="O456" s="322"/>
      <c r="P456" s="346"/>
      <c r="Q456" s="346"/>
      <c r="R456" s="38"/>
      <c r="S456" s="38"/>
      <c r="T456" s="38"/>
      <c r="U456" s="38"/>
      <c r="V456" s="38"/>
      <c r="W456" s="38"/>
      <c r="X456" s="38"/>
      <c r="Y456" s="38"/>
      <c r="Z456" s="38"/>
    </row>
    <row r="457" ht="12.75" customHeight="1">
      <c r="A457" s="38"/>
      <c r="B457" s="260"/>
      <c r="C457" s="343"/>
      <c r="D457" s="337"/>
      <c r="E457" s="344"/>
      <c r="F457" s="344"/>
      <c r="G457" s="344"/>
      <c r="H457" s="345"/>
      <c r="I457" s="268"/>
      <c r="J457" s="268"/>
      <c r="K457" s="268"/>
      <c r="L457" s="267" t="str">
        <f>IF(H457&lt;&gt;"",VLOOKUP(H457,CTA,5,0),IF(I457&lt;&gt;"",VLOOKUP(I457,SUB,4,0),IF(J457&lt;&gt;"",VLOOKUP(J457,DIV,3,0),IF(K457&lt;&gt;"",VLOOKUP(K457,SUBDIV,2,0),""))))</f>
        <v/>
      </c>
      <c r="M457" s="322"/>
      <c r="N457" s="322"/>
      <c r="O457" s="322"/>
      <c r="P457" s="346"/>
      <c r="Q457" s="346"/>
      <c r="R457" s="38"/>
      <c r="S457" s="38"/>
      <c r="T457" s="38"/>
      <c r="U457" s="38"/>
      <c r="V457" s="38"/>
      <c r="W457" s="38"/>
      <c r="X457" s="38"/>
      <c r="Y457" s="38"/>
      <c r="Z457" s="38"/>
    </row>
    <row r="458" ht="12.75" customHeight="1">
      <c r="A458" s="38"/>
      <c r="B458" s="260"/>
      <c r="C458" s="343"/>
      <c r="D458" s="337"/>
      <c r="E458" s="344"/>
      <c r="F458" s="344"/>
      <c r="G458" s="344"/>
      <c r="H458" s="345"/>
      <c r="I458" s="268"/>
      <c r="J458" s="268"/>
      <c r="K458" s="268"/>
      <c r="L458" s="267" t="str">
        <f>IF(H458&lt;&gt;"",VLOOKUP(H458,CTA,5,0),IF(I458&lt;&gt;"",VLOOKUP(I458,SUB,4,0),IF(J458&lt;&gt;"",VLOOKUP(J458,DIV,3,0),IF(K458&lt;&gt;"",VLOOKUP(K458,SUBDIV,2,0),""))))</f>
        <v/>
      </c>
      <c r="M458" s="322"/>
      <c r="N458" s="322"/>
      <c r="O458" s="322"/>
      <c r="P458" s="346"/>
      <c r="Q458" s="346"/>
      <c r="R458" s="38"/>
      <c r="S458" s="38"/>
      <c r="T458" s="38"/>
      <c r="U458" s="38"/>
      <c r="V458" s="38"/>
      <c r="W458" s="38"/>
      <c r="X458" s="38"/>
      <c r="Y458" s="38"/>
      <c r="Z458" s="38"/>
    </row>
    <row r="459" ht="12.75" customHeight="1">
      <c r="A459" s="38"/>
      <c r="B459" s="260"/>
      <c r="C459" s="343"/>
      <c r="D459" s="337"/>
      <c r="E459" s="344"/>
      <c r="F459" s="344"/>
      <c r="G459" s="344"/>
      <c r="H459" s="345"/>
      <c r="I459" s="268"/>
      <c r="J459" s="268"/>
      <c r="K459" s="268"/>
      <c r="L459" s="267" t="str">
        <f>IF(H459&lt;&gt;"",VLOOKUP(H459,CTA,5,0),IF(I459&lt;&gt;"",VLOOKUP(I459,SUB,4,0),IF(J459&lt;&gt;"",VLOOKUP(J459,DIV,3,0),IF(K459&lt;&gt;"",VLOOKUP(K459,SUBDIV,2,0),""))))</f>
        <v/>
      </c>
      <c r="M459" s="322"/>
      <c r="N459" s="322"/>
      <c r="O459" s="322"/>
      <c r="P459" s="346"/>
      <c r="Q459" s="346"/>
      <c r="R459" s="38"/>
      <c r="S459" s="38"/>
      <c r="T459" s="38"/>
      <c r="U459" s="38"/>
      <c r="V459" s="38"/>
      <c r="W459" s="38"/>
      <c r="X459" s="38"/>
      <c r="Y459" s="38"/>
      <c r="Z459" s="38"/>
    </row>
    <row r="460" ht="12.75" customHeight="1">
      <c r="A460" s="38"/>
      <c r="B460" s="260"/>
      <c r="C460" s="343"/>
      <c r="D460" s="337"/>
      <c r="E460" s="344"/>
      <c r="F460" s="344"/>
      <c r="G460" s="344"/>
      <c r="H460" s="345"/>
      <c r="I460" s="268"/>
      <c r="J460" s="268"/>
      <c r="K460" s="268"/>
      <c r="L460" s="267" t="str">
        <f>IF(H460&lt;&gt;"",VLOOKUP(H460,CTA,5,0),IF(I460&lt;&gt;"",VLOOKUP(I460,SUB,4,0),IF(J460&lt;&gt;"",VLOOKUP(J460,DIV,3,0),IF(K460&lt;&gt;"",VLOOKUP(K460,SUBDIV,2,0),""))))</f>
        <v/>
      </c>
      <c r="M460" s="322"/>
      <c r="N460" s="322"/>
      <c r="O460" s="322"/>
      <c r="P460" s="346"/>
      <c r="Q460" s="346"/>
      <c r="R460" s="38"/>
      <c r="S460" s="38"/>
      <c r="T460" s="38"/>
      <c r="U460" s="38"/>
      <c r="V460" s="38"/>
      <c r="W460" s="38"/>
      <c r="X460" s="38"/>
      <c r="Y460" s="38"/>
      <c r="Z460" s="38"/>
    </row>
    <row r="461" ht="12.75" customHeight="1">
      <c r="A461" s="38"/>
      <c r="B461" s="260"/>
      <c r="C461" s="343"/>
      <c r="D461" s="337"/>
      <c r="E461" s="344"/>
      <c r="F461" s="344"/>
      <c r="G461" s="344"/>
      <c r="H461" s="345"/>
      <c r="I461" s="268"/>
      <c r="J461" s="268"/>
      <c r="K461" s="268"/>
      <c r="L461" s="267" t="str">
        <f>IF(H461&lt;&gt;"",VLOOKUP(H461,CTA,5,0),IF(I461&lt;&gt;"",VLOOKUP(I461,SUB,4,0),IF(J461&lt;&gt;"",VLOOKUP(J461,DIV,3,0),IF(K461&lt;&gt;"",VLOOKUP(K461,SUBDIV,2,0),""))))</f>
        <v/>
      </c>
      <c r="M461" s="322"/>
      <c r="N461" s="322"/>
      <c r="O461" s="322"/>
      <c r="P461" s="346"/>
      <c r="Q461" s="346"/>
      <c r="R461" s="38"/>
      <c r="S461" s="38"/>
      <c r="T461" s="38"/>
      <c r="U461" s="38"/>
      <c r="V461" s="38"/>
      <c r="W461" s="38"/>
      <c r="X461" s="38"/>
      <c r="Y461" s="38"/>
      <c r="Z461" s="38"/>
    </row>
    <row r="462" ht="12.75" customHeight="1">
      <c r="A462" s="38"/>
      <c r="B462" s="260"/>
      <c r="C462" s="343"/>
      <c r="D462" s="337"/>
      <c r="E462" s="344"/>
      <c r="F462" s="344"/>
      <c r="G462" s="344"/>
      <c r="H462" s="345"/>
      <c r="I462" s="268"/>
      <c r="J462" s="268"/>
      <c r="K462" s="268"/>
      <c r="L462" s="267" t="str">
        <f>IF(H462&lt;&gt;"",VLOOKUP(H462,CTA,5,0),IF(I462&lt;&gt;"",VLOOKUP(I462,SUB,4,0),IF(J462&lt;&gt;"",VLOOKUP(J462,DIV,3,0),IF(K462&lt;&gt;"",VLOOKUP(K462,SUBDIV,2,0),""))))</f>
        <v/>
      </c>
      <c r="M462" s="322"/>
      <c r="N462" s="322"/>
      <c r="O462" s="322"/>
      <c r="P462" s="346"/>
      <c r="Q462" s="346"/>
      <c r="R462" s="38"/>
      <c r="S462" s="38"/>
      <c r="T462" s="38"/>
      <c r="U462" s="38"/>
      <c r="V462" s="38"/>
      <c r="W462" s="38"/>
      <c r="X462" s="38"/>
      <c r="Y462" s="38"/>
      <c r="Z462" s="38"/>
    </row>
    <row r="463" ht="12.75" customHeight="1">
      <c r="A463" s="38"/>
      <c r="B463" s="260"/>
      <c r="C463" s="343"/>
      <c r="D463" s="337"/>
      <c r="E463" s="344"/>
      <c r="F463" s="344"/>
      <c r="G463" s="344"/>
      <c r="H463" s="345"/>
      <c r="I463" s="268"/>
      <c r="J463" s="268"/>
      <c r="K463" s="268"/>
      <c r="L463" s="267" t="str">
        <f>IF(H463&lt;&gt;"",VLOOKUP(H463,CTA,5,0),IF(I463&lt;&gt;"",VLOOKUP(I463,SUB,4,0),IF(J463&lt;&gt;"",VLOOKUP(J463,DIV,3,0),IF(K463&lt;&gt;"",VLOOKUP(K463,SUBDIV,2,0),""))))</f>
        <v/>
      </c>
      <c r="M463" s="322"/>
      <c r="N463" s="322"/>
      <c r="O463" s="322"/>
      <c r="P463" s="346"/>
      <c r="Q463" s="346"/>
      <c r="R463" s="38"/>
      <c r="S463" s="38"/>
      <c r="T463" s="38"/>
      <c r="U463" s="38"/>
      <c r="V463" s="38"/>
      <c r="W463" s="38"/>
      <c r="X463" s="38"/>
      <c r="Y463" s="38"/>
      <c r="Z463" s="38"/>
    </row>
    <row r="464" ht="12.75" customHeight="1">
      <c r="A464" s="38"/>
      <c r="B464" s="260"/>
      <c r="C464" s="343"/>
      <c r="D464" s="337"/>
      <c r="E464" s="344"/>
      <c r="F464" s="344"/>
      <c r="G464" s="344"/>
      <c r="H464" s="345"/>
      <c r="I464" s="268"/>
      <c r="J464" s="268"/>
      <c r="K464" s="268"/>
      <c r="L464" s="267" t="str">
        <f>IF(H464&lt;&gt;"",VLOOKUP(H464,CTA,5,0),IF(I464&lt;&gt;"",VLOOKUP(I464,SUB,4,0),IF(J464&lt;&gt;"",VLOOKUP(J464,DIV,3,0),IF(K464&lt;&gt;"",VLOOKUP(K464,SUBDIV,2,0),""))))</f>
        <v/>
      </c>
      <c r="M464" s="322"/>
      <c r="N464" s="322"/>
      <c r="O464" s="322"/>
      <c r="P464" s="346"/>
      <c r="Q464" s="346"/>
      <c r="R464" s="38"/>
      <c r="S464" s="38"/>
      <c r="T464" s="38"/>
      <c r="U464" s="38"/>
      <c r="V464" s="38"/>
      <c r="W464" s="38"/>
      <c r="X464" s="38"/>
      <c r="Y464" s="38"/>
      <c r="Z464" s="38"/>
    </row>
    <row r="465" ht="12.75" customHeight="1">
      <c r="A465" s="38"/>
      <c r="B465" s="260"/>
      <c r="C465" s="343"/>
      <c r="D465" s="337"/>
      <c r="E465" s="344"/>
      <c r="F465" s="344"/>
      <c r="G465" s="344"/>
      <c r="H465" s="345"/>
      <c r="I465" s="268"/>
      <c r="J465" s="268"/>
      <c r="K465" s="268"/>
      <c r="L465" s="267" t="str">
        <f>IF(H465&lt;&gt;"",VLOOKUP(H465,CTA,5,0),IF(I465&lt;&gt;"",VLOOKUP(I465,SUB,4,0),IF(J465&lt;&gt;"",VLOOKUP(J465,DIV,3,0),IF(K465&lt;&gt;"",VLOOKUP(K465,SUBDIV,2,0),""))))</f>
        <v/>
      </c>
      <c r="M465" s="322"/>
      <c r="N465" s="322"/>
      <c r="O465" s="322"/>
      <c r="P465" s="346"/>
      <c r="Q465" s="346"/>
      <c r="R465" s="38"/>
      <c r="S465" s="38"/>
      <c r="T465" s="38"/>
      <c r="U465" s="38"/>
      <c r="V465" s="38"/>
      <c r="W465" s="38"/>
      <c r="X465" s="38"/>
      <c r="Y465" s="38"/>
      <c r="Z465" s="38"/>
    </row>
    <row r="466" ht="12.75" customHeight="1">
      <c r="A466" s="38"/>
      <c r="B466" s="260"/>
      <c r="C466" s="343"/>
      <c r="D466" s="337"/>
      <c r="E466" s="344"/>
      <c r="F466" s="344"/>
      <c r="G466" s="344"/>
      <c r="H466" s="345"/>
      <c r="I466" s="268"/>
      <c r="J466" s="268"/>
      <c r="K466" s="268"/>
      <c r="L466" s="267" t="str">
        <f>IF(H466&lt;&gt;"",VLOOKUP(H466,CTA,5,0),IF(I466&lt;&gt;"",VLOOKUP(I466,SUB,4,0),IF(J466&lt;&gt;"",VLOOKUP(J466,DIV,3,0),IF(K466&lt;&gt;"",VLOOKUP(K466,SUBDIV,2,0),""))))</f>
        <v/>
      </c>
      <c r="M466" s="322"/>
      <c r="N466" s="322"/>
      <c r="O466" s="322"/>
      <c r="P466" s="346"/>
      <c r="Q466" s="346"/>
      <c r="R466" s="38"/>
      <c r="S466" s="38"/>
      <c r="T466" s="38"/>
      <c r="U466" s="38"/>
      <c r="V466" s="38"/>
      <c r="W466" s="38"/>
      <c r="X466" s="38"/>
      <c r="Y466" s="38"/>
      <c r="Z466" s="38"/>
    </row>
    <row r="467" ht="12.75" customHeight="1">
      <c r="A467" s="38"/>
      <c r="B467" s="260"/>
      <c r="C467" s="343"/>
      <c r="D467" s="337"/>
      <c r="E467" s="344"/>
      <c r="F467" s="344"/>
      <c r="G467" s="344"/>
      <c r="H467" s="345"/>
      <c r="I467" s="268"/>
      <c r="J467" s="268"/>
      <c r="K467" s="268"/>
      <c r="L467" s="267" t="str">
        <f>IF(H467&lt;&gt;"",VLOOKUP(H467,CTA,5,0),IF(I467&lt;&gt;"",VLOOKUP(I467,SUB,4,0),IF(J467&lt;&gt;"",VLOOKUP(J467,DIV,3,0),IF(K467&lt;&gt;"",VLOOKUP(K467,SUBDIV,2,0),""))))</f>
        <v/>
      </c>
      <c r="M467" s="322"/>
      <c r="N467" s="322"/>
      <c r="O467" s="322"/>
      <c r="P467" s="346"/>
      <c r="Q467" s="346"/>
      <c r="R467" s="38"/>
      <c r="S467" s="38"/>
      <c r="T467" s="38"/>
      <c r="U467" s="38"/>
      <c r="V467" s="38"/>
      <c r="W467" s="38"/>
      <c r="X467" s="38"/>
      <c r="Y467" s="38"/>
      <c r="Z467" s="38"/>
    </row>
    <row r="468" ht="12.75" customHeight="1">
      <c r="A468" s="38"/>
      <c r="B468" s="260"/>
      <c r="C468" s="343"/>
      <c r="D468" s="337"/>
      <c r="E468" s="344"/>
      <c r="F468" s="344"/>
      <c r="G468" s="344"/>
      <c r="H468" s="345"/>
      <c r="I468" s="268"/>
      <c r="J468" s="268"/>
      <c r="K468" s="268"/>
      <c r="L468" s="267" t="str">
        <f>IF(H468&lt;&gt;"",VLOOKUP(H468,CTA,5,0),IF(I468&lt;&gt;"",VLOOKUP(I468,SUB,4,0),IF(J468&lt;&gt;"",VLOOKUP(J468,DIV,3,0),IF(K468&lt;&gt;"",VLOOKUP(K468,SUBDIV,2,0),""))))</f>
        <v/>
      </c>
      <c r="M468" s="322"/>
      <c r="N468" s="322"/>
      <c r="O468" s="322"/>
      <c r="P468" s="346"/>
      <c r="Q468" s="346"/>
      <c r="R468" s="38"/>
      <c r="S468" s="38"/>
      <c r="T468" s="38"/>
      <c r="U468" s="38"/>
      <c r="V468" s="38"/>
      <c r="W468" s="38"/>
      <c r="X468" s="38"/>
      <c r="Y468" s="38"/>
      <c r="Z468" s="38"/>
    </row>
    <row r="469" ht="12.75" customHeight="1">
      <c r="A469" s="38"/>
      <c r="B469" s="260"/>
      <c r="C469" s="343"/>
      <c r="D469" s="337"/>
      <c r="E469" s="344"/>
      <c r="F469" s="344"/>
      <c r="G469" s="344"/>
      <c r="H469" s="345"/>
      <c r="I469" s="268"/>
      <c r="J469" s="268"/>
      <c r="K469" s="268"/>
      <c r="L469" s="267" t="str">
        <f>IF(H469&lt;&gt;"",VLOOKUP(H469,CTA,5,0),IF(I469&lt;&gt;"",VLOOKUP(I469,SUB,4,0),IF(J469&lt;&gt;"",VLOOKUP(J469,DIV,3,0),IF(K469&lt;&gt;"",VLOOKUP(K469,SUBDIV,2,0),""))))</f>
        <v/>
      </c>
      <c r="M469" s="322"/>
      <c r="N469" s="322"/>
      <c r="O469" s="322"/>
      <c r="P469" s="346"/>
      <c r="Q469" s="346"/>
      <c r="R469" s="38"/>
      <c r="S469" s="38"/>
      <c r="T469" s="38"/>
      <c r="U469" s="38"/>
      <c r="V469" s="38"/>
      <c r="W469" s="38"/>
      <c r="X469" s="38"/>
      <c r="Y469" s="38"/>
      <c r="Z469" s="38"/>
    </row>
    <row r="470" ht="12.75" customHeight="1">
      <c r="A470" s="38"/>
      <c r="B470" s="260"/>
      <c r="C470" s="343"/>
      <c r="D470" s="337"/>
      <c r="E470" s="344"/>
      <c r="F470" s="344"/>
      <c r="G470" s="344"/>
      <c r="H470" s="345"/>
      <c r="I470" s="268"/>
      <c r="J470" s="268"/>
      <c r="K470" s="268"/>
      <c r="L470" s="267" t="str">
        <f>IF(H470&lt;&gt;"",VLOOKUP(H470,CTA,5,0),IF(I470&lt;&gt;"",VLOOKUP(I470,SUB,4,0),IF(J470&lt;&gt;"",VLOOKUP(J470,DIV,3,0),IF(K470&lt;&gt;"",VLOOKUP(K470,SUBDIV,2,0),""))))</f>
        <v/>
      </c>
      <c r="M470" s="322"/>
      <c r="N470" s="322"/>
      <c r="O470" s="322"/>
      <c r="P470" s="346"/>
      <c r="Q470" s="346"/>
      <c r="R470" s="38"/>
      <c r="S470" s="38"/>
      <c r="T470" s="38"/>
      <c r="U470" s="38"/>
      <c r="V470" s="38"/>
      <c r="W470" s="38"/>
      <c r="X470" s="38"/>
      <c r="Y470" s="38"/>
      <c r="Z470" s="38"/>
    </row>
    <row r="471" ht="12.75" customHeight="1">
      <c r="A471" s="38"/>
      <c r="B471" s="260"/>
      <c r="C471" s="343"/>
      <c r="D471" s="337"/>
      <c r="E471" s="344"/>
      <c r="F471" s="344"/>
      <c r="G471" s="344"/>
      <c r="H471" s="345"/>
      <c r="I471" s="268"/>
      <c r="J471" s="268"/>
      <c r="K471" s="268"/>
      <c r="L471" s="267" t="str">
        <f>IF(H471&lt;&gt;"",VLOOKUP(H471,CTA,5,0),IF(I471&lt;&gt;"",VLOOKUP(I471,SUB,4,0),IF(J471&lt;&gt;"",VLOOKUP(J471,DIV,3,0),IF(K471&lt;&gt;"",VLOOKUP(K471,SUBDIV,2,0),""))))</f>
        <v/>
      </c>
      <c r="M471" s="322"/>
      <c r="N471" s="322"/>
      <c r="O471" s="322"/>
      <c r="P471" s="346"/>
      <c r="Q471" s="346"/>
      <c r="R471" s="38"/>
      <c r="S471" s="38"/>
      <c r="T471" s="38"/>
      <c r="U471" s="38"/>
      <c r="V471" s="38"/>
      <c r="W471" s="38"/>
      <c r="X471" s="38"/>
      <c r="Y471" s="38"/>
      <c r="Z471" s="38"/>
    </row>
    <row r="472" ht="12.75" customHeight="1">
      <c r="A472" s="38"/>
      <c r="B472" s="260"/>
      <c r="C472" s="343"/>
      <c r="D472" s="337"/>
      <c r="E472" s="344"/>
      <c r="F472" s="344"/>
      <c r="G472" s="344"/>
      <c r="H472" s="345"/>
      <c r="I472" s="268"/>
      <c r="J472" s="268"/>
      <c r="K472" s="268"/>
      <c r="L472" s="267" t="str">
        <f>IF(H472&lt;&gt;"",VLOOKUP(H472,CTA,5,0),IF(I472&lt;&gt;"",VLOOKUP(I472,SUB,4,0),IF(J472&lt;&gt;"",VLOOKUP(J472,DIV,3,0),IF(K472&lt;&gt;"",VLOOKUP(K472,SUBDIV,2,0),""))))</f>
        <v/>
      </c>
      <c r="M472" s="322"/>
      <c r="N472" s="322"/>
      <c r="O472" s="322"/>
      <c r="P472" s="346"/>
      <c r="Q472" s="346"/>
      <c r="R472" s="38"/>
      <c r="S472" s="38"/>
      <c r="T472" s="38"/>
      <c r="U472" s="38"/>
      <c r="V472" s="38"/>
      <c r="W472" s="38"/>
      <c r="X472" s="38"/>
      <c r="Y472" s="38"/>
      <c r="Z472" s="38"/>
    </row>
    <row r="473" ht="12.75" customHeight="1">
      <c r="A473" s="38"/>
      <c r="B473" s="260"/>
      <c r="C473" s="343"/>
      <c r="D473" s="337"/>
      <c r="E473" s="344"/>
      <c r="F473" s="344"/>
      <c r="G473" s="344"/>
      <c r="H473" s="345"/>
      <c r="I473" s="268"/>
      <c r="J473" s="268"/>
      <c r="K473" s="268"/>
      <c r="L473" s="267" t="str">
        <f>IF(H473&lt;&gt;"",VLOOKUP(H473,CTA,5,0),IF(I473&lt;&gt;"",VLOOKUP(I473,SUB,4,0),IF(J473&lt;&gt;"",VLOOKUP(J473,DIV,3,0),IF(K473&lt;&gt;"",VLOOKUP(K473,SUBDIV,2,0),""))))</f>
        <v/>
      </c>
      <c r="M473" s="322"/>
      <c r="N473" s="322"/>
      <c r="O473" s="322"/>
      <c r="P473" s="346"/>
      <c r="Q473" s="346"/>
      <c r="R473" s="38"/>
      <c r="S473" s="38"/>
      <c r="T473" s="38"/>
      <c r="U473" s="38"/>
      <c r="V473" s="38"/>
      <c r="W473" s="38"/>
      <c r="X473" s="38"/>
      <c r="Y473" s="38"/>
      <c r="Z473" s="38"/>
    </row>
    <row r="474" ht="12.75" customHeight="1">
      <c r="A474" s="38"/>
      <c r="B474" s="260"/>
      <c r="C474" s="343"/>
      <c r="D474" s="337"/>
      <c r="E474" s="344"/>
      <c r="F474" s="344"/>
      <c r="G474" s="344"/>
      <c r="H474" s="345"/>
      <c r="I474" s="268"/>
      <c r="J474" s="268"/>
      <c r="K474" s="268"/>
      <c r="L474" s="267" t="str">
        <f>IF(H474&lt;&gt;"",VLOOKUP(H474,CTA,5,0),IF(I474&lt;&gt;"",VLOOKUP(I474,SUB,4,0),IF(J474&lt;&gt;"",VLOOKUP(J474,DIV,3,0),IF(K474&lt;&gt;"",VLOOKUP(K474,SUBDIV,2,0),""))))</f>
        <v/>
      </c>
      <c r="M474" s="322"/>
      <c r="N474" s="322"/>
      <c r="O474" s="322"/>
      <c r="P474" s="346"/>
      <c r="Q474" s="346"/>
      <c r="R474" s="38"/>
      <c r="S474" s="38"/>
      <c r="T474" s="38"/>
      <c r="U474" s="38"/>
      <c r="V474" s="38"/>
      <c r="W474" s="38"/>
      <c r="X474" s="38"/>
      <c r="Y474" s="38"/>
      <c r="Z474" s="38"/>
    </row>
    <row r="475" ht="12.75" customHeight="1">
      <c r="A475" s="38"/>
      <c r="B475" s="260"/>
      <c r="C475" s="343"/>
      <c r="D475" s="337"/>
      <c r="E475" s="344"/>
      <c r="F475" s="344"/>
      <c r="G475" s="344"/>
      <c r="H475" s="345"/>
      <c r="I475" s="268"/>
      <c r="J475" s="268"/>
      <c r="K475" s="268"/>
      <c r="L475" s="267" t="str">
        <f>IF(H475&lt;&gt;"",VLOOKUP(H475,CTA,5,0),IF(I475&lt;&gt;"",VLOOKUP(I475,SUB,4,0),IF(J475&lt;&gt;"",VLOOKUP(J475,DIV,3,0),IF(K475&lt;&gt;"",VLOOKUP(K475,SUBDIV,2,0),""))))</f>
        <v/>
      </c>
      <c r="M475" s="322"/>
      <c r="N475" s="322"/>
      <c r="O475" s="322"/>
      <c r="P475" s="346"/>
      <c r="Q475" s="346"/>
      <c r="R475" s="38"/>
      <c r="S475" s="38"/>
      <c r="T475" s="38"/>
      <c r="U475" s="38"/>
      <c r="V475" s="38"/>
      <c r="W475" s="38"/>
      <c r="X475" s="38"/>
      <c r="Y475" s="38"/>
      <c r="Z475" s="38"/>
    </row>
    <row r="476" ht="12.75" customHeight="1">
      <c r="A476" s="38"/>
      <c r="B476" s="260"/>
      <c r="C476" s="343"/>
      <c r="D476" s="337"/>
      <c r="E476" s="344"/>
      <c r="F476" s="344"/>
      <c r="G476" s="344"/>
      <c r="H476" s="345"/>
      <c r="I476" s="268"/>
      <c r="J476" s="268"/>
      <c r="K476" s="268"/>
      <c r="L476" s="267" t="str">
        <f>IF(H476&lt;&gt;"",VLOOKUP(H476,CTA,5,0),IF(I476&lt;&gt;"",VLOOKUP(I476,SUB,4,0),IF(J476&lt;&gt;"",VLOOKUP(J476,DIV,3,0),IF(K476&lt;&gt;"",VLOOKUP(K476,SUBDIV,2,0),""))))</f>
        <v/>
      </c>
      <c r="M476" s="322"/>
      <c r="N476" s="322"/>
      <c r="O476" s="322"/>
      <c r="P476" s="346"/>
      <c r="Q476" s="346"/>
      <c r="R476" s="38"/>
      <c r="S476" s="38"/>
      <c r="T476" s="38"/>
      <c r="U476" s="38"/>
      <c r="V476" s="38"/>
      <c r="W476" s="38"/>
      <c r="X476" s="38"/>
      <c r="Y476" s="38"/>
      <c r="Z476" s="38"/>
    </row>
    <row r="477" ht="12.75" customHeight="1">
      <c r="A477" s="38"/>
      <c r="B477" s="260"/>
      <c r="C477" s="343"/>
      <c r="D477" s="337"/>
      <c r="E477" s="344"/>
      <c r="F477" s="344"/>
      <c r="G477" s="344"/>
      <c r="H477" s="345"/>
      <c r="I477" s="268"/>
      <c r="J477" s="268"/>
      <c r="K477" s="268"/>
      <c r="L477" s="267" t="str">
        <f>IF(H477&lt;&gt;"",VLOOKUP(H477,CTA,5,0),IF(I477&lt;&gt;"",VLOOKUP(I477,SUB,4,0),IF(J477&lt;&gt;"",VLOOKUP(J477,DIV,3,0),IF(K477&lt;&gt;"",VLOOKUP(K477,SUBDIV,2,0),""))))</f>
        <v/>
      </c>
      <c r="M477" s="322"/>
      <c r="N477" s="322"/>
      <c r="O477" s="322"/>
      <c r="P477" s="346"/>
      <c r="Q477" s="346"/>
      <c r="R477" s="38"/>
      <c r="S477" s="38"/>
      <c r="T477" s="38"/>
      <c r="U477" s="38"/>
      <c r="V477" s="38"/>
      <c r="W477" s="38"/>
      <c r="X477" s="38"/>
      <c r="Y477" s="38"/>
      <c r="Z477" s="38"/>
    </row>
    <row r="478" ht="12.75" customHeight="1">
      <c r="A478" s="38"/>
      <c r="B478" s="260"/>
      <c r="C478" s="343"/>
      <c r="D478" s="337"/>
      <c r="E478" s="344"/>
      <c r="F478" s="344"/>
      <c r="G478" s="344"/>
      <c r="H478" s="345"/>
      <c r="I478" s="268"/>
      <c r="J478" s="268"/>
      <c r="K478" s="268"/>
      <c r="L478" s="267" t="str">
        <f>IF(H478&lt;&gt;"",VLOOKUP(H478,CTA,5,0),IF(I478&lt;&gt;"",VLOOKUP(I478,SUB,4,0),IF(J478&lt;&gt;"",VLOOKUP(J478,DIV,3,0),IF(K478&lt;&gt;"",VLOOKUP(K478,SUBDIV,2,0),""))))</f>
        <v/>
      </c>
      <c r="M478" s="322"/>
      <c r="N478" s="322"/>
      <c r="O478" s="322"/>
      <c r="P478" s="346"/>
      <c r="Q478" s="346"/>
      <c r="R478" s="38"/>
      <c r="S478" s="38"/>
      <c r="T478" s="38"/>
      <c r="U478" s="38"/>
      <c r="V478" s="38"/>
      <c r="W478" s="38"/>
      <c r="X478" s="38"/>
      <c r="Y478" s="38"/>
      <c r="Z478" s="38"/>
    </row>
    <row r="479" ht="12.75" customHeight="1">
      <c r="A479" s="38"/>
      <c r="B479" s="260"/>
      <c r="C479" s="343"/>
      <c r="D479" s="337"/>
      <c r="E479" s="344"/>
      <c r="F479" s="344"/>
      <c r="G479" s="344"/>
      <c r="H479" s="345"/>
      <c r="I479" s="268"/>
      <c r="J479" s="268"/>
      <c r="K479" s="268"/>
      <c r="L479" s="267" t="str">
        <f>IF(H479&lt;&gt;"",VLOOKUP(H479,CTA,5,0),IF(I479&lt;&gt;"",VLOOKUP(I479,SUB,4,0),IF(J479&lt;&gt;"",VLOOKUP(J479,DIV,3,0),IF(K479&lt;&gt;"",VLOOKUP(K479,SUBDIV,2,0),""))))</f>
        <v/>
      </c>
      <c r="M479" s="322"/>
      <c r="N479" s="322"/>
      <c r="O479" s="322"/>
      <c r="P479" s="346"/>
      <c r="Q479" s="346"/>
      <c r="R479" s="38"/>
      <c r="S479" s="38"/>
      <c r="T479" s="38"/>
      <c r="U479" s="38"/>
      <c r="V479" s="38"/>
      <c r="W479" s="38"/>
      <c r="X479" s="38"/>
      <c r="Y479" s="38"/>
      <c r="Z479" s="38"/>
    </row>
    <row r="480" ht="12.75" customHeight="1">
      <c r="A480" s="38"/>
      <c r="B480" s="260"/>
      <c r="C480" s="343"/>
      <c r="D480" s="337"/>
      <c r="E480" s="344"/>
      <c r="F480" s="344"/>
      <c r="G480" s="344"/>
      <c r="H480" s="345"/>
      <c r="I480" s="268"/>
      <c r="J480" s="268"/>
      <c r="K480" s="268"/>
      <c r="L480" s="267" t="str">
        <f>IF(H480&lt;&gt;"",VLOOKUP(H480,CTA,5,0),IF(I480&lt;&gt;"",VLOOKUP(I480,SUB,4,0),IF(J480&lt;&gt;"",VLOOKUP(J480,DIV,3,0),IF(K480&lt;&gt;"",VLOOKUP(K480,SUBDIV,2,0),""))))</f>
        <v/>
      </c>
      <c r="M480" s="322"/>
      <c r="N480" s="322"/>
      <c r="O480" s="322"/>
      <c r="P480" s="346"/>
      <c r="Q480" s="346"/>
      <c r="R480" s="38"/>
      <c r="S480" s="38"/>
      <c r="T480" s="38"/>
      <c r="U480" s="38"/>
      <c r="V480" s="38"/>
      <c r="W480" s="38"/>
      <c r="X480" s="38"/>
      <c r="Y480" s="38"/>
      <c r="Z480" s="38"/>
    </row>
    <row r="481" ht="12.75" customHeight="1">
      <c r="A481" s="38"/>
      <c r="B481" s="260"/>
      <c r="C481" s="343"/>
      <c r="D481" s="337"/>
      <c r="E481" s="344"/>
      <c r="F481" s="344"/>
      <c r="G481" s="344"/>
      <c r="H481" s="345"/>
      <c r="I481" s="268"/>
      <c r="J481" s="268"/>
      <c r="K481" s="268"/>
      <c r="L481" s="267" t="str">
        <f>IF(H481&lt;&gt;"",VLOOKUP(H481,CTA,5,0),IF(I481&lt;&gt;"",VLOOKUP(I481,SUB,4,0),IF(J481&lt;&gt;"",VLOOKUP(J481,DIV,3,0),IF(K481&lt;&gt;"",VLOOKUP(K481,SUBDIV,2,0),""))))</f>
        <v/>
      </c>
      <c r="M481" s="322"/>
      <c r="N481" s="322"/>
      <c r="O481" s="322"/>
      <c r="P481" s="346"/>
      <c r="Q481" s="346"/>
      <c r="R481" s="38"/>
      <c r="S481" s="38"/>
      <c r="T481" s="38"/>
      <c r="U481" s="38"/>
      <c r="V481" s="38"/>
      <c r="W481" s="38"/>
      <c r="X481" s="38"/>
      <c r="Y481" s="38"/>
      <c r="Z481" s="38"/>
    </row>
    <row r="482" ht="12.75" customHeight="1">
      <c r="A482" s="38"/>
      <c r="B482" s="260"/>
      <c r="C482" s="343"/>
      <c r="D482" s="337"/>
      <c r="E482" s="344"/>
      <c r="F482" s="344"/>
      <c r="G482" s="344"/>
      <c r="H482" s="345"/>
      <c r="I482" s="268"/>
      <c r="J482" s="268"/>
      <c r="K482" s="268"/>
      <c r="L482" s="267" t="str">
        <f>IF(H482&lt;&gt;"",VLOOKUP(H482,CTA,5,0),IF(I482&lt;&gt;"",VLOOKUP(I482,SUB,4,0),IF(J482&lt;&gt;"",VLOOKUP(J482,DIV,3,0),IF(K482&lt;&gt;"",VLOOKUP(K482,SUBDIV,2,0),""))))</f>
        <v/>
      </c>
      <c r="M482" s="322"/>
      <c r="N482" s="322"/>
      <c r="O482" s="322"/>
      <c r="P482" s="346"/>
      <c r="Q482" s="346"/>
      <c r="R482" s="38"/>
      <c r="S482" s="38"/>
      <c r="T482" s="38"/>
      <c r="U482" s="38"/>
      <c r="V482" s="38"/>
      <c r="W482" s="38"/>
      <c r="X482" s="38"/>
      <c r="Y482" s="38"/>
      <c r="Z482" s="38"/>
    </row>
    <row r="483" ht="12.75" customHeight="1">
      <c r="A483" s="38"/>
      <c r="B483" s="260"/>
      <c r="C483" s="343"/>
      <c r="D483" s="337"/>
      <c r="E483" s="344"/>
      <c r="F483" s="344"/>
      <c r="G483" s="344"/>
      <c r="H483" s="345"/>
      <c r="I483" s="268"/>
      <c r="J483" s="268"/>
      <c r="K483" s="268"/>
      <c r="L483" s="267" t="str">
        <f>IF(H483&lt;&gt;"",VLOOKUP(H483,CTA,5,0),IF(I483&lt;&gt;"",VLOOKUP(I483,SUB,4,0),IF(J483&lt;&gt;"",VLOOKUP(J483,DIV,3,0),IF(K483&lt;&gt;"",VLOOKUP(K483,SUBDIV,2,0),""))))</f>
        <v/>
      </c>
      <c r="M483" s="322"/>
      <c r="N483" s="322"/>
      <c r="O483" s="322"/>
      <c r="P483" s="346"/>
      <c r="Q483" s="346"/>
      <c r="R483" s="38"/>
      <c r="S483" s="38"/>
      <c r="T483" s="38"/>
      <c r="U483" s="38"/>
      <c r="V483" s="38"/>
      <c r="W483" s="38"/>
      <c r="X483" s="38"/>
      <c r="Y483" s="38"/>
      <c r="Z483" s="38"/>
    </row>
    <row r="484" ht="12.75" customHeight="1">
      <c r="A484" s="38"/>
      <c r="B484" s="260"/>
      <c r="C484" s="343"/>
      <c r="D484" s="337"/>
      <c r="E484" s="344"/>
      <c r="F484" s="344"/>
      <c r="G484" s="344"/>
      <c r="H484" s="345"/>
      <c r="I484" s="268"/>
      <c r="J484" s="268"/>
      <c r="K484" s="268"/>
      <c r="L484" s="267" t="str">
        <f>IF(H484&lt;&gt;"",VLOOKUP(H484,CTA,5,0),IF(I484&lt;&gt;"",VLOOKUP(I484,SUB,4,0),IF(J484&lt;&gt;"",VLOOKUP(J484,DIV,3,0),IF(K484&lt;&gt;"",VLOOKUP(K484,SUBDIV,2,0),""))))</f>
        <v/>
      </c>
      <c r="M484" s="322"/>
      <c r="N484" s="322"/>
      <c r="O484" s="322"/>
      <c r="P484" s="346"/>
      <c r="Q484" s="346"/>
      <c r="R484" s="38"/>
      <c r="S484" s="38"/>
      <c r="T484" s="38"/>
      <c r="U484" s="38"/>
      <c r="V484" s="38"/>
      <c r="W484" s="38"/>
      <c r="X484" s="38"/>
      <c r="Y484" s="38"/>
      <c r="Z484" s="38"/>
    </row>
    <row r="485" ht="12.75" customHeight="1">
      <c r="A485" s="38"/>
      <c r="B485" s="260"/>
      <c r="C485" s="343"/>
      <c r="D485" s="337"/>
      <c r="E485" s="344"/>
      <c r="F485" s="344"/>
      <c r="G485" s="344"/>
      <c r="H485" s="345"/>
      <c r="I485" s="268"/>
      <c r="J485" s="268"/>
      <c r="K485" s="268"/>
      <c r="L485" s="267" t="str">
        <f>IF(H485&lt;&gt;"",VLOOKUP(H485,CTA,5,0),IF(I485&lt;&gt;"",VLOOKUP(I485,SUB,4,0),IF(J485&lt;&gt;"",VLOOKUP(J485,DIV,3,0),IF(K485&lt;&gt;"",VLOOKUP(K485,SUBDIV,2,0),""))))</f>
        <v/>
      </c>
      <c r="M485" s="322"/>
      <c r="N485" s="322"/>
      <c r="O485" s="322"/>
      <c r="P485" s="346"/>
      <c r="Q485" s="346"/>
      <c r="R485" s="38"/>
      <c r="S485" s="38"/>
      <c r="T485" s="38"/>
      <c r="U485" s="38"/>
      <c r="V485" s="38"/>
      <c r="W485" s="38"/>
      <c r="X485" s="38"/>
      <c r="Y485" s="38"/>
      <c r="Z485" s="38"/>
    </row>
    <row r="486" ht="12.75" customHeight="1">
      <c r="A486" s="38"/>
      <c r="B486" s="260"/>
      <c r="C486" s="343"/>
      <c r="D486" s="337"/>
      <c r="E486" s="344"/>
      <c r="F486" s="344"/>
      <c r="G486" s="344"/>
      <c r="H486" s="345"/>
      <c r="I486" s="268"/>
      <c r="J486" s="268"/>
      <c r="K486" s="268"/>
      <c r="L486" s="267" t="str">
        <f>IF(H486&lt;&gt;"",VLOOKUP(H486,CTA,5,0),IF(I486&lt;&gt;"",VLOOKUP(I486,SUB,4,0),IF(J486&lt;&gt;"",VLOOKUP(J486,DIV,3,0),IF(K486&lt;&gt;"",VLOOKUP(K486,SUBDIV,2,0),""))))</f>
        <v/>
      </c>
      <c r="M486" s="322"/>
      <c r="N486" s="322"/>
      <c r="O486" s="322"/>
      <c r="P486" s="346"/>
      <c r="Q486" s="346"/>
      <c r="R486" s="38"/>
      <c r="S486" s="38"/>
      <c r="T486" s="38"/>
      <c r="U486" s="38"/>
      <c r="V486" s="38"/>
      <c r="W486" s="38"/>
      <c r="X486" s="38"/>
      <c r="Y486" s="38"/>
      <c r="Z486" s="38"/>
    </row>
    <row r="487" ht="12.75" customHeight="1">
      <c r="A487" s="38"/>
      <c r="B487" s="260"/>
      <c r="C487" s="343"/>
      <c r="D487" s="337"/>
      <c r="E487" s="344"/>
      <c r="F487" s="344"/>
      <c r="G487" s="344"/>
      <c r="H487" s="345"/>
      <c r="I487" s="268"/>
      <c r="J487" s="268"/>
      <c r="K487" s="268"/>
      <c r="L487" s="267" t="str">
        <f>IF(H487&lt;&gt;"",VLOOKUP(H487,CTA,5,0),IF(I487&lt;&gt;"",VLOOKUP(I487,SUB,4,0),IF(J487&lt;&gt;"",VLOOKUP(J487,DIV,3,0),IF(K487&lt;&gt;"",VLOOKUP(K487,SUBDIV,2,0),""))))</f>
        <v/>
      </c>
      <c r="M487" s="322"/>
      <c r="N487" s="322"/>
      <c r="O487" s="322"/>
      <c r="P487" s="346"/>
      <c r="Q487" s="346"/>
      <c r="R487" s="38"/>
      <c r="S487" s="38"/>
      <c r="T487" s="38"/>
      <c r="U487" s="38"/>
      <c r="V487" s="38"/>
      <c r="W487" s="38"/>
      <c r="X487" s="38"/>
      <c r="Y487" s="38"/>
      <c r="Z487" s="38"/>
    </row>
    <row r="488" ht="12.75" customHeight="1">
      <c r="A488" s="38"/>
      <c r="B488" s="260"/>
      <c r="C488" s="343"/>
      <c r="D488" s="337"/>
      <c r="E488" s="344"/>
      <c r="F488" s="344"/>
      <c r="G488" s="344"/>
      <c r="H488" s="345"/>
      <c r="I488" s="268"/>
      <c r="J488" s="268"/>
      <c r="K488" s="268"/>
      <c r="L488" s="267" t="str">
        <f>IF(H488&lt;&gt;"",VLOOKUP(H488,CTA,5,0),IF(I488&lt;&gt;"",VLOOKUP(I488,SUB,4,0),IF(J488&lt;&gt;"",VLOOKUP(J488,DIV,3,0),IF(K488&lt;&gt;"",VLOOKUP(K488,SUBDIV,2,0),""))))</f>
        <v/>
      </c>
      <c r="M488" s="322"/>
      <c r="N488" s="322"/>
      <c r="O488" s="322"/>
      <c r="P488" s="346"/>
      <c r="Q488" s="346"/>
      <c r="R488" s="38"/>
      <c r="S488" s="38"/>
      <c r="T488" s="38"/>
      <c r="U488" s="38"/>
      <c r="V488" s="38"/>
      <c r="W488" s="38"/>
      <c r="X488" s="38"/>
      <c r="Y488" s="38"/>
      <c r="Z488" s="38"/>
    </row>
    <row r="489" ht="12.75" customHeight="1">
      <c r="A489" s="38"/>
      <c r="B489" s="260"/>
      <c r="C489" s="343"/>
      <c r="D489" s="337"/>
      <c r="E489" s="344"/>
      <c r="F489" s="344"/>
      <c r="G489" s="344"/>
      <c r="H489" s="345"/>
      <c r="I489" s="268"/>
      <c r="J489" s="268"/>
      <c r="K489" s="268"/>
      <c r="L489" s="267" t="str">
        <f>IF(H489&lt;&gt;"",VLOOKUP(H489,CTA,5,0),IF(I489&lt;&gt;"",VLOOKUP(I489,SUB,4,0),IF(J489&lt;&gt;"",VLOOKUP(J489,DIV,3,0),IF(K489&lt;&gt;"",VLOOKUP(K489,SUBDIV,2,0),""))))</f>
        <v/>
      </c>
      <c r="M489" s="322"/>
      <c r="N489" s="322"/>
      <c r="O489" s="322"/>
      <c r="P489" s="346"/>
      <c r="Q489" s="346"/>
      <c r="R489" s="38"/>
      <c r="S489" s="38"/>
      <c r="T489" s="38"/>
      <c r="U489" s="38"/>
      <c r="V489" s="38"/>
      <c r="W489" s="38"/>
      <c r="X489" s="38"/>
      <c r="Y489" s="38"/>
      <c r="Z489" s="38"/>
    </row>
    <row r="490" ht="12.75" customHeight="1">
      <c r="A490" s="38"/>
      <c r="B490" s="260"/>
      <c r="C490" s="343"/>
      <c r="D490" s="337"/>
      <c r="E490" s="344"/>
      <c r="F490" s="344"/>
      <c r="G490" s="344"/>
      <c r="H490" s="345"/>
      <c r="I490" s="268"/>
      <c r="J490" s="268"/>
      <c r="K490" s="268"/>
      <c r="L490" s="267" t="str">
        <f>IF(H490&lt;&gt;"",VLOOKUP(H490,CTA,5,0),IF(I490&lt;&gt;"",VLOOKUP(I490,SUB,4,0),IF(J490&lt;&gt;"",VLOOKUP(J490,DIV,3,0),IF(K490&lt;&gt;"",VLOOKUP(K490,SUBDIV,2,0),""))))</f>
        <v/>
      </c>
      <c r="M490" s="322"/>
      <c r="N490" s="322"/>
      <c r="O490" s="322"/>
      <c r="P490" s="346"/>
      <c r="Q490" s="346"/>
      <c r="R490" s="38"/>
      <c r="S490" s="38"/>
      <c r="T490" s="38"/>
      <c r="U490" s="38"/>
      <c r="V490" s="38"/>
      <c r="W490" s="38"/>
      <c r="X490" s="38"/>
      <c r="Y490" s="38"/>
      <c r="Z490" s="38"/>
    </row>
    <row r="491" ht="12.75" customHeight="1">
      <c r="A491" s="38"/>
      <c r="B491" s="260"/>
      <c r="C491" s="343"/>
      <c r="D491" s="337"/>
      <c r="E491" s="344"/>
      <c r="F491" s="344"/>
      <c r="G491" s="344"/>
      <c r="H491" s="345"/>
      <c r="I491" s="268"/>
      <c r="J491" s="268"/>
      <c r="K491" s="268"/>
      <c r="L491" s="267" t="str">
        <f>IF(H491&lt;&gt;"",VLOOKUP(H491,CTA,5,0),IF(I491&lt;&gt;"",VLOOKUP(I491,SUB,4,0),IF(J491&lt;&gt;"",VLOOKUP(J491,DIV,3,0),IF(K491&lt;&gt;"",VLOOKUP(K491,SUBDIV,2,0),""))))</f>
        <v/>
      </c>
      <c r="M491" s="322"/>
      <c r="N491" s="322"/>
      <c r="O491" s="322"/>
      <c r="P491" s="346"/>
      <c r="Q491" s="346"/>
      <c r="R491" s="38"/>
      <c r="S491" s="38"/>
      <c r="T491" s="38"/>
      <c r="U491" s="38"/>
      <c r="V491" s="38"/>
      <c r="W491" s="38"/>
      <c r="X491" s="38"/>
      <c r="Y491" s="38"/>
      <c r="Z491" s="38"/>
    </row>
    <row r="492" ht="12.75" customHeight="1">
      <c r="A492" s="38"/>
      <c r="B492" s="260"/>
      <c r="C492" s="343"/>
      <c r="D492" s="337"/>
      <c r="E492" s="344"/>
      <c r="F492" s="344"/>
      <c r="G492" s="344"/>
      <c r="H492" s="345"/>
      <c r="I492" s="268"/>
      <c r="J492" s="268"/>
      <c r="K492" s="268"/>
      <c r="L492" s="267" t="str">
        <f>IF(H492&lt;&gt;"",VLOOKUP(H492,CTA,5,0),IF(I492&lt;&gt;"",VLOOKUP(I492,SUB,4,0),IF(J492&lt;&gt;"",VLOOKUP(J492,DIV,3,0),IF(K492&lt;&gt;"",VLOOKUP(K492,SUBDIV,2,0),""))))</f>
        <v/>
      </c>
      <c r="M492" s="322"/>
      <c r="N492" s="322"/>
      <c r="O492" s="322"/>
      <c r="P492" s="346"/>
      <c r="Q492" s="346"/>
      <c r="R492" s="38"/>
      <c r="S492" s="38"/>
      <c r="T492" s="38"/>
      <c r="U492" s="38"/>
      <c r="V492" s="38"/>
      <c r="W492" s="38"/>
      <c r="X492" s="38"/>
      <c r="Y492" s="38"/>
      <c r="Z492" s="38"/>
    </row>
    <row r="493" ht="12.75" customHeight="1">
      <c r="A493" s="38"/>
      <c r="B493" s="260"/>
      <c r="C493" s="343"/>
      <c r="D493" s="337"/>
      <c r="E493" s="344"/>
      <c r="F493" s="344"/>
      <c r="G493" s="344"/>
      <c r="H493" s="345"/>
      <c r="I493" s="268"/>
      <c r="J493" s="268"/>
      <c r="K493" s="268"/>
      <c r="L493" s="267" t="str">
        <f>IF(H493&lt;&gt;"",VLOOKUP(H493,CTA,5,0),IF(I493&lt;&gt;"",VLOOKUP(I493,SUB,4,0),IF(J493&lt;&gt;"",VLOOKUP(J493,DIV,3,0),IF(K493&lt;&gt;"",VLOOKUP(K493,SUBDIV,2,0),""))))</f>
        <v/>
      </c>
      <c r="M493" s="322"/>
      <c r="N493" s="322"/>
      <c r="O493" s="322"/>
      <c r="P493" s="346"/>
      <c r="Q493" s="346"/>
      <c r="R493" s="38"/>
      <c r="S493" s="38"/>
      <c r="T493" s="38"/>
      <c r="U493" s="38"/>
      <c r="V493" s="38"/>
      <c r="W493" s="38"/>
      <c r="X493" s="38"/>
      <c r="Y493" s="38"/>
      <c r="Z493" s="38"/>
    </row>
    <row r="494" ht="12.75" customHeight="1">
      <c r="A494" s="38"/>
      <c r="B494" s="260"/>
      <c r="C494" s="343"/>
      <c r="D494" s="337"/>
      <c r="E494" s="344"/>
      <c r="F494" s="344"/>
      <c r="G494" s="344"/>
      <c r="H494" s="345"/>
      <c r="I494" s="268"/>
      <c r="J494" s="268"/>
      <c r="K494" s="268"/>
      <c r="L494" s="267" t="str">
        <f>IF(H494&lt;&gt;"",VLOOKUP(H494,CTA,5,0),IF(I494&lt;&gt;"",VLOOKUP(I494,SUB,4,0),IF(J494&lt;&gt;"",VLOOKUP(J494,DIV,3,0),IF(K494&lt;&gt;"",VLOOKUP(K494,SUBDIV,2,0),""))))</f>
        <v/>
      </c>
      <c r="M494" s="322"/>
      <c r="N494" s="322"/>
      <c r="O494" s="322"/>
      <c r="P494" s="346"/>
      <c r="Q494" s="346"/>
      <c r="R494" s="38"/>
      <c r="S494" s="38"/>
      <c r="T494" s="38"/>
      <c r="U494" s="38"/>
      <c r="V494" s="38"/>
      <c r="W494" s="38"/>
      <c r="X494" s="38"/>
      <c r="Y494" s="38"/>
      <c r="Z494" s="38"/>
    </row>
    <row r="495" ht="12.75" customHeight="1">
      <c r="A495" s="38"/>
      <c r="B495" s="260"/>
      <c r="C495" s="343"/>
      <c r="D495" s="337"/>
      <c r="E495" s="344"/>
      <c r="F495" s="344"/>
      <c r="G495" s="344"/>
      <c r="H495" s="345"/>
      <c r="I495" s="268"/>
      <c r="J495" s="268"/>
      <c r="K495" s="268"/>
      <c r="L495" s="267" t="str">
        <f>IF(H495&lt;&gt;"",VLOOKUP(H495,CTA,5,0),IF(I495&lt;&gt;"",VLOOKUP(I495,SUB,4,0),IF(J495&lt;&gt;"",VLOOKUP(J495,DIV,3,0),IF(K495&lt;&gt;"",VLOOKUP(K495,SUBDIV,2,0),""))))</f>
        <v/>
      </c>
      <c r="M495" s="322"/>
      <c r="N495" s="322"/>
      <c r="O495" s="322"/>
      <c r="P495" s="346"/>
      <c r="Q495" s="346"/>
      <c r="R495" s="38"/>
      <c r="S495" s="38"/>
      <c r="T495" s="38"/>
      <c r="U495" s="38"/>
      <c r="V495" s="38"/>
      <c r="W495" s="38"/>
      <c r="X495" s="38"/>
      <c r="Y495" s="38"/>
      <c r="Z495" s="38"/>
    </row>
    <row r="496" ht="12.75" customHeight="1">
      <c r="A496" s="38"/>
      <c r="B496" s="260"/>
      <c r="C496" s="343"/>
      <c r="D496" s="337"/>
      <c r="E496" s="344"/>
      <c r="F496" s="344"/>
      <c r="G496" s="344"/>
      <c r="H496" s="345"/>
      <c r="I496" s="268"/>
      <c r="J496" s="268"/>
      <c r="K496" s="268"/>
      <c r="L496" s="267" t="str">
        <f>IF(H496&lt;&gt;"",VLOOKUP(H496,CTA,5,0),IF(I496&lt;&gt;"",VLOOKUP(I496,SUB,4,0),IF(J496&lt;&gt;"",VLOOKUP(J496,DIV,3,0),IF(K496&lt;&gt;"",VLOOKUP(K496,SUBDIV,2,0),""))))</f>
        <v/>
      </c>
      <c r="M496" s="322"/>
      <c r="N496" s="322"/>
      <c r="O496" s="322"/>
      <c r="P496" s="346"/>
      <c r="Q496" s="346"/>
      <c r="R496" s="38"/>
      <c r="S496" s="38"/>
      <c r="T496" s="38"/>
      <c r="U496" s="38"/>
      <c r="V496" s="38"/>
      <c r="W496" s="38"/>
      <c r="X496" s="38"/>
      <c r="Y496" s="38"/>
      <c r="Z496" s="38"/>
    </row>
    <row r="497" ht="12.75" customHeight="1">
      <c r="A497" s="38"/>
      <c r="B497" s="260"/>
      <c r="C497" s="343"/>
      <c r="D497" s="337"/>
      <c r="E497" s="344"/>
      <c r="F497" s="344"/>
      <c r="G497" s="344"/>
      <c r="H497" s="345"/>
      <c r="I497" s="268"/>
      <c r="J497" s="268"/>
      <c r="K497" s="268"/>
      <c r="L497" s="267" t="str">
        <f>IF(H497&lt;&gt;"",VLOOKUP(H497,CTA,5,0),IF(I497&lt;&gt;"",VLOOKUP(I497,SUB,4,0),IF(J497&lt;&gt;"",VLOOKUP(J497,DIV,3,0),IF(K497&lt;&gt;"",VLOOKUP(K497,SUBDIV,2,0),""))))</f>
        <v/>
      </c>
      <c r="M497" s="322"/>
      <c r="N497" s="322"/>
      <c r="O497" s="322"/>
      <c r="P497" s="346"/>
      <c r="Q497" s="346"/>
      <c r="R497" s="38"/>
      <c r="S497" s="38"/>
      <c r="T497" s="38"/>
      <c r="U497" s="38"/>
      <c r="V497" s="38"/>
      <c r="W497" s="38"/>
      <c r="X497" s="38"/>
      <c r="Y497" s="38"/>
      <c r="Z497" s="38"/>
    </row>
    <row r="498" ht="12.75" customHeight="1">
      <c r="A498" s="38"/>
      <c r="B498" s="260"/>
      <c r="C498" s="343"/>
      <c r="D498" s="337"/>
      <c r="E498" s="344"/>
      <c r="F498" s="344"/>
      <c r="G498" s="344"/>
      <c r="H498" s="345"/>
      <c r="I498" s="268"/>
      <c r="J498" s="268"/>
      <c r="K498" s="268"/>
      <c r="L498" s="267" t="str">
        <f>IF(H498&lt;&gt;"",VLOOKUP(H498,CTA,5,0),IF(I498&lt;&gt;"",VLOOKUP(I498,SUB,4,0),IF(J498&lt;&gt;"",VLOOKUP(J498,DIV,3,0),IF(K498&lt;&gt;"",VLOOKUP(K498,SUBDIV,2,0),""))))</f>
        <v/>
      </c>
      <c r="M498" s="322"/>
      <c r="N498" s="322"/>
      <c r="O498" s="322"/>
      <c r="P498" s="346"/>
      <c r="Q498" s="346"/>
      <c r="R498" s="38"/>
      <c r="S498" s="38"/>
      <c r="T498" s="38"/>
      <c r="U498" s="38"/>
      <c r="V498" s="38"/>
      <c r="W498" s="38"/>
      <c r="X498" s="38"/>
      <c r="Y498" s="38"/>
      <c r="Z498" s="38"/>
    </row>
    <row r="499" ht="12.75" customHeight="1">
      <c r="A499" s="38"/>
      <c r="B499" s="260"/>
      <c r="C499" s="343"/>
      <c r="D499" s="337"/>
      <c r="E499" s="344"/>
      <c r="F499" s="344"/>
      <c r="G499" s="344"/>
      <c r="H499" s="345"/>
      <c r="I499" s="268"/>
      <c r="J499" s="268"/>
      <c r="K499" s="268"/>
      <c r="L499" s="267" t="str">
        <f>IF(H499&lt;&gt;"",VLOOKUP(H499,CTA,5,0),IF(I499&lt;&gt;"",VLOOKUP(I499,SUB,4,0),IF(J499&lt;&gt;"",VLOOKUP(J499,DIV,3,0),IF(K499&lt;&gt;"",VLOOKUP(K499,SUBDIV,2,0),""))))</f>
        <v/>
      </c>
      <c r="M499" s="322"/>
      <c r="N499" s="322"/>
      <c r="O499" s="322"/>
      <c r="P499" s="346"/>
      <c r="Q499" s="346"/>
      <c r="R499" s="38"/>
      <c r="S499" s="38"/>
      <c r="T499" s="38"/>
      <c r="U499" s="38"/>
      <c r="V499" s="38"/>
      <c r="W499" s="38"/>
      <c r="X499" s="38"/>
      <c r="Y499" s="38"/>
      <c r="Z499" s="38"/>
    </row>
    <row r="500" ht="12.75" customHeight="1">
      <c r="A500" s="38"/>
      <c r="B500" s="260"/>
      <c r="C500" s="343"/>
      <c r="D500" s="337"/>
      <c r="E500" s="344"/>
      <c r="F500" s="344"/>
      <c r="G500" s="344"/>
      <c r="H500" s="345"/>
      <c r="I500" s="268"/>
      <c r="J500" s="268"/>
      <c r="K500" s="268"/>
      <c r="L500" s="267" t="str">
        <f>IF(H500&lt;&gt;"",VLOOKUP(H500,CTA,5,0),IF(I500&lt;&gt;"",VLOOKUP(I500,SUB,4,0),IF(J500&lt;&gt;"",VLOOKUP(J500,DIV,3,0),IF(K500&lt;&gt;"",VLOOKUP(K500,SUBDIV,2,0),""))))</f>
        <v/>
      </c>
      <c r="M500" s="322"/>
      <c r="N500" s="322"/>
      <c r="O500" s="322"/>
      <c r="P500" s="346"/>
      <c r="Q500" s="346"/>
      <c r="R500" s="38"/>
      <c r="S500" s="38"/>
      <c r="T500" s="38"/>
      <c r="U500" s="38"/>
      <c r="V500" s="38"/>
      <c r="W500" s="38"/>
      <c r="X500" s="38"/>
      <c r="Y500" s="38"/>
      <c r="Z500" s="38"/>
    </row>
    <row r="501" ht="12.75" customHeight="1">
      <c r="A501" s="38"/>
      <c r="B501" s="260"/>
      <c r="C501" s="343"/>
      <c r="D501" s="337"/>
      <c r="E501" s="344"/>
      <c r="F501" s="344"/>
      <c r="G501" s="344"/>
      <c r="H501" s="345"/>
      <c r="I501" s="268"/>
      <c r="J501" s="268"/>
      <c r="K501" s="268"/>
      <c r="L501" s="267" t="str">
        <f>IF(H501&lt;&gt;"",VLOOKUP(H501,CTA,5,0),IF(I501&lt;&gt;"",VLOOKUP(I501,SUB,4,0),IF(J501&lt;&gt;"",VLOOKUP(J501,DIV,3,0),IF(K501&lt;&gt;"",VLOOKUP(K501,SUBDIV,2,0),""))))</f>
        <v/>
      </c>
      <c r="M501" s="322"/>
      <c r="N501" s="322"/>
      <c r="O501" s="322"/>
      <c r="P501" s="346"/>
      <c r="Q501" s="346"/>
      <c r="R501" s="38"/>
      <c r="S501" s="38"/>
      <c r="T501" s="38"/>
      <c r="U501" s="38"/>
      <c r="V501" s="38"/>
      <c r="W501" s="38"/>
      <c r="X501" s="38"/>
      <c r="Y501" s="38"/>
      <c r="Z501" s="38"/>
    </row>
    <row r="502" ht="12.75" customHeight="1">
      <c r="A502" s="38"/>
      <c r="B502" s="260"/>
      <c r="C502" s="343"/>
      <c r="D502" s="337"/>
      <c r="E502" s="344"/>
      <c r="F502" s="344"/>
      <c r="G502" s="344"/>
      <c r="H502" s="345"/>
      <c r="I502" s="268"/>
      <c r="J502" s="268"/>
      <c r="K502" s="268"/>
      <c r="L502" s="267" t="str">
        <f>IF(H502&lt;&gt;"",VLOOKUP(H502,CTA,5,0),IF(I502&lt;&gt;"",VLOOKUP(I502,SUB,4,0),IF(J502&lt;&gt;"",VLOOKUP(J502,DIV,3,0),IF(K502&lt;&gt;"",VLOOKUP(K502,SUBDIV,2,0),""))))</f>
        <v/>
      </c>
      <c r="M502" s="322"/>
      <c r="N502" s="322"/>
      <c r="O502" s="322"/>
      <c r="P502" s="346"/>
      <c r="Q502" s="346"/>
      <c r="R502" s="38"/>
      <c r="S502" s="38"/>
      <c r="T502" s="38"/>
      <c r="U502" s="38"/>
      <c r="V502" s="38"/>
      <c r="W502" s="38"/>
      <c r="X502" s="38"/>
      <c r="Y502" s="38"/>
      <c r="Z502" s="38"/>
    </row>
    <row r="503" ht="12.75" customHeight="1">
      <c r="A503" s="38"/>
      <c r="B503" s="260"/>
      <c r="C503" s="343"/>
      <c r="D503" s="337"/>
      <c r="E503" s="344"/>
      <c r="F503" s="344"/>
      <c r="G503" s="344"/>
      <c r="H503" s="345"/>
      <c r="I503" s="268"/>
      <c r="J503" s="268"/>
      <c r="K503" s="268"/>
      <c r="L503" s="267" t="str">
        <f>IF(H503&lt;&gt;"",VLOOKUP(H503,CTA,5,0),IF(I503&lt;&gt;"",VLOOKUP(I503,SUB,4,0),IF(J503&lt;&gt;"",VLOOKUP(J503,DIV,3,0),IF(K503&lt;&gt;"",VLOOKUP(K503,SUBDIV,2,0),""))))</f>
        <v/>
      </c>
      <c r="M503" s="322"/>
      <c r="N503" s="322"/>
      <c r="O503" s="322"/>
      <c r="P503" s="346"/>
      <c r="Q503" s="346"/>
      <c r="R503" s="38"/>
      <c r="S503" s="38"/>
      <c r="T503" s="38"/>
      <c r="U503" s="38"/>
      <c r="V503" s="38"/>
      <c r="W503" s="38"/>
      <c r="X503" s="38"/>
      <c r="Y503" s="38"/>
      <c r="Z503" s="38"/>
    </row>
    <row r="504" ht="12.75" customHeight="1">
      <c r="A504" s="38"/>
      <c r="B504" s="260"/>
      <c r="C504" s="343"/>
      <c r="D504" s="337"/>
      <c r="E504" s="344"/>
      <c r="F504" s="344"/>
      <c r="G504" s="344"/>
      <c r="H504" s="345"/>
      <c r="I504" s="268"/>
      <c r="J504" s="268"/>
      <c r="K504" s="268"/>
      <c r="L504" s="267" t="str">
        <f>IF(H504&lt;&gt;"",VLOOKUP(H504,CTA,5,0),IF(I504&lt;&gt;"",VLOOKUP(I504,SUB,4,0),IF(J504&lt;&gt;"",VLOOKUP(J504,DIV,3,0),IF(K504&lt;&gt;"",VLOOKUP(K504,SUBDIV,2,0),""))))</f>
        <v/>
      </c>
      <c r="M504" s="322"/>
      <c r="N504" s="322"/>
      <c r="O504" s="322"/>
      <c r="P504" s="346"/>
      <c r="Q504" s="346"/>
      <c r="R504" s="38"/>
      <c r="S504" s="38"/>
      <c r="T504" s="38"/>
      <c r="U504" s="38"/>
      <c r="V504" s="38"/>
      <c r="W504" s="38"/>
      <c r="X504" s="38"/>
      <c r="Y504" s="38"/>
      <c r="Z504" s="38"/>
    </row>
    <row r="505" ht="12.75" customHeight="1">
      <c r="A505" s="38"/>
      <c r="B505" s="260"/>
      <c r="C505" s="343"/>
      <c r="D505" s="337"/>
      <c r="E505" s="344"/>
      <c r="F505" s="344"/>
      <c r="G505" s="344"/>
      <c r="H505" s="345"/>
      <c r="I505" s="268"/>
      <c r="J505" s="268"/>
      <c r="K505" s="268"/>
      <c r="L505" s="267" t="str">
        <f>IF(H505&lt;&gt;"",VLOOKUP(H505,CTA,5,0),IF(I505&lt;&gt;"",VLOOKUP(I505,SUB,4,0),IF(J505&lt;&gt;"",VLOOKUP(J505,DIV,3,0),IF(K505&lt;&gt;"",VLOOKUP(K505,SUBDIV,2,0),""))))</f>
        <v/>
      </c>
      <c r="M505" s="322"/>
      <c r="N505" s="322"/>
      <c r="O505" s="322"/>
      <c r="P505" s="346"/>
      <c r="Q505" s="346"/>
      <c r="R505" s="38"/>
      <c r="S505" s="38"/>
      <c r="T505" s="38"/>
      <c r="U505" s="38"/>
      <c r="V505" s="38"/>
      <c r="W505" s="38"/>
      <c r="X505" s="38"/>
      <c r="Y505" s="38"/>
      <c r="Z505" s="38"/>
    </row>
    <row r="506" ht="12.75" customHeight="1">
      <c r="A506" s="38"/>
      <c r="B506" s="260"/>
      <c r="C506" s="343"/>
      <c r="D506" s="337"/>
      <c r="E506" s="344"/>
      <c r="F506" s="344"/>
      <c r="G506" s="344"/>
      <c r="H506" s="345"/>
      <c r="I506" s="268"/>
      <c r="J506" s="268"/>
      <c r="K506" s="268"/>
      <c r="L506" s="267" t="str">
        <f>IF(H506&lt;&gt;"",VLOOKUP(H506,CTA,5,0),IF(I506&lt;&gt;"",VLOOKUP(I506,SUB,4,0),IF(J506&lt;&gt;"",VLOOKUP(J506,DIV,3,0),IF(K506&lt;&gt;"",VLOOKUP(K506,SUBDIV,2,0),""))))</f>
        <v/>
      </c>
      <c r="M506" s="322"/>
      <c r="N506" s="322"/>
      <c r="O506" s="322"/>
      <c r="P506" s="346"/>
      <c r="Q506" s="346"/>
      <c r="R506" s="38"/>
      <c r="S506" s="38"/>
      <c r="T506" s="38"/>
      <c r="U506" s="38"/>
      <c r="V506" s="38"/>
      <c r="W506" s="38"/>
      <c r="X506" s="38"/>
      <c r="Y506" s="38"/>
      <c r="Z506" s="38"/>
    </row>
    <row r="507" ht="12.75" customHeight="1">
      <c r="A507" s="38"/>
      <c r="B507" s="260"/>
      <c r="C507" s="343"/>
      <c r="D507" s="337"/>
      <c r="E507" s="344"/>
      <c r="F507" s="344"/>
      <c r="G507" s="344"/>
      <c r="H507" s="345"/>
      <c r="I507" s="268"/>
      <c r="J507" s="268"/>
      <c r="K507" s="268"/>
      <c r="L507" s="267" t="str">
        <f>IF(H507&lt;&gt;"",VLOOKUP(H507,CTA,5,0),IF(I507&lt;&gt;"",VLOOKUP(I507,SUB,4,0),IF(J507&lt;&gt;"",VLOOKUP(J507,DIV,3,0),IF(K507&lt;&gt;"",VLOOKUP(K507,SUBDIV,2,0),""))))</f>
        <v/>
      </c>
      <c r="M507" s="322"/>
      <c r="N507" s="322"/>
      <c r="O507" s="322"/>
      <c r="P507" s="346"/>
      <c r="Q507" s="346"/>
      <c r="R507" s="38"/>
      <c r="S507" s="38"/>
      <c r="T507" s="38"/>
      <c r="U507" s="38"/>
      <c r="V507" s="38"/>
      <c r="W507" s="38"/>
      <c r="X507" s="38"/>
      <c r="Y507" s="38"/>
      <c r="Z507" s="38"/>
    </row>
    <row r="508" ht="12.75" customHeight="1">
      <c r="A508" s="38"/>
      <c r="B508" s="260"/>
      <c r="C508" s="343"/>
      <c r="D508" s="337"/>
      <c r="E508" s="344"/>
      <c r="F508" s="344"/>
      <c r="G508" s="344"/>
      <c r="H508" s="345"/>
      <c r="I508" s="268"/>
      <c r="J508" s="268"/>
      <c r="K508" s="268"/>
      <c r="L508" s="267" t="str">
        <f>IF(H508&lt;&gt;"",VLOOKUP(H508,CTA,5,0),IF(I508&lt;&gt;"",VLOOKUP(I508,SUB,4,0),IF(J508&lt;&gt;"",VLOOKUP(J508,DIV,3,0),IF(K508&lt;&gt;"",VLOOKUP(K508,SUBDIV,2,0),""))))</f>
        <v/>
      </c>
      <c r="M508" s="322"/>
      <c r="N508" s="322"/>
      <c r="O508" s="322"/>
      <c r="P508" s="346"/>
      <c r="Q508" s="346"/>
      <c r="R508" s="38"/>
      <c r="S508" s="38"/>
      <c r="T508" s="38"/>
      <c r="U508" s="38"/>
      <c r="V508" s="38"/>
      <c r="W508" s="38"/>
      <c r="X508" s="38"/>
      <c r="Y508" s="38"/>
      <c r="Z508" s="38"/>
    </row>
    <row r="509" ht="12.75" customHeight="1">
      <c r="A509" s="38"/>
      <c r="B509" s="260"/>
      <c r="C509" s="343"/>
      <c r="D509" s="337"/>
      <c r="E509" s="344"/>
      <c r="F509" s="344"/>
      <c r="G509" s="344"/>
      <c r="H509" s="345"/>
      <c r="I509" s="268"/>
      <c r="J509" s="268"/>
      <c r="K509" s="268"/>
      <c r="L509" s="267" t="str">
        <f>IF(H509&lt;&gt;"",VLOOKUP(H509,CTA,5,0),IF(I509&lt;&gt;"",VLOOKUP(I509,SUB,4,0),IF(J509&lt;&gt;"",VLOOKUP(J509,DIV,3,0),IF(K509&lt;&gt;"",VLOOKUP(K509,SUBDIV,2,0),""))))</f>
        <v/>
      </c>
      <c r="M509" s="322"/>
      <c r="N509" s="322"/>
      <c r="O509" s="322"/>
      <c r="P509" s="346"/>
      <c r="Q509" s="346"/>
      <c r="R509" s="38"/>
      <c r="S509" s="38"/>
      <c r="T509" s="38"/>
      <c r="U509" s="38"/>
      <c r="V509" s="38"/>
      <c r="W509" s="38"/>
      <c r="X509" s="38"/>
      <c r="Y509" s="38"/>
      <c r="Z509" s="38"/>
    </row>
    <row r="510" ht="12.75" customHeight="1">
      <c r="A510" s="38"/>
      <c r="B510" s="260"/>
      <c r="C510" s="343"/>
      <c r="D510" s="337"/>
      <c r="E510" s="344"/>
      <c r="F510" s="344"/>
      <c r="G510" s="344"/>
      <c r="H510" s="345"/>
      <c r="I510" s="268"/>
      <c r="J510" s="268"/>
      <c r="K510" s="268"/>
      <c r="L510" s="267" t="str">
        <f>IF(H510&lt;&gt;"",VLOOKUP(H510,CTA,5,0),IF(I510&lt;&gt;"",VLOOKUP(I510,SUB,4,0),IF(J510&lt;&gt;"",VLOOKUP(J510,DIV,3,0),IF(K510&lt;&gt;"",VLOOKUP(K510,SUBDIV,2,0),""))))</f>
        <v/>
      </c>
      <c r="M510" s="322"/>
      <c r="N510" s="322"/>
      <c r="O510" s="322"/>
      <c r="P510" s="346"/>
      <c r="Q510" s="346"/>
      <c r="R510" s="38"/>
      <c r="S510" s="38"/>
      <c r="T510" s="38"/>
      <c r="U510" s="38"/>
      <c r="V510" s="38"/>
      <c r="W510" s="38"/>
      <c r="X510" s="38"/>
      <c r="Y510" s="38"/>
      <c r="Z510" s="38"/>
    </row>
    <row r="511" ht="12.75" customHeight="1">
      <c r="A511" s="38"/>
      <c r="B511" s="260"/>
      <c r="C511" s="343"/>
      <c r="D511" s="337"/>
      <c r="E511" s="344"/>
      <c r="F511" s="344"/>
      <c r="G511" s="344"/>
      <c r="H511" s="345"/>
      <c r="I511" s="268"/>
      <c r="J511" s="268"/>
      <c r="K511" s="268"/>
      <c r="L511" s="267" t="str">
        <f>IF(H511&lt;&gt;"",VLOOKUP(H511,CTA,5,0),IF(I511&lt;&gt;"",VLOOKUP(I511,SUB,4,0),IF(J511&lt;&gt;"",VLOOKUP(J511,DIV,3,0),IF(K511&lt;&gt;"",VLOOKUP(K511,SUBDIV,2,0),""))))</f>
        <v/>
      </c>
      <c r="M511" s="322"/>
      <c r="N511" s="322"/>
      <c r="O511" s="322"/>
      <c r="P511" s="346"/>
      <c r="Q511" s="346"/>
      <c r="R511" s="38"/>
      <c r="S511" s="38"/>
      <c r="T511" s="38"/>
      <c r="U511" s="38"/>
      <c r="V511" s="38"/>
      <c r="W511" s="38"/>
      <c r="X511" s="38"/>
      <c r="Y511" s="38"/>
      <c r="Z511" s="38"/>
    </row>
    <row r="512" ht="12.75" customHeight="1">
      <c r="A512" s="38"/>
      <c r="B512" s="260"/>
      <c r="C512" s="343"/>
      <c r="D512" s="337"/>
      <c r="E512" s="344"/>
      <c r="F512" s="344"/>
      <c r="G512" s="344"/>
      <c r="H512" s="345"/>
      <c r="I512" s="268"/>
      <c r="J512" s="268"/>
      <c r="K512" s="268"/>
      <c r="L512" s="267" t="str">
        <f>IF(H512&lt;&gt;"",VLOOKUP(H512,CTA,5,0),IF(I512&lt;&gt;"",VLOOKUP(I512,SUB,4,0),IF(J512&lt;&gt;"",VLOOKUP(J512,DIV,3,0),IF(K512&lt;&gt;"",VLOOKUP(K512,SUBDIV,2,0),""))))</f>
        <v/>
      </c>
      <c r="M512" s="322"/>
      <c r="N512" s="322"/>
      <c r="O512" s="322"/>
      <c r="P512" s="346"/>
      <c r="Q512" s="346"/>
      <c r="R512" s="38"/>
      <c r="S512" s="38"/>
      <c r="T512" s="38"/>
      <c r="U512" s="38"/>
      <c r="V512" s="38"/>
      <c r="W512" s="38"/>
      <c r="X512" s="38"/>
      <c r="Y512" s="38"/>
      <c r="Z512" s="38"/>
    </row>
    <row r="513" ht="12.75" customHeight="1">
      <c r="A513" s="38"/>
      <c r="B513" s="260"/>
      <c r="C513" s="343"/>
      <c r="D513" s="337"/>
      <c r="E513" s="344"/>
      <c r="F513" s="344"/>
      <c r="G513" s="344"/>
      <c r="H513" s="345"/>
      <c r="I513" s="268"/>
      <c r="J513" s="268"/>
      <c r="K513" s="268"/>
      <c r="L513" s="267" t="str">
        <f>IF(H513&lt;&gt;"",VLOOKUP(H513,CTA,5,0),IF(I513&lt;&gt;"",VLOOKUP(I513,SUB,4,0),IF(J513&lt;&gt;"",VLOOKUP(J513,DIV,3,0),IF(K513&lt;&gt;"",VLOOKUP(K513,SUBDIV,2,0),""))))</f>
        <v/>
      </c>
      <c r="M513" s="322"/>
      <c r="N513" s="322"/>
      <c r="O513" s="322"/>
      <c r="P513" s="346"/>
      <c r="Q513" s="346"/>
      <c r="R513" s="38"/>
      <c r="S513" s="38"/>
      <c r="T513" s="38"/>
      <c r="U513" s="38"/>
      <c r="V513" s="38"/>
      <c r="W513" s="38"/>
      <c r="X513" s="38"/>
      <c r="Y513" s="38"/>
      <c r="Z513" s="38"/>
    </row>
    <row r="514" ht="12.75" customHeight="1">
      <c r="A514" s="38"/>
      <c r="B514" s="260"/>
      <c r="C514" s="343"/>
      <c r="D514" s="337"/>
      <c r="E514" s="344"/>
      <c r="F514" s="344"/>
      <c r="G514" s="344"/>
      <c r="H514" s="345"/>
      <c r="I514" s="268"/>
      <c r="J514" s="268"/>
      <c r="K514" s="268"/>
      <c r="L514" s="267" t="str">
        <f>IF(H514&lt;&gt;"",VLOOKUP(H514,CTA,5,0),IF(I514&lt;&gt;"",VLOOKUP(I514,SUB,4,0),IF(J514&lt;&gt;"",VLOOKUP(J514,DIV,3,0),IF(K514&lt;&gt;"",VLOOKUP(K514,SUBDIV,2,0),""))))</f>
        <v/>
      </c>
      <c r="M514" s="322"/>
      <c r="N514" s="322"/>
      <c r="O514" s="322"/>
      <c r="P514" s="346"/>
      <c r="Q514" s="346"/>
      <c r="R514" s="38"/>
      <c r="S514" s="38"/>
      <c r="T514" s="38"/>
      <c r="U514" s="38"/>
      <c r="V514" s="38"/>
      <c r="W514" s="38"/>
      <c r="X514" s="38"/>
      <c r="Y514" s="38"/>
      <c r="Z514" s="38"/>
    </row>
    <row r="515" ht="12.75" customHeight="1">
      <c r="A515" s="38"/>
      <c r="B515" s="260"/>
      <c r="C515" s="343"/>
      <c r="D515" s="337"/>
      <c r="E515" s="344"/>
      <c r="F515" s="344"/>
      <c r="G515" s="344"/>
      <c r="H515" s="345"/>
      <c r="I515" s="268"/>
      <c r="J515" s="268"/>
      <c r="K515" s="268"/>
      <c r="L515" s="267" t="str">
        <f>IF(H515&lt;&gt;"",VLOOKUP(H515,CTA,5,0),IF(I515&lt;&gt;"",VLOOKUP(I515,SUB,4,0),IF(J515&lt;&gt;"",VLOOKUP(J515,DIV,3,0),IF(K515&lt;&gt;"",VLOOKUP(K515,SUBDIV,2,0),""))))</f>
        <v/>
      </c>
      <c r="M515" s="322"/>
      <c r="N515" s="322"/>
      <c r="O515" s="322"/>
      <c r="P515" s="346"/>
      <c r="Q515" s="346"/>
      <c r="R515" s="38"/>
      <c r="S515" s="38"/>
      <c r="T515" s="38"/>
      <c r="U515" s="38"/>
      <c r="V515" s="38"/>
      <c r="W515" s="38"/>
      <c r="X515" s="38"/>
      <c r="Y515" s="38"/>
      <c r="Z515" s="38"/>
    </row>
    <row r="516" ht="12.75" customHeight="1">
      <c r="A516" s="38"/>
      <c r="B516" s="260"/>
      <c r="C516" s="343"/>
      <c r="D516" s="337"/>
      <c r="E516" s="344"/>
      <c r="F516" s="344"/>
      <c r="G516" s="344"/>
      <c r="H516" s="345"/>
      <c r="I516" s="268"/>
      <c r="J516" s="268"/>
      <c r="K516" s="268"/>
      <c r="L516" s="267" t="str">
        <f>IF(H516&lt;&gt;"",VLOOKUP(H516,CTA,5,0),IF(I516&lt;&gt;"",VLOOKUP(I516,SUB,4,0),IF(J516&lt;&gt;"",VLOOKUP(J516,DIV,3,0),IF(K516&lt;&gt;"",VLOOKUP(K516,SUBDIV,2,0),""))))</f>
        <v/>
      </c>
      <c r="M516" s="322"/>
      <c r="N516" s="322"/>
      <c r="O516" s="322"/>
      <c r="P516" s="346"/>
      <c r="Q516" s="346"/>
      <c r="R516" s="38"/>
      <c r="S516" s="38"/>
      <c r="T516" s="38"/>
      <c r="U516" s="38"/>
      <c r="V516" s="38"/>
      <c r="W516" s="38"/>
      <c r="X516" s="38"/>
      <c r="Y516" s="38"/>
      <c r="Z516" s="38"/>
    </row>
    <row r="517" ht="12.75" customHeight="1">
      <c r="A517" s="38"/>
      <c r="B517" s="260"/>
      <c r="C517" s="343"/>
      <c r="D517" s="337"/>
      <c r="E517" s="344"/>
      <c r="F517" s="344"/>
      <c r="G517" s="344"/>
      <c r="H517" s="345"/>
      <c r="I517" s="268"/>
      <c r="J517" s="268"/>
      <c r="K517" s="268"/>
      <c r="L517" s="267" t="str">
        <f>IF(H517&lt;&gt;"",VLOOKUP(H517,CTA,5,0),IF(I517&lt;&gt;"",VLOOKUP(I517,SUB,4,0),IF(J517&lt;&gt;"",VLOOKUP(J517,DIV,3,0),IF(K517&lt;&gt;"",VLOOKUP(K517,SUBDIV,2,0),""))))</f>
        <v/>
      </c>
      <c r="M517" s="322"/>
      <c r="N517" s="322"/>
      <c r="O517" s="322"/>
      <c r="P517" s="346"/>
      <c r="Q517" s="346"/>
      <c r="R517" s="38"/>
      <c r="S517" s="38"/>
      <c r="T517" s="38"/>
      <c r="U517" s="38"/>
      <c r="V517" s="38"/>
      <c r="W517" s="38"/>
      <c r="X517" s="38"/>
      <c r="Y517" s="38"/>
      <c r="Z517" s="38"/>
    </row>
    <row r="518" ht="12.75" customHeight="1">
      <c r="A518" s="38"/>
      <c r="B518" s="260"/>
      <c r="C518" s="343"/>
      <c r="D518" s="337"/>
      <c r="E518" s="344"/>
      <c r="F518" s="344"/>
      <c r="G518" s="344"/>
      <c r="H518" s="345"/>
      <c r="I518" s="268"/>
      <c r="J518" s="268"/>
      <c r="K518" s="268"/>
      <c r="L518" s="267" t="str">
        <f>IF(H518&lt;&gt;"",VLOOKUP(H518,CTA,5,0),IF(I518&lt;&gt;"",VLOOKUP(I518,SUB,4,0),IF(J518&lt;&gt;"",VLOOKUP(J518,DIV,3,0),IF(K518&lt;&gt;"",VLOOKUP(K518,SUBDIV,2,0),""))))</f>
        <v/>
      </c>
      <c r="M518" s="322"/>
      <c r="N518" s="322"/>
      <c r="O518" s="322"/>
      <c r="P518" s="346"/>
      <c r="Q518" s="346"/>
      <c r="R518" s="38"/>
      <c r="S518" s="38"/>
      <c r="T518" s="38"/>
      <c r="U518" s="38"/>
      <c r="V518" s="38"/>
      <c r="W518" s="38"/>
      <c r="X518" s="38"/>
      <c r="Y518" s="38"/>
      <c r="Z518" s="38"/>
    </row>
    <row r="519" ht="12.75" customHeight="1">
      <c r="A519" s="38"/>
      <c r="B519" s="260"/>
      <c r="C519" s="343"/>
      <c r="D519" s="337"/>
      <c r="E519" s="344"/>
      <c r="F519" s="344"/>
      <c r="G519" s="344"/>
      <c r="H519" s="345"/>
      <c r="I519" s="268"/>
      <c r="J519" s="268"/>
      <c r="K519" s="268"/>
      <c r="L519" s="267" t="str">
        <f>IF(H519&lt;&gt;"",VLOOKUP(H519,CTA,5,0),IF(I519&lt;&gt;"",VLOOKUP(I519,SUB,4,0),IF(J519&lt;&gt;"",VLOOKUP(J519,DIV,3,0),IF(K519&lt;&gt;"",VLOOKUP(K519,SUBDIV,2,0),""))))</f>
        <v/>
      </c>
      <c r="M519" s="322"/>
      <c r="N519" s="322"/>
      <c r="O519" s="322"/>
      <c r="P519" s="346"/>
      <c r="Q519" s="346"/>
      <c r="R519" s="38"/>
      <c r="S519" s="38"/>
      <c r="T519" s="38"/>
      <c r="U519" s="38"/>
      <c r="V519" s="38"/>
      <c r="W519" s="38"/>
      <c r="X519" s="38"/>
      <c r="Y519" s="38"/>
      <c r="Z519" s="38"/>
    </row>
    <row r="520" ht="12.75" customHeight="1">
      <c r="A520" s="38"/>
      <c r="B520" s="260"/>
      <c r="C520" s="343"/>
      <c r="D520" s="337"/>
      <c r="E520" s="344"/>
      <c r="F520" s="344"/>
      <c r="G520" s="344"/>
      <c r="H520" s="345"/>
      <c r="I520" s="268"/>
      <c r="J520" s="268"/>
      <c r="K520" s="268"/>
      <c r="L520" s="267" t="str">
        <f>IF(H520&lt;&gt;"",VLOOKUP(H520,CTA,5,0),IF(I520&lt;&gt;"",VLOOKUP(I520,SUB,4,0),IF(J520&lt;&gt;"",VLOOKUP(J520,DIV,3,0),IF(K520&lt;&gt;"",VLOOKUP(K520,SUBDIV,2,0),""))))</f>
        <v/>
      </c>
      <c r="M520" s="322"/>
      <c r="N520" s="322"/>
      <c r="O520" s="322"/>
      <c r="P520" s="346"/>
      <c r="Q520" s="346"/>
      <c r="R520" s="38"/>
      <c r="S520" s="38"/>
      <c r="T520" s="38"/>
      <c r="U520" s="38"/>
      <c r="V520" s="38"/>
      <c r="W520" s="38"/>
      <c r="X520" s="38"/>
      <c r="Y520" s="38"/>
      <c r="Z520" s="38"/>
    </row>
    <row r="521" ht="12.75" customHeight="1">
      <c r="A521" s="38"/>
      <c r="B521" s="260"/>
      <c r="C521" s="343"/>
      <c r="D521" s="337"/>
      <c r="E521" s="344"/>
      <c r="F521" s="344"/>
      <c r="G521" s="344"/>
      <c r="H521" s="345"/>
      <c r="I521" s="268"/>
      <c r="J521" s="268"/>
      <c r="K521" s="268"/>
      <c r="L521" s="267" t="str">
        <f>IF(H521&lt;&gt;"",VLOOKUP(H521,CTA,5,0),IF(I521&lt;&gt;"",VLOOKUP(I521,SUB,4,0),IF(J521&lt;&gt;"",VLOOKUP(J521,DIV,3,0),IF(K521&lt;&gt;"",VLOOKUP(K521,SUBDIV,2,0),""))))</f>
        <v/>
      </c>
      <c r="M521" s="322"/>
      <c r="N521" s="322"/>
      <c r="O521" s="322"/>
      <c r="P521" s="346"/>
      <c r="Q521" s="346"/>
      <c r="R521" s="38"/>
      <c r="S521" s="38"/>
      <c r="T521" s="38"/>
      <c r="U521" s="38"/>
      <c r="V521" s="38"/>
      <c r="W521" s="38"/>
      <c r="X521" s="38"/>
      <c r="Y521" s="38"/>
      <c r="Z521" s="38"/>
    </row>
    <row r="522" ht="12.75" customHeight="1">
      <c r="A522" s="38"/>
      <c r="B522" s="260"/>
      <c r="C522" s="343"/>
      <c r="D522" s="337"/>
      <c r="E522" s="344"/>
      <c r="F522" s="344"/>
      <c r="G522" s="344"/>
      <c r="H522" s="345"/>
      <c r="I522" s="268"/>
      <c r="J522" s="268"/>
      <c r="K522" s="268"/>
      <c r="L522" s="267" t="str">
        <f>IF(H522&lt;&gt;"",VLOOKUP(H522,CTA,5,0),IF(I522&lt;&gt;"",VLOOKUP(I522,SUB,4,0),IF(J522&lt;&gt;"",VLOOKUP(J522,DIV,3,0),IF(K522&lt;&gt;"",VLOOKUP(K522,SUBDIV,2,0),""))))</f>
        <v/>
      </c>
      <c r="M522" s="322"/>
      <c r="N522" s="322"/>
      <c r="O522" s="322"/>
      <c r="P522" s="346"/>
      <c r="Q522" s="346"/>
      <c r="R522" s="38"/>
      <c r="S522" s="38"/>
      <c r="T522" s="38"/>
      <c r="U522" s="38"/>
      <c r="V522" s="38"/>
      <c r="W522" s="38"/>
      <c r="X522" s="38"/>
      <c r="Y522" s="38"/>
      <c r="Z522" s="38"/>
    </row>
    <row r="523" ht="12.75" customHeight="1">
      <c r="A523" s="38"/>
      <c r="B523" s="260"/>
      <c r="C523" s="343"/>
      <c r="D523" s="337"/>
      <c r="E523" s="344"/>
      <c r="F523" s="344"/>
      <c r="G523" s="344"/>
      <c r="H523" s="345"/>
      <c r="I523" s="268"/>
      <c r="J523" s="268"/>
      <c r="K523" s="268"/>
      <c r="L523" s="267" t="str">
        <f>IF(H523&lt;&gt;"",VLOOKUP(H523,CTA,5,0),IF(I523&lt;&gt;"",VLOOKUP(I523,SUB,4,0),IF(J523&lt;&gt;"",VLOOKUP(J523,DIV,3,0),IF(K523&lt;&gt;"",VLOOKUP(K523,SUBDIV,2,0),""))))</f>
        <v/>
      </c>
      <c r="M523" s="322"/>
      <c r="N523" s="322"/>
      <c r="O523" s="322"/>
      <c r="P523" s="346"/>
      <c r="Q523" s="346"/>
      <c r="R523" s="38"/>
      <c r="S523" s="38"/>
      <c r="T523" s="38"/>
      <c r="U523" s="38"/>
      <c r="V523" s="38"/>
      <c r="W523" s="38"/>
      <c r="X523" s="38"/>
      <c r="Y523" s="38"/>
      <c r="Z523" s="38"/>
    </row>
    <row r="524" ht="12.75" customHeight="1">
      <c r="A524" s="38"/>
      <c r="B524" s="260"/>
      <c r="C524" s="343"/>
      <c r="D524" s="337"/>
      <c r="E524" s="344"/>
      <c r="F524" s="344"/>
      <c r="G524" s="344"/>
      <c r="H524" s="345"/>
      <c r="I524" s="268"/>
      <c r="J524" s="268"/>
      <c r="K524" s="268"/>
      <c r="L524" s="267" t="str">
        <f>IF(H524&lt;&gt;"",VLOOKUP(H524,CTA,5,0),IF(I524&lt;&gt;"",VLOOKUP(I524,SUB,4,0),IF(J524&lt;&gt;"",VLOOKUP(J524,DIV,3,0),IF(K524&lt;&gt;"",VLOOKUP(K524,SUBDIV,2,0),""))))</f>
        <v/>
      </c>
      <c r="M524" s="322"/>
      <c r="N524" s="322"/>
      <c r="O524" s="322"/>
      <c r="P524" s="346"/>
      <c r="Q524" s="346"/>
      <c r="R524" s="38"/>
      <c r="S524" s="38"/>
      <c r="T524" s="38"/>
      <c r="U524" s="38"/>
      <c r="V524" s="38"/>
      <c r="W524" s="38"/>
      <c r="X524" s="38"/>
      <c r="Y524" s="38"/>
      <c r="Z524" s="38"/>
    </row>
    <row r="525" ht="12.75" customHeight="1">
      <c r="A525" s="38"/>
      <c r="B525" s="260"/>
      <c r="C525" s="343"/>
      <c r="D525" s="337"/>
      <c r="E525" s="344"/>
      <c r="F525" s="344"/>
      <c r="G525" s="344"/>
      <c r="H525" s="345"/>
      <c r="I525" s="268"/>
      <c r="J525" s="268"/>
      <c r="K525" s="268"/>
      <c r="L525" s="267" t="str">
        <f>IF(H525&lt;&gt;"",VLOOKUP(H525,CTA,5,0),IF(I525&lt;&gt;"",VLOOKUP(I525,SUB,4,0),IF(J525&lt;&gt;"",VLOOKUP(J525,DIV,3,0),IF(K525&lt;&gt;"",VLOOKUP(K525,SUBDIV,2,0),""))))</f>
        <v/>
      </c>
      <c r="M525" s="322"/>
      <c r="N525" s="322"/>
      <c r="O525" s="322"/>
      <c r="P525" s="346"/>
      <c r="Q525" s="346"/>
      <c r="R525" s="38"/>
      <c r="S525" s="38"/>
      <c r="T525" s="38"/>
      <c r="U525" s="38"/>
      <c r="V525" s="38"/>
      <c r="W525" s="38"/>
      <c r="X525" s="38"/>
      <c r="Y525" s="38"/>
      <c r="Z525" s="38"/>
    </row>
    <row r="526" ht="12.75" customHeight="1">
      <c r="A526" s="38"/>
      <c r="B526" s="260"/>
      <c r="C526" s="343"/>
      <c r="D526" s="337"/>
      <c r="E526" s="344"/>
      <c r="F526" s="344"/>
      <c r="G526" s="344"/>
      <c r="H526" s="345"/>
      <c r="I526" s="268"/>
      <c r="J526" s="268"/>
      <c r="K526" s="268"/>
      <c r="L526" s="267" t="str">
        <f>IF(H526&lt;&gt;"",VLOOKUP(H526,CTA,5,0),IF(I526&lt;&gt;"",VLOOKUP(I526,SUB,4,0),IF(J526&lt;&gt;"",VLOOKUP(J526,DIV,3,0),IF(K526&lt;&gt;"",VLOOKUP(K526,SUBDIV,2,0),""))))</f>
        <v/>
      </c>
      <c r="M526" s="322"/>
      <c r="N526" s="322"/>
      <c r="O526" s="322"/>
      <c r="P526" s="346"/>
      <c r="Q526" s="346"/>
      <c r="R526" s="38"/>
      <c r="S526" s="38"/>
      <c r="T526" s="38"/>
      <c r="U526" s="38"/>
      <c r="V526" s="38"/>
      <c r="W526" s="38"/>
      <c r="X526" s="38"/>
      <c r="Y526" s="38"/>
      <c r="Z526" s="38"/>
    </row>
    <row r="527" ht="12.75" customHeight="1">
      <c r="A527" s="38"/>
      <c r="B527" s="260"/>
      <c r="C527" s="343"/>
      <c r="D527" s="337"/>
      <c r="E527" s="344"/>
      <c r="F527" s="344"/>
      <c r="G527" s="344"/>
      <c r="H527" s="345"/>
      <c r="I527" s="268"/>
      <c r="J527" s="268"/>
      <c r="K527" s="268"/>
      <c r="L527" s="267" t="str">
        <f>IF(H527&lt;&gt;"",VLOOKUP(H527,CTA,5,0),IF(I527&lt;&gt;"",VLOOKUP(I527,SUB,4,0),IF(J527&lt;&gt;"",VLOOKUP(J527,DIV,3,0),IF(K527&lt;&gt;"",VLOOKUP(K527,SUBDIV,2,0),""))))</f>
        <v/>
      </c>
      <c r="M527" s="322"/>
      <c r="N527" s="322"/>
      <c r="O527" s="322"/>
      <c r="P527" s="346"/>
      <c r="Q527" s="346"/>
      <c r="R527" s="38"/>
      <c r="S527" s="38"/>
      <c r="T527" s="38"/>
      <c r="U527" s="38"/>
      <c r="V527" s="38"/>
      <c r="W527" s="38"/>
      <c r="X527" s="38"/>
      <c r="Y527" s="38"/>
      <c r="Z527" s="38"/>
    </row>
    <row r="528" ht="12.75" customHeight="1">
      <c r="A528" s="38"/>
      <c r="B528" s="260"/>
      <c r="C528" s="343"/>
      <c r="D528" s="337"/>
      <c r="E528" s="344"/>
      <c r="F528" s="344"/>
      <c r="G528" s="344"/>
      <c r="H528" s="345"/>
      <c r="I528" s="268"/>
      <c r="J528" s="268"/>
      <c r="K528" s="268"/>
      <c r="L528" s="267" t="str">
        <f>IF(H528&lt;&gt;"",VLOOKUP(H528,CTA,5,0),IF(I528&lt;&gt;"",VLOOKUP(I528,SUB,4,0),IF(J528&lt;&gt;"",VLOOKUP(J528,DIV,3,0),IF(K528&lt;&gt;"",VLOOKUP(K528,SUBDIV,2,0),""))))</f>
        <v/>
      </c>
      <c r="M528" s="322"/>
      <c r="N528" s="322"/>
      <c r="O528" s="322"/>
      <c r="P528" s="346"/>
      <c r="Q528" s="346"/>
      <c r="R528" s="38"/>
      <c r="S528" s="38"/>
      <c r="T528" s="38"/>
      <c r="U528" s="38"/>
      <c r="V528" s="38"/>
      <c r="W528" s="38"/>
      <c r="X528" s="38"/>
      <c r="Y528" s="38"/>
      <c r="Z528" s="38"/>
    </row>
    <row r="529" ht="12.75" customHeight="1">
      <c r="A529" s="38"/>
      <c r="B529" s="260"/>
      <c r="C529" s="343"/>
      <c r="D529" s="337"/>
      <c r="E529" s="344"/>
      <c r="F529" s="344"/>
      <c r="G529" s="344"/>
      <c r="H529" s="345"/>
      <c r="I529" s="268"/>
      <c r="J529" s="268"/>
      <c r="K529" s="268"/>
      <c r="L529" s="267" t="str">
        <f>IF(H529&lt;&gt;"",VLOOKUP(H529,CTA,5,0),IF(I529&lt;&gt;"",VLOOKUP(I529,SUB,4,0),IF(J529&lt;&gt;"",VLOOKUP(J529,DIV,3,0),IF(K529&lt;&gt;"",VLOOKUP(K529,SUBDIV,2,0),""))))</f>
        <v/>
      </c>
      <c r="M529" s="322"/>
      <c r="N529" s="322"/>
      <c r="O529" s="322"/>
      <c r="P529" s="346"/>
      <c r="Q529" s="346"/>
      <c r="R529" s="38"/>
      <c r="S529" s="38"/>
      <c r="T529" s="38"/>
      <c r="U529" s="38"/>
      <c r="V529" s="38"/>
      <c r="W529" s="38"/>
      <c r="X529" s="38"/>
      <c r="Y529" s="38"/>
      <c r="Z529" s="38"/>
    </row>
    <row r="530" ht="12.75" customHeight="1">
      <c r="A530" s="38"/>
      <c r="B530" s="260"/>
      <c r="C530" s="343"/>
      <c r="D530" s="337"/>
      <c r="E530" s="344"/>
      <c r="F530" s="344"/>
      <c r="G530" s="344"/>
      <c r="H530" s="345"/>
      <c r="I530" s="268"/>
      <c r="J530" s="268"/>
      <c r="K530" s="268"/>
      <c r="L530" s="267" t="str">
        <f>IF(H530&lt;&gt;"",VLOOKUP(H530,CTA,5,0),IF(I530&lt;&gt;"",VLOOKUP(I530,SUB,4,0),IF(J530&lt;&gt;"",VLOOKUP(J530,DIV,3,0),IF(K530&lt;&gt;"",VLOOKUP(K530,SUBDIV,2,0),""))))</f>
        <v/>
      </c>
      <c r="M530" s="322"/>
      <c r="N530" s="322"/>
      <c r="O530" s="322"/>
      <c r="P530" s="346"/>
      <c r="Q530" s="346"/>
      <c r="R530" s="38"/>
      <c r="S530" s="38"/>
      <c r="T530" s="38"/>
      <c r="U530" s="38"/>
      <c r="V530" s="38"/>
      <c r="W530" s="38"/>
      <c r="X530" s="38"/>
      <c r="Y530" s="38"/>
      <c r="Z530" s="38"/>
    </row>
    <row r="531" ht="12.75" customHeight="1">
      <c r="A531" s="38"/>
      <c r="B531" s="260"/>
      <c r="C531" s="343"/>
      <c r="D531" s="337"/>
      <c r="E531" s="344"/>
      <c r="F531" s="344"/>
      <c r="G531" s="344"/>
      <c r="H531" s="345"/>
      <c r="I531" s="268"/>
      <c r="J531" s="268"/>
      <c r="K531" s="268"/>
      <c r="L531" s="267" t="str">
        <f>IF(H531&lt;&gt;"",VLOOKUP(H531,CTA,5,0),IF(I531&lt;&gt;"",VLOOKUP(I531,SUB,4,0),IF(J531&lt;&gt;"",VLOOKUP(J531,DIV,3,0),IF(K531&lt;&gt;"",VLOOKUP(K531,SUBDIV,2,0),""))))</f>
        <v/>
      </c>
      <c r="M531" s="322"/>
      <c r="N531" s="322"/>
      <c r="O531" s="322"/>
      <c r="P531" s="346"/>
      <c r="Q531" s="346"/>
      <c r="R531" s="38"/>
      <c r="S531" s="38"/>
      <c r="T531" s="38"/>
      <c r="U531" s="38"/>
      <c r="V531" s="38"/>
      <c r="W531" s="38"/>
      <c r="X531" s="38"/>
      <c r="Y531" s="38"/>
      <c r="Z531" s="38"/>
    </row>
    <row r="532" ht="12.75" customHeight="1">
      <c r="A532" s="38"/>
      <c r="B532" s="260"/>
      <c r="C532" s="343"/>
      <c r="D532" s="337"/>
      <c r="E532" s="344"/>
      <c r="F532" s="344"/>
      <c r="G532" s="344"/>
      <c r="H532" s="345"/>
      <c r="I532" s="268"/>
      <c r="J532" s="268"/>
      <c r="K532" s="268"/>
      <c r="L532" s="267" t="str">
        <f>IF(H532&lt;&gt;"",VLOOKUP(H532,CTA,5,0),IF(I532&lt;&gt;"",VLOOKUP(I532,SUB,4,0),IF(J532&lt;&gt;"",VLOOKUP(J532,DIV,3,0),IF(K532&lt;&gt;"",VLOOKUP(K532,SUBDIV,2,0),""))))</f>
        <v/>
      </c>
      <c r="M532" s="322"/>
      <c r="N532" s="322"/>
      <c r="O532" s="322"/>
      <c r="P532" s="346"/>
      <c r="Q532" s="346"/>
      <c r="R532" s="38"/>
      <c r="S532" s="38"/>
      <c r="T532" s="38"/>
      <c r="U532" s="38"/>
      <c r="V532" s="38"/>
      <c r="W532" s="38"/>
      <c r="X532" s="38"/>
      <c r="Y532" s="38"/>
      <c r="Z532" s="38"/>
    </row>
    <row r="533" ht="12.75" customHeight="1">
      <c r="A533" s="38"/>
      <c r="B533" s="260"/>
      <c r="C533" s="343"/>
      <c r="D533" s="337"/>
      <c r="E533" s="344"/>
      <c r="F533" s="344"/>
      <c r="G533" s="344"/>
      <c r="H533" s="345"/>
      <c r="I533" s="268"/>
      <c r="J533" s="268"/>
      <c r="K533" s="268"/>
      <c r="L533" s="267" t="str">
        <f>IF(H533&lt;&gt;"",VLOOKUP(H533,CTA,5,0),IF(I533&lt;&gt;"",VLOOKUP(I533,SUB,4,0),IF(J533&lt;&gt;"",VLOOKUP(J533,DIV,3,0),IF(K533&lt;&gt;"",VLOOKUP(K533,SUBDIV,2,0),""))))</f>
        <v/>
      </c>
      <c r="M533" s="322"/>
      <c r="N533" s="322"/>
      <c r="O533" s="322"/>
      <c r="P533" s="346"/>
      <c r="Q533" s="346"/>
      <c r="R533" s="38"/>
      <c r="S533" s="38"/>
      <c r="T533" s="38"/>
      <c r="U533" s="38"/>
      <c r="V533" s="38"/>
      <c r="W533" s="38"/>
      <c r="X533" s="38"/>
      <c r="Y533" s="38"/>
      <c r="Z533" s="38"/>
    </row>
    <row r="534" ht="12.75" customHeight="1">
      <c r="A534" s="38"/>
      <c r="B534" s="260"/>
      <c r="C534" s="343"/>
      <c r="D534" s="337"/>
      <c r="E534" s="344"/>
      <c r="F534" s="344"/>
      <c r="G534" s="344"/>
      <c r="H534" s="345"/>
      <c r="I534" s="268"/>
      <c r="J534" s="268"/>
      <c r="K534" s="268"/>
      <c r="L534" s="267" t="str">
        <f>IF(H534&lt;&gt;"",VLOOKUP(H534,CTA,5,0),IF(I534&lt;&gt;"",VLOOKUP(I534,SUB,4,0),IF(J534&lt;&gt;"",VLOOKUP(J534,DIV,3,0),IF(K534&lt;&gt;"",VLOOKUP(K534,SUBDIV,2,0),""))))</f>
        <v/>
      </c>
      <c r="M534" s="322"/>
      <c r="N534" s="322"/>
      <c r="O534" s="322"/>
      <c r="P534" s="346"/>
      <c r="Q534" s="346"/>
      <c r="R534" s="38"/>
      <c r="S534" s="38"/>
      <c r="T534" s="38"/>
      <c r="U534" s="38"/>
      <c r="V534" s="38"/>
      <c r="W534" s="38"/>
      <c r="X534" s="38"/>
      <c r="Y534" s="38"/>
      <c r="Z534" s="38"/>
    </row>
    <row r="535" ht="12.75" customHeight="1">
      <c r="A535" s="38"/>
      <c r="B535" s="260"/>
      <c r="C535" s="343"/>
      <c r="D535" s="337"/>
      <c r="E535" s="344"/>
      <c r="F535" s="344"/>
      <c r="G535" s="344"/>
      <c r="H535" s="345"/>
      <c r="I535" s="268"/>
      <c r="J535" s="268"/>
      <c r="K535" s="268"/>
      <c r="L535" s="267" t="str">
        <f>IF(H535&lt;&gt;"",VLOOKUP(H535,CTA,5,0),IF(I535&lt;&gt;"",VLOOKUP(I535,SUB,4,0),IF(J535&lt;&gt;"",VLOOKUP(J535,DIV,3,0),IF(K535&lt;&gt;"",VLOOKUP(K535,SUBDIV,2,0),""))))</f>
        <v/>
      </c>
      <c r="M535" s="322"/>
      <c r="N535" s="322"/>
      <c r="O535" s="322"/>
      <c r="P535" s="346"/>
      <c r="Q535" s="346"/>
      <c r="R535" s="38"/>
      <c r="S535" s="38"/>
      <c r="T535" s="38"/>
      <c r="U535" s="38"/>
      <c r="V535" s="38"/>
      <c r="W535" s="38"/>
      <c r="X535" s="38"/>
      <c r="Y535" s="38"/>
      <c r="Z535" s="38"/>
    </row>
    <row r="536" ht="12.75" customHeight="1">
      <c r="A536" s="38"/>
      <c r="B536" s="260"/>
      <c r="C536" s="343"/>
      <c r="D536" s="337"/>
      <c r="E536" s="344"/>
      <c r="F536" s="344"/>
      <c r="G536" s="344"/>
      <c r="H536" s="345"/>
      <c r="I536" s="268"/>
      <c r="J536" s="268"/>
      <c r="K536" s="268"/>
      <c r="L536" s="267" t="str">
        <f>IF(H536&lt;&gt;"",VLOOKUP(H536,CTA,5,0),IF(I536&lt;&gt;"",VLOOKUP(I536,SUB,4,0),IF(J536&lt;&gt;"",VLOOKUP(J536,DIV,3,0),IF(K536&lt;&gt;"",VLOOKUP(K536,SUBDIV,2,0),""))))</f>
        <v/>
      </c>
      <c r="M536" s="322"/>
      <c r="N536" s="322"/>
      <c r="O536" s="322"/>
      <c r="P536" s="346"/>
      <c r="Q536" s="346"/>
      <c r="R536" s="38"/>
      <c r="S536" s="38"/>
      <c r="T536" s="38"/>
      <c r="U536" s="38"/>
      <c r="V536" s="38"/>
      <c r="W536" s="38"/>
      <c r="X536" s="38"/>
      <c r="Y536" s="38"/>
      <c r="Z536" s="38"/>
    </row>
    <row r="537" ht="12.75" customHeight="1">
      <c r="A537" s="38"/>
      <c r="B537" s="260"/>
      <c r="C537" s="343"/>
      <c r="D537" s="337"/>
      <c r="E537" s="344"/>
      <c r="F537" s="344"/>
      <c r="G537" s="344"/>
      <c r="H537" s="345"/>
      <c r="I537" s="268"/>
      <c r="J537" s="268"/>
      <c r="K537" s="268"/>
      <c r="L537" s="267" t="str">
        <f>IF(H537&lt;&gt;"",VLOOKUP(H537,CTA,5,0),IF(I537&lt;&gt;"",VLOOKUP(I537,SUB,4,0),IF(J537&lt;&gt;"",VLOOKUP(J537,DIV,3,0),IF(K537&lt;&gt;"",VLOOKUP(K537,SUBDIV,2,0),""))))</f>
        <v/>
      </c>
      <c r="M537" s="322"/>
      <c r="N537" s="322"/>
      <c r="O537" s="322"/>
      <c r="P537" s="346"/>
      <c r="Q537" s="346"/>
      <c r="R537" s="38"/>
      <c r="S537" s="38"/>
      <c r="T537" s="38"/>
      <c r="U537" s="38"/>
      <c r="V537" s="38"/>
      <c r="W537" s="38"/>
      <c r="X537" s="38"/>
      <c r="Y537" s="38"/>
      <c r="Z537" s="38"/>
    </row>
    <row r="538" ht="12.75" customHeight="1">
      <c r="A538" s="38"/>
      <c r="B538" s="260"/>
      <c r="C538" s="343"/>
      <c r="D538" s="337"/>
      <c r="E538" s="344"/>
      <c r="F538" s="344"/>
      <c r="G538" s="344"/>
      <c r="H538" s="345"/>
      <c r="I538" s="268"/>
      <c r="J538" s="268"/>
      <c r="K538" s="268"/>
      <c r="L538" s="267" t="str">
        <f>IF(H538&lt;&gt;"",VLOOKUP(H538,CTA,5,0),IF(I538&lt;&gt;"",VLOOKUP(I538,SUB,4,0),IF(J538&lt;&gt;"",VLOOKUP(J538,DIV,3,0),IF(K538&lt;&gt;"",VLOOKUP(K538,SUBDIV,2,0),""))))</f>
        <v/>
      </c>
      <c r="M538" s="322"/>
      <c r="N538" s="322"/>
      <c r="O538" s="322"/>
      <c r="P538" s="346"/>
      <c r="Q538" s="346"/>
      <c r="R538" s="38"/>
      <c r="S538" s="38"/>
      <c r="T538" s="38"/>
      <c r="U538" s="38"/>
      <c r="V538" s="38"/>
      <c r="W538" s="38"/>
      <c r="X538" s="38"/>
      <c r="Y538" s="38"/>
      <c r="Z538" s="38"/>
    </row>
    <row r="539" ht="12.75" customHeight="1">
      <c r="A539" s="38"/>
      <c r="B539" s="260"/>
      <c r="C539" s="343"/>
      <c r="D539" s="337"/>
      <c r="E539" s="344"/>
      <c r="F539" s="344"/>
      <c r="G539" s="344"/>
      <c r="H539" s="345"/>
      <c r="I539" s="268"/>
      <c r="J539" s="268"/>
      <c r="K539" s="268"/>
      <c r="L539" s="267" t="str">
        <f>IF(H539&lt;&gt;"",VLOOKUP(H539,CTA,5,0),IF(I539&lt;&gt;"",VLOOKUP(I539,SUB,4,0),IF(J539&lt;&gt;"",VLOOKUP(J539,DIV,3,0),IF(K539&lt;&gt;"",VLOOKUP(K539,SUBDIV,2,0),""))))</f>
        <v/>
      </c>
      <c r="M539" s="322"/>
      <c r="N539" s="322"/>
      <c r="O539" s="322"/>
      <c r="P539" s="346"/>
      <c r="Q539" s="346"/>
      <c r="R539" s="38"/>
      <c r="S539" s="38"/>
      <c r="T539" s="38"/>
      <c r="U539" s="38"/>
      <c r="V539" s="38"/>
      <c r="W539" s="38"/>
      <c r="X539" s="38"/>
      <c r="Y539" s="38"/>
      <c r="Z539" s="38"/>
    </row>
    <row r="540" ht="12.75" customHeight="1">
      <c r="A540" s="38"/>
      <c r="B540" s="260"/>
      <c r="C540" s="343"/>
      <c r="D540" s="337"/>
      <c r="E540" s="344"/>
      <c r="F540" s="344"/>
      <c r="G540" s="344"/>
      <c r="H540" s="345"/>
      <c r="I540" s="268"/>
      <c r="J540" s="268"/>
      <c r="K540" s="268"/>
      <c r="L540" s="267" t="str">
        <f>IF(H540&lt;&gt;"",VLOOKUP(H540,CTA,5,0),IF(I540&lt;&gt;"",VLOOKUP(I540,SUB,4,0),IF(J540&lt;&gt;"",VLOOKUP(J540,DIV,3,0),IF(K540&lt;&gt;"",VLOOKUP(K540,SUBDIV,2,0),""))))</f>
        <v/>
      </c>
      <c r="M540" s="322"/>
      <c r="N540" s="322"/>
      <c r="O540" s="322"/>
      <c r="P540" s="346"/>
      <c r="Q540" s="346"/>
      <c r="R540" s="38"/>
      <c r="S540" s="38"/>
      <c r="T540" s="38"/>
      <c r="U540" s="38"/>
      <c r="V540" s="38"/>
      <c r="W540" s="38"/>
      <c r="X540" s="38"/>
      <c r="Y540" s="38"/>
      <c r="Z540" s="38"/>
    </row>
    <row r="541" ht="12.75" customHeight="1">
      <c r="A541" s="38"/>
      <c r="B541" s="260"/>
      <c r="C541" s="343"/>
      <c r="D541" s="337"/>
      <c r="E541" s="344"/>
      <c r="F541" s="344"/>
      <c r="G541" s="344"/>
      <c r="H541" s="345"/>
      <c r="I541" s="268"/>
      <c r="J541" s="268"/>
      <c r="K541" s="268"/>
      <c r="L541" s="267" t="str">
        <f>IF(H541&lt;&gt;"",VLOOKUP(H541,CTA,5,0),IF(I541&lt;&gt;"",VLOOKUP(I541,SUB,4,0),IF(J541&lt;&gt;"",VLOOKUP(J541,DIV,3,0),IF(K541&lt;&gt;"",VLOOKUP(K541,SUBDIV,2,0),""))))</f>
        <v/>
      </c>
      <c r="M541" s="322"/>
      <c r="N541" s="322"/>
      <c r="O541" s="322"/>
      <c r="P541" s="346"/>
      <c r="Q541" s="346"/>
      <c r="R541" s="38"/>
      <c r="S541" s="38"/>
      <c r="T541" s="38"/>
      <c r="U541" s="38"/>
      <c r="V541" s="38"/>
      <c r="W541" s="38"/>
      <c r="X541" s="38"/>
      <c r="Y541" s="38"/>
      <c r="Z541" s="38"/>
    </row>
    <row r="542" ht="12.75" customHeight="1">
      <c r="A542" s="38"/>
      <c r="B542" s="260"/>
      <c r="C542" s="343"/>
      <c r="D542" s="337"/>
      <c r="E542" s="344"/>
      <c r="F542" s="344"/>
      <c r="G542" s="344"/>
      <c r="H542" s="345"/>
      <c r="I542" s="268"/>
      <c r="J542" s="268"/>
      <c r="K542" s="268"/>
      <c r="L542" s="267" t="str">
        <f>IF(H542&lt;&gt;"",VLOOKUP(H542,CTA,5,0),IF(I542&lt;&gt;"",VLOOKUP(I542,SUB,4,0),IF(J542&lt;&gt;"",VLOOKUP(J542,DIV,3,0),IF(K542&lt;&gt;"",VLOOKUP(K542,SUBDIV,2,0),""))))</f>
        <v/>
      </c>
      <c r="M542" s="322"/>
      <c r="N542" s="322"/>
      <c r="O542" s="322"/>
      <c r="P542" s="346"/>
      <c r="Q542" s="346"/>
      <c r="R542" s="38"/>
      <c r="S542" s="38"/>
      <c r="T542" s="38"/>
      <c r="U542" s="38"/>
      <c r="V542" s="38"/>
      <c r="W542" s="38"/>
      <c r="X542" s="38"/>
      <c r="Y542" s="38"/>
      <c r="Z542" s="38"/>
    </row>
    <row r="543" ht="12.75" customHeight="1">
      <c r="A543" s="38"/>
      <c r="B543" s="260"/>
      <c r="C543" s="343"/>
      <c r="D543" s="337"/>
      <c r="E543" s="344"/>
      <c r="F543" s="344"/>
      <c r="G543" s="344"/>
      <c r="H543" s="345"/>
      <c r="I543" s="268"/>
      <c r="J543" s="268"/>
      <c r="K543" s="268"/>
      <c r="L543" s="267" t="str">
        <f>IF(H543&lt;&gt;"",VLOOKUP(H543,CTA,5,0),IF(I543&lt;&gt;"",VLOOKUP(I543,SUB,4,0),IF(J543&lt;&gt;"",VLOOKUP(J543,DIV,3,0),IF(K543&lt;&gt;"",VLOOKUP(K543,SUBDIV,2,0),""))))</f>
        <v/>
      </c>
      <c r="M543" s="322"/>
      <c r="N543" s="322"/>
      <c r="O543" s="322"/>
      <c r="P543" s="346"/>
      <c r="Q543" s="346"/>
      <c r="R543" s="38"/>
      <c r="S543" s="38"/>
      <c r="T543" s="38"/>
      <c r="U543" s="38"/>
      <c r="V543" s="38"/>
      <c r="W543" s="38"/>
      <c r="X543" s="38"/>
      <c r="Y543" s="38"/>
      <c r="Z543" s="38"/>
    </row>
    <row r="544" ht="12.75" customHeight="1">
      <c r="A544" s="38"/>
      <c r="B544" s="260"/>
      <c r="C544" s="343"/>
      <c r="D544" s="337"/>
      <c r="E544" s="344"/>
      <c r="F544" s="344"/>
      <c r="G544" s="344"/>
      <c r="H544" s="345"/>
      <c r="I544" s="268"/>
      <c r="J544" s="268"/>
      <c r="K544" s="268"/>
      <c r="L544" s="267" t="str">
        <f>IF(H544&lt;&gt;"",VLOOKUP(H544,CTA,5,0),IF(I544&lt;&gt;"",VLOOKUP(I544,SUB,4,0),IF(J544&lt;&gt;"",VLOOKUP(J544,DIV,3,0),IF(K544&lt;&gt;"",VLOOKUP(K544,SUBDIV,2,0),""))))</f>
        <v/>
      </c>
      <c r="M544" s="322"/>
      <c r="N544" s="322"/>
      <c r="O544" s="322"/>
      <c r="P544" s="346"/>
      <c r="Q544" s="346"/>
      <c r="R544" s="38"/>
      <c r="S544" s="38"/>
      <c r="T544" s="38"/>
      <c r="U544" s="38"/>
      <c r="V544" s="38"/>
      <c r="W544" s="38"/>
      <c r="X544" s="38"/>
      <c r="Y544" s="38"/>
      <c r="Z544" s="38"/>
    </row>
    <row r="545" ht="12.75" customHeight="1">
      <c r="A545" s="38"/>
      <c r="B545" s="260"/>
      <c r="C545" s="343"/>
      <c r="D545" s="337"/>
      <c r="E545" s="344"/>
      <c r="F545" s="344"/>
      <c r="G545" s="344"/>
      <c r="H545" s="345"/>
      <c r="I545" s="268"/>
      <c r="J545" s="268"/>
      <c r="K545" s="268"/>
      <c r="L545" s="267" t="str">
        <f>IF(H545&lt;&gt;"",VLOOKUP(H545,CTA,5,0),IF(I545&lt;&gt;"",VLOOKUP(I545,SUB,4,0),IF(J545&lt;&gt;"",VLOOKUP(J545,DIV,3,0),IF(K545&lt;&gt;"",VLOOKUP(K545,SUBDIV,2,0),""))))</f>
        <v/>
      </c>
      <c r="M545" s="322"/>
      <c r="N545" s="322"/>
      <c r="O545" s="322"/>
      <c r="P545" s="346"/>
      <c r="Q545" s="346"/>
      <c r="R545" s="38"/>
      <c r="S545" s="38"/>
      <c r="T545" s="38"/>
      <c r="U545" s="38"/>
      <c r="V545" s="38"/>
      <c r="W545" s="38"/>
      <c r="X545" s="38"/>
      <c r="Y545" s="38"/>
      <c r="Z545" s="38"/>
    </row>
    <row r="546" ht="12.75" customHeight="1">
      <c r="A546" s="38"/>
      <c r="B546" s="260"/>
      <c r="C546" s="343"/>
      <c r="D546" s="337"/>
      <c r="E546" s="344"/>
      <c r="F546" s="344"/>
      <c r="G546" s="344"/>
      <c r="H546" s="345"/>
      <c r="I546" s="268"/>
      <c r="J546" s="268"/>
      <c r="K546" s="268"/>
      <c r="L546" s="267" t="str">
        <f>IF(H546&lt;&gt;"",VLOOKUP(H546,CTA,5,0),IF(I546&lt;&gt;"",VLOOKUP(I546,SUB,4,0),IF(J546&lt;&gt;"",VLOOKUP(J546,DIV,3,0),IF(K546&lt;&gt;"",VLOOKUP(K546,SUBDIV,2,0),""))))</f>
        <v/>
      </c>
      <c r="M546" s="322"/>
      <c r="N546" s="322"/>
      <c r="O546" s="322"/>
      <c r="P546" s="346"/>
      <c r="Q546" s="346"/>
      <c r="R546" s="38"/>
      <c r="S546" s="38"/>
      <c r="T546" s="38"/>
      <c r="U546" s="38"/>
      <c r="V546" s="38"/>
      <c r="W546" s="38"/>
      <c r="X546" s="38"/>
      <c r="Y546" s="38"/>
      <c r="Z546" s="38"/>
    </row>
    <row r="547" ht="12.75" customHeight="1">
      <c r="A547" s="38"/>
      <c r="B547" s="260"/>
      <c r="C547" s="343"/>
      <c r="D547" s="337"/>
      <c r="E547" s="344"/>
      <c r="F547" s="344"/>
      <c r="G547" s="344"/>
      <c r="H547" s="345"/>
      <c r="I547" s="268"/>
      <c r="J547" s="268"/>
      <c r="K547" s="268"/>
      <c r="L547" s="267" t="str">
        <f>IF(H547&lt;&gt;"",VLOOKUP(H547,CTA,5,0),IF(I547&lt;&gt;"",VLOOKUP(I547,SUB,4,0),IF(J547&lt;&gt;"",VLOOKUP(J547,DIV,3,0),IF(K547&lt;&gt;"",VLOOKUP(K547,SUBDIV,2,0),""))))</f>
        <v/>
      </c>
      <c r="M547" s="322"/>
      <c r="N547" s="322"/>
      <c r="O547" s="322"/>
      <c r="P547" s="346"/>
      <c r="Q547" s="346"/>
      <c r="R547" s="38"/>
      <c r="S547" s="38"/>
      <c r="T547" s="38"/>
      <c r="U547" s="38"/>
      <c r="V547" s="38"/>
      <c r="W547" s="38"/>
      <c r="X547" s="38"/>
      <c r="Y547" s="38"/>
      <c r="Z547" s="38"/>
    </row>
    <row r="548" ht="12.75" customHeight="1">
      <c r="A548" s="38"/>
      <c r="B548" s="260"/>
      <c r="C548" s="343"/>
      <c r="D548" s="337"/>
      <c r="E548" s="344"/>
      <c r="F548" s="344"/>
      <c r="G548" s="344"/>
      <c r="H548" s="345"/>
      <c r="I548" s="268"/>
      <c r="J548" s="268"/>
      <c r="K548" s="268"/>
      <c r="L548" s="267" t="str">
        <f>IF(H548&lt;&gt;"",VLOOKUP(H548,CTA,5,0),IF(I548&lt;&gt;"",VLOOKUP(I548,SUB,4,0),IF(J548&lt;&gt;"",VLOOKUP(J548,DIV,3,0),IF(K548&lt;&gt;"",VLOOKUP(K548,SUBDIV,2,0),""))))</f>
        <v/>
      </c>
      <c r="M548" s="322"/>
      <c r="N548" s="322"/>
      <c r="O548" s="322"/>
      <c r="P548" s="346"/>
      <c r="Q548" s="346"/>
      <c r="R548" s="38"/>
      <c r="S548" s="38"/>
      <c r="T548" s="38"/>
      <c r="U548" s="38"/>
      <c r="V548" s="38"/>
      <c r="W548" s="38"/>
      <c r="X548" s="38"/>
      <c r="Y548" s="38"/>
      <c r="Z548" s="38"/>
    </row>
    <row r="549" ht="12.75" customHeight="1">
      <c r="A549" s="38"/>
      <c r="B549" s="260"/>
      <c r="C549" s="343"/>
      <c r="D549" s="337"/>
      <c r="E549" s="344"/>
      <c r="F549" s="344"/>
      <c r="G549" s="344"/>
      <c r="H549" s="345"/>
      <c r="I549" s="268"/>
      <c r="J549" s="268"/>
      <c r="K549" s="268"/>
      <c r="L549" s="267" t="str">
        <f>IF(H549&lt;&gt;"",VLOOKUP(H549,CTA,5,0),IF(I549&lt;&gt;"",VLOOKUP(I549,SUB,4,0),IF(J549&lt;&gt;"",VLOOKUP(J549,DIV,3,0),IF(K549&lt;&gt;"",VLOOKUP(K549,SUBDIV,2,0),""))))</f>
        <v/>
      </c>
      <c r="M549" s="322"/>
      <c r="N549" s="322"/>
      <c r="O549" s="322"/>
      <c r="P549" s="346"/>
      <c r="Q549" s="346"/>
      <c r="R549" s="38"/>
      <c r="S549" s="38"/>
      <c r="T549" s="38"/>
      <c r="U549" s="38"/>
      <c r="V549" s="38"/>
      <c r="W549" s="38"/>
      <c r="X549" s="38"/>
      <c r="Y549" s="38"/>
      <c r="Z549" s="38"/>
    </row>
    <row r="550" ht="12.75" customHeight="1">
      <c r="A550" s="38"/>
      <c r="B550" s="260"/>
      <c r="C550" s="343"/>
      <c r="D550" s="337"/>
      <c r="E550" s="344"/>
      <c r="F550" s="344"/>
      <c r="G550" s="344"/>
      <c r="H550" s="345"/>
      <c r="I550" s="268"/>
      <c r="J550" s="268"/>
      <c r="K550" s="268"/>
      <c r="L550" s="267" t="str">
        <f>IF(H550&lt;&gt;"",VLOOKUP(H550,CTA,5,0),IF(I550&lt;&gt;"",VLOOKUP(I550,SUB,4,0),IF(J550&lt;&gt;"",VLOOKUP(J550,DIV,3,0),IF(K550&lt;&gt;"",VLOOKUP(K550,SUBDIV,2,0),""))))</f>
        <v/>
      </c>
      <c r="M550" s="322"/>
      <c r="N550" s="322"/>
      <c r="O550" s="322"/>
      <c r="P550" s="346"/>
      <c r="Q550" s="346"/>
      <c r="R550" s="38"/>
      <c r="S550" s="38"/>
      <c r="T550" s="38"/>
      <c r="U550" s="38"/>
      <c r="V550" s="38"/>
      <c r="W550" s="38"/>
      <c r="X550" s="38"/>
      <c r="Y550" s="38"/>
      <c r="Z550" s="38"/>
    </row>
    <row r="551" ht="12.75" customHeight="1">
      <c r="A551" s="38"/>
      <c r="B551" s="260"/>
      <c r="C551" s="343"/>
      <c r="D551" s="337"/>
      <c r="E551" s="344"/>
      <c r="F551" s="344"/>
      <c r="G551" s="344"/>
      <c r="H551" s="345"/>
      <c r="I551" s="268"/>
      <c r="J551" s="268"/>
      <c r="K551" s="268"/>
      <c r="L551" s="267" t="str">
        <f>IF(H551&lt;&gt;"",VLOOKUP(H551,CTA,5,0),IF(I551&lt;&gt;"",VLOOKUP(I551,SUB,4,0),IF(J551&lt;&gt;"",VLOOKUP(J551,DIV,3,0),IF(K551&lt;&gt;"",VLOOKUP(K551,SUBDIV,2,0),""))))</f>
        <v/>
      </c>
      <c r="M551" s="322"/>
      <c r="N551" s="322"/>
      <c r="O551" s="322"/>
      <c r="P551" s="346"/>
      <c r="Q551" s="346"/>
      <c r="R551" s="38"/>
      <c r="S551" s="38"/>
      <c r="T551" s="38"/>
      <c r="U551" s="38"/>
      <c r="V551" s="38"/>
      <c r="W551" s="38"/>
      <c r="X551" s="38"/>
      <c r="Y551" s="38"/>
      <c r="Z551" s="38"/>
    </row>
    <row r="552" ht="12.75" customHeight="1">
      <c r="A552" s="38"/>
      <c r="B552" s="260"/>
      <c r="C552" s="343"/>
      <c r="D552" s="337"/>
      <c r="E552" s="344"/>
      <c r="F552" s="344"/>
      <c r="G552" s="344"/>
      <c r="H552" s="345"/>
      <c r="I552" s="268"/>
      <c r="J552" s="268"/>
      <c r="K552" s="268"/>
      <c r="L552" s="267" t="str">
        <f>IF(H552&lt;&gt;"",VLOOKUP(H552,CTA,5,0),IF(I552&lt;&gt;"",VLOOKUP(I552,SUB,4,0),IF(J552&lt;&gt;"",VLOOKUP(J552,DIV,3,0),IF(K552&lt;&gt;"",VLOOKUP(K552,SUBDIV,2,0),""))))</f>
        <v/>
      </c>
      <c r="M552" s="322"/>
      <c r="N552" s="322"/>
      <c r="O552" s="322"/>
      <c r="P552" s="346"/>
      <c r="Q552" s="346"/>
      <c r="R552" s="38"/>
      <c r="S552" s="38"/>
      <c r="T552" s="38"/>
      <c r="U552" s="38"/>
      <c r="V552" s="38"/>
      <c r="W552" s="38"/>
      <c r="X552" s="38"/>
      <c r="Y552" s="38"/>
      <c r="Z552" s="38"/>
    </row>
    <row r="553" ht="12.75" customHeight="1">
      <c r="A553" s="38"/>
      <c r="B553" s="260"/>
      <c r="C553" s="343"/>
      <c r="D553" s="337"/>
      <c r="E553" s="344"/>
      <c r="F553" s="344"/>
      <c r="G553" s="344"/>
      <c r="H553" s="345"/>
      <c r="I553" s="268"/>
      <c r="J553" s="268"/>
      <c r="K553" s="268"/>
      <c r="L553" s="267" t="str">
        <f>IF(H553&lt;&gt;"",VLOOKUP(H553,CTA,5,0),IF(I553&lt;&gt;"",VLOOKUP(I553,SUB,4,0),IF(J553&lt;&gt;"",VLOOKUP(J553,DIV,3,0),IF(K553&lt;&gt;"",VLOOKUP(K553,SUBDIV,2,0),""))))</f>
        <v/>
      </c>
      <c r="M553" s="322"/>
      <c r="N553" s="322"/>
      <c r="O553" s="322"/>
      <c r="P553" s="346"/>
      <c r="Q553" s="346"/>
      <c r="R553" s="38"/>
      <c r="S553" s="38"/>
      <c r="T553" s="38"/>
      <c r="U553" s="38"/>
      <c r="V553" s="38"/>
      <c r="W553" s="38"/>
      <c r="X553" s="38"/>
      <c r="Y553" s="38"/>
      <c r="Z553" s="38"/>
    </row>
    <row r="554" ht="12.75" customHeight="1">
      <c r="A554" s="38"/>
      <c r="B554" s="260"/>
      <c r="C554" s="343"/>
      <c r="D554" s="337"/>
      <c r="E554" s="344"/>
      <c r="F554" s="344"/>
      <c r="G554" s="344"/>
      <c r="H554" s="345"/>
      <c r="I554" s="268"/>
      <c r="J554" s="268"/>
      <c r="K554" s="268"/>
      <c r="L554" s="267" t="str">
        <f>IF(H554&lt;&gt;"",VLOOKUP(H554,CTA,5,0),IF(I554&lt;&gt;"",VLOOKUP(I554,SUB,4,0),IF(J554&lt;&gt;"",VLOOKUP(J554,DIV,3,0),IF(K554&lt;&gt;"",VLOOKUP(K554,SUBDIV,2,0),""))))</f>
        <v/>
      </c>
      <c r="M554" s="322"/>
      <c r="N554" s="322"/>
      <c r="O554" s="322"/>
      <c r="P554" s="346"/>
      <c r="Q554" s="346"/>
      <c r="R554" s="38"/>
      <c r="S554" s="38"/>
      <c r="T554" s="38"/>
      <c r="U554" s="38"/>
      <c r="V554" s="38"/>
      <c r="W554" s="38"/>
      <c r="X554" s="38"/>
      <c r="Y554" s="38"/>
      <c r="Z554" s="38"/>
    </row>
    <row r="555" ht="12.75" customHeight="1">
      <c r="A555" s="38"/>
      <c r="B555" s="260"/>
      <c r="C555" s="343"/>
      <c r="D555" s="337"/>
      <c r="E555" s="344"/>
      <c r="F555" s="344"/>
      <c r="G555" s="344"/>
      <c r="H555" s="345"/>
      <c r="I555" s="268"/>
      <c r="J555" s="268"/>
      <c r="K555" s="268"/>
      <c r="L555" s="267" t="str">
        <f>IF(H555&lt;&gt;"",VLOOKUP(H555,CTA,5,0),IF(I555&lt;&gt;"",VLOOKUP(I555,SUB,4,0),IF(J555&lt;&gt;"",VLOOKUP(J555,DIV,3,0),IF(K555&lt;&gt;"",VLOOKUP(K555,SUBDIV,2,0),""))))</f>
        <v/>
      </c>
      <c r="M555" s="322"/>
      <c r="N555" s="322"/>
      <c r="O555" s="322"/>
      <c r="P555" s="346"/>
      <c r="Q555" s="346"/>
      <c r="R555" s="38"/>
      <c r="S555" s="38"/>
      <c r="T555" s="38"/>
      <c r="U555" s="38"/>
      <c r="V555" s="38"/>
      <c r="W555" s="38"/>
      <c r="X555" s="38"/>
      <c r="Y555" s="38"/>
      <c r="Z555" s="38"/>
    </row>
    <row r="556" ht="12.75" customHeight="1">
      <c r="A556" s="38"/>
      <c r="B556" s="260"/>
      <c r="C556" s="343"/>
      <c r="D556" s="337"/>
      <c r="E556" s="344"/>
      <c r="F556" s="344"/>
      <c r="G556" s="344"/>
      <c r="H556" s="345"/>
      <c r="I556" s="268"/>
      <c r="J556" s="268"/>
      <c r="K556" s="268"/>
      <c r="L556" s="267" t="str">
        <f>IF(H556&lt;&gt;"",VLOOKUP(H556,CTA,5,0),IF(I556&lt;&gt;"",VLOOKUP(I556,SUB,4,0),IF(J556&lt;&gt;"",VLOOKUP(J556,DIV,3,0),IF(K556&lt;&gt;"",VLOOKUP(K556,SUBDIV,2,0),""))))</f>
        <v/>
      </c>
      <c r="M556" s="322"/>
      <c r="N556" s="322"/>
      <c r="O556" s="322"/>
      <c r="P556" s="346"/>
      <c r="Q556" s="346"/>
      <c r="R556" s="38"/>
      <c r="S556" s="38"/>
      <c r="T556" s="38"/>
      <c r="U556" s="38"/>
      <c r="V556" s="38"/>
      <c r="W556" s="38"/>
      <c r="X556" s="38"/>
      <c r="Y556" s="38"/>
      <c r="Z556" s="38"/>
    </row>
    <row r="557" ht="12.75" customHeight="1">
      <c r="A557" s="38"/>
      <c r="B557" s="260"/>
      <c r="C557" s="343"/>
      <c r="D557" s="337"/>
      <c r="E557" s="344"/>
      <c r="F557" s="344"/>
      <c r="G557" s="344"/>
      <c r="H557" s="345"/>
      <c r="I557" s="268"/>
      <c r="J557" s="268"/>
      <c r="K557" s="268"/>
      <c r="L557" s="267" t="str">
        <f>IF(H557&lt;&gt;"",VLOOKUP(H557,CTA,5,0),IF(I557&lt;&gt;"",VLOOKUP(I557,SUB,4,0),IF(J557&lt;&gt;"",VLOOKUP(J557,DIV,3,0),IF(K557&lt;&gt;"",VLOOKUP(K557,SUBDIV,2,0),""))))</f>
        <v/>
      </c>
      <c r="M557" s="322"/>
      <c r="N557" s="322"/>
      <c r="O557" s="322"/>
      <c r="P557" s="346"/>
      <c r="Q557" s="346"/>
      <c r="R557" s="38"/>
      <c r="S557" s="38"/>
      <c r="T557" s="38"/>
      <c r="U557" s="38"/>
      <c r="V557" s="38"/>
      <c r="W557" s="38"/>
      <c r="X557" s="38"/>
      <c r="Y557" s="38"/>
      <c r="Z557" s="38"/>
    </row>
    <row r="558" ht="12.75" customHeight="1">
      <c r="A558" s="38"/>
      <c r="B558" s="260"/>
      <c r="C558" s="343"/>
      <c r="D558" s="337"/>
      <c r="E558" s="344"/>
      <c r="F558" s="344"/>
      <c r="G558" s="344"/>
      <c r="H558" s="345"/>
      <c r="I558" s="268"/>
      <c r="J558" s="268"/>
      <c r="K558" s="268"/>
      <c r="L558" s="267" t="str">
        <f>IF(H558&lt;&gt;"",VLOOKUP(H558,CTA,5,0),IF(I558&lt;&gt;"",VLOOKUP(I558,SUB,4,0),IF(J558&lt;&gt;"",VLOOKUP(J558,DIV,3,0),IF(K558&lt;&gt;"",VLOOKUP(K558,SUBDIV,2,0),""))))</f>
        <v/>
      </c>
      <c r="M558" s="322"/>
      <c r="N558" s="322"/>
      <c r="O558" s="322"/>
      <c r="P558" s="346"/>
      <c r="Q558" s="346"/>
      <c r="R558" s="38"/>
      <c r="S558" s="38"/>
      <c r="T558" s="38"/>
      <c r="U558" s="38"/>
      <c r="V558" s="38"/>
      <c r="W558" s="38"/>
      <c r="X558" s="38"/>
      <c r="Y558" s="38"/>
      <c r="Z558" s="38"/>
    </row>
    <row r="559" ht="12.75" customHeight="1">
      <c r="A559" s="38"/>
      <c r="B559" s="260"/>
      <c r="C559" s="343"/>
      <c r="D559" s="337"/>
      <c r="E559" s="344"/>
      <c r="F559" s="344"/>
      <c r="G559" s="344"/>
      <c r="H559" s="345"/>
      <c r="I559" s="268"/>
      <c r="J559" s="268"/>
      <c r="K559" s="268"/>
      <c r="L559" s="267" t="str">
        <f>IF(H559&lt;&gt;"",VLOOKUP(H559,CTA,5,0),IF(I559&lt;&gt;"",VLOOKUP(I559,SUB,4,0),IF(J559&lt;&gt;"",VLOOKUP(J559,DIV,3,0),IF(K559&lt;&gt;"",VLOOKUP(K559,SUBDIV,2,0),""))))</f>
        <v/>
      </c>
      <c r="M559" s="322"/>
      <c r="N559" s="322"/>
      <c r="O559" s="322"/>
      <c r="P559" s="346"/>
      <c r="Q559" s="346"/>
      <c r="R559" s="38"/>
      <c r="S559" s="38"/>
      <c r="T559" s="38"/>
      <c r="U559" s="38"/>
      <c r="V559" s="38"/>
      <c r="W559" s="38"/>
      <c r="X559" s="38"/>
      <c r="Y559" s="38"/>
      <c r="Z559" s="38"/>
    </row>
    <row r="560" ht="12.75" customHeight="1">
      <c r="A560" s="38"/>
      <c r="B560" s="260"/>
      <c r="C560" s="343"/>
      <c r="D560" s="337"/>
      <c r="E560" s="344"/>
      <c r="F560" s="344"/>
      <c r="G560" s="344"/>
      <c r="H560" s="345"/>
      <c r="I560" s="268"/>
      <c r="J560" s="268"/>
      <c r="K560" s="268"/>
      <c r="L560" s="267" t="str">
        <f>IF(H560&lt;&gt;"",VLOOKUP(H560,CTA,5,0),IF(I560&lt;&gt;"",VLOOKUP(I560,SUB,4,0),IF(J560&lt;&gt;"",VLOOKUP(J560,DIV,3,0),IF(K560&lt;&gt;"",VLOOKUP(K560,SUBDIV,2,0),""))))</f>
        <v/>
      </c>
      <c r="M560" s="322"/>
      <c r="N560" s="322"/>
      <c r="O560" s="322"/>
      <c r="P560" s="346"/>
      <c r="Q560" s="346"/>
      <c r="R560" s="38"/>
      <c r="S560" s="38"/>
      <c r="T560" s="38"/>
      <c r="U560" s="38"/>
      <c r="V560" s="38"/>
      <c r="W560" s="38"/>
      <c r="X560" s="38"/>
      <c r="Y560" s="38"/>
      <c r="Z560" s="38"/>
    </row>
    <row r="561" ht="12.75" customHeight="1">
      <c r="A561" s="38"/>
      <c r="B561" s="260"/>
      <c r="C561" s="343"/>
      <c r="D561" s="337"/>
      <c r="E561" s="344"/>
      <c r="F561" s="344"/>
      <c r="G561" s="344"/>
      <c r="H561" s="345"/>
      <c r="I561" s="268"/>
      <c r="J561" s="268"/>
      <c r="K561" s="268"/>
      <c r="L561" s="267" t="str">
        <f>IF(H561&lt;&gt;"",VLOOKUP(H561,CTA,5,0),IF(I561&lt;&gt;"",VLOOKUP(I561,SUB,4,0),IF(J561&lt;&gt;"",VLOOKUP(J561,DIV,3,0),IF(K561&lt;&gt;"",VLOOKUP(K561,SUBDIV,2,0),""))))</f>
        <v/>
      </c>
      <c r="M561" s="322"/>
      <c r="N561" s="322"/>
      <c r="O561" s="322"/>
      <c r="P561" s="346"/>
      <c r="Q561" s="346"/>
      <c r="R561" s="38"/>
      <c r="S561" s="38"/>
      <c r="T561" s="38"/>
      <c r="U561" s="38"/>
      <c r="V561" s="38"/>
      <c r="W561" s="38"/>
      <c r="X561" s="38"/>
      <c r="Y561" s="38"/>
      <c r="Z561" s="38"/>
    </row>
    <row r="562" ht="12.75" customHeight="1">
      <c r="A562" s="38"/>
      <c r="B562" s="260"/>
      <c r="C562" s="343"/>
      <c r="D562" s="337"/>
      <c r="E562" s="344"/>
      <c r="F562" s="344"/>
      <c r="G562" s="344"/>
      <c r="H562" s="345"/>
      <c r="I562" s="268"/>
      <c r="J562" s="268"/>
      <c r="K562" s="268"/>
      <c r="L562" s="267" t="str">
        <f>IF(H562&lt;&gt;"",VLOOKUP(H562,CTA,5,0),IF(I562&lt;&gt;"",VLOOKUP(I562,SUB,4,0),IF(J562&lt;&gt;"",VLOOKUP(J562,DIV,3,0),IF(K562&lt;&gt;"",VLOOKUP(K562,SUBDIV,2,0),""))))</f>
        <v/>
      </c>
      <c r="M562" s="322"/>
      <c r="N562" s="322"/>
      <c r="O562" s="322"/>
      <c r="P562" s="346"/>
      <c r="Q562" s="346"/>
      <c r="R562" s="38"/>
      <c r="S562" s="38"/>
      <c r="T562" s="38"/>
      <c r="U562" s="38"/>
      <c r="V562" s="38"/>
      <c r="W562" s="38"/>
      <c r="X562" s="38"/>
      <c r="Y562" s="38"/>
      <c r="Z562" s="38"/>
    </row>
    <row r="563" ht="12.75" customHeight="1">
      <c r="A563" s="38"/>
      <c r="B563" s="260"/>
      <c r="C563" s="343"/>
      <c r="D563" s="337"/>
      <c r="E563" s="344"/>
      <c r="F563" s="344"/>
      <c r="G563" s="344"/>
      <c r="H563" s="345"/>
      <c r="I563" s="268"/>
      <c r="J563" s="268"/>
      <c r="K563" s="268"/>
      <c r="L563" s="267" t="str">
        <f>IF(H563&lt;&gt;"",VLOOKUP(H563,CTA,5,0),IF(I563&lt;&gt;"",VLOOKUP(I563,SUB,4,0),IF(J563&lt;&gt;"",VLOOKUP(J563,DIV,3,0),IF(K563&lt;&gt;"",VLOOKUP(K563,SUBDIV,2,0),""))))</f>
        <v/>
      </c>
      <c r="M563" s="322"/>
      <c r="N563" s="322"/>
      <c r="O563" s="322"/>
      <c r="P563" s="346"/>
      <c r="Q563" s="346"/>
      <c r="R563" s="38"/>
      <c r="S563" s="38"/>
      <c r="T563" s="38"/>
      <c r="U563" s="38"/>
      <c r="V563" s="38"/>
      <c r="W563" s="38"/>
      <c r="X563" s="38"/>
      <c r="Y563" s="38"/>
      <c r="Z563" s="38"/>
    </row>
    <row r="564" ht="12.75" customHeight="1">
      <c r="A564" s="38"/>
      <c r="B564" s="260"/>
      <c r="C564" s="343"/>
      <c r="D564" s="337"/>
      <c r="E564" s="344"/>
      <c r="F564" s="344"/>
      <c r="G564" s="344"/>
      <c r="H564" s="345"/>
      <c r="I564" s="268"/>
      <c r="J564" s="268"/>
      <c r="K564" s="268"/>
      <c r="L564" s="267" t="str">
        <f>IF(H564&lt;&gt;"",VLOOKUP(H564,CTA,5,0),IF(I564&lt;&gt;"",VLOOKUP(I564,SUB,4,0),IF(J564&lt;&gt;"",VLOOKUP(J564,DIV,3,0),IF(K564&lt;&gt;"",VLOOKUP(K564,SUBDIV,2,0),""))))</f>
        <v/>
      </c>
      <c r="M564" s="322"/>
      <c r="N564" s="322"/>
      <c r="O564" s="322"/>
      <c r="P564" s="346"/>
      <c r="Q564" s="346"/>
      <c r="R564" s="38"/>
      <c r="S564" s="38"/>
      <c r="T564" s="38"/>
      <c r="U564" s="38"/>
      <c r="V564" s="38"/>
      <c r="W564" s="38"/>
      <c r="X564" s="38"/>
      <c r="Y564" s="38"/>
      <c r="Z564" s="38"/>
    </row>
    <row r="565" ht="12.75" customHeight="1">
      <c r="A565" s="38"/>
      <c r="B565" s="260"/>
      <c r="C565" s="343"/>
      <c r="D565" s="337"/>
      <c r="E565" s="344"/>
      <c r="F565" s="344"/>
      <c r="G565" s="344"/>
      <c r="H565" s="345"/>
      <c r="I565" s="268"/>
      <c r="J565" s="268"/>
      <c r="K565" s="268"/>
      <c r="L565" s="267" t="str">
        <f>IF(H565&lt;&gt;"",VLOOKUP(H565,CTA,5,0),IF(I565&lt;&gt;"",VLOOKUP(I565,SUB,4,0),IF(J565&lt;&gt;"",VLOOKUP(J565,DIV,3,0),IF(K565&lt;&gt;"",VLOOKUP(K565,SUBDIV,2,0),""))))</f>
        <v/>
      </c>
      <c r="M565" s="322"/>
      <c r="N565" s="322"/>
      <c r="O565" s="322"/>
      <c r="P565" s="346"/>
      <c r="Q565" s="346"/>
      <c r="R565" s="38"/>
      <c r="S565" s="38"/>
      <c r="T565" s="38"/>
      <c r="U565" s="38"/>
      <c r="V565" s="38"/>
      <c r="W565" s="38"/>
      <c r="X565" s="38"/>
      <c r="Y565" s="38"/>
      <c r="Z565" s="38"/>
    </row>
    <row r="566" ht="12.75" customHeight="1">
      <c r="A566" s="38"/>
      <c r="B566" s="260"/>
      <c r="C566" s="343"/>
      <c r="D566" s="337"/>
      <c r="E566" s="344"/>
      <c r="F566" s="344"/>
      <c r="G566" s="344"/>
      <c r="H566" s="345"/>
      <c r="I566" s="268"/>
      <c r="J566" s="268"/>
      <c r="K566" s="268"/>
      <c r="L566" s="267" t="str">
        <f>IF(H566&lt;&gt;"",VLOOKUP(H566,CTA,5,0),IF(I566&lt;&gt;"",VLOOKUP(I566,SUB,4,0),IF(J566&lt;&gt;"",VLOOKUP(J566,DIV,3,0),IF(K566&lt;&gt;"",VLOOKUP(K566,SUBDIV,2,0),""))))</f>
        <v/>
      </c>
      <c r="M566" s="322"/>
      <c r="N566" s="322"/>
      <c r="O566" s="322"/>
      <c r="P566" s="346"/>
      <c r="Q566" s="346"/>
      <c r="R566" s="38"/>
      <c r="S566" s="38"/>
      <c r="T566" s="38"/>
      <c r="U566" s="38"/>
      <c r="V566" s="38"/>
      <c r="W566" s="38"/>
      <c r="X566" s="38"/>
      <c r="Y566" s="38"/>
      <c r="Z566" s="38"/>
    </row>
    <row r="567" ht="12.75" customHeight="1">
      <c r="A567" s="38"/>
      <c r="B567" s="260"/>
      <c r="C567" s="343"/>
      <c r="D567" s="337"/>
      <c r="E567" s="344"/>
      <c r="F567" s="344"/>
      <c r="G567" s="344"/>
      <c r="H567" s="345"/>
      <c r="I567" s="268"/>
      <c r="J567" s="268"/>
      <c r="K567" s="268"/>
      <c r="L567" s="267" t="str">
        <f>IF(H567&lt;&gt;"",VLOOKUP(H567,CTA,5,0),IF(I567&lt;&gt;"",VLOOKUP(I567,SUB,4,0),IF(J567&lt;&gt;"",VLOOKUP(J567,DIV,3,0),IF(K567&lt;&gt;"",VLOOKUP(K567,SUBDIV,2,0),""))))</f>
        <v/>
      </c>
      <c r="M567" s="322"/>
      <c r="N567" s="322"/>
      <c r="O567" s="322"/>
      <c r="P567" s="346"/>
      <c r="Q567" s="346"/>
      <c r="R567" s="38"/>
      <c r="S567" s="38"/>
      <c r="T567" s="38"/>
      <c r="U567" s="38"/>
      <c r="V567" s="38"/>
      <c r="W567" s="38"/>
      <c r="X567" s="38"/>
      <c r="Y567" s="38"/>
      <c r="Z567" s="38"/>
    </row>
    <row r="568" ht="12.75" customHeight="1">
      <c r="A568" s="38"/>
      <c r="B568" s="260"/>
      <c r="C568" s="343"/>
      <c r="D568" s="337"/>
      <c r="E568" s="344"/>
      <c r="F568" s="344"/>
      <c r="G568" s="344"/>
      <c r="H568" s="345"/>
      <c r="I568" s="268"/>
      <c r="J568" s="268"/>
      <c r="K568" s="268"/>
      <c r="L568" s="267" t="str">
        <f>IF(H568&lt;&gt;"",VLOOKUP(H568,CTA,5,0),IF(I568&lt;&gt;"",VLOOKUP(I568,SUB,4,0),IF(J568&lt;&gt;"",VLOOKUP(J568,DIV,3,0),IF(K568&lt;&gt;"",VLOOKUP(K568,SUBDIV,2,0),""))))</f>
        <v/>
      </c>
      <c r="M568" s="322"/>
      <c r="N568" s="322"/>
      <c r="O568" s="322"/>
      <c r="P568" s="346"/>
      <c r="Q568" s="346"/>
      <c r="R568" s="38"/>
      <c r="S568" s="38"/>
      <c r="T568" s="38"/>
      <c r="U568" s="38"/>
      <c r="V568" s="38"/>
      <c r="W568" s="38"/>
      <c r="X568" s="38"/>
      <c r="Y568" s="38"/>
      <c r="Z568" s="38"/>
    </row>
    <row r="569" ht="12.75" customHeight="1">
      <c r="A569" s="38"/>
      <c r="B569" s="260"/>
      <c r="C569" s="343"/>
      <c r="D569" s="337"/>
      <c r="E569" s="344"/>
      <c r="F569" s="344"/>
      <c r="G569" s="344"/>
      <c r="H569" s="345"/>
      <c r="I569" s="268"/>
      <c r="J569" s="268"/>
      <c r="K569" s="268"/>
      <c r="L569" s="267" t="str">
        <f>IF(H569&lt;&gt;"",VLOOKUP(H569,CTA,5,0),IF(I569&lt;&gt;"",VLOOKUP(I569,SUB,4,0),IF(J569&lt;&gt;"",VLOOKUP(J569,DIV,3,0),IF(K569&lt;&gt;"",VLOOKUP(K569,SUBDIV,2,0),""))))</f>
        <v/>
      </c>
      <c r="M569" s="322"/>
      <c r="N569" s="322"/>
      <c r="O569" s="322"/>
      <c r="P569" s="346"/>
      <c r="Q569" s="346"/>
      <c r="R569" s="38"/>
      <c r="S569" s="38"/>
      <c r="T569" s="38"/>
      <c r="U569" s="38"/>
      <c r="V569" s="38"/>
      <c r="W569" s="38"/>
      <c r="X569" s="38"/>
      <c r="Y569" s="38"/>
      <c r="Z569" s="38"/>
    </row>
    <row r="570" ht="12.75" customHeight="1">
      <c r="A570" s="38"/>
      <c r="B570" s="260"/>
      <c r="C570" s="343"/>
      <c r="D570" s="337"/>
      <c r="E570" s="344"/>
      <c r="F570" s="344"/>
      <c r="G570" s="344"/>
      <c r="H570" s="345"/>
      <c r="I570" s="268"/>
      <c r="J570" s="268"/>
      <c r="K570" s="268"/>
      <c r="L570" s="267" t="str">
        <f>IF(H570&lt;&gt;"",VLOOKUP(H570,CTA,5,0),IF(I570&lt;&gt;"",VLOOKUP(I570,SUB,4,0),IF(J570&lt;&gt;"",VLOOKUP(J570,DIV,3,0),IF(K570&lt;&gt;"",VLOOKUP(K570,SUBDIV,2,0),""))))</f>
        <v/>
      </c>
      <c r="M570" s="322"/>
      <c r="N570" s="322"/>
      <c r="O570" s="322"/>
      <c r="P570" s="346"/>
      <c r="Q570" s="346"/>
      <c r="R570" s="38"/>
      <c r="S570" s="38"/>
      <c r="T570" s="38"/>
      <c r="U570" s="38"/>
      <c r="V570" s="38"/>
      <c r="W570" s="38"/>
      <c r="X570" s="38"/>
      <c r="Y570" s="38"/>
      <c r="Z570" s="38"/>
    </row>
    <row r="571" ht="12.75" customHeight="1">
      <c r="A571" s="38"/>
      <c r="B571" s="260"/>
      <c r="C571" s="343"/>
      <c r="D571" s="337"/>
      <c r="E571" s="344"/>
      <c r="F571" s="344"/>
      <c r="G571" s="344"/>
      <c r="H571" s="345"/>
      <c r="I571" s="268"/>
      <c r="J571" s="268"/>
      <c r="K571" s="268"/>
      <c r="L571" s="267" t="str">
        <f>IF(H571&lt;&gt;"",VLOOKUP(H571,CTA,5,0),IF(I571&lt;&gt;"",VLOOKUP(I571,SUB,4,0),IF(J571&lt;&gt;"",VLOOKUP(J571,DIV,3,0),IF(K571&lt;&gt;"",VLOOKUP(K571,SUBDIV,2,0),""))))</f>
        <v/>
      </c>
      <c r="M571" s="322"/>
      <c r="N571" s="322"/>
      <c r="O571" s="322"/>
      <c r="P571" s="346"/>
      <c r="Q571" s="346"/>
      <c r="R571" s="38"/>
      <c r="S571" s="38"/>
      <c r="T571" s="38"/>
      <c r="U571" s="38"/>
      <c r="V571" s="38"/>
      <c r="W571" s="38"/>
      <c r="X571" s="38"/>
      <c r="Y571" s="38"/>
      <c r="Z571" s="38"/>
    </row>
    <row r="572" ht="12.75" customHeight="1">
      <c r="A572" s="38"/>
      <c r="B572" s="260"/>
      <c r="C572" s="343"/>
      <c r="D572" s="337"/>
      <c r="E572" s="344"/>
      <c r="F572" s="344"/>
      <c r="G572" s="344"/>
      <c r="H572" s="345"/>
      <c r="I572" s="268"/>
      <c r="J572" s="268"/>
      <c r="K572" s="268"/>
      <c r="L572" s="267" t="str">
        <f>IF(H572&lt;&gt;"",VLOOKUP(H572,CTA,5,0),IF(I572&lt;&gt;"",VLOOKUP(I572,SUB,4,0),IF(J572&lt;&gt;"",VLOOKUP(J572,DIV,3,0),IF(K572&lt;&gt;"",VLOOKUP(K572,SUBDIV,2,0),""))))</f>
        <v/>
      </c>
      <c r="M572" s="322"/>
      <c r="N572" s="322"/>
      <c r="O572" s="322"/>
      <c r="P572" s="346"/>
      <c r="Q572" s="346"/>
      <c r="R572" s="38"/>
      <c r="S572" s="38"/>
      <c r="T572" s="38"/>
      <c r="U572" s="38"/>
      <c r="V572" s="38"/>
      <c r="W572" s="38"/>
      <c r="X572" s="38"/>
      <c r="Y572" s="38"/>
      <c r="Z572" s="38"/>
    </row>
    <row r="573" ht="12.75" customHeight="1">
      <c r="A573" s="38"/>
      <c r="B573" s="260"/>
      <c r="C573" s="343"/>
      <c r="D573" s="337"/>
      <c r="E573" s="344"/>
      <c r="F573" s="344"/>
      <c r="G573" s="344"/>
      <c r="H573" s="345"/>
      <c r="I573" s="268"/>
      <c r="J573" s="268"/>
      <c r="K573" s="268"/>
      <c r="L573" s="267" t="str">
        <f>IF(H573&lt;&gt;"",VLOOKUP(H573,CTA,5,0),IF(I573&lt;&gt;"",VLOOKUP(I573,SUB,4,0),IF(J573&lt;&gt;"",VLOOKUP(J573,DIV,3,0),IF(K573&lt;&gt;"",VLOOKUP(K573,SUBDIV,2,0),""))))</f>
        <v/>
      </c>
      <c r="M573" s="322"/>
      <c r="N573" s="322"/>
      <c r="O573" s="322"/>
      <c r="P573" s="346"/>
      <c r="Q573" s="346"/>
      <c r="R573" s="38"/>
      <c r="S573" s="38"/>
      <c r="T573" s="38"/>
      <c r="U573" s="38"/>
      <c r="V573" s="38"/>
      <c r="W573" s="38"/>
      <c r="X573" s="38"/>
      <c r="Y573" s="38"/>
      <c r="Z573" s="38"/>
    </row>
    <row r="574" ht="12.75" customHeight="1">
      <c r="A574" s="38"/>
      <c r="B574" s="260"/>
      <c r="C574" s="343"/>
      <c r="D574" s="337"/>
      <c r="E574" s="344"/>
      <c r="F574" s="344"/>
      <c r="G574" s="344"/>
      <c r="H574" s="345"/>
      <c r="I574" s="268"/>
      <c r="J574" s="268"/>
      <c r="K574" s="268"/>
      <c r="L574" s="267" t="str">
        <f>IF(H574&lt;&gt;"",VLOOKUP(H574,CTA,5,0),IF(I574&lt;&gt;"",VLOOKUP(I574,SUB,4,0),IF(J574&lt;&gt;"",VLOOKUP(J574,DIV,3,0),IF(K574&lt;&gt;"",VLOOKUP(K574,SUBDIV,2,0),""))))</f>
        <v/>
      </c>
      <c r="M574" s="322"/>
      <c r="N574" s="322"/>
      <c r="O574" s="322"/>
      <c r="P574" s="346"/>
      <c r="Q574" s="346"/>
      <c r="R574" s="38"/>
      <c r="S574" s="38"/>
      <c r="T574" s="38"/>
      <c r="U574" s="38"/>
      <c r="V574" s="38"/>
      <c r="W574" s="38"/>
      <c r="X574" s="38"/>
      <c r="Y574" s="38"/>
      <c r="Z574" s="38"/>
    </row>
    <row r="575" ht="12.75" customHeight="1">
      <c r="A575" s="38"/>
      <c r="B575" s="260"/>
      <c r="C575" s="343"/>
      <c r="D575" s="337"/>
      <c r="E575" s="344"/>
      <c r="F575" s="344"/>
      <c r="G575" s="344"/>
      <c r="H575" s="345"/>
      <c r="I575" s="268"/>
      <c r="J575" s="268"/>
      <c r="K575" s="268"/>
      <c r="L575" s="267" t="str">
        <f>IF(H575&lt;&gt;"",VLOOKUP(H575,CTA,5,0),IF(I575&lt;&gt;"",VLOOKUP(I575,SUB,4,0),IF(J575&lt;&gt;"",VLOOKUP(J575,DIV,3,0),IF(K575&lt;&gt;"",VLOOKUP(K575,SUBDIV,2,0),""))))</f>
        <v/>
      </c>
      <c r="M575" s="322"/>
      <c r="N575" s="322"/>
      <c r="O575" s="322"/>
      <c r="P575" s="346"/>
      <c r="Q575" s="346"/>
      <c r="R575" s="38"/>
      <c r="S575" s="38"/>
      <c r="T575" s="38"/>
      <c r="U575" s="38"/>
      <c r="V575" s="38"/>
      <c r="W575" s="38"/>
      <c r="X575" s="38"/>
      <c r="Y575" s="38"/>
      <c r="Z575" s="38"/>
    </row>
    <row r="576" ht="12.75" customHeight="1">
      <c r="A576" s="38"/>
      <c r="B576" s="260"/>
      <c r="C576" s="343"/>
      <c r="D576" s="337"/>
      <c r="E576" s="344"/>
      <c r="F576" s="344"/>
      <c r="G576" s="344"/>
      <c r="H576" s="345"/>
      <c r="I576" s="268"/>
      <c r="J576" s="268"/>
      <c r="K576" s="268"/>
      <c r="L576" s="267" t="str">
        <f>IF(H576&lt;&gt;"",VLOOKUP(H576,CTA,5,0),IF(I576&lt;&gt;"",VLOOKUP(I576,SUB,4,0),IF(J576&lt;&gt;"",VLOOKUP(J576,DIV,3,0),IF(K576&lt;&gt;"",VLOOKUP(K576,SUBDIV,2,0),""))))</f>
        <v/>
      </c>
      <c r="M576" s="322"/>
      <c r="N576" s="322"/>
      <c r="O576" s="322"/>
      <c r="P576" s="346"/>
      <c r="Q576" s="346"/>
      <c r="R576" s="38"/>
      <c r="S576" s="38"/>
      <c r="T576" s="38"/>
      <c r="U576" s="38"/>
      <c r="V576" s="38"/>
      <c r="W576" s="38"/>
      <c r="X576" s="38"/>
      <c r="Y576" s="38"/>
      <c r="Z576" s="38"/>
    </row>
    <row r="577" ht="12.75" customHeight="1">
      <c r="A577" s="38"/>
      <c r="B577" s="260"/>
      <c r="C577" s="343"/>
      <c r="D577" s="337"/>
      <c r="E577" s="344"/>
      <c r="F577" s="344"/>
      <c r="G577" s="344"/>
      <c r="H577" s="345"/>
      <c r="I577" s="268"/>
      <c r="J577" s="268"/>
      <c r="K577" s="268"/>
      <c r="L577" s="267" t="str">
        <f>IF(H577&lt;&gt;"",VLOOKUP(H577,CTA,5,0),IF(I577&lt;&gt;"",VLOOKUP(I577,SUB,4,0),IF(J577&lt;&gt;"",VLOOKUP(J577,DIV,3,0),IF(K577&lt;&gt;"",VLOOKUP(K577,SUBDIV,2,0),""))))</f>
        <v/>
      </c>
      <c r="M577" s="322"/>
      <c r="N577" s="322"/>
      <c r="O577" s="322"/>
      <c r="P577" s="346"/>
      <c r="Q577" s="346"/>
      <c r="R577" s="38"/>
      <c r="S577" s="38"/>
      <c r="T577" s="38"/>
      <c r="U577" s="38"/>
      <c r="V577" s="38"/>
      <c r="W577" s="38"/>
      <c r="X577" s="38"/>
      <c r="Y577" s="38"/>
      <c r="Z577" s="38"/>
    </row>
    <row r="578" ht="12.75" customHeight="1">
      <c r="A578" s="38"/>
      <c r="B578" s="260"/>
      <c r="C578" s="343"/>
      <c r="D578" s="337"/>
      <c r="E578" s="344"/>
      <c r="F578" s="344"/>
      <c r="G578" s="344"/>
      <c r="H578" s="345"/>
      <c r="I578" s="268"/>
      <c r="J578" s="268"/>
      <c r="K578" s="268"/>
      <c r="L578" s="267" t="str">
        <f>IF(H578&lt;&gt;"",VLOOKUP(H578,CTA,5,0),IF(I578&lt;&gt;"",VLOOKUP(I578,SUB,4,0),IF(J578&lt;&gt;"",VLOOKUP(J578,DIV,3,0),IF(K578&lt;&gt;"",VLOOKUP(K578,SUBDIV,2,0),""))))</f>
        <v/>
      </c>
      <c r="M578" s="322"/>
      <c r="N578" s="322"/>
      <c r="O578" s="322"/>
      <c r="P578" s="346"/>
      <c r="Q578" s="346"/>
      <c r="R578" s="38"/>
      <c r="S578" s="38"/>
      <c r="T578" s="38"/>
      <c r="U578" s="38"/>
      <c r="V578" s="38"/>
      <c r="W578" s="38"/>
      <c r="X578" s="38"/>
      <c r="Y578" s="38"/>
      <c r="Z578" s="38"/>
    </row>
    <row r="579" ht="12.75" customHeight="1">
      <c r="A579" s="38"/>
      <c r="B579" s="260"/>
      <c r="C579" s="343"/>
      <c r="D579" s="337"/>
      <c r="E579" s="344"/>
      <c r="F579" s="344"/>
      <c r="G579" s="344"/>
      <c r="H579" s="345"/>
      <c r="I579" s="268"/>
      <c r="J579" s="268"/>
      <c r="K579" s="268"/>
      <c r="L579" s="267" t="str">
        <f>IF(H579&lt;&gt;"",VLOOKUP(H579,CTA,5,0),IF(I579&lt;&gt;"",VLOOKUP(I579,SUB,4,0),IF(J579&lt;&gt;"",VLOOKUP(J579,DIV,3,0),IF(K579&lt;&gt;"",VLOOKUP(K579,SUBDIV,2,0),""))))</f>
        <v/>
      </c>
      <c r="M579" s="322"/>
      <c r="N579" s="322"/>
      <c r="O579" s="322"/>
      <c r="P579" s="346"/>
      <c r="Q579" s="346"/>
      <c r="R579" s="38"/>
      <c r="S579" s="38"/>
      <c r="T579" s="38"/>
      <c r="U579" s="38"/>
      <c r="V579" s="38"/>
      <c r="W579" s="38"/>
      <c r="X579" s="38"/>
      <c r="Y579" s="38"/>
      <c r="Z579" s="38"/>
    </row>
    <row r="580" ht="12.75" customHeight="1">
      <c r="A580" s="38"/>
      <c r="B580" s="260"/>
      <c r="C580" s="343"/>
      <c r="D580" s="337"/>
      <c r="E580" s="344"/>
      <c r="F580" s="344"/>
      <c r="G580" s="344"/>
      <c r="H580" s="345"/>
      <c r="I580" s="268"/>
      <c r="J580" s="268"/>
      <c r="K580" s="268"/>
      <c r="L580" s="267" t="str">
        <f>IF(H580&lt;&gt;"",VLOOKUP(H580,CTA,5,0),IF(I580&lt;&gt;"",VLOOKUP(I580,SUB,4,0),IF(J580&lt;&gt;"",VLOOKUP(J580,DIV,3,0),IF(K580&lt;&gt;"",VLOOKUP(K580,SUBDIV,2,0),""))))</f>
        <v/>
      </c>
      <c r="M580" s="322"/>
      <c r="N580" s="322"/>
      <c r="O580" s="322"/>
      <c r="P580" s="346"/>
      <c r="Q580" s="346"/>
      <c r="R580" s="38"/>
      <c r="S580" s="38"/>
      <c r="T580" s="38"/>
      <c r="U580" s="38"/>
      <c r="V580" s="38"/>
      <c r="W580" s="38"/>
      <c r="X580" s="38"/>
      <c r="Y580" s="38"/>
      <c r="Z580" s="38"/>
    </row>
    <row r="581" ht="12.75" customHeight="1">
      <c r="A581" s="38"/>
      <c r="B581" s="260"/>
      <c r="C581" s="343"/>
      <c r="D581" s="337"/>
      <c r="E581" s="344"/>
      <c r="F581" s="344"/>
      <c r="G581" s="344"/>
      <c r="H581" s="345"/>
      <c r="I581" s="268"/>
      <c r="J581" s="268"/>
      <c r="K581" s="268"/>
      <c r="L581" s="267" t="str">
        <f>IF(H581&lt;&gt;"",VLOOKUP(H581,CTA,5,0),IF(I581&lt;&gt;"",VLOOKUP(I581,SUB,4,0),IF(J581&lt;&gt;"",VLOOKUP(J581,DIV,3,0),IF(K581&lt;&gt;"",VLOOKUP(K581,SUBDIV,2,0),""))))</f>
        <v/>
      </c>
      <c r="M581" s="322"/>
      <c r="N581" s="322"/>
      <c r="O581" s="322"/>
      <c r="P581" s="346"/>
      <c r="Q581" s="346"/>
      <c r="R581" s="38"/>
      <c r="S581" s="38"/>
      <c r="T581" s="38"/>
      <c r="U581" s="38"/>
      <c r="V581" s="38"/>
      <c r="W581" s="38"/>
      <c r="X581" s="38"/>
      <c r="Y581" s="38"/>
      <c r="Z581" s="38"/>
    </row>
    <row r="582" ht="12.75" customHeight="1">
      <c r="A582" s="38"/>
      <c r="B582" s="260"/>
      <c r="C582" s="343"/>
      <c r="D582" s="337"/>
      <c r="E582" s="344"/>
      <c r="F582" s="344"/>
      <c r="G582" s="344"/>
      <c r="H582" s="345"/>
      <c r="I582" s="268"/>
      <c r="J582" s="268"/>
      <c r="K582" s="268"/>
      <c r="L582" s="267" t="str">
        <f>IF(H582&lt;&gt;"",VLOOKUP(H582,CTA,5,0),IF(I582&lt;&gt;"",VLOOKUP(I582,SUB,4,0),IF(J582&lt;&gt;"",VLOOKUP(J582,DIV,3,0),IF(K582&lt;&gt;"",VLOOKUP(K582,SUBDIV,2,0),""))))</f>
        <v/>
      </c>
      <c r="M582" s="322"/>
      <c r="N582" s="322"/>
      <c r="O582" s="322"/>
      <c r="P582" s="346"/>
      <c r="Q582" s="346"/>
      <c r="R582" s="38"/>
      <c r="S582" s="38"/>
      <c r="T582" s="38"/>
      <c r="U582" s="38"/>
      <c r="V582" s="38"/>
      <c r="W582" s="38"/>
      <c r="X582" s="38"/>
      <c r="Y582" s="38"/>
      <c r="Z582" s="38"/>
    </row>
    <row r="583" ht="12.75" customHeight="1">
      <c r="A583" s="38"/>
      <c r="B583" s="260"/>
      <c r="C583" s="343"/>
      <c r="D583" s="337"/>
      <c r="E583" s="344"/>
      <c r="F583" s="344"/>
      <c r="G583" s="344"/>
      <c r="H583" s="345"/>
      <c r="I583" s="268"/>
      <c r="J583" s="268"/>
      <c r="K583" s="268"/>
      <c r="L583" s="267" t="str">
        <f>IF(H583&lt;&gt;"",VLOOKUP(H583,CTA,5,0),IF(I583&lt;&gt;"",VLOOKUP(I583,SUB,4,0),IF(J583&lt;&gt;"",VLOOKUP(J583,DIV,3,0),IF(K583&lt;&gt;"",VLOOKUP(K583,SUBDIV,2,0),""))))</f>
        <v/>
      </c>
      <c r="M583" s="322"/>
      <c r="N583" s="322"/>
      <c r="O583" s="322"/>
      <c r="P583" s="346"/>
      <c r="Q583" s="346"/>
      <c r="R583" s="38"/>
      <c r="S583" s="38"/>
      <c r="T583" s="38"/>
      <c r="U583" s="38"/>
      <c r="V583" s="38"/>
      <c r="W583" s="38"/>
      <c r="X583" s="38"/>
      <c r="Y583" s="38"/>
      <c r="Z583" s="38"/>
    </row>
    <row r="584" ht="12.75" customHeight="1">
      <c r="A584" s="38"/>
      <c r="B584" s="260"/>
      <c r="C584" s="343"/>
      <c r="D584" s="337"/>
      <c r="E584" s="344"/>
      <c r="F584" s="344"/>
      <c r="G584" s="344"/>
      <c r="H584" s="345"/>
      <c r="I584" s="268"/>
      <c r="J584" s="268"/>
      <c r="K584" s="268"/>
      <c r="L584" s="267" t="str">
        <f>IF(H584&lt;&gt;"",VLOOKUP(H584,CTA,5,0),IF(I584&lt;&gt;"",VLOOKUP(I584,SUB,4,0),IF(J584&lt;&gt;"",VLOOKUP(J584,DIV,3,0),IF(K584&lt;&gt;"",VLOOKUP(K584,SUBDIV,2,0),""))))</f>
        <v/>
      </c>
      <c r="M584" s="322"/>
      <c r="N584" s="322"/>
      <c r="O584" s="322"/>
      <c r="P584" s="346"/>
      <c r="Q584" s="346"/>
      <c r="R584" s="38"/>
      <c r="S584" s="38"/>
      <c r="T584" s="38"/>
      <c r="U584" s="38"/>
      <c r="V584" s="38"/>
      <c r="W584" s="38"/>
      <c r="X584" s="38"/>
      <c r="Y584" s="38"/>
      <c r="Z584" s="38"/>
    </row>
    <row r="585" ht="12.75" customHeight="1">
      <c r="A585" s="38"/>
      <c r="B585" s="260"/>
      <c r="C585" s="343"/>
      <c r="D585" s="337"/>
      <c r="E585" s="344"/>
      <c r="F585" s="344"/>
      <c r="G585" s="344"/>
      <c r="H585" s="345"/>
      <c r="I585" s="268"/>
      <c r="J585" s="268"/>
      <c r="K585" s="268"/>
      <c r="L585" s="267" t="str">
        <f>IF(H585&lt;&gt;"",VLOOKUP(H585,CTA,5,0),IF(I585&lt;&gt;"",VLOOKUP(I585,SUB,4,0),IF(J585&lt;&gt;"",VLOOKUP(J585,DIV,3,0),IF(K585&lt;&gt;"",VLOOKUP(K585,SUBDIV,2,0),""))))</f>
        <v/>
      </c>
      <c r="M585" s="322"/>
      <c r="N585" s="322"/>
      <c r="O585" s="322"/>
      <c r="P585" s="346"/>
      <c r="Q585" s="346"/>
      <c r="R585" s="38"/>
      <c r="S585" s="38"/>
      <c r="T585" s="38"/>
      <c r="U585" s="38"/>
      <c r="V585" s="38"/>
      <c r="W585" s="38"/>
      <c r="X585" s="38"/>
      <c r="Y585" s="38"/>
      <c r="Z585" s="38"/>
    </row>
    <row r="586" ht="12.75" customHeight="1">
      <c r="A586" s="38"/>
      <c r="B586" s="260"/>
      <c r="C586" s="343"/>
      <c r="D586" s="337"/>
      <c r="E586" s="344"/>
      <c r="F586" s="344"/>
      <c r="G586" s="344"/>
      <c r="H586" s="345"/>
      <c r="I586" s="268"/>
      <c r="J586" s="268"/>
      <c r="K586" s="268"/>
      <c r="L586" s="267" t="str">
        <f>IF(H586&lt;&gt;"",VLOOKUP(H586,CTA,5,0),IF(I586&lt;&gt;"",VLOOKUP(I586,SUB,4,0),IF(J586&lt;&gt;"",VLOOKUP(J586,DIV,3,0),IF(K586&lt;&gt;"",VLOOKUP(K586,SUBDIV,2,0),""))))</f>
        <v/>
      </c>
      <c r="M586" s="322"/>
      <c r="N586" s="322"/>
      <c r="O586" s="322"/>
      <c r="P586" s="346"/>
      <c r="Q586" s="346"/>
      <c r="R586" s="38"/>
      <c r="S586" s="38"/>
      <c r="T586" s="38"/>
      <c r="U586" s="38"/>
      <c r="V586" s="38"/>
      <c r="W586" s="38"/>
      <c r="X586" s="38"/>
      <c r="Y586" s="38"/>
      <c r="Z586" s="38"/>
    </row>
    <row r="587" ht="12.75" customHeight="1">
      <c r="A587" s="38"/>
      <c r="B587" s="260"/>
      <c r="C587" s="343"/>
      <c r="D587" s="337"/>
      <c r="E587" s="344"/>
      <c r="F587" s="344"/>
      <c r="G587" s="344"/>
      <c r="H587" s="345"/>
      <c r="I587" s="268"/>
      <c r="J587" s="268"/>
      <c r="K587" s="268"/>
      <c r="L587" s="267" t="str">
        <f>IF(H587&lt;&gt;"",VLOOKUP(H587,CTA,5,0),IF(I587&lt;&gt;"",VLOOKUP(I587,SUB,4,0),IF(J587&lt;&gt;"",VLOOKUP(J587,DIV,3,0),IF(K587&lt;&gt;"",VLOOKUP(K587,SUBDIV,2,0),""))))</f>
        <v/>
      </c>
      <c r="M587" s="322"/>
      <c r="N587" s="322"/>
      <c r="O587" s="322"/>
      <c r="P587" s="346"/>
      <c r="Q587" s="346"/>
      <c r="R587" s="38"/>
      <c r="S587" s="38"/>
      <c r="T587" s="38"/>
      <c r="U587" s="38"/>
      <c r="V587" s="38"/>
      <c r="W587" s="38"/>
      <c r="X587" s="38"/>
      <c r="Y587" s="38"/>
      <c r="Z587" s="38"/>
    </row>
    <row r="588" ht="12.75" customHeight="1">
      <c r="A588" s="38"/>
      <c r="B588" s="260"/>
      <c r="C588" s="343"/>
      <c r="D588" s="337"/>
      <c r="E588" s="344"/>
      <c r="F588" s="344"/>
      <c r="G588" s="344"/>
      <c r="H588" s="345"/>
      <c r="I588" s="268"/>
      <c r="J588" s="268"/>
      <c r="K588" s="268"/>
      <c r="L588" s="267" t="str">
        <f>IF(H588&lt;&gt;"",VLOOKUP(H588,CTA,5,0),IF(I588&lt;&gt;"",VLOOKUP(I588,SUB,4,0),IF(J588&lt;&gt;"",VLOOKUP(J588,DIV,3,0),IF(K588&lt;&gt;"",VLOOKUP(K588,SUBDIV,2,0),""))))</f>
        <v/>
      </c>
      <c r="M588" s="322"/>
      <c r="N588" s="322"/>
      <c r="O588" s="322"/>
      <c r="P588" s="346"/>
      <c r="Q588" s="346"/>
      <c r="R588" s="38"/>
      <c r="S588" s="38"/>
      <c r="T588" s="38"/>
      <c r="U588" s="38"/>
      <c r="V588" s="38"/>
      <c r="W588" s="38"/>
      <c r="X588" s="38"/>
      <c r="Y588" s="38"/>
      <c r="Z588" s="38"/>
    </row>
    <row r="589" ht="12.75" customHeight="1">
      <c r="A589" s="38"/>
      <c r="B589" s="260"/>
      <c r="C589" s="343"/>
      <c r="D589" s="337"/>
      <c r="E589" s="344"/>
      <c r="F589" s="344"/>
      <c r="G589" s="344"/>
      <c r="H589" s="345"/>
      <c r="I589" s="268"/>
      <c r="J589" s="268"/>
      <c r="K589" s="268"/>
      <c r="L589" s="267" t="str">
        <f>IF(H589&lt;&gt;"",VLOOKUP(H589,CTA,5,0),IF(I589&lt;&gt;"",VLOOKUP(I589,SUB,4,0),IF(J589&lt;&gt;"",VLOOKUP(J589,DIV,3,0),IF(K589&lt;&gt;"",VLOOKUP(K589,SUBDIV,2,0),""))))</f>
        <v/>
      </c>
      <c r="M589" s="322"/>
      <c r="N589" s="322"/>
      <c r="O589" s="322"/>
      <c r="P589" s="346"/>
      <c r="Q589" s="346"/>
      <c r="R589" s="38"/>
      <c r="S589" s="38"/>
      <c r="T589" s="38"/>
      <c r="U589" s="38"/>
      <c r="V589" s="38"/>
      <c r="W589" s="38"/>
      <c r="X589" s="38"/>
      <c r="Y589" s="38"/>
      <c r="Z589" s="38"/>
    </row>
    <row r="590" ht="12.75" customHeight="1">
      <c r="A590" s="38"/>
      <c r="B590" s="260"/>
      <c r="C590" s="343"/>
      <c r="D590" s="337"/>
      <c r="E590" s="344"/>
      <c r="F590" s="344"/>
      <c r="G590" s="344"/>
      <c r="H590" s="345"/>
      <c r="I590" s="268"/>
      <c r="J590" s="268"/>
      <c r="K590" s="268"/>
      <c r="L590" s="267" t="str">
        <f>IF(H590&lt;&gt;"",VLOOKUP(H590,CTA,5,0),IF(I590&lt;&gt;"",VLOOKUP(I590,SUB,4,0),IF(J590&lt;&gt;"",VLOOKUP(J590,DIV,3,0),IF(K590&lt;&gt;"",VLOOKUP(K590,SUBDIV,2,0),""))))</f>
        <v/>
      </c>
      <c r="M590" s="322"/>
      <c r="N590" s="322"/>
      <c r="O590" s="322"/>
      <c r="P590" s="346"/>
      <c r="Q590" s="346"/>
      <c r="R590" s="38"/>
      <c r="S590" s="38"/>
      <c r="T590" s="38"/>
      <c r="U590" s="38"/>
      <c r="V590" s="38"/>
      <c r="W590" s="38"/>
      <c r="X590" s="38"/>
      <c r="Y590" s="38"/>
      <c r="Z590" s="38"/>
    </row>
    <row r="591" ht="12.75" customHeight="1">
      <c r="A591" s="38"/>
      <c r="B591" s="260"/>
      <c r="C591" s="343"/>
      <c r="D591" s="337"/>
      <c r="E591" s="344"/>
      <c r="F591" s="344"/>
      <c r="G591" s="344"/>
      <c r="H591" s="345"/>
      <c r="I591" s="268"/>
      <c r="J591" s="268"/>
      <c r="K591" s="268"/>
      <c r="L591" s="267" t="str">
        <f>IF(H591&lt;&gt;"",VLOOKUP(H591,CTA,5,0),IF(I591&lt;&gt;"",VLOOKUP(I591,SUB,4,0),IF(J591&lt;&gt;"",VLOOKUP(J591,DIV,3,0),IF(K591&lt;&gt;"",VLOOKUP(K591,SUBDIV,2,0),""))))</f>
        <v/>
      </c>
      <c r="M591" s="322"/>
      <c r="N591" s="322"/>
      <c r="O591" s="322"/>
      <c r="P591" s="346"/>
      <c r="Q591" s="346"/>
      <c r="R591" s="38"/>
      <c r="S591" s="38"/>
      <c r="T591" s="38"/>
      <c r="U591" s="38"/>
      <c r="V591" s="38"/>
      <c r="W591" s="38"/>
      <c r="X591" s="38"/>
      <c r="Y591" s="38"/>
      <c r="Z591" s="38"/>
    </row>
    <row r="592" ht="12.75" customHeight="1">
      <c r="A592" s="38"/>
      <c r="B592" s="235"/>
      <c r="C592" s="236"/>
      <c r="D592" s="27"/>
      <c r="E592" s="38"/>
      <c r="F592" s="38"/>
      <c r="G592" s="38"/>
      <c r="H592" s="38"/>
      <c r="I592" s="38"/>
      <c r="J592" s="38"/>
      <c r="K592" s="38"/>
      <c r="L592" s="38"/>
      <c r="M592" s="237"/>
      <c r="N592" s="237"/>
      <c r="O592" s="238"/>
      <c r="P592" s="159"/>
      <c r="Q592" s="159"/>
      <c r="R592" s="38"/>
      <c r="S592" s="38"/>
      <c r="T592" s="38"/>
      <c r="U592" s="38"/>
      <c r="V592" s="38"/>
      <c r="W592" s="38"/>
      <c r="X592" s="38"/>
      <c r="Y592" s="38"/>
      <c r="Z592" s="38"/>
    </row>
    <row r="593" ht="12.75" customHeight="1">
      <c r="A593" s="38"/>
      <c r="B593" s="235"/>
      <c r="C593" s="236"/>
      <c r="D593" s="27"/>
      <c r="E593" s="38"/>
      <c r="F593" s="38"/>
      <c r="G593" s="38"/>
      <c r="H593" s="38"/>
      <c r="I593" s="38"/>
      <c r="J593" s="38"/>
      <c r="K593" s="38"/>
      <c r="L593" s="38"/>
      <c r="M593" s="237"/>
      <c r="N593" s="237"/>
      <c r="O593" s="238"/>
      <c r="P593" s="159"/>
      <c r="Q593" s="159"/>
      <c r="R593" s="38"/>
      <c r="S593" s="38"/>
      <c r="T593" s="38"/>
      <c r="U593" s="38"/>
      <c r="V593" s="38"/>
      <c r="W593" s="38"/>
      <c r="X593" s="38"/>
      <c r="Y593" s="38"/>
      <c r="Z593" s="38"/>
    </row>
    <row r="594" ht="12.75" customHeight="1">
      <c r="A594" s="38"/>
      <c r="B594" s="235"/>
      <c r="C594" s="236"/>
      <c r="D594" s="27"/>
      <c r="E594" s="38"/>
      <c r="F594" s="38"/>
      <c r="G594" s="38"/>
      <c r="H594" s="38"/>
      <c r="I594" s="38"/>
      <c r="J594" s="38"/>
      <c r="K594" s="38"/>
      <c r="L594" s="38"/>
      <c r="M594" s="237"/>
      <c r="N594" s="237"/>
      <c r="O594" s="238"/>
      <c r="P594" s="159"/>
      <c r="Q594" s="159"/>
      <c r="R594" s="38"/>
      <c r="S594" s="38"/>
      <c r="T594" s="38"/>
      <c r="U594" s="38"/>
      <c r="V594" s="38"/>
      <c r="W594" s="38"/>
      <c r="X594" s="38"/>
      <c r="Y594" s="38"/>
      <c r="Z594" s="38"/>
    </row>
    <row r="595" ht="12.75" customHeight="1">
      <c r="A595" s="38"/>
      <c r="B595" s="235"/>
      <c r="C595" s="236"/>
      <c r="D595" s="27"/>
      <c r="E595" s="38"/>
      <c r="F595" s="38"/>
      <c r="G595" s="38"/>
      <c r="H595" s="38"/>
      <c r="I595" s="38"/>
      <c r="J595" s="38"/>
      <c r="K595" s="38"/>
      <c r="L595" s="38"/>
      <c r="M595" s="237"/>
      <c r="N595" s="237"/>
      <c r="O595" s="238"/>
      <c r="P595" s="159"/>
      <c r="Q595" s="159"/>
      <c r="R595" s="38"/>
      <c r="S595" s="38"/>
      <c r="T595" s="38"/>
      <c r="U595" s="38"/>
      <c r="V595" s="38"/>
      <c r="W595" s="38"/>
      <c r="X595" s="38"/>
      <c r="Y595" s="38"/>
      <c r="Z595" s="38"/>
    </row>
    <row r="596" ht="12.75" customHeight="1">
      <c r="A596" s="38"/>
      <c r="B596" s="235"/>
      <c r="C596" s="236"/>
      <c r="D596" s="27"/>
      <c r="E596" s="38"/>
      <c r="F596" s="38"/>
      <c r="G596" s="38"/>
      <c r="H596" s="38"/>
      <c r="I596" s="38"/>
      <c r="J596" s="38"/>
      <c r="K596" s="38"/>
      <c r="L596" s="38"/>
      <c r="M596" s="237"/>
      <c r="N596" s="237"/>
      <c r="O596" s="238"/>
      <c r="P596" s="159"/>
      <c r="Q596" s="159"/>
      <c r="R596" s="38"/>
      <c r="S596" s="38"/>
      <c r="T596" s="38"/>
      <c r="U596" s="38"/>
      <c r="V596" s="38"/>
      <c r="W596" s="38"/>
      <c r="X596" s="38"/>
      <c r="Y596" s="38"/>
      <c r="Z596" s="38"/>
    </row>
    <row r="597" ht="12.75" customHeight="1">
      <c r="A597" s="38"/>
      <c r="B597" s="235"/>
      <c r="C597" s="236"/>
      <c r="D597" s="27"/>
      <c r="E597" s="38"/>
      <c r="F597" s="38"/>
      <c r="G597" s="38"/>
      <c r="H597" s="38"/>
      <c r="I597" s="38"/>
      <c r="J597" s="38"/>
      <c r="K597" s="38"/>
      <c r="L597" s="38"/>
      <c r="M597" s="237"/>
      <c r="N597" s="237"/>
      <c r="O597" s="238"/>
      <c r="P597" s="159"/>
      <c r="Q597" s="159"/>
      <c r="R597" s="38"/>
      <c r="S597" s="38"/>
      <c r="T597" s="38"/>
      <c r="U597" s="38"/>
      <c r="V597" s="38"/>
      <c r="W597" s="38"/>
      <c r="X597" s="38"/>
      <c r="Y597" s="38"/>
      <c r="Z597" s="38"/>
    </row>
    <row r="598" ht="12.75" customHeight="1">
      <c r="A598" s="38"/>
      <c r="B598" s="235"/>
      <c r="C598" s="236"/>
      <c r="D598" s="27"/>
      <c r="E598" s="38"/>
      <c r="F598" s="38"/>
      <c r="G598" s="38"/>
      <c r="H598" s="38"/>
      <c r="I598" s="38"/>
      <c r="J598" s="38"/>
      <c r="K598" s="38"/>
      <c r="L598" s="38"/>
      <c r="M598" s="237"/>
      <c r="N598" s="237"/>
      <c r="O598" s="238"/>
      <c r="P598" s="159"/>
      <c r="Q598" s="159"/>
      <c r="R598" s="38"/>
      <c r="S598" s="38"/>
      <c r="T598" s="38"/>
      <c r="U598" s="38"/>
      <c r="V598" s="38"/>
      <c r="W598" s="38"/>
      <c r="X598" s="38"/>
      <c r="Y598" s="38"/>
      <c r="Z598" s="38"/>
    </row>
    <row r="599" ht="12.75" customHeight="1">
      <c r="A599" s="38"/>
      <c r="B599" s="235"/>
      <c r="C599" s="236"/>
      <c r="D599" s="27"/>
      <c r="E599" s="38"/>
      <c r="F599" s="38"/>
      <c r="G599" s="38"/>
      <c r="H599" s="38"/>
      <c r="I599" s="38"/>
      <c r="J599" s="38"/>
      <c r="K599" s="38"/>
      <c r="L599" s="38"/>
      <c r="M599" s="237"/>
      <c r="N599" s="237"/>
      <c r="O599" s="238"/>
      <c r="P599" s="159"/>
      <c r="Q599" s="159"/>
      <c r="R599" s="38"/>
      <c r="S599" s="38"/>
      <c r="T599" s="38"/>
      <c r="U599" s="38"/>
      <c r="V599" s="38"/>
      <c r="W599" s="38"/>
      <c r="X599" s="38"/>
      <c r="Y599" s="38"/>
      <c r="Z599" s="38"/>
    </row>
    <row r="600" ht="12.75" customHeight="1">
      <c r="A600" s="38"/>
      <c r="B600" s="235"/>
      <c r="C600" s="236"/>
      <c r="D600" s="27"/>
      <c r="E600" s="38"/>
      <c r="F600" s="38"/>
      <c r="G600" s="38"/>
      <c r="H600" s="38"/>
      <c r="I600" s="38"/>
      <c r="J600" s="38"/>
      <c r="K600" s="38"/>
      <c r="L600" s="38"/>
      <c r="M600" s="237"/>
      <c r="N600" s="237"/>
      <c r="O600" s="238"/>
      <c r="P600" s="159"/>
      <c r="Q600" s="159"/>
      <c r="R600" s="38"/>
      <c r="S600" s="38"/>
      <c r="T600" s="38"/>
      <c r="U600" s="38"/>
      <c r="V600" s="38"/>
      <c r="W600" s="38"/>
      <c r="X600" s="38"/>
      <c r="Y600" s="38"/>
      <c r="Z600" s="38"/>
    </row>
    <row r="601" ht="12.75" customHeight="1">
      <c r="A601" s="38"/>
      <c r="B601" s="235"/>
      <c r="C601" s="236"/>
      <c r="D601" s="27"/>
      <c r="E601" s="38"/>
      <c r="F601" s="38"/>
      <c r="G601" s="38"/>
      <c r="H601" s="38"/>
      <c r="I601" s="38"/>
      <c r="J601" s="38"/>
      <c r="K601" s="38"/>
      <c r="L601" s="38"/>
      <c r="M601" s="237"/>
      <c r="N601" s="237"/>
      <c r="O601" s="238"/>
      <c r="P601" s="159"/>
      <c r="Q601" s="159"/>
      <c r="R601" s="38"/>
      <c r="S601" s="38"/>
      <c r="T601" s="38"/>
      <c r="U601" s="38"/>
      <c r="V601" s="38"/>
      <c r="W601" s="38"/>
      <c r="X601" s="38"/>
      <c r="Y601" s="38"/>
      <c r="Z601" s="38"/>
    </row>
    <row r="602" ht="12.75" customHeight="1">
      <c r="A602" s="38"/>
      <c r="B602" s="235"/>
      <c r="C602" s="236"/>
      <c r="D602" s="27"/>
      <c r="E602" s="38"/>
      <c r="F602" s="38"/>
      <c r="G602" s="38"/>
      <c r="H602" s="38"/>
      <c r="I602" s="38"/>
      <c r="J602" s="38"/>
      <c r="K602" s="38"/>
      <c r="L602" s="38"/>
      <c r="M602" s="237"/>
      <c r="N602" s="237"/>
      <c r="O602" s="238"/>
      <c r="P602" s="159"/>
      <c r="Q602" s="159"/>
      <c r="R602" s="38"/>
      <c r="S602" s="38"/>
      <c r="T602" s="38"/>
      <c r="U602" s="38"/>
      <c r="V602" s="38"/>
      <c r="W602" s="38"/>
      <c r="X602" s="38"/>
      <c r="Y602" s="38"/>
      <c r="Z602" s="38"/>
    </row>
    <row r="603" ht="12.75" customHeight="1">
      <c r="A603" s="38"/>
      <c r="B603" s="235"/>
      <c r="C603" s="236"/>
      <c r="D603" s="27"/>
      <c r="E603" s="38"/>
      <c r="F603" s="38"/>
      <c r="G603" s="38"/>
      <c r="H603" s="38"/>
      <c r="I603" s="38"/>
      <c r="J603" s="38"/>
      <c r="K603" s="38"/>
      <c r="L603" s="38"/>
      <c r="M603" s="237"/>
      <c r="N603" s="237"/>
      <c r="O603" s="238"/>
      <c r="P603" s="159"/>
      <c r="Q603" s="159"/>
      <c r="R603" s="38"/>
      <c r="S603" s="38"/>
      <c r="T603" s="38"/>
      <c r="U603" s="38"/>
      <c r="V603" s="38"/>
      <c r="W603" s="38"/>
      <c r="X603" s="38"/>
      <c r="Y603" s="38"/>
      <c r="Z603" s="38"/>
    </row>
    <row r="604" ht="12.75" customHeight="1">
      <c r="A604" s="38"/>
      <c r="B604" s="235"/>
      <c r="C604" s="236"/>
      <c r="D604" s="27"/>
      <c r="E604" s="38"/>
      <c r="F604" s="38"/>
      <c r="G604" s="38"/>
      <c r="H604" s="38"/>
      <c r="I604" s="38"/>
      <c r="J604" s="38"/>
      <c r="K604" s="38"/>
      <c r="L604" s="38"/>
      <c r="M604" s="237"/>
      <c r="N604" s="237"/>
      <c r="O604" s="238"/>
      <c r="P604" s="159"/>
      <c r="Q604" s="159"/>
      <c r="R604" s="38"/>
      <c r="S604" s="38"/>
      <c r="T604" s="38"/>
      <c r="U604" s="38"/>
      <c r="V604" s="38"/>
      <c r="W604" s="38"/>
      <c r="X604" s="38"/>
      <c r="Y604" s="38"/>
      <c r="Z604" s="38"/>
    </row>
    <row r="605" ht="12.75" customHeight="1">
      <c r="A605" s="38"/>
      <c r="B605" s="235"/>
      <c r="C605" s="236"/>
      <c r="D605" s="27"/>
      <c r="E605" s="38"/>
      <c r="F605" s="38"/>
      <c r="G605" s="38"/>
      <c r="H605" s="38"/>
      <c r="I605" s="38"/>
      <c r="J605" s="38"/>
      <c r="K605" s="38"/>
      <c r="L605" s="38"/>
      <c r="M605" s="237"/>
      <c r="N605" s="237"/>
      <c r="O605" s="238"/>
      <c r="P605" s="159"/>
      <c r="Q605" s="159"/>
      <c r="R605" s="38"/>
      <c r="S605" s="38"/>
      <c r="T605" s="38"/>
      <c r="U605" s="38"/>
      <c r="V605" s="38"/>
      <c r="W605" s="38"/>
      <c r="X605" s="38"/>
      <c r="Y605" s="38"/>
      <c r="Z605" s="38"/>
    </row>
    <row r="606" ht="12.75" customHeight="1">
      <c r="A606" s="38"/>
      <c r="B606" s="235"/>
      <c r="C606" s="236"/>
      <c r="D606" s="27"/>
      <c r="E606" s="38"/>
      <c r="F606" s="38"/>
      <c r="G606" s="38"/>
      <c r="H606" s="38"/>
      <c r="I606" s="38"/>
      <c r="J606" s="38"/>
      <c r="K606" s="38"/>
      <c r="L606" s="38"/>
      <c r="M606" s="237"/>
      <c r="N606" s="237"/>
      <c r="O606" s="238"/>
      <c r="P606" s="159"/>
      <c r="Q606" s="159"/>
      <c r="R606" s="38"/>
      <c r="S606" s="38"/>
      <c r="T606" s="38"/>
      <c r="U606" s="38"/>
      <c r="V606" s="38"/>
      <c r="W606" s="38"/>
      <c r="X606" s="38"/>
      <c r="Y606" s="38"/>
      <c r="Z606" s="38"/>
    </row>
    <row r="607" ht="12.75" customHeight="1">
      <c r="A607" s="38"/>
      <c r="B607" s="235"/>
      <c r="C607" s="236"/>
      <c r="D607" s="27"/>
      <c r="E607" s="38"/>
      <c r="F607" s="38"/>
      <c r="G607" s="38"/>
      <c r="H607" s="38"/>
      <c r="I607" s="38"/>
      <c r="J607" s="38"/>
      <c r="K607" s="38"/>
      <c r="L607" s="38"/>
      <c r="M607" s="237"/>
      <c r="N607" s="237"/>
      <c r="O607" s="238"/>
      <c r="P607" s="159"/>
      <c r="Q607" s="159"/>
      <c r="R607" s="38"/>
      <c r="S607" s="38"/>
      <c r="T607" s="38"/>
      <c r="U607" s="38"/>
      <c r="V607" s="38"/>
      <c r="W607" s="38"/>
      <c r="X607" s="38"/>
      <c r="Y607" s="38"/>
      <c r="Z607" s="38"/>
    </row>
    <row r="608" ht="12.75" customHeight="1">
      <c r="A608" s="38"/>
      <c r="B608" s="235"/>
      <c r="C608" s="236"/>
      <c r="D608" s="27"/>
      <c r="E608" s="38"/>
      <c r="F608" s="38"/>
      <c r="G608" s="38"/>
      <c r="H608" s="38"/>
      <c r="I608" s="38"/>
      <c r="J608" s="38"/>
      <c r="K608" s="38"/>
      <c r="L608" s="38"/>
      <c r="M608" s="237"/>
      <c r="N608" s="237"/>
      <c r="O608" s="238"/>
      <c r="P608" s="159"/>
      <c r="Q608" s="159"/>
      <c r="R608" s="38"/>
      <c r="S608" s="38"/>
      <c r="T608" s="38"/>
      <c r="U608" s="38"/>
      <c r="V608" s="38"/>
      <c r="W608" s="38"/>
      <c r="X608" s="38"/>
      <c r="Y608" s="38"/>
      <c r="Z608" s="38"/>
    </row>
    <row r="609" ht="12.75" customHeight="1">
      <c r="A609" s="38"/>
      <c r="B609" s="235"/>
      <c r="C609" s="236"/>
      <c r="D609" s="27"/>
      <c r="E609" s="38"/>
      <c r="F609" s="38"/>
      <c r="G609" s="38"/>
      <c r="H609" s="38"/>
      <c r="I609" s="38"/>
      <c r="J609" s="38"/>
      <c r="K609" s="38"/>
      <c r="L609" s="38"/>
      <c r="M609" s="237"/>
      <c r="N609" s="237"/>
      <c r="O609" s="238"/>
      <c r="P609" s="159"/>
      <c r="Q609" s="159"/>
      <c r="R609" s="38"/>
      <c r="S609" s="38"/>
      <c r="T609" s="38"/>
      <c r="U609" s="38"/>
      <c r="V609" s="38"/>
      <c r="W609" s="38"/>
      <c r="X609" s="38"/>
      <c r="Y609" s="38"/>
      <c r="Z609" s="38"/>
    </row>
    <row r="610" ht="12.75" customHeight="1">
      <c r="A610" s="38"/>
      <c r="B610" s="235"/>
      <c r="C610" s="236"/>
      <c r="D610" s="27"/>
      <c r="E610" s="38"/>
      <c r="F610" s="38"/>
      <c r="G610" s="38"/>
      <c r="H610" s="38"/>
      <c r="I610" s="38"/>
      <c r="J610" s="38"/>
      <c r="K610" s="38"/>
      <c r="L610" s="38"/>
      <c r="M610" s="237"/>
      <c r="N610" s="237"/>
      <c r="O610" s="238"/>
      <c r="P610" s="159"/>
      <c r="Q610" s="159"/>
      <c r="R610" s="38"/>
      <c r="S610" s="38"/>
      <c r="T610" s="38"/>
      <c r="U610" s="38"/>
      <c r="V610" s="38"/>
      <c r="W610" s="38"/>
      <c r="X610" s="38"/>
      <c r="Y610" s="38"/>
      <c r="Z610" s="38"/>
    </row>
    <row r="611" ht="12.75" customHeight="1">
      <c r="A611" s="38"/>
      <c r="B611" s="235"/>
      <c r="C611" s="236"/>
      <c r="D611" s="27"/>
      <c r="E611" s="38"/>
      <c r="F611" s="38"/>
      <c r="G611" s="38"/>
      <c r="H611" s="38"/>
      <c r="I611" s="38"/>
      <c r="J611" s="38"/>
      <c r="K611" s="38"/>
      <c r="L611" s="38"/>
      <c r="M611" s="237"/>
      <c r="N611" s="237"/>
      <c r="O611" s="238"/>
      <c r="P611" s="159"/>
      <c r="Q611" s="159"/>
      <c r="R611" s="38"/>
      <c r="S611" s="38"/>
      <c r="T611" s="38"/>
      <c r="U611" s="38"/>
      <c r="V611" s="38"/>
      <c r="W611" s="38"/>
      <c r="X611" s="38"/>
      <c r="Y611" s="38"/>
      <c r="Z611" s="38"/>
    </row>
    <row r="612" ht="12.75" customHeight="1">
      <c r="A612" s="38"/>
      <c r="B612" s="235"/>
      <c r="C612" s="236"/>
      <c r="D612" s="27"/>
      <c r="E612" s="38"/>
      <c r="F612" s="38"/>
      <c r="G612" s="38"/>
      <c r="H612" s="38"/>
      <c r="I612" s="38"/>
      <c r="J612" s="38"/>
      <c r="K612" s="38"/>
      <c r="L612" s="38"/>
      <c r="M612" s="237"/>
      <c r="N612" s="237"/>
      <c r="O612" s="238"/>
      <c r="P612" s="159"/>
      <c r="Q612" s="159"/>
      <c r="R612" s="38"/>
      <c r="S612" s="38"/>
      <c r="T612" s="38"/>
      <c r="U612" s="38"/>
      <c r="V612" s="38"/>
      <c r="W612" s="38"/>
      <c r="X612" s="38"/>
      <c r="Y612" s="38"/>
      <c r="Z612" s="38"/>
    </row>
    <row r="613" ht="12.75" customHeight="1">
      <c r="A613" s="38"/>
      <c r="B613" s="235"/>
      <c r="C613" s="236"/>
      <c r="D613" s="27"/>
      <c r="E613" s="38"/>
      <c r="F613" s="38"/>
      <c r="G613" s="38"/>
      <c r="H613" s="38"/>
      <c r="I613" s="38"/>
      <c r="J613" s="38"/>
      <c r="K613" s="38"/>
      <c r="L613" s="38"/>
      <c r="M613" s="237"/>
      <c r="N613" s="237"/>
      <c r="O613" s="238"/>
      <c r="P613" s="159"/>
      <c r="Q613" s="159"/>
      <c r="R613" s="38"/>
      <c r="S613" s="38"/>
      <c r="T613" s="38"/>
      <c r="U613" s="38"/>
      <c r="V613" s="38"/>
      <c r="W613" s="38"/>
      <c r="X613" s="38"/>
      <c r="Y613" s="38"/>
      <c r="Z613" s="38"/>
    </row>
    <row r="614" ht="12.75" customHeight="1">
      <c r="A614" s="38"/>
      <c r="B614" s="235"/>
      <c r="C614" s="236"/>
      <c r="D614" s="27"/>
      <c r="E614" s="38"/>
      <c r="F614" s="38"/>
      <c r="G614" s="38"/>
      <c r="H614" s="38"/>
      <c r="I614" s="38"/>
      <c r="J614" s="38"/>
      <c r="K614" s="38"/>
      <c r="L614" s="38"/>
      <c r="M614" s="237"/>
      <c r="N614" s="237"/>
      <c r="O614" s="238"/>
      <c r="P614" s="159"/>
      <c r="Q614" s="159"/>
      <c r="R614" s="38"/>
      <c r="S614" s="38"/>
      <c r="T614" s="38"/>
      <c r="U614" s="38"/>
      <c r="V614" s="38"/>
      <c r="W614" s="38"/>
      <c r="X614" s="38"/>
      <c r="Y614" s="38"/>
      <c r="Z614" s="38"/>
    </row>
    <row r="615" ht="12.75" customHeight="1">
      <c r="A615" s="38"/>
      <c r="B615" s="235"/>
      <c r="C615" s="236"/>
      <c r="D615" s="27"/>
      <c r="E615" s="38"/>
      <c r="F615" s="38"/>
      <c r="G615" s="38"/>
      <c r="H615" s="38"/>
      <c r="I615" s="38"/>
      <c r="J615" s="38"/>
      <c r="K615" s="38"/>
      <c r="L615" s="38"/>
      <c r="M615" s="237"/>
      <c r="N615" s="237"/>
      <c r="O615" s="238"/>
      <c r="P615" s="159"/>
      <c r="Q615" s="159"/>
      <c r="R615" s="38"/>
      <c r="S615" s="38"/>
      <c r="T615" s="38"/>
      <c r="U615" s="38"/>
      <c r="V615" s="38"/>
      <c r="W615" s="38"/>
      <c r="X615" s="38"/>
      <c r="Y615" s="38"/>
      <c r="Z615" s="38"/>
    </row>
    <row r="616" ht="12.75" customHeight="1">
      <c r="A616" s="38"/>
      <c r="B616" s="235"/>
      <c r="C616" s="236"/>
      <c r="D616" s="27"/>
      <c r="E616" s="38"/>
      <c r="F616" s="38"/>
      <c r="G616" s="38"/>
      <c r="H616" s="38"/>
      <c r="I616" s="38"/>
      <c r="J616" s="38"/>
      <c r="K616" s="38"/>
      <c r="L616" s="38"/>
      <c r="M616" s="237"/>
      <c r="N616" s="237"/>
      <c r="O616" s="238"/>
      <c r="P616" s="159"/>
      <c r="Q616" s="159"/>
      <c r="R616" s="38"/>
      <c r="S616" s="38"/>
      <c r="T616" s="38"/>
      <c r="U616" s="38"/>
      <c r="V616" s="38"/>
      <c r="W616" s="38"/>
      <c r="X616" s="38"/>
      <c r="Y616" s="38"/>
      <c r="Z616" s="38"/>
    </row>
    <row r="617" ht="12.75" customHeight="1">
      <c r="A617" s="38"/>
      <c r="B617" s="235"/>
      <c r="C617" s="236"/>
      <c r="D617" s="27"/>
      <c r="E617" s="38"/>
      <c r="F617" s="38"/>
      <c r="G617" s="38"/>
      <c r="H617" s="38"/>
      <c r="I617" s="38"/>
      <c r="J617" s="38"/>
      <c r="K617" s="38"/>
      <c r="L617" s="38"/>
      <c r="M617" s="237"/>
      <c r="N617" s="237"/>
      <c r="O617" s="238"/>
      <c r="P617" s="159"/>
      <c r="Q617" s="159"/>
      <c r="R617" s="38"/>
      <c r="S617" s="38"/>
      <c r="T617" s="38"/>
      <c r="U617" s="38"/>
      <c r="V617" s="38"/>
      <c r="W617" s="38"/>
      <c r="X617" s="38"/>
      <c r="Y617" s="38"/>
      <c r="Z617" s="38"/>
    </row>
    <row r="618" ht="12.75" customHeight="1">
      <c r="A618" s="38"/>
      <c r="B618" s="235"/>
      <c r="C618" s="236"/>
      <c r="D618" s="27"/>
      <c r="E618" s="38"/>
      <c r="F618" s="38"/>
      <c r="G618" s="38"/>
      <c r="H618" s="38"/>
      <c r="I618" s="38"/>
      <c r="J618" s="38"/>
      <c r="K618" s="38"/>
      <c r="L618" s="38"/>
      <c r="M618" s="237"/>
      <c r="N618" s="237"/>
      <c r="O618" s="238"/>
      <c r="P618" s="159"/>
      <c r="Q618" s="159"/>
      <c r="R618" s="38"/>
      <c r="S618" s="38"/>
      <c r="T618" s="38"/>
      <c r="U618" s="38"/>
      <c r="V618" s="38"/>
      <c r="W618" s="38"/>
      <c r="X618" s="38"/>
      <c r="Y618" s="38"/>
      <c r="Z618" s="38"/>
    </row>
    <row r="619" ht="12.75" customHeight="1">
      <c r="A619" s="38"/>
      <c r="B619" s="235"/>
      <c r="C619" s="236"/>
      <c r="D619" s="27"/>
      <c r="E619" s="38"/>
      <c r="F619" s="38"/>
      <c r="G619" s="38"/>
      <c r="H619" s="38"/>
      <c r="I619" s="38"/>
      <c r="J619" s="38"/>
      <c r="K619" s="38"/>
      <c r="L619" s="38"/>
      <c r="M619" s="237"/>
      <c r="N619" s="237"/>
      <c r="O619" s="238"/>
      <c r="P619" s="159"/>
      <c r="Q619" s="159"/>
      <c r="R619" s="38"/>
      <c r="S619" s="38"/>
      <c r="T619" s="38"/>
      <c r="U619" s="38"/>
      <c r="V619" s="38"/>
      <c r="W619" s="38"/>
      <c r="X619" s="38"/>
      <c r="Y619" s="38"/>
      <c r="Z619" s="38"/>
    </row>
    <row r="620" ht="12.75" customHeight="1">
      <c r="A620" s="38"/>
      <c r="B620" s="235"/>
      <c r="C620" s="236"/>
      <c r="D620" s="27"/>
      <c r="E620" s="38"/>
      <c r="F620" s="38"/>
      <c r="G620" s="38"/>
      <c r="H620" s="38"/>
      <c r="I620" s="38"/>
      <c r="J620" s="38"/>
      <c r="K620" s="38"/>
      <c r="L620" s="38"/>
      <c r="M620" s="237"/>
      <c r="N620" s="237"/>
      <c r="O620" s="238"/>
      <c r="P620" s="159"/>
      <c r="Q620" s="159"/>
      <c r="R620" s="38"/>
      <c r="S620" s="38"/>
      <c r="T620" s="38"/>
      <c r="U620" s="38"/>
      <c r="V620" s="38"/>
      <c r="W620" s="38"/>
      <c r="X620" s="38"/>
      <c r="Y620" s="38"/>
      <c r="Z620" s="38"/>
    </row>
    <row r="621" ht="12.75" customHeight="1">
      <c r="A621" s="38"/>
      <c r="B621" s="235"/>
      <c r="C621" s="236"/>
      <c r="D621" s="27"/>
      <c r="E621" s="38"/>
      <c r="F621" s="38"/>
      <c r="G621" s="38"/>
      <c r="H621" s="38"/>
      <c r="I621" s="38"/>
      <c r="J621" s="38"/>
      <c r="K621" s="38"/>
      <c r="L621" s="38"/>
      <c r="M621" s="237"/>
      <c r="N621" s="237"/>
      <c r="O621" s="238"/>
      <c r="P621" s="159"/>
      <c r="Q621" s="159"/>
      <c r="R621" s="38"/>
      <c r="S621" s="38"/>
      <c r="T621" s="38"/>
      <c r="U621" s="38"/>
      <c r="V621" s="38"/>
      <c r="W621" s="38"/>
      <c r="X621" s="38"/>
      <c r="Y621" s="38"/>
      <c r="Z621" s="38"/>
    </row>
    <row r="622" ht="12.75" customHeight="1">
      <c r="A622" s="38"/>
      <c r="B622" s="235"/>
      <c r="C622" s="236"/>
      <c r="D622" s="27"/>
      <c r="E622" s="38"/>
      <c r="F622" s="38"/>
      <c r="G622" s="38"/>
      <c r="H622" s="38"/>
      <c r="I622" s="38"/>
      <c r="J622" s="38"/>
      <c r="K622" s="38"/>
      <c r="L622" s="38"/>
      <c r="M622" s="237"/>
      <c r="N622" s="237"/>
      <c r="O622" s="238"/>
      <c r="P622" s="159"/>
      <c r="Q622" s="159"/>
      <c r="R622" s="38"/>
      <c r="S622" s="38"/>
      <c r="T622" s="38"/>
      <c r="U622" s="38"/>
      <c r="V622" s="38"/>
      <c r="W622" s="38"/>
      <c r="X622" s="38"/>
      <c r="Y622" s="38"/>
      <c r="Z622" s="38"/>
    </row>
    <row r="623" ht="12.75" customHeight="1">
      <c r="A623" s="38"/>
      <c r="B623" s="235"/>
      <c r="C623" s="236"/>
      <c r="D623" s="27"/>
      <c r="E623" s="38"/>
      <c r="F623" s="38"/>
      <c r="G623" s="38"/>
      <c r="H623" s="38"/>
      <c r="I623" s="38"/>
      <c r="J623" s="38"/>
      <c r="K623" s="38"/>
      <c r="L623" s="38"/>
      <c r="M623" s="237"/>
      <c r="N623" s="237"/>
      <c r="O623" s="238"/>
      <c r="P623" s="159"/>
      <c r="Q623" s="159"/>
      <c r="R623" s="38"/>
      <c r="S623" s="38"/>
      <c r="T623" s="38"/>
      <c r="U623" s="38"/>
      <c r="V623" s="38"/>
      <c r="W623" s="38"/>
      <c r="X623" s="38"/>
      <c r="Y623" s="38"/>
      <c r="Z623" s="38"/>
    </row>
    <row r="624" ht="12.75" customHeight="1">
      <c r="A624" s="38"/>
      <c r="B624" s="235"/>
      <c r="C624" s="236"/>
      <c r="D624" s="27"/>
      <c r="E624" s="38"/>
      <c r="F624" s="38"/>
      <c r="G624" s="38"/>
      <c r="H624" s="38"/>
      <c r="I624" s="38"/>
      <c r="J624" s="38"/>
      <c r="K624" s="38"/>
      <c r="L624" s="38"/>
      <c r="M624" s="237"/>
      <c r="N624" s="237"/>
      <c r="O624" s="238"/>
      <c r="P624" s="159"/>
      <c r="Q624" s="159"/>
      <c r="R624" s="38"/>
      <c r="S624" s="38"/>
      <c r="T624" s="38"/>
      <c r="U624" s="38"/>
      <c r="V624" s="38"/>
      <c r="W624" s="38"/>
      <c r="X624" s="38"/>
      <c r="Y624" s="38"/>
      <c r="Z624" s="38"/>
    </row>
    <row r="625" ht="12.75" customHeight="1">
      <c r="A625" s="38"/>
      <c r="B625" s="235"/>
      <c r="C625" s="236"/>
      <c r="D625" s="27"/>
      <c r="E625" s="38"/>
      <c r="F625" s="38"/>
      <c r="G625" s="38"/>
      <c r="H625" s="38"/>
      <c r="I625" s="38"/>
      <c r="J625" s="38"/>
      <c r="K625" s="38"/>
      <c r="L625" s="38"/>
      <c r="M625" s="237"/>
      <c r="N625" s="237"/>
      <c r="O625" s="238"/>
      <c r="P625" s="159"/>
      <c r="Q625" s="159"/>
      <c r="R625" s="38"/>
      <c r="S625" s="38"/>
      <c r="T625" s="38"/>
      <c r="U625" s="38"/>
      <c r="V625" s="38"/>
      <c r="W625" s="38"/>
      <c r="X625" s="38"/>
      <c r="Y625" s="38"/>
      <c r="Z625" s="38"/>
    </row>
    <row r="626" ht="12.75" customHeight="1">
      <c r="A626" s="38"/>
      <c r="B626" s="235"/>
      <c r="C626" s="236"/>
      <c r="D626" s="27"/>
      <c r="E626" s="38"/>
      <c r="F626" s="38"/>
      <c r="G626" s="38"/>
      <c r="H626" s="38"/>
      <c r="I626" s="38"/>
      <c r="J626" s="38"/>
      <c r="K626" s="38"/>
      <c r="L626" s="38"/>
      <c r="M626" s="237"/>
      <c r="N626" s="237"/>
      <c r="O626" s="238"/>
      <c r="P626" s="159"/>
      <c r="Q626" s="159"/>
      <c r="R626" s="38"/>
      <c r="S626" s="38"/>
      <c r="T626" s="38"/>
      <c r="U626" s="38"/>
      <c r="V626" s="38"/>
      <c r="W626" s="38"/>
      <c r="X626" s="38"/>
      <c r="Y626" s="38"/>
      <c r="Z626" s="38"/>
    </row>
    <row r="627" ht="12.75" customHeight="1">
      <c r="A627" s="38"/>
      <c r="B627" s="235"/>
      <c r="C627" s="236"/>
      <c r="D627" s="27"/>
      <c r="E627" s="38"/>
      <c r="F627" s="38"/>
      <c r="G627" s="38"/>
      <c r="H627" s="38"/>
      <c r="I627" s="38"/>
      <c r="J627" s="38"/>
      <c r="K627" s="38"/>
      <c r="L627" s="38"/>
      <c r="M627" s="237"/>
      <c r="N627" s="237"/>
      <c r="O627" s="238"/>
      <c r="P627" s="159"/>
      <c r="Q627" s="159"/>
      <c r="R627" s="38"/>
      <c r="S627" s="38"/>
      <c r="T627" s="38"/>
      <c r="U627" s="38"/>
      <c r="V627" s="38"/>
      <c r="W627" s="38"/>
      <c r="X627" s="38"/>
      <c r="Y627" s="38"/>
      <c r="Z627" s="38"/>
    </row>
    <row r="628" ht="12.75" customHeight="1">
      <c r="A628" s="38"/>
      <c r="B628" s="235"/>
      <c r="C628" s="236"/>
      <c r="D628" s="27"/>
      <c r="E628" s="38"/>
      <c r="F628" s="38"/>
      <c r="G628" s="38"/>
      <c r="H628" s="38"/>
      <c r="I628" s="38"/>
      <c r="J628" s="38"/>
      <c r="K628" s="38"/>
      <c r="L628" s="38"/>
      <c r="M628" s="237"/>
      <c r="N628" s="237"/>
      <c r="O628" s="238"/>
      <c r="P628" s="159"/>
      <c r="Q628" s="159"/>
      <c r="R628" s="38"/>
      <c r="S628" s="38"/>
      <c r="T628" s="38"/>
      <c r="U628" s="38"/>
      <c r="V628" s="38"/>
      <c r="W628" s="38"/>
      <c r="X628" s="38"/>
      <c r="Y628" s="38"/>
      <c r="Z628" s="38"/>
    </row>
    <row r="629" ht="12.75" customHeight="1">
      <c r="A629" s="38"/>
      <c r="B629" s="235"/>
      <c r="C629" s="236"/>
      <c r="D629" s="27"/>
      <c r="E629" s="38"/>
      <c r="F629" s="38"/>
      <c r="G629" s="38"/>
      <c r="H629" s="38"/>
      <c r="I629" s="38"/>
      <c r="J629" s="38"/>
      <c r="K629" s="38"/>
      <c r="L629" s="38"/>
      <c r="M629" s="237"/>
      <c r="N629" s="237"/>
      <c r="O629" s="238"/>
      <c r="P629" s="159"/>
      <c r="Q629" s="159"/>
      <c r="R629" s="38"/>
      <c r="S629" s="38"/>
      <c r="T629" s="38"/>
      <c r="U629" s="38"/>
      <c r="V629" s="38"/>
      <c r="W629" s="38"/>
      <c r="X629" s="38"/>
      <c r="Y629" s="38"/>
      <c r="Z629" s="38"/>
    </row>
    <row r="630" ht="12.75" customHeight="1">
      <c r="A630" s="38"/>
      <c r="B630" s="235"/>
      <c r="C630" s="236"/>
      <c r="D630" s="27"/>
      <c r="E630" s="38"/>
      <c r="F630" s="38"/>
      <c r="G630" s="38"/>
      <c r="H630" s="38"/>
      <c r="I630" s="38"/>
      <c r="J630" s="38"/>
      <c r="K630" s="38"/>
      <c r="L630" s="38"/>
      <c r="M630" s="237"/>
      <c r="N630" s="237"/>
      <c r="O630" s="238"/>
      <c r="P630" s="159"/>
      <c r="Q630" s="159"/>
      <c r="R630" s="38"/>
      <c r="S630" s="38"/>
      <c r="T630" s="38"/>
      <c r="U630" s="38"/>
      <c r="V630" s="38"/>
      <c r="W630" s="38"/>
      <c r="X630" s="38"/>
      <c r="Y630" s="38"/>
      <c r="Z630" s="38"/>
    </row>
    <row r="631" ht="12.75" customHeight="1">
      <c r="A631" s="38"/>
      <c r="B631" s="235"/>
      <c r="C631" s="236"/>
      <c r="D631" s="27"/>
      <c r="E631" s="38"/>
      <c r="F631" s="38"/>
      <c r="G631" s="38"/>
      <c r="H631" s="38"/>
      <c r="I631" s="38"/>
      <c r="J631" s="38"/>
      <c r="K631" s="38"/>
      <c r="L631" s="38"/>
      <c r="M631" s="237"/>
      <c r="N631" s="237"/>
      <c r="O631" s="238"/>
      <c r="P631" s="159"/>
      <c r="Q631" s="159"/>
      <c r="R631" s="38"/>
      <c r="S631" s="38"/>
      <c r="T631" s="38"/>
      <c r="U631" s="38"/>
      <c r="V631" s="38"/>
      <c r="W631" s="38"/>
      <c r="X631" s="38"/>
      <c r="Y631" s="38"/>
      <c r="Z631" s="38"/>
    </row>
    <row r="632" ht="12.75" customHeight="1">
      <c r="A632" s="38"/>
      <c r="B632" s="235"/>
      <c r="C632" s="236"/>
      <c r="D632" s="27"/>
      <c r="E632" s="38"/>
      <c r="F632" s="38"/>
      <c r="G632" s="38"/>
      <c r="H632" s="38"/>
      <c r="I632" s="38"/>
      <c r="J632" s="38"/>
      <c r="K632" s="38"/>
      <c r="L632" s="38"/>
      <c r="M632" s="237"/>
      <c r="N632" s="237"/>
      <c r="O632" s="238"/>
      <c r="P632" s="159"/>
      <c r="Q632" s="159"/>
      <c r="R632" s="38"/>
      <c r="S632" s="38"/>
      <c r="T632" s="38"/>
      <c r="U632" s="38"/>
      <c r="V632" s="38"/>
      <c r="W632" s="38"/>
      <c r="X632" s="38"/>
      <c r="Y632" s="38"/>
      <c r="Z632" s="38"/>
    </row>
    <row r="633" ht="12.75" customHeight="1">
      <c r="A633" s="38"/>
      <c r="B633" s="235"/>
      <c r="C633" s="236"/>
      <c r="D633" s="27"/>
      <c r="E633" s="38"/>
      <c r="F633" s="38"/>
      <c r="G633" s="38"/>
      <c r="H633" s="38"/>
      <c r="I633" s="38"/>
      <c r="J633" s="38"/>
      <c r="K633" s="38"/>
      <c r="L633" s="38"/>
      <c r="M633" s="237"/>
      <c r="N633" s="237"/>
      <c r="O633" s="238"/>
      <c r="P633" s="159"/>
      <c r="Q633" s="159"/>
      <c r="R633" s="38"/>
      <c r="S633" s="38"/>
      <c r="T633" s="38"/>
      <c r="U633" s="38"/>
      <c r="V633" s="38"/>
      <c r="W633" s="38"/>
      <c r="X633" s="38"/>
      <c r="Y633" s="38"/>
      <c r="Z633" s="38"/>
    </row>
    <row r="634" ht="12.75" customHeight="1">
      <c r="A634" s="38"/>
      <c r="B634" s="235"/>
      <c r="C634" s="236"/>
      <c r="D634" s="27"/>
      <c r="E634" s="38"/>
      <c r="F634" s="38"/>
      <c r="G634" s="38"/>
      <c r="H634" s="38"/>
      <c r="I634" s="38"/>
      <c r="J634" s="38"/>
      <c r="K634" s="38"/>
      <c r="L634" s="38"/>
      <c r="M634" s="237"/>
      <c r="N634" s="237"/>
      <c r="O634" s="238"/>
      <c r="P634" s="159"/>
      <c r="Q634" s="159"/>
      <c r="R634" s="38"/>
      <c r="S634" s="38"/>
      <c r="T634" s="38"/>
      <c r="U634" s="38"/>
      <c r="V634" s="38"/>
      <c r="W634" s="38"/>
      <c r="X634" s="38"/>
      <c r="Y634" s="38"/>
      <c r="Z634" s="38"/>
    </row>
    <row r="635" ht="12.75" customHeight="1">
      <c r="A635" s="38"/>
      <c r="B635" s="235"/>
      <c r="C635" s="236"/>
      <c r="D635" s="27"/>
      <c r="E635" s="38"/>
      <c r="F635" s="38"/>
      <c r="G635" s="38"/>
      <c r="H635" s="38"/>
      <c r="I635" s="38"/>
      <c r="J635" s="38"/>
      <c r="K635" s="38"/>
      <c r="L635" s="38"/>
      <c r="M635" s="237"/>
      <c r="N635" s="237"/>
      <c r="O635" s="238"/>
      <c r="P635" s="159"/>
      <c r="Q635" s="159"/>
      <c r="R635" s="38"/>
      <c r="S635" s="38"/>
      <c r="T635" s="38"/>
      <c r="U635" s="38"/>
      <c r="V635" s="38"/>
      <c r="W635" s="38"/>
      <c r="X635" s="38"/>
      <c r="Y635" s="38"/>
      <c r="Z635" s="38"/>
    </row>
    <row r="636" ht="12.75" customHeight="1">
      <c r="A636" s="38"/>
      <c r="B636" s="235"/>
      <c r="C636" s="236"/>
      <c r="D636" s="27"/>
      <c r="E636" s="38"/>
      <c r="F636" s="38"/>
      <c r="G636" s="38"/>
      <c r="H636" s="38"/>
      <c r="I636" s="38"/>
      <c r="J636" s="38"/>
      <c r="K636" s="38"/>
      <c r="L636" s="38"/>
      <c r="M636" s="237"/>
      <c r="N636" s="237"/>
      <c r="O636" s="238"/>
      <c r="P636" s="159"/>
      <c r="Q636" s="159"/>
      <c r="R636" s="38"/>
      <c r="S636" s="38"/>
      <c r="T636" s="38"/>
      <c r="U636" s="38"/>
      <c r="V636" s="38"/>
      <c r="W636" s="38"/>
      <c r="X636" s="38"/>
      <c r="Y636" s="38"/>
      <c r="Z636" s="38"/>
    </row>
    <row r="637" ht="12.75" customHeight="1">
      <c r="A637" s="38"/>
      <c r="B637" s="235"/>
      <c r="C637" s="236"/>
      <c r="D637" s="27"/>
      <c r="E637" s="38"/>
      <c r="F637" s="38"/>
      <c r="G637" s="38"/>
      <c r="H637" s="38"/>
      <c r="I637" s="38"/>
      <c r="J637" s="38"/>
      <c r="K637" s="38"/>
      <c r="L637" s="38"/>
      <c r="M637" s="237"/>
      <c r="N637" s="237"/>
      <c r="O637" s="238"/>
      <c r="P637" s="159"/>
      <c r="Q637" s="159"/>
      <c r="R637" s="38"/>
      <c r="S637" s="38"/>
      <c r="T637" s="38"/>
      <c r="U637" s="38"/>
      <c r="V637" s="38"/>
      <c r="W637" s="38"/>
      <c r="X637" s="38"/>
      <c r="Y637" s="38"/>
      <c r="Z637" s="38"/>
    </row>
    <row r="638" ht="12.75" customHeight="1">
      <c r="A638" s="38"/>
      <c r="B638" s="235"/>
      <c r="C638" s="236"/>
      <c r="D638" s="27"/>
      <c r="E638" s="38"/>
      <c r="F638" s="38"/>
      <c r="G638" s="38"/>
      <c r="H638" s="38"/>
      <c r="I638" s="38"/>
      <c r="J638" s="38"/>
      <c r="K638" s="38"/>
      <c r="L638" s="38"/>
      <c r="M638" s="237"/>
      <c r="N638" s="237"/>
      <c r="O638" s="238"/>
      <c r="P638" s="159"/>
      <c r="Q638" s="159"/>
      <c r="R638" s="38"/>
      <c r="S638" s="38"/>
      <c r="T638" s="38"/>
      <c r="U638" s="38"/>
      <c r="V638" s="38"/>
      <c r="W638" s="38"/>
      <c r="X638" s="38"/>
      <c r="Y638" s="38"/>
      <c r="Z638" s="38"/>
    </row>
    <row r="639" ht="12.75" customHeight="1">
      <c r="A639" s="38"/>
      <c r="B639" s="235"/>
      <c r="C639" s="236"/>
      <c r="D639" s="27"/>
      <c r="E639" s="38"/>
      <c r="F639" s="38"/>
      <c r="G639" s="38"/>
      <c r="H639" s="38"/>
      <c r="I639" s="38"/>
      <c r="J639" s="38"/>
      <c r="K639" s="38"/>
      <c r="L639" s="38"/>
      <c r="M639" s="237"/>
      <c r="N639" s="237"/>
      <c r="O639" s="238"/>
      <c r="P639" s="159"/>
      <c r="Q639" s="159"/>
      <c r="R639" s="38"/>
      <c r="S639" s="38"/>
      <c r="T639" s="38"/>
      <c r="U639" s="38"/>
      <c r="V639" s="38"/>
      <c r="W639" s="38"/>
      <c r="X639" s="38"/>
      <c r="Y639" s="38"/>
      <c r="Z639" s="38"/>
    </row>
    <row r="640" ht="12.75" customHeight="1">
      <c r="A640" s="38"/>
      <c r="B640" s="235"/>
      <c r="C640" s="236"/>
      <c r="D640" s="27"/>
      <c r="E640" s="38"/>
      <c r="F640" s="38"/>
      <c r="G640" s="38"/>
      <c r="H640" s="38"/>
      <c r="I640" s="38"/>
      <c r="J640" s="38"/>
      <c r="K640" s="38"/>
      <c r="L640" s="38"/>
      <c r="M640" s="237"/>
      <c r="N640" s="237"/>
      <c r="O640" s="238"/>
      <c r="P640" s="159"/>
      <c r="Q640" s="159"/>
      <c r="R640" s="38"/>
      <c r="S640" s="38"/>
      <c r="T640" s="38"/>
      <c r="U640" s="38"/>
      <c r="V640" s="38"/>
      <c r="W640" s="38"/>
      <c r="X640" s="38"/>
      <c r="Y640" s="38"/>
      <c r="Z640" s="38"/>
    </row>
    <row r="641" ht="12.75" customHeight="1">
      <c r="A641" s="38"/>
      <c r="B641" s="235"/>
      <c r="C641" s="236"/>
      <c r="D641" s="27"/>
      <c r="E641" s="38"/>
      <c r="F641" s="38"/>
      <c r="G641" s="38"/>
      <c r="H641" s="38"/>
      <c r="I641" s="38"/>
      <c r="J641" s="38"/>
      <c r="K641" s="38"/>
      <c r="L641" s="38"/>
      <c r="M641" s="237"/>
      <c r="N641" s="237"/>
      <c r="O641" s="238"/>
      <c r="P641" s="159"/>
      <c r="Q641" s="159"/>
      <c r="R641" s="38"/>
      <c r="S641" s="38"/>
      <c r="T641" s="38"/>
      <c r="U641" s="38"/>
      <c r="V641" s="38"/>
      <c r="W641" s="38"/>
      <c r="X641" s="38"/>
      <c r="Y641" s="38"/>
      <c r="Z641" s="38"/>
    </row>
    <row r="642" ht="12.75" customHeight="1">
      <c r="A642" s="38"/>
      <c r="B642" s="235"/>
      <c r="C642" s="236"/>
      <c r="D642" s="27"/>
      <c r="E642" s="38"/>
      <c r="F642" s="38"/>
      <c r="G642" s="38"/>
      <c r="H642" s="38"/>
      <c r="I642" s="38"/>
      <c r="J642" s="38"/>
      <c r="K642" s="38"/>
      <c r="L642" s="38"/>
      <c r="M642" s="237"/>
      <c r="N642" s="237"/>
      <c r="O642" s="238"/>
      <c r="P642" s="159"/>
      <c r="Q642" s="159"/>
      <c r="R642" s="38"/>
      <c r="S642" s="38"/>
      <c r="T642" s="38"/>
      <c r="U642" s="38"/>
      <c r="V642" s="38"/>
      <c r="W642" s="38"/>
      <c r="X642" s="38"/>
      <c r="Y642" s="38"/>
      <c r="Z642" s="38"/>
    </row>
    <row r="643" ht="12.75" customHeight="1">
      <c r="A643" s="38"/>
      <c r="B643" s="235"/>
      <c r="C643" s="236"/>
      <c r="D643" s="27"/>
      <c r="E643" s="38"/>
      <c r="F643" s="38"/>
      <c r="G643" s="38"/>
      <c r="H643" s="38"/>
      <c r="I643" s="38"/>
      <c r="J643" s="38"/>
      <c r="K643" s="38"/>
      <c r="L643" s="38"/>
      <c r="M643" s="237"/>
      <c r="N643" s="237"/>
      <c r="O643" s="238"/>
      <c r="P643" s="159"/>
      <c r="Q643" s="159"/>
      <c r="R643" s="38"/>
      <c r="S643" s="38"/>
      <c r="T643" s="38"/>
      <c r="U643" s="38"/>
      <c r="V643" s="38"/>
      <c r="W643" s="38"/>
      <c r="X643" s="38"/>
      <c r="Y643" s="38"/>
      <c r="Z643" s="38"/>
    </row>
    <row r="644" ht="12.75" customHeight="1">
      <c r="A644" s="38"/>
      <c r="B644" s="235"/>
      <c r="C644" s="236"/>
      <c r="D644" s="27"/>
      <c r="E644" s="38"/>
      <c r="F644" s="38"/>
      <c r="G644" s="38"/>
      <c r="H644" s="38"/>
      <c r="I644" s="38"/>
      <c r="J644" s="38"/>
      <c r="K644" s="38"/>
      <c r="L644" s="38"/>
      <c r="M644" s="237"/>
      <c r="N644" s="237"/>
      <c r="O644" s="238"/>
      <c r="P644" s="159"/>
      <c r="Q644" s="159"/>
      <c r="R644" s="38"/>
      <c r="S644" s="38"/>
      <c r="T644" s="38"/>
      <c r="U644" s="38"/>
      <c r="V644" s="38"/>
      <c r="W644" s="38"/>
      <c r="X644" s="38"/>
      <c r="Y644" s="38"/>
      <c r="Z644" s="38"/>
    </row>
    <row r="645" ht="12.75" customHeight="1">
      <c r="A645" s="38"/>
      <c r="B645" s="235"/>
      <c r="C645" s="236"/>
      <c r="D645" s="27"/>
      <c r="E645" s="38"/>
      <c r="F645" s="38"/>
      <c r="G645" s="38"/>
      <c r="H645" s="38"/>
      <c r="I645" s="38"/>
      <c r="J645" s="38"/>
      <c r="K645" s="38"/>
      <c r="L645" s="38"/>
      <c r="M645" s="237"/>
      <c r="N645" s="237"/>
      <c r="O645" s="238"/>
      <c r="P645" s="159"/>
      <c r="Q645" s="159"/>
      <c r="R645" s="38"/>
      <c r="S645" s="38"/>
      <c r="T645" s="38"/>
      <c r="U645" s="38"/>
      <c r="V645" s="38"/>
      <c r="W645" s="38"/>
      <c r="X645" s="38"/>
      <c r="Y645" s="38"/>
      <c r="Z645" s="38"/>
    </row>
    <row r="646" ht="12.75" customHeight="1">
      <c r="A646" s="38"/>
      <c r="B646" s="235"/>
      <c r="C646" s="236"/>
      <c r="D646" s="27"/>
      <c r="E646" s="38"/>
      <c r="F646" s="38"/>
      <c r="G646" s="38"/>
      <c r="H646" s="38"/>
      <c r="I646" s="38"/>
      <c r="J646" s="38"/>
      <c r="K646" s="38"/>
      <c r="L646" s="38"/>
      <c r="M646" s="237"/>
      <c r="N646" s="237"/>
      <c r="O646" s="238"/>
      <c r="P646" s="159"/>
      <c r="Q646" s="159"/>
      <c r="R646" s="38"/>
      <c r="S646" s="38"/>
      <c r="T646" s="38"/>
      <c r="U646" s="38"/>
      <c r="V646" s="38"/>
      <c r="W646" s="38"/>
      <c r="X646" s="38"/>
      <c r="Y646" s="38"/>
      <c r="Z646" s="38"/>
    </row>
    <row r="647" ht="12.75" customHeight="1">
      <c r="A647" s="38"/>
      <c r="B647" s="235"/>
      <c r="C647" s="236"/>
      <c r="D647" s="27"/>
      <c r="E647" s="38"/>
      <c r="F647" s="38"/>
      <c r="G647" s="38"/>
      <c r="H647" s="38"/>
      <c r="I647" s="38"/>
      <c r="J647" s="38"/>
      <c r="K647" s="38"/>
      <c r="L647" s="38"/>
      <c r="M647" s="237"/>
      <c r="N647" s="237"/>
      <c r="O647" s="238"/>
      <c r="P647" s="159"/>
      <c r="Q647" s="159"/>
      <c r="R647" s="38"/>
      <c r="S647" s="38"/>
      <c r="T647" s="38"/>
      <c r="U647" s="38"/>
      <c r="V647" s="38"/>
      <c r="W647" s="38"/>
      <c r="X647" s="38"/>
      <c r="Y647" s="38"/>
      <c r="Z647" s="38"/>
    </row>
    <row r="648" ht="12.75" customHeight="1">
      <c r="A648" s="38"/>
      <c r="B648" s="235"/>
      <c r="C648" s="236"/>
      <c r="D648" s="27"/>
      <c r="E648" s="38"/>
      <c r="F648" s="38"/>
      <c r="G648" s="38"/>
      <c r="H648" s="38"/>
      <c r="I648" s="38"/>
      <c r="J648" s="38"/>
      <c r="K648" s="38"/>
      <c r="L648" s="38"/>
      <c r="M648" s="237"/>
      <c r="N648" s="237"/>
      <c r="O648" s="238"/>
      <c r="P648" s="159"/>
      <c r="Q648" s="159"/>
      <c r="R648" s="38"/>
      <c r="S648" s="38"/>
      <c r="T648" s="38"/>
      <c r="U648" s="38"/>
      <c r="V648" s="38"/>
      <c r="W648" s="38"/>
      <c r="X648" s="38"/>
      <c r="Y648" s="38"/>
      <c r="Z648" s="38"/>
    </row>
    <row r="649" ht="12.75" customHeight="1">
      <c r="A649" s="38"/>
      <c r="B649" s="235"/>
      <c r="C649" s="236"/>
      <c r="D649" s="27"/>
      <c r="E649" s="38"/>
      <c r="F649" s="38"/>
      <c r="G649" s="38"/>
      <c r="H649" s="38"/>
      <c r="I649" s="38"/>
      <c r="J649" s="38"/>
      <c r="K649" s="38"/>
      <c r="L649" s="38"/>
      <c r="M649" s="237"/>
      <c r="N649" s="237"/>
      <c r="O649" s="238"/>
      <c r="P649" s="159"/>
      <c r="Q649" s="159"/>
      <c r="R649" s="38"/>
      <c r="S649" s="38"/>
      <c r="T649" s="38"/>
      <c r="U649" s="38"/>
      <c r="V649" s="38"/>
      <c r="W649" s="38"/>
      <c r="X649" s="38"/>
      <c r="Y649" s="38"/>
      <c r="Z649" s="38"/>
    </row>
    <row r="650" ht="12.75" customHeight="1">
      <c r="A650" s="38"/>
      <c r="B650" s="235"/>
      <c r="C650" s="236"/>
      <c r="D650" s="27"/>
      <c r="E650" s="38"/>
      <c r="F650" s="38"/>
      <c r="G650" s="38"/>
      <c r="H650" s="38"/>
      <c r="I650" s="38"/>
      <c r="J650" s="38"/>
      <c r="K650" s="38"/>
      <c r="L650" s="38"/>
      <c r="M650" s="237"/>
      <c r="N650" s="237"/>
      <c r="O650" s="238"/>
      <c r="P650" s="159"/>
      <c r="Q650" s="159"/>
      <c r="R650" s="38"/>
      <c r="S650" s="38"/>
      <c r="T650" s="38"/>
      <c r="U650" s="38"/>
      <c r="V650" s="38"/>
      <c r="W650" s="38"/>
      <c r="X650" s="38"/>
      <c r="Y650" s="38"/>
      <c r="Z650" s="38"/>
    </row>
    <row r="651" ht="12.75" customHeight="1">
      <c r="A651" s="38"/>
      <c r="B651" s="235"/>
      <c r="C651" s="236"/>
      <c r="D651" s="27"/>
      <c r="E651" s="38"/>
      <c r="F651" s="38"/>
      <c r="G651" s="38"/>
      <c r="H651" s="38"/>
      <c r="I651" s="38"/>
      <c r="J651" s="38"/>
      <c r="K651" s="38"/>
      <c r="L651" s="38"/>
      <c r="M651" s="237"/>
      <c r="N651" s="237"/>
      <c r="O651" s="238"/>
      <c r="P651" s="159"/>
      <c r="Q651" s="159"/>
      <c r="R651" s="38"/>
      <c r="S651" s="38"/>
      <c r="T651" s="38"/>
      <c r="U651" s="38"/>
      <c r="V651" s="38"/>
      <c r="W651" s="38"/>
      <c r="X651" s="38"/>
      <c r="Y651" s="38"/>
      <c r="Z651" s="38"/>
    </row>
    <row r="652" ht="12.75" customHeight="1">
      <c r="A652" s="38"/>
      <c r="B652" s="235"/>
      <c r="C652" s="236"/>
      <c r="D652" s="27"/>
      <c r="E652" s="38"/>
      <c r="F652" s="38"/>
      <c r="G652" s="38"/>
      <c r="H652" s="38"/>
      <c r="I652" s="38"/>
      <c r="J652" s="38"/>
      <c r="K652" s="38"/>
      <c r="L652" s="38"/>
      <c r="M652" s="237"/>
      <c r="N652" s="237"/>
      <c r="O652" s="238"/>
      <c r="P652" s="159"/>
      <c r="Q652" s="159"/>
      <c r="R652" s="38"/>
      <c r="S652" s="38"/>
      <c r="T652" s="38"/>
      <c r="U652" s="38"/>
      <c r="V652" s="38"/>
      <c r="W652" s="38"/>
      <c r="X652" s="38"/>
      <c r="Y652" s="38"/>
      <c r="Z652" s="38"/>
    </row>
    <row r="653" ht="12.75" customHeight="1">
      <c r="A653" s="38"/>
      <c r="B653" s="235"/>
      <c r="C653" s="236"/>
      <c r="D653" s="27"/>
      <c r="E653" s="38"/>
      <c r="F653" s="38"/>
      <c r="G653" s="38"/>
      <c r="H653" s="38"/>
      <c r="I653" s="38"/>
      <c r="J653" s="38"/>
      <c r="K653" s="38"/>
      <c r="L653" s="38"/>
      <c r="M653" s="237"/>
      <c r="N653" s="237"/>
      <c r="O653" s="238"/>
      <c r="P653" s="159"/>
      <c r="Q653" s="159"/>
      <c r="R653" s="38"/>
      <c r="S653" s="38"/>
      <c r="T653" s="38"/>
      <c r="U653" s="38"/>
      <c r="V653" s="38"/>
      <c r="W653" s="38"/>
      <c r="X653" s="38"/>
      <c r="Y653" s="38"/>
      <c r="Z653" s="38"/>
    </row>
    <row r="654" ht="12.75" customHeight="1">
      <c r="A654" s="38"/>
      <c r="B654" s="235"/>
      <c r="C654" s="236"/>
      <c r="D654" s="27"/>
      <c r="E654" s="38"/>
      <c r="F654" s="38"/>
      <c r="G654" s="38"/>
      <c r="H654" s="38"/>
      <c r="I654" s="38"/>
      <c r="J654" s="38"/>
      <c r="K654" s="38"/>
      <c r="L654" s="38"/>
      <c r="M654" s="237"/>
      <c r="N654" s="237"/>
      <c r="O654" s="238"/>
      <c r="P654" s="159"/>
      <c r="Q654" s="159"/>
      <c r="R654" s="38"/>
      <c r="S654" s="38"/>
      <c r="T654" s="38"/>
      <c r="U654" s="38"/>
      <c r="V654" s="38"/>
      <c r="W654" s="38"/>
      <c r="X654" s="38"/>
      <c r="Y654" s="38"/>
      <c r="Z654" s="38"/>
    </row>
    <row r="655" ht="12.75" customHeight="1">
      <c r="A655" s="38"/>
      <c r="B655" s="235"/>
      <c r="C655" s="236"/>
      <c r="D655" s="27"/>
      <c r="E655" s="38"/>
      <c r="F655" s="38"/>
      <c r="G655" s="38"/>
      <c r="H655" s="38"/>
      <c r="I655" s="38"/>
      <c r="J655" s="38"/>
      <c r="K655" s="38"/>
      <c r="L655" s="38"/>
      <c r="M655" s="237"/>
      <c r="N655" s="237"/>
      <c r="O655" s="238"/>
      <c r="P655" s="159"/>
      <c r="Q655" s="159"/>
      <c r="R655" s="38"/>
      <c r="S655" s="38"/>
      <c r="T655" s="38"/>
      <c r="U655" s="38"/>
      <c r="V655" s="38"/>
      <c r="W655" s="38"/>
      <c r="X655" s="38"/>
      <c r="Y655" s="38"/>
      <c r="Z655" s="38"/>
    </row>
    <row r="656" ht="12.75" customHeight="1">
      <c r="A656" s="38"/>
      <c r="B656" s="235"/>
      <c r="C656" s="236"/>
      <c r="D656" s="27"/>
      <c r="E656" s="38"/>
      <c r="F656" s="38"/>
      <c r="G656" s="38"/>
      <c r="H656" s="38"/>
      <c r="I656" s="38"/>
      <c r="J656" s="38"/>
      <c r="K656" s="38"/>
      <c r="L656" s="38"/>
      <c r="M656" s="237"/>
      <c r="N656" s="237"/>
      <c r="O656" s="238"/>
      <c r="P656" s="159"/>
      <c r="Q656" s="159"/>
      <c r="R656" s="38"/>
      <c r="S656" s="38"/>
      <c r="T656" s="38"/>
      <c r="U656" s="38"/>
      <c r="V656" s="38"/>
      <c r="W656" s="38"/>
      <c r="X656" s="38"/>
      <c r="Y656" s="38"/>
      <c r="Z656" s="38"/>
    </row>
    <row r="657" ht="12.75" customHeight="1">
      <c r="A657" s="38"/>
      <c r="B657" s="235"/>
      <c r="C657" s="236"/>
      <c r="D657" s="27"/>
      <c r="E657" s="38"/>
      <c r="F657" s="38"/>
      <c r="G657" s="38"/>
      <c r="H657" s="38"/>
      <c r="I657" s="38"/>
      <c r="J657" s="38"/>
      <c r="K657" s="38"/>
      <c r="L657" s="38"/>
      <c r="M657" s="237"/>
      <c r="N657" s="237"/>
      <c r="O657" s="238"/>
      <c r="P657" s="159"/>
      <c r="Q657" s="159"/>
      <c r="R657" s="38"/>
      <c r="S657" s="38"/>
      <c r="T657" s="38"/>
      <c r="U657" s="38"/>
      <c r="V657" s="38"/>
      <c r="W657" s="38"/>
      <c r="X657" s="38"/>
      <c r="Y657" s="38"/>
      <c r="Z657" s="38"/>
    </row>
    <row r="658" ht="12.75" customHeight="1">
      <c r="A658" s="38"/>
      <c r="B658" s="235"/>
      <c r="C658" s="236"/>
      <c r="D658" s="27"/>
      <c r="E658" s="38"/>
      <c r="F658" s="38"/>
      <c r="G658" s="38"/>
      <c r="H658" s="38"/>
      <c r="I658" s="38"/>
      <c r="J658" s="38"/>
      <c r="K658" s="38"/>
      <c r="L658" s="38"/>
      <c r="M658" s="237"/>
      <c r="N658" s="237"/>
      <c r="O658" s="238"/>
      <c r="P658" s="159"/>
      <c r="Q658" s="159"/>
      <c r="R658" s="38"/>
      <c r="S658" s="38"/>
      <c r="T658" s="38"/>
      <c r="U658" s="38"/>
      <c r="V658" s="38"/>
      <c r="W658" s="38"/>
      <c r="X658" s="38"/>
      <c r="Y658" s="38"/>
      <c r="Z658" s="38"/>
    </row>
    <row r="659" ht="12.75" customHeight="1">
      <c r="A659" s="38"/>
      <c r="B659" s="235"/>
      <c r="C659" s="236"/>
      <c r="D659" s="27"/>
      <c r="E659" s="38"/>
      <c r="F659" s="38"/>
      <c r="G659" s="38"/>
      <c r="H659" s="38"/>
      <c r="I659" s="38"/>
      <c r="J659" s="38"/>
      <c r="K659" s="38"/>
      <c r="L659" s="38"/>
      <c r="M659" s="237"/>
      <c r="N659" s="237"/>
      <c r="O659" s="238"/>
      <c r="P659" s="159"/>
      <c r="Q659" s="159"/>
      <c r="R659" s="38"/>
      <c r="S659" s="38"/>
      <c r="T659" s="38"/>
      <c r="U659" s="38"/>
      <c r="V659" s="38"/>
      <c r="W659" s="38"/>
      <c r="X659" s="38"/>
      <c r="Y659" s="38"/>
      <c r="Z659" s="38"/>
    </row>
    <row r="660" ht="12.75" customHeight="1">
      <c r="A660" s="38"/>
      <c r="B660" s="235"/>
      <c r="C660" s="236"/>
      <c r="D660" s="27"/>
      <c r="E660" s="38"/>
      <c r="F660" s="38"/>
      <c r="G660" s="38"/>
      <c r="H660" s="38"/>
      <c r="I660" s="38"/>
      <c r="J660" s="38"/>
      <c r="K660" s="38"/>
      <c r="L660" s="38"/>
      <c r="M660" s="237"/>
      <c r="N660" s="237"/>
      <c r="O660" s="238"/>
      <c r="P660" s="159"/>
      <c r="Q660" s="159"/>
      <c r="R660" s="38"/>
      <c r="S660" s="38"/>
      <c r="T660" s="38"/>
      <c r="U660" s="38"/>
      <c r="V660" s="38"/>
      <c r="W660" s="38"/>
      <c r="X660" s="38"/>
      <c r="Y660" s="38"/>
      <c r="Z660" s="38"/>
    </row>
    <row r="661" ht="12.75" customHeight="1">
      <c r="A661" s="38"/>
      <c r="B661" s="235"/>
      <c r="C661" s="236"/>
      <c r="D661" s="27"/>
      <c r="E661" s="38"/>
      <c r="F661" s="38"/>
      <c r="G661" s="38"/>
      <c r="H661" s="38"/>
      <c r="I661" s="38"/>
      <c r="J661" s="38"/>
      <c r="K661" s="38"/>
      <c r="L661" s="38"/>
      <c r="M661" s="237"/>
      <c r="N661" s="237"/>
      <c r="O661" s="238"/>
      <c r="P661" s="159"/>
      <c r="Q661" s="159"/>
      <c r="R661" s="38"/>
      <c r="S661" s="38"/>
      <c r="T661" s="38"/>
      <c r="U661" s="38"/>
      <c r="V661" s="38"/>
      <c r="W661" s="38"/>
      <c r="X661" s="38"/>
      <c r="Y661" s="38"/>
      <c r="Z661" s="38"/>
    </row>
    <row r="662" ht="12.75" customHeight="1">
      <c r="A662" s="38"/>
      <c r="B662" s="235"/>
      <c r="C662" s="236"/>
      <c r="D662" s="27"/>
      <c r="E662" s="38"/>
      <c r="F662" s="38"/>
      <c r="G662" s="38"/>
      <c r="H662" s="38"/>
      <c r="I662" s="38"/>
      <c r="J662" s="38"/>
      <c r="K662" s="38"/>
      <c r="L662" s="38"/>
      <c r="M662" s="237"/>
      <c r="N662" s="237"/>
      <c r="O662" s="238"/>
      <c r="P662" s="159"/>
      <c r="Q662" s="159"/>
      <c r="R662" s="38"/>
      <c r="S662" s="38"/>
      <c r="T662" s="38"/>
      <c r="U662" s="38"/>
      <c r="V662" s="38"/>
      <c r="W662" s="38"/>
      <c r="X662" s="38"/>
      <c r="Y662" s="38"/>
      <c r="Z662" s="38"/>
    </row>
    <row r="663" ht="12.75" customHeight="1">
      <c r="A663" s="38"/>
      <c r="B663" s="235"/>
      <c r="C663" s="236"/>
      <c r="D663" s="27"/>
      <c r="E663" s="38"/>
      <c r="F663" s="38"/>
      <c r="G663" s="38"/>
      <c r="H663" s="38"/>
      <c r="I663" s="38"/>
      <c r="J663" s="38"/>
      <c r="K663" s="38"/>
      <c r="L663" s="38"/>
      <c r="M663" s="237"/>
      <c r="N663" s="237"/>
      <c r="O663" s="238"/>
      <c r="P663" s="159"/>
      <c r="Q663" s="159"/>
      <c r="R663" s="38"/>
      <c r="S663" s="38"/>
      <c r="T663" s="38"/>
      <c r="U663" s="38"/>
      <c r="V663" s="38"/>
      <c r="W663" s="38"/>
      <c r="X663" s="38"/>
      <c r="Y663" s="38"/>
      <c r="Z663" s="38"/>
    </row>
    <row r="664" ht="12.75" customHeight="1">
      <c r="A664" s="38"/>
      <c r="B664" s="235"/>
      <c r="C664" s="236"/>
      <c r="D664" s="27"/>
      <c r="E664" s="38"/>
      <c r="F664" s="38"/>
      <c r="G664" s="38"/>
      <c r="H664" s="38"/>
      <c r="I664" s="38"/>
      <c r="J664" s="38"/>
      <c r="K664" s="38"/>
      <c r="L664" s="38"/>
      <c r="M664" s="237"/>
      <c r="N664" s="237"/>
      <c r="O664" s="238"/>
      <c r="P664" s="159"/>
      <c r="Q664" s="159"/>
      <c r="R664" s="38"/>
      <c r="S664" s="38"/>
      <c r="T664" s="38"/>
      <c r="U664" s="38"/>
      <c r="V664" s="38"/>
      <c r="W664" s="38"/>
      <c r="X664" s="38"/>
      <c r="Y664" s="38"/>
      <c r="Z664" s="38"/>
    </row>
    <row r="665" ht="12.75" customHeight="1">
      <c r="A665" s="38"/>
      <c r="B665" s="235"/>
      <c r="C665" s="236"/>
      <c r="D665" s="27"/>
      <c r="E665" s="38"/>
      <c r="F665" s="38"/>
      <c r="G665" s="38"/>
      <c r="H665" s="38"/>
      <c r="I665" s="38"/>
      <c r="J665" s="38"/>
      <c r="K665" s="38"/>
      <c r="L665" s="38"/>
      <c r="M665" s="237"/>
      <c r="N665" s="237"/>
      <c r="O665" s="238"/>
      <c r="P665" s="159"/>
      <c r="Q665" s="159"/>
      <c r="R665" s="38"/>
      <c r="S665" s="38"/>
      <c r="T665" s="38"/>
      <c r="U665" s="38"/>
      <c r="V665" s="38"/>
      <c r="W665" s="38"/>
      <c r="X665" s="38"/>
      <c r="Y665" s="38"/>
      <c r="Z665" s="38"/>
    </row>
    <row r="666" ht="12.75" customHeight="1">
      <c r="A666" s="38"/>
      <c r="B666" s="235"/>
      <c r="C666" s="236"/>
      <c r="D666" s="27"/>
      <c r="E666" s="38"/>
      <c r="F666" s="38"/>
      <c r="G666" s="38"/>
      <c r="H666" s="38"/>
      <c r="I666" s="38"/>
      <c r="J666" s="38"/>
      <c r="K666" s="38"/>
      <c r="L666" s="38"/>
      <c r="M666" s="237"/>
      <c r="N666" s="237"/>
      <c r="O666" s="238"/>
      <c r="P666" s="159"/>
      <c r="Q666" s="159"/>
      <c r="R666" s="38"/>
      <c r="S666" s="38"/>
      <c r="T666" s="38"/>
      <c r="U666" s="38"/>
      <c r="V666" s="38"/>
      <c r="W666" s="38"/>
      <c r="X666" s="38"/>
      <c r="Y666" s="38"/>
      <c r="Z666" s="38"/>
    </row>
    <row r="667" ht="12.75" customHeight="1">
      <c r="A667" s="38"/>
      <c r="B667" s="235"/>
      <c r="C667" s="236"/>
      <c r="D667" s="27"/>
      <c r="E667" s="38"/>
      <c r="F667" s="38"/>
      <c r="G667" s="38"/>
      <c r="H667" s="38"/>
      <c r="I667" s="38"/>
      <c r="J667" s="38"/>
      <c r="K667" s="38"/>
      <c r="L667" s="38"/>
      <c r="M667" s="237"/>
      <c r="N667" s="237"/>
      <c r="O667" s="238"/>
      <c r="P667" s="159"/>
      <c r="Q667" s="159"/>
      <c r="R667" s="38"/>
      <c r="S667" s="38"/>
      <c r="T667" s="38"/>
      <c r="U667" s="38"/>
      <c r="V667" s="38"/>
      <c r="W667" s="38"/>
      <c r="X667" s="38"/>
      <c r="Y667" s="38"/>
      <c r="Z667" s="38"/>
    </row>
    <row r="668" ht="12.75" customHeight="1">
      <c r="A668" s="38"/>
      <c r="B668" s="235"/>
      <c r="C668" s="236"/>
      <c r="D668" s="27"/>
      <c r="E668" s="38"/>
      <c r="F668" s="38"/>
      <c r="G668" s="38"/>
      <c r="H668" s="38"/>
      <c r="I668" s="38"/>
      <c r="J668" s="38"/>
      <c r="K668" s="38"/>
      <c r="L668" s="38"/>
      <c r="M668" s="237"/>
      <c r="N668" s="237"/>
      <c r="O668" s="238"/>
      <c r="P668" s="159"/>
      <c r="Q668" s="159"/>
      <c r="R668" s="38"/>
      <c r="S668" s="38"/>
      <c r="T668" s="38"/>
      <c r="U668" s="38"/>
      <c r="V668" s="38"/>
      <c r="W668" s="38"/>
      <c r="X668" s="38"/>
      <c r="Y668" s="38"/>
      <c r="Z668" s="38"/>
    </row>
    <row r="669" ht="12.75" customHeight="1">
      <c r="A669" s="38"/>
      <c r="B669" s="235"/>
      <c r="C669" s="236"/>
      <c r="D669" s="27"/>
      <c r="E669" s="38"/>
      <c r="F669" s="38"/>
      <c r="G669" s="38"/>
      <c r="H669" s="38"/>
      <c r="I669" s="38"/>
      <c r="J669" s="38"/>
      <c r="K669" s="38"/>
      <c r="L669" s="38"/>
      <c r="M669" s="237"/>
      <c r="N669" s="237"/>
      <c r="O669" s="238"/>
      <c r="P669" s="159"/>
      <c r="Q669" s="159"/>
      <c r="R669" s="38"/>
      <c r="S669" s="38"/>
      <c r="T669" s="38"/>
      <c r="U669" s="38"/>
      <c r="V669" s="38"/>
      <c r="W669" s="38"/>
      <c r="X669" s="38"/>
      <c r="Y669" s="38"/>
      <c r="Z669" s="38"/>
    </row>
    <row r="670" ht="12.75" customHeight="1">
      <c r="A670" s="38"/>
      <c r="B670" s="235"/>
      <c r="C670" s="236"/>
      <c r="D670" s="27"/>
      <c r="E670" s="38"/>
      <c r="F670" s="38"/>
      <c r="G670" s="38"/>
      <c r="H670" s="38"/>
      <c r="I670" s="38"/>
      <c r="J670" s="38"/>
      <c r="K670" s="38"/>
      <c r="L670" s="38"/>
      <c r="M670" s="237"/>
      <c r="N670" s="237"/>
      <c r="O670" s="238"/>
      <c r="P670" s="159"/>
      <c r="Q670" s="159"/>
      <c r="R670" s="38"/>
      <c r="S670" s="38"/>
      <c r="T670" s="38"/>
      <c r="U670" s="38"/>
      <c r="V670" s="38"/>
      <c r="W670" s="38"/>
      <c r="X670" s="38"/>
      <c r="Y670" s="38"/>
      <c r="Z670" s="38"/>
    </row>
    <row r="671" ht="12.75" customHeight="1">
      <c r="A671" s="38"/>
      <c r="B671" s="235"/>
      <c r="C671" s="236"/>
      <c r="D671" s="27"/>
      <c r="E671" s="38"/>
      <c r="F671" s="38"/>
      <c r="G671" s="38"/>
      <c r="H671" s="38"/>
      <c r="I671" s="38"/>
      <c r="J671" s="38"/>
      <c r="K671" s="38"/>
      <c r="L671" s="38"/>
      <c r="M671" s="237"/>
      <c r="N671" s="237"/>
      <c r="O671" s="238"/>
      <c r="P671" s="159"/>
      <c r="Q671" s="159"/>
      <c r="R671" s="38"/>
      <c r="S671" s="38"/>
      <c r="T671" s="38"/>
      <c r="U671" s="38"/>
      <c r="V671" s="38"/>
      <c r="W671" s="38"/>
      <c r="X671" s="38"/>
      <c r="Y671" s="38"/>
      <c r="Z671" s="38"/>
    </row>
    <row r="672" ht="12.75" customHeight="1">
      <c r="A672" s="38"/>
      <c r="B672" s="235"/>
      <c r="C672" s="236"/>
      <c r="D672" s="27"/>
      <c r="E672" s="38"/>
      <c r="F672" s="38"/>
      <c r="G672" s="38"/>
      <c r="H672" s="38"/>
      <c r="I672" s="38"/>
      <c r="J672" s="38"/>
      <c r="K672" s="38"/>
      <c r="L672" s="38"/>
      <c r="M672" s="237"/>
      <c r="N672" s="237"/>
      <c r="O672" s="238"/>
      <c r="P672" s="159"/>
      <c r="Q672" s="159"/>
      <c r="R672" s="38"/>
      <c r="S672" s="38"/>
      <c r="T672" s="38"/>
      <c r="U672" s="38"/>
      <c r="V672" s="38"/>
      <c r="W672" s="38"/>
      <c r="X672" s="38"/>
      <c r="Y672" s="38"/>
      <c r="Z672" s="38"/>
    </row>
    <row r="673" ht="12.75" customHeight="1">
      <c r="A673" s="38"/>
      <c r="B673" s="235"/>
      <c r="C673" s="236"/>
      <c r="D673" s="27"/>
      <c r="E673" s="38"/>
      <c r="F673" s="38"/>
      <c r="G673" s="38"/>
      <c r="H673" s="38"/>
      <c r="I673" s="38"/>
      <c r="J673" s="38"/>
      <c r="K673" s="38"/>
      <c r="L673" s="38"/>
      <c r="M673" s="237"/>
      <c r="N673" s="237"/>
      <c r="O673" s="238"/>
      <c r="P673" s="159"/>
      <c r="Q673" s="159"/>
      <c r="R673" s="38"/>
      <c r="S673" s="38"/>
      <c r="T673" s="38"/>
      <c r="U673" s="38"/>
      <c r="V673" s="38"/>
      <c r="W673" s="38"/>
      <c r="X673" s="38"/>
      <c r="Y673" s="38"/>
      <c r="Z673" s="38"/>
    </row>
    <row r="674" ht="12.75" customHeight="1">
      <c r="A674" s="38"/>
      <c r="B674" s="235"/>
      <c r="C674" s="236"/>
      <c r="D674" s="27"/>
      <c r="E674" s="38"/>
      <c r="F674" s="38"/>
      <c r="G674" s="38"/>
      <c r="H674" s="38"/>
      <c r="I674" s="38"/>
      <c r="J674" s="38"/>
      <c r="K674" s="38"/>
      <c r="L674" s="38"/>
      <c r="M674" s="237"/>
      <c r="N674" s="237"/>
      <c r="O674" s="238"/>
      <c r="P674" s="159"/>
      <c r="Q674" s="159"/>
      <c r="R674" s="38"/>
      <c r="S674" s="38"/>
      <c r="T674" s="38"/>
      <c r="U674" s="38"/>
      <c r="V674" s="38"/>
      <c r="W674" s="38"/>
      <c r="X674" s="38"/>
      <c r="Y674" s="38"/>
      <c r="Z674" s="38"/>
    </row>
    <row r="675" ht="12.75" customHeight="1">
      <c r="A675" s="38"/>
      <c r="B675" s="235"/>
      <c r="C675" s="236"/>
      <c r="D675" s="27"/>
      <c r="E675" s="38"/>
      <c r="F675" s="38"/>
      <c r="G675" s="38"/>
      <c r="H675" s="38"/>
      <c r="I675" s="38"/>
      <c r="J675" s="38"/>
      <c r="K675" s="38"/>
      <c r="L675" s="38"/>
      <c r="M675" s="237"/>
      <c r="N675" s="237"/>
      <c r="O675" s="238"/>
      <c r="P675" s="159"/>
      <c r="Q675" s="159"/>
      <c r="R675" s="38"/>
      <c r="S675" s="38"/>
      <c r="T675" s="38"/>
      <c r="U675" s="38"/>
      <c r="V675" s="38"/>
      <c r="W675" s="38"/>
      <c r="X675" s="38"/>
      <c r="Y675" s="38"/>
      <c r="Z675" s="38"/>
    </row>
    <row r="676" ht="12.75" customHeight="1">
      <c r="A676" s="38"/>
      <c r="B676" s="235"/>
      <c r="C676" s="236"/>
      <c r="D676" s="27"/>
      <c r="E676" s="38"/>
      <c r="F676" s="38"/>
      <c r="G676" s="38"/>
      <c r="H676" s="38"/>
      <c r="I676" s="38"/>
      <c r="J676" s="38"/>
      <c r="K676" s="38"/>
      <c r="L676" s="38"/>
      <c r="M676" s="237"/>
      <c r="N676" s="237"/>
      <c r="O676" s="238"/>
      <c r="P676" s="159"/>
      <c r="Q676" s="159"/>
      <c r="R676" s="38"/>
      <c r="S676" s="38"/>
      <c r="T676" s="38"/>
      <c r="U676" s="38"/>
      <c r="V676" s="38"/>
      <c r="W676" s="38"/>
      <c r="X676" s="38"/>
      <c r="Y676" s="38"/>
      <c r="Z676" s="38"/>
    </row>
    <row r="677" ht="12.75" customHeight="1">
      <c r="A677" s="38"/>
      <c r="B677" s="235"/>
      <c r="C677" s="236"/>
      <c r="D677" s="27"/>
      <c r="E677" s="38"/>
      <c r="F677" s="38"/>
      <c r="G677" s="38"/>
      <c r="H677" s="38"/>
      <c r="I677" s="38"/>
      <c r="J677" s="38"/>
      <c r="K677" s="38"/>
      <c r="L677" s="38"/>
      <c r="M677" s="237"/>
      <c r="N677" s="237"/>
      <c r="O677" s="238"/>
      <c r="P677" s="159"/>
      <c r="Q677" s="159"/>
      <c r="R677" s="38"/>
      <c r="S677" s="38"/>
      <c r="T677" s="38"/>
      <c r="U677" s="38"/>
      <c r="V677" s="38"/>
      <c r="W677" s="38"/>
      <c r="X677" s="38"/>
      <c r="Y677" s="38"/>
      <c r="Z677" s="38"/>
    </row>
    <row r="678" ht="12.75" customHeight="1">
      <c r="A678" s="38"/>
      <c r="B678" s="235"/>
      <c r="C678" s="236"/>
      <c r="D678" s="27"/>
      <c r="E678" s="38"/>
      <c r="F678" s="38"/>
      <c r="G678" s="38"/>
      <c r="H678" s="38"/>
      <c r="I678" s="38"/>
      <c r="J678" s="38"/>
      <c r="K678" s="38"/>
      <c r="L678" s="38"/>
      <c r="M678" s="237"/>
      <c r="N678" s="237"/>
      <c r="O678" s="238"/>
      <c r="P678" s="159"/>
      <c r="Q678" s="159"/>
      <c r="R678" s="38"/>
      <c r="S678" s="38"/>
      <c r="T678" s="38"/>
      <c r="U678" s="38"/>
      <c r="V678" s="38"/>
      <c r="W678" s="38"/>
      <c r="X678" s="38"/>
      <c r="Y678" s="38"/>
      <c r="Z678" s="38"/>
    </row>
    <row r="679" ht="12.75" customHeight="1">
      <c r="A679" s="38"/>
      <c r="B679" s="235"/>
      <c r="C679" s="236"/>
      <c r="D679" s="27"/>
      <c r="E679" s="38"/>
      <c r="F679" s="38"/>
      <c r="G679" s="38"/>
      <c r="H679" s="38"/>
      <c r="I679" s="38"/>
      <c r="J679" s="38"/>
      <c r="K679" s="38"/>
      <c r="L679" s="38"/>
      <c r="M679" s="237"/>
      <c r="N679" s="237"/>
      <c r="O679" s="238"/>
      <c r="P679" s="159"/>
      <c r="Q679" s="159"/>
      <c r="R679" s="38"/>
      <c r="S679" s="38"/>
      <c r="T679" s="38"/>
      <c r="U679" s="38"/>
      <c r="V679" s="38"/>
      <c r="W679" s="38"/>
      <c r="X679" s="38"/>
      <c r="Y679" s="38"/>
      <c r="Z679" s="38"/>
    </row>
    <row r="680" ht="12.75" customHeight="1">
      <c r="A680" s="38"/>
      <c r="B680" s="235"/>
      <c r="C680" s="236"/>
      <c r="D680" s="27"/>
      <c r="E680" s="38"/>
      <c r="F680" s="38"/>
      <c r="G680" s="38"/>
      <c r="H680" s="38"/>
      <c r="I680" s="38"/>
      <c r="J680" s="38"/>
      <c r="K680" s="38"/>
      <c r="L680" s="38"/>
      <c r="M680" s="237"/>
      <c r="N680" s="237"/>
      <c r="O680" s="238"/>
      <c r="P680" s="159"/>
      <c r="Q680" s="159"/>
      <c r="R680" s="38"/>
      <c r="S680" s="38"/>
      <c r="T680" s="38"/>
      <c r="U680" s="38"/>
      <c r="V680" s="38"/>
      <c r="W680" s="38"/>
      <c r="X680" s="38"/>
      <c r="Y680" s="38"/>
      <c r="Z680" s="38"/>
    </row>
    <row r="681" ht="12.75" customHeight="1">
      <c r="A681" s="38"/>
      <c r="B681" s="235"/>
      <c r="C681" s="236"/>
      <c r="D681" s="27"/>
      <c r="E681" s="38"/>
      <c r="F681" s="38"/>
      <c r="G681" s="38"/>
      <c r="H681" s="38"/>
      <c r="I681" s="38"/>
      <c r="J681" s="38"/>
      <c r="K681" s="38"/>
      <c r="L681" s="38"/>
      <c r="M681" s="237"/>
      <c r="N681" s="237"/>
      <c r="O681" s="238"/>
      <c r="P681" s="159"/>
      <c r="Q681" s="159"/>
      <c r="R681" s="38"/>
      <c r="S681" s="38"/>
      <c r="T681" s="38"/>
      <c r="U681" s="38"/>
      <c r="V681" s="38"/>
      <c r="W681" s="38"/>
      <c r="X681" s="38"/>
      <c r="Y681" s="38"/>
      <c r="Z681" s="38"/>
    </row>
    <row r="682" ht="12.75" customHeight="1">
      <c r="A682" s="38"/>
      <c r="B682" s="235"/>
      <c r="C682" s="236"/>
      <c r="D682" s="27"/>
      <c r="E682" s="38"/>
      <c r="F682" s="38"/>
      <c r="G682" s="38"/>
      <c r="H682" s="38"/>
      <c r="I682" s="38"/>
      <c r="J682" s="38"/>
      <c r="K682" s="38"/>
      <c r="L682" s="38"/>
      <c r="M682" s="237"/>
      <c r="N682" s="237"/>
      <c r="O682" s="238"/>
      <c r="P682" s="159"/>
      <c r="Q682" s="159"/>
      <c r="R682" s="38"/>
      <c r="S682" s="38"/>
      <c r="T682" s="38"/>
      <c r="U682" s="38"/>
      <c r="V682" s="38"/>
      <c r="W682" s="38"/>
      <c r="X682" s="38"/>
      <c r="Y682" s="38"/>
      <c r="Z682" s="38"/>
    </row>
    <row r="683" ht="12.75" customHeight="1">
      <c r="A683" s="38"/>
      <c r="B683" s="235"/>
      <c r="C683" s="236"/>
      <c r="D683" s="27"/>
      <c r="E683" s="38"/>
      <c r="F683" s="38"/>
      <c r="G683" s="38"/>
      <c r="H683" s="38"/>
      <c r="I683" s="38"/>
      <c r="J683" s="38"/>
      <c r="K683" s="38"/>
      <c r="L683" s="38"/>
      <c r="M683" s="237"/>
      <c r="N683" s="237"/>
      <c r="O683" s="238"/>
      <c r="P683" s="159"/>
      <c r="Q683" s="159"/>
      <c r="R683" s="38"/>
      <c r="S683" s="38"/>
      <c r="T683" s="38"/>
      <c r="U683" s="38"/>
      <c r="V683" s="38"/>
      <c r="W683" s="38"/>
      <c r="X683" s="38"/>
      <c r="Y683" s="38"/>
      <c r="Z683" s="38"/>
    </row>
    <row r="684" ht="12.75" customHeight="1">
      <c r="A684" s="38"/>
      <c r="B684" s="235"/>
      <c r="C684" s="236"/>
      <c r="D684" s="27"/>
      <c r="E684" s="38"/>
      <c r="F684" s="38"/>
      <c r="G684" s="38"/>
      <c r="H684" s="38"/>
      <c r="I684" s="38"/>
      <c r="J684" s="38"/>
      <c r="K684" s="38"/>
      <c r="L684" s="38"/>
      <c r="M684" s="237"/>
      <c r="N684" s="237"/>
      <c r="O684" s="238"/>
      <c r="P684" s="159"/>
      <c r="Q684" s="159"/>
      <c r="R684" s="38"/>
      <c r="S684" s="38"/>
      <c r="T684" s="38"/>
      <c r="U684" s="38"/>
      <c r="V684" s="38"/>
      <c r="W684" s="38"/>
      <c r="X684" s="38"/>
      <c r="Y684" s="38"/>
      <c r="Z684" s="38"/>
    </row>
    <row r="685" ht="12.75" customHeight="1">
      <c r="A685" s="38"/>
      <c r="B685" s="235"/>
      <c r="C685" s="236"/>
      <c r="D685" s="27"/>
      <c r="E685" s="38"/>
      <c r="F685" s="38"/>
      <c r="G685" s="38"/>
      <c r="H685" s="38"/>
      <c r="I685" s="38"/>
      <c r="J685" s="38"/>
      <c r="K685" s="38"/>
      <c r="L685" s="38"/>
      <c r="M685" s="237"/>
      <c r="N685" s="237"/>
      <c r="O685" s="238"/>
      <c r="P685" s="159"/>
      <c r="Q685" s="159"/>
      <c r="R685" s="38"/>
      <c r="S685" s="38"/>
      <c r="T685" s="38"/>
      <c r="U685" s="38"/>
      <c r="V685" s="38"/>
      <c r="W685" s="38"/>
      <c r="X685" s="38"/>
      <c r="Y685" s="38"/>
      <c r="Z685" s="38"/>
    </row>
    <row r="686" ht="12.75" customHeight="1">
      <c r="A686" s="38"/>
      <c r="B686" s="235"/>
      <c r="C686" s="236"/>
      <c r="D686" s="27"/>
      <c r="E686" s="38"/>
      <c r="F686" s="38"/>
      <c r="G686" s="38"/>
      <c r="H686" s="38"/>
      <c r="I686" s="38"/>
      <c r="J686" s="38"/>
      <c r="K686" s="38"/>
      <c r="L686" s="38"/>
      <c r="M686" s="237"/>
      <c r="N686" s="237"/>
      <c r="O686" s="238"/>
      <c r="P686" s="159"/>
      <c r="Q686" s="159"/>
      <c r="R686" s="38"/>
      <c r="S686" s="38"/>
      <c r="T686" s="38"/>
      <c r="U686" s="38"/>
      <c r="V686" s="38"/>
      <c r="W686" s="38"/>
      <c r="X686" s="38"/>
      <c r="Y686" s="38"/>
      <c r="Z686" s="38"/>
    </row>
    <row r="687" ht="12.75" customHeight="1">
      <c r="A687" s="38"/>
      <c r="B687" s="235"/>
      <c r="C687" s="236"/>
      <c r="D687" s="27"/>
      <c r="E687" s="38"/>
      <c r="F687" s="38"/>
      <c r="G687" s="38"/>
      <c r="H687" s="38"/>
      <c r="I687" s="38"/>
      <c r="J687" s="38"/>
      <c r="K687" s="38"/>
      <c r="L687" s="38"/>
      <c r="M687" s="237"/>
      <c r="N687" s="237"/>
      <c r="O687" s="238"/>
      <c r="P687" s="159"/>
      <c r="Q687" s="159"/>
      <c r="R687" s="38"/>
      <c r="S687" s="38"/>
      <c r="T687" s="38"/>
      <c r="U687" s="38"/>
      <c r="V687" s="38"/>
      <c r="W687" s="38"/>
      <c r="X687" s="38"/>
      <c r="Y687" s="38"/>
      <c r="Z687" s="38"/>
    </row>
    <row r="688" ht="12.75" customHeight="1">
      <c r="A688" s="38"/>
      <c r="B688" s="235"/>
      <c r="C688" s="236"/>
      <c r="D688" s="27"/>
      <c r="E688" s="38"/>
      <c r="F688" s="38"/>
      <c r="G688" s="38"/>
      <c r="H688" s="38"/>
      <c r="I688" s="38"/>
      <c r="J688" s="38"/>
      <c r="K688" s="38"/>
      <c r="L688" s="38"/>
      <c r="M688" s="237"/>
      <c r="N688" s="237"/>
      <c r="O688" s="238"/>
      <c r="P688" s="159"/>
      <c r="Q688" s="159"/>
      <c r="R688" s="38"/>
      <c r="S688" s="38"/>
      <c r="T688" s="38"/>
      <c r="U688" s="38"/>
      <c r="V688" s="38"/>
      <c r="W688" s="38"/>
      <c r="X688" s="38"/>
      <c r="Y688" s="38"/>
      <c r="Z688" s="38"/>
    </row>
    <row r="689" ht="12.75" customHeight="1">
      <c r="A689" s="38"/>
      <c r="B689" s="235"/>
      <c r="C689" s="236"/>
      <c r="D689" s="27"/>
      <c r="E689" s="38"/>
      <c r="F689" s="38"/>
      <c r="G689" s="38"/>
      <c r="H689" s="38"/>
      <c r="I689" s="38"/>
      <c r="J689" s="38"/>
      <c r="K689" s="38"/>
      <c r="L689" s="38"/>
      <c r="M689" s="237"/>
      <c r="N689" s="237"/>
      <c r="O689" s="238"/>
      <c r="P689" s="159"/>
      <c r="Q689" s="159"/>
      <c r="R689" s="38"/>
      <c r="S689" s="38"/>
      <c r="T689" s="38"/>
      <c r="U689" s="38"/>
      <c r="V689" s="38"/>
      <c r="W689" s="38"/>
      <c r="X689" s="38"/>
      <c r="Y689" s="38"/>
      <c r="Z689" s="38"/>
    </row>
    <row r="690" ht="12.75" customHeight="1">
      <c r="A690" s="38"/>
      <c r="B690" s="235"/>
      <c r="C690" s="236"/>
      <c r="D690" s="27"/>
      <c r="E690" s="38"/>
      <c r="F690" s="38"/>
      <c r="G690" s="38"/>
      <c r="H690" s="38"/>
      <c r="I690" s="38"/>
      <c r="J690" s="38"/>
      <c r="K690" s="38"/>
      <c r="L690" s="38"/>
      <c r="M690" s="237"/>
      <c r="N690" s="237"/>
      <c r="O690" s="238"/>
      <c r="P690" s="159"/>
      <c r="Q690" s="159"/>
      <c r="R690" s="38"/>
      <c r="S690" s="38"/>
      <c r="T690" s="38"/>
      <c r="U690" s="38"/>
      <c r="V690" s="38"/>
      <c r="W690" s="38"/>
      <c r="X690" s="38"/>
      <c r="Y690" s="38"/>
      <c r="Z690" s="38"/>
    </row>
    <row r="691" ht="12.75" customHeight="1">
      <c r="A691" s="38"/>
      <c r="B691" s="235"/>
      <c r="C691" s="236"/>
      <c r="D691" s="27"/>
      <c r="E691" s="38"/>
      <c r="F691" s="38"/>
      <c r="G691" s="38"/>
      <c r="H691" s="38"/>
      <c r="I691" s="38"/>
      <c r="J691" s="38"/>
      <c r="K691" s="38"/>
      <c r="L691" s="38"/>
      <c r="M691" s="237"/>
      <c r="N691" s="237"/>
      <c r="O691" s="238"/>
      <c r="P691" s="159"/>
      <c r="Q691" s="159"/>
      <c r="R691" s="38"/>
      <c r="S691" s="38"/>
      <c r="T691" s="38"/>
      <c r="U691" s="38"/>
      <c r="V691" s="38"/>
      <c r="W691" s="38"/>
      <c r="X691" s="38"/>
      <c r="Y691" s="38"/>
      <c r="Z691" s="38"/>
    </row>
    <row r="692" ht="12.75" customHeight="1">
      <c r="A692" s="38"/>
      <c r="B692" s="235"/>
      <c r="C692" s="236"/>
      <c r="D692" s="27"/>
      <c r="E692" s="38"/>
      <c r="F692" s="38"/>
      <c r="G692" s="38"/>
      <c r="H692" s="38"/>
      <c r="I692" s="38"/>
      <c r="J692" s="38"/>
      <c r="K692" s="38"/>
      <c r="L692" s="38"/>
      <c r="M692" s="237"/>
      <c r="N692" s="237"/>
      <c r="O692" s="238"/>
      <c r="P692" s="159"/>
      <c r="Q692" s="159"/>
      <c r="R692" s="38"/>
      <c r="S692" s="38"/>
      <c r="T692" s="38"/>
      <c r="U692" s="38"/>
      <c r="V692" s="38"/>
      <c r="W692" s="38"/>
      <c r="X692" s="38"/>
      <c r="Y692" s="38"/>
      <c r="Z692" s="38"/>
    </row>
    <row r="693" ht="12.75" customHeight="1">
      <c r="A693" s="38"/>
      <c r="B693" s="235"/>
      <c r="C693" s="236"/>
      <c r="D693" s="27"/>
      <c r="E693" s="38"/>
      <c r="F693" s="38"/>
      <c r="G693" s="38"/>
      <c r="H693" s="38"/>
      <c r="I693" s="38"/>
      <c r="J693" s="38"/>
      <c r="K693" s="38"/>
      <c r="L693" s="38"/>
      <c r="M693" s="237"/>
      <c r="N693" s="237"/>
      <c r="O693" s="238"/>
      <c r="P693" s="159"/>
      <c r="Q693" s="159"/>
      <c r="R693" s="38"/>
      <c r="S693" s="38"/>
      <c r="T693" s="38"/>
      <c r="U693" s="38"/>
      <c r="V693" s="38"/>
      <c r="W693" s="38"/>
      <c r="X693" s="38"/>
      <c r="Y693" s="38"/>
      <c r="Z693" s="38"/>
    </row>
    <row r="694" ht="12.75" customHeight="1">
      <c r="A694" s="38"/>
      <c r="B694" s="235"/>
      <c r="C694" s="236"/>
      <c r="D694" s="27"/>
      <c r="E694" s="38"/>
      <c r="F694" s="38"/>
      <c r="G694" s="38"/>
      <c r="H694" s="38"/>
      <c r="I694" s="38"/>
      <c r="J694" s="38"/>
      <c r="K694" s="38"/>
      <c r="L694" s="38"/>
      <c r="M694" s="237"/>
      <c r="N694" s="237"/>
      <c r="O694" s="238"/>
      <c r="P694" s="159"/>
      <c r="Q694" s="159"/>
      <c r="R694" s="38"/>
      <c r="S694" s="38"/>
      <c r="T694" s="38"/>
      <c r="U694" s="38"/>
      <c r="V694" s="38"/>
      <c r="W694" s="38"/>
      <c r="X694" s="38"/>
      <c r="Y694" s="38"/>
      <c r="Z694" s="38"/>
    </row>
    <row r="695" ht="12.75" customHeight="1">
      <c r="A695" s="38"/>
      <c r="B695" s="235"/>
      <c r="C695" s="236"/>
      <c r="D695" s="27"/>
      <c r="E695" s="38"/>
      <c r="F695" s="38"/>
      <c r="G695" s="38"/>
      <c r="H695" s="38"/>
      <c r="I695" s="38"/>
      <c r="J695" s="38"/>
      <c r="K695" s="38"/>
      <c r="L695" s="38"/>
      <c r="M695" s="237"/>
      <c r="N695" s="237"/>
      <c r="O695" s="238"/>
      <c r="P695" s="159"/>
      <c r="Q695" s="159"/>
      <c r="R695" s="38"/>
      <c r="S695" s="38"/>
      <c r="T695" s="38"/>
      <c r="U695" s="38"/>
      <c r="V695" s="38"/>
      <c r="W695" s="38"/>
      <c r="X695" s="38"/>
      <c r="Y695" s="38"/>
      <c r="Z695" s="38"/>
    </row>
    <row r="696" ht="12.75" customHeight="1">
      <c r="A696" s="38"/>
      <c r="B696" s="235"/>
      <c r="C696" s="236"/>
      <c r="D696" s="27"/>
      <c r="E696" s="38"/>
      <c r="F696" s="38"/>
      <c r="G696" s="38"/>
      <c r="H696" s="38"/>
      <c r="I696" s="38"/>
      <c r="J696" s="38"/>
      <c r="K696" s="38"/>
      <c r="L696" s="38"/>
      <c r="M696" s="237"/>
      <c r="N696" s="237"/>
      <c r="O696" s="238"/>
      <c r="P696" s="159"/>
      <c r="Q696" s="159"/>
      <c r="R696" s="38"/>
      <c r="S696" s="38"/>
      <c r="T696" s="38"/>
      <c r="U696" s="38"/>
      <c r="V696" s="38"/>
      <c r="W696" s="38"/>
      <c r="X696" s="38"/>
      <c r="Y696" s="38"/>
      <c r="Z696" s="38"/>
    </row>
    <row r="697" ht="12.75" customHeight="1">
      <c r="A697" s="38"/>
      <c r="B697" s="235"/>
      <c r="C697" s="236"/>
      <c r="D697" s="27"/>
      <c r="E697" s="38"/>
      <c r="F697" s="38"/>
      <c r="G697" s="38"/>
      <c r="H697" s="38"/>
      <c r="I697" s="38"/>
      <c r="J697" s="38"/>
      <c r="K697" s="38"/>
      <c r="L697" s="38"/>
      <c r="M697" s="237"/>
      <c r="N697" s="237"/>
      <c r="O697" s="238"/>
      <c r="P697" s="159"/>
      <c r="Q697" s="159"/>
      <c r="R697" s="38"/>
      <c r="S697" s="38"/>
      <c r="T697" s="38"/>
      <c r="U697" s="38"/>
      <c r="V697" s="38"/>
      <c r="W697" s="38"/>
      <c r="X697" s="38"/>
      <c r="Y697" s="38"/>
      <c r="Z697" s="38"/>
    </row>
    <row r="698" ht="12.75" customHeight="1">
      <c r="A698" s="38"/>
      <c r="B698" s="235"/>
      <c r="C698" s="236"/>
      <c r="D698" s="27"/>
      <c r="E698" s="38"/>
      <c r="F698" s="38"/>
      <c r="G698" s="38"/>
      <c r="H698" s="38"/>
      <c r="I698" s="38"/>
      <c r="J698" s="38"/>
      <c r="K698" s="38"/>
      <c r="L698" s="38"/>
      <c r="M698" s="237"/>
      <c r="N698" s="237"/>
      <c r="O698" s="238"/>
      <c r="P698" s="159"/>
      <c r="Q698" s="159"/>
      <c r="R698" s="38"/>
      <c r="S698" s="38"/>
      <c r="T698" s="38"/>
      <c r="U698" s="38"/>
      <c r="V698" s="38"/>
      <c r="W698" s="38"/>
      <c r="X698" s="38"/>
      <c r="Y698" s="38"/>
      <c r="Z698" s="38"/>
    </row>
    <row r="699" ht="12.75" customHeight="1">
      <c r="A699" s="38"/>
      <c r="B699" s="235"/>
      <c r="C699" s="236"/>
      <c r="D699" s="27"/>
      <c r="E699" s="38"/>
      <c r="F699" s="38"/>
      <c r="G699" s="38"/>
      <c r="H699" s="38"/>
      <c r="I699" s="38"/>
      <c r="J699" s="38"/>
      <c r="K699" s="38"/>
      <c r="L699" s="38"/>
      <c r="M699" s="237"/>
      <c r="N699" s="237"/>
      <c r="O699" s="238"/>
      <c r="P699" s="159"/>
      <c r="Q699" s="159"/>
      <c r="R699" s="38"/>
      <c r="S699" s="38"/>
      <c r="T699" s="38"/>
      <c r="U699" s="38"/>
      <c r="V699" s="38"/>
      <c r="W699" s="38"/>
      <c r="X699" s="38"/>
      <c r="Y699" s="38"/>
      <c r="Z699" s="38"/>
    </row>
    <row r="700" ht="12.75" customHeight="1">
      <c r="A700" s="38"/>
      <c r="B700" s="235"/>
      <c r="C700" s="236"/>
      <c r="D700" s="27"/>
      <c r="E700" s="38"/>
      <c r="F700" s="38"/>
      <c r="G700" s="38"/>
      <c r="H700" s="38"/>
      <c r="I700" s="38"/>
      <c r="J700" s="38"/>
      <c r="K700" s="38"/>
      <c r="L700" s="38"/>
      <c r="M700" s="237"/>
      <c r="N700" s="237"/>
      <c r="O700" s="238"/>
      <c r="P700" s="159"/>
      <c r="Q700" s="159"/>
      <c r="R700" s="38"/>
      <c r="S700" s="38"/>
      <c r="T700" s="38"/>
      <c r="U700" s="38"/>
      <c r="V700" s="38"/>
      <c r="W700" s="38"/>
      <c r="X700" s="38"/>
      <c r="Y700" s="38"/>
      <c r="Z700" s="38"/>
    </row>
    <row r="701" ht="12.75" customHeight="1">
      <c r="A701" s="38"/>
      <c r="B701" s="235"/>
      <c r="C701" s="236"/>
      <c r="D701" s="27"/>
      <c r="E701" s="38"/>
      <c r="F701" s="38"/>
      <c r="G701" s="38"/>
      <c r="H701" s="38"/>
      <c r="I701" s="38"/>
      <c r="J701" s="38"/>
      <c r="K701" s="38"/>
      <c r="L701" s="38"/>
      <c r="M701" s="237"/>
      <c r="N701" s="237"/>
      <c r="O701" s="238"/>
      <c r="P701" s="159"/>
      <c r="Q701" s="159"/>
      <c r="R701" s="38"/>
      <c r="S701" s="38"/>
      <c r="T701" s="38"/>
      <c r="U701" s="38"/>
      <c r="V701" s="38"/>
      <c r="W701" s="38"/>
      <c r="X701" s="38"/>
      <c r="Y701" s="38"/>
      <c r="Z701" s="38"/>
    </row>
    <row r="702" ht="12.75" customHeight="1">
      <c r="A702" s="38"/>
      <c r="B702" s="235"/>
      <c r="C702" s="236"/>
      <c r="D702" s="27"/>
      <c r="E702" s="38"/>
      <c r="F702" s="38"/>
      <c r="G702" s="38"/>
      <c r="H702" s="38"/>
      <c r="I702" s="38"/>
      <c r="J702" s="38"/>
      <c r="K702" s="38"/>
      <c r="L702" s="38"/>
      <c r="M702" s="237"/>
      <c r="N702" s="237"/>
      <c r="O702" s="238"/>
      <c r="P702" s="159"/>
      <c r="Q702" s="159"/>
      <c r="R702" s="38"/>
      <c r="S702" s="38"/>
      <c r="T702" s="38"/>
      <c r="U702" s="38"/>
      <c r="V702" s="38"/>
      <c r="W702" s="38"/>
      <c r="X702" s="38"/>
      <c r="Y702" s="38"/>
      <c r="Z702" s="38"/>
    </row>
    <row r="703" ht="12.75" customHeight="1">
      <c r="A703" s="38"/>
      <c r="B703" s="235"/>
      <c r="C703" s="236"/>
      <c r="D703" s="27"/>
      <c r="E703" s="38"/>
      <c r="F703" s="38"/>
      <c r="G703" s="38"/>
      <c r="H703" s="38"/>
      <c r="I703" s="38"/>
      <c r="J703" s="38"/>
      <c r="K703" s="38"/>
      <c r="L703" s="38"/>
      <c r="M703" s="237"/>
      <c r="N703" s="237"/>
      <c r="O703" s="238"/>
      <c r="P703" s="159"/>
      <c r="Q703" s="159"/>
      <c r="R703" s="38"/>
      <c r="S703" s="38"/>
      <c r="T703" s="38"/>
      <c r="U703" s="38"/>
      <c r="V703" s="38"/>
      <c r="W703" s="38"/>
      <c r="X703" s="38"/>
      <c r="Y703" s="38"/>
      <c r="Z703" s="38"/>
    </row>
    <row r="704" ht="12.75" customHeight="1">
      <c r="A704" s="38"/>
      <c r="B704" s="235"/>
      <c r="C704" s="236"/>
      <c r="D704" s="27"/>
      <c r="E704" s="38"/>
      <c r="F704" s="38"/>
      <c r="G704" s="38"/>
      <c r="H704" s="38"/>
      <c r="I704" s="38"/>
      <c r="J704" s="38"/>
      <c r="K704" s="38"/>
      <c r="L704" s="38"/>
      <c r="M704" s="237"/>
      <c r="N704" s="237"/>
      <c r="O704" s="238"/>
      <c r="P704" s="159"/>
      <c r="Q704" s="159"/>
      <c r="R704" s="38"/>
      <c r="S704" s="38"/>
      <c r="T704" s="38"/>
      <c r="U704" s="38"/>
      <c r="V704" s="38"/>
      <c r="W704" s="38"/>
      <c r="X704" s="38"/>
      <c r="Y704" s="38"/>
      <c r="Z704" s="38"/>
    </row>
    <row r="705" ht="12.75" customHeight="1">
      <c r="A705" s="38"/>
      <c r="B705" s="235"/>
      <c r="C705" s="236"/>
      <c r="D705" s="27"/>
      <c r="E705" s="38"/>
      <c r="F705" s="38"/>
      <c r="G705" s="38"/>
      <c r="H705" s="38"/>
      <c r="I705" s="38"/>
      <c r="J705" s="38"/>
      <c r="K705" s="38"/>
      <c r="L705" s="38"/>
      <c r="M705" s="237"/>
      <c r="N705" s="237"/>
      <c r="O705" s="238"/>
      <c r="P705" s="159"/>
      <c r="Q705" s="159"/>
      <c r="R705" s="38"/>
      <c r="S705" s="38"/>
      <c r="T705" s="38"/>
      <c r="U705" s="38"/>
      <c r="V705" s="38"/>
      <c r="W705" s="38"/>
      <c r="X705" s="38"/>
      <c r="Y705" s="38"/>
      <c r="Z705" s="38"/>
    </row>
    <row r="706" ht="12.75" customHeight="1">
      <c r="A706" s="38"/>
      <c r="B706" s="235"/>
      <c r="C706" s="236"/>
      <c r="D706" s="27"/>
      <c r="E706" s="38"/>
      <c r="F706" s="38"/>
      <c r="G706" s="38"/>
      <c r="H706" s="38"/>
      <c r="I706" s="38"/>
      <c r="J706" s="38"/>
      <c r="K706" s="38"/>
      <c r="L706" s="38"/>
      <c r="M706" s="237"/>
      <c r="N706" s="237"/>
      <c r="O706" s="238"/>
      <c r="P706" s="159"/>
      <c r="Q706" s="159"/>
      <c r="R706" s="38"/>
      <c r="S706" s="38"/>
      <c r="T706" s="38"/>
      <c r="U706" s="38"/>
      <c r="V706" s="38"/>
      <c r="W706" s="38"/>
      <c r="X706" s="38"/>
      <c r="Y706" s="38"/>
      <c r="Z706" s="38"/>
    </row>
    <row r="707" ht="12.75" customHeight="1">
      <c r="A707" s="38"/>
      <c r="B707" s="235"/>
      <c r="C707" s="236"/>
      <c r="D707" s="27"/>
      <c r="E707" s="38"/>
      <c r="F707" s="38"/>
      <c r="G707" s="38"/>
      <c r="H707" s="38"/>
      <c r="I707" s="38"/>
      <c r="J707" s="38"/>
      <c r="K707" s="38"/>
      <c r="L707" s="38"/>
      <c r="M707" s="237"/>
      <c r="N707" s="237"/>
      <c r="O707" s="238"/>
      <c r="P707" s="159"/>
      <c r="Q707" s="159"/>
      <c r="R707" s="38"/>
      <c r="S707" s="38"/>
      <c r="T707" s="38"/>
      <c r="U707" s="38"/>
      <c r="V707" s="38"/>
      <c r="W707" s="38"/>
      <c r="X707" s="38"/>
      <c r="Y707" s="38"/>
      <c r="Z707" s="38"/>
    </row>
    <row r="708" ht="12.75" customHeight="1">
      <c r="A708" s="38"/>
      <c r="B708" s="235"/>
      <c r="C708" s="236"/>
      <c r="D708" s="27"/>
      <c r="E708" s="38"/>
      <c r="F708" s="38"/>
      <c r="G708" s="38"/>
      <c r="H708" s="38"/>
      <c r="I708" s="38"/>
      <c r="J708" s="38"/>
      <c r="K708" s="38"/>
      <c r="L708" s="38"/>
      <c r="M708" s="237"/>
      <c r="N708" s="237"/>
      <c r="O708" s="238"/>
      <c r="P708" s="159"/>
      <c r="Q708" s="159"/>
      <c r="R708" s="38"/>
      <c r="S708" s="38"/>
      <c r="T708" s="38"/>
      <c r="U708" s="38"/>
      <c r="V708" s="38"/>
      <c r="W708" s="38"/>
      <c r="X708" s="38"/>
      <c r="Y708" s="38"/>
      <c r="Z708" s="38"/>
    </row>
    <row r="709" ht="12.75" customHeight="1">
      <c r="A709" s="38"/>
      <c r="B709" s="235"/>
      <c r="C709" s="236"/>
      <c r="D709" s="27"/>
      <c r="E709" s="38"/>
      <c r="F709" s="38"/>
      <c r="G709" s="38"/>
      <c r="H709" s="38"/>
      <c r="I709" s="38"/>
      <c r="J709" s="38"/>
      <c r="K709" s="38"/>
      <c r="L709" s="38"/>
      <c r="M709" s="237"/>
      <c r="N709" s="237"/>
      <c r="O709" s="238"/>
      <c r="P709" s="159"/>
      <c r="Q709" s="159"/>
      <c r="R709" s="38"/>
      <c r="S709" s="38"/>
      <c r="T709" s="38"/>
      <c r="U709" s="38"/>
      <c r="V709" s="38"/>
      <c r="W709" s="38"/>
      <c r="X709" s="38"/>
      <c r="Y709" s="38"/>
      <c r="Z709" s="38"/>
    </row>
    <row r="710" ht="12.75" customHeight="1">
      <c r="A710" s="38"/>
      <c r="B710" s="235"/>
      <c r="C710" s="236"/>
      <c r="D710" s="27"/>
      <c r="E710" s="38"/>
      <c r="F710" s="38"/>
      <c r="G710" s="38"/>
      <c r="H710" s="38"/>
      <c r="I710" s="38"/>
      <c r="J710" s="38"/>
      <c r="K710" s="38"/>
      <c r="L710" s="38"/>
      <c r="M710" s="237"/>
      <c r="N710" s="237"/>
      <c r="O710" s="238"/>
      <c r="P710" s="159"/>
      <c r="Q710" s="159"/>
      <c r="R710" s="38"/>
      <c r="S710" s="38"/>
      <c r="T710" s="38"/>
      <c r="U710" s="38"/>
      <c r="V710" s="38"/>
      <c r="W710" s="38"/>
      <c r="X710" s="38"/>
      <c r="Y710" s="38"/>
      <c r="Z710" s="38"/>
    </row>
    <row r="711" ht="12.75" customHeight="1">
      <c r="A711" s="38"/>
      <c r="B711" s="235"/>
      <c r="C711" s="236"/>
      <c r="D711" s="27"/>
      <c r="E711" s="38"/>
      <c r="F711" s="38"/>
      <c r="G711" s="38"/>
      <c r="H711" s="38"/>
      <c r="I711" s="38"/>
      <c r="J711" s="38"/>
      <c r="K711" s="38"/>
      <c r="L711" s="38"/>
      <c r="M711" s="237"/>
      <c r="N711" s="237"/>
      <c r="O711" s="238"/>
      <c r="P711" s="159"/>
      <c r="Q711" s="159"/>
      <c r="R711" s="38"/>
      <c r="S711" s="38"/>
      <c r="T711" s="38"/>
      <c r="U711" s="38"/>
      <c r="V711" s="38"/>
      <c r="W711" s="38"/>
      <c r="X711" s="38"/>
      <c r="Y711" s="38"/>
      <c r="Z711" s="38"/>
    </row>
    <row r="712" ht="12.75" customHeight="1">
      <c r="A712" s="38"/>
      <c r="B712" s="235"/>
      <c r="C712" s="236"/>
      <c r="D712" s="27"/>
      <c r="E712" s="38"/>
      <c r="F712" s="38"/>
      <c r="G712" s="38"/>
      <c r="H712" s="38"/>
      <c r="I712" s="38"/>
      <c r="J712" s="38"/>
      <c r="K712" s="38"/>
      <c r="L712" s="38"/>
      <c r="M712" s="237"/>
      <c r="N712" s="237"/>
      <c r="O712" s="238"/>
      <c r="P712" s="159"/>
      <c r="Q712" s="159"/>
      <c r="R712" s="38"/>
      <c r="S712" s="38"/>
      <c r="T712" s="38"/>
      <c r="U712" s="38"/>
      <c r="V712" s="38"/>
      <c r="W712" s="38"/>
      <c r="X712" s="38"/>
      <c r="Y712" s="38"/>
      <c r="Z712" s="38"/>
    </row>
    <row r="713" ht="12.75" customHeight="1">
      <c r="A713" s="38"/>
      <c r="B713" s="235"/>
      <c r="C713" s="236"/>
      <c r="D713" s="27"/>
      <c r="E713" s="38"/>
      <c r="F713" s="38"/>
      <c r="G713" s="38"/>
      <c r="H713" s="38"/>
      <c r="I713" s="38"/>
      <c r="J713" s="38"/>
      <c r="K713" s="38"/>
      <c r="L713" s="38"/>
      <c r="M713" s="237"/>
      <c r="N713" s="237"/>
      <c r="O713" s="238"/>
      <c r="P713" s="159"/>
      <c r="Q713" s="159"/>
      <c r="R713" s="38"/>
      <c r="S713" s="38"/>
      <c r="T713" s="38"/>
      <c r="U713" s="38"/>
      <c r="V713" s="38"/>
      <c r="W713" s="38"/>
      <c r="X713" s="38"/>
      <c r="Y713" s="38"/>
      <c r="Z713" s="38"/>
    </row>
    <row r="714" ht="12.75" customHeight="1">
      <c r="A714" s="38"/>
      <c r="B714" s="235"/>
      <c r="C714" s="236"/>
      <c r="D714" s="27"/>
      <c r="E714" s="38"/>
      <c r="F714" s="38"/>
      <c r="G714" s="38"/>
      <c r="H714" s="38"/>
      <c r="I714" s="38"/>
      <c r="J714" s="38"/>
      <c r="K714" s="38"/>
      <c r="L714" s="38"/>
      <c r="M714" s="237"/>
      <c r="N714" s="237"/>
      <c r="O714" s="238"/>
      <c r="P714" s="159"/>
      <c r="Q714" s="159"/>
      <c r="R714" s="38"/>
      <c r="S714" s="38"/>
      <c r="T714" s="38"/>
      <c r="U714" s="38"/>
      <c r="V714" s="38"/>
      <c r="W714" s="38"/>
      <c r="X714" s="38"/>
      <c r="Y714" s="38"/>
      <c r="Z714" s="38"/>
    </row>
    <row r="715" ht="12.75" customHeight="1">
      <c r="A715" s="38"/>
      <c r="B715" s="235"/>
      <c r="C715" s="236"/>
      <c r="D715" s="27"/>
      <c r="E715" s="38"/>
      <c r="F715" s="38"/>
      <c r="G715" s="38"/>
      <c r="H715" s="38"/>
      <c r="I715" s="38"/>
      <c r="J715" s="38"/>
      <c r="K715" s="38"/>
      <c r="L715" s="38"/>
      <c r="M715" s="237"/>
      <c r="N715" s="237"/>
      <c r="O715" s="238"/>
      <c r="P715" s="159"/>
      <c r="Q715" s="159"/>
      <c r="R715" s="38"/>
      <c r="S715" s="38"/>
      <c r="T715" s="38"/>
      <c r="U715" s="38"/>
      <c r="V715" s="38"/>
      <c r="W715" s="38"/>
      <c r="X715" s="38"/>
      <c r="Y715" s="38"/>
      <c r="Z715" s="38"/>
    </row>
    <row r="716" ht="12.75" customHeight="1">
      <c r="A716" s="38"/>
      <c r="B716" s="235"/>
      <c r="C716" s="236"/>
      <c r="D716" s="27"/>
      <c r="E716" s="38"/>
      <c r="F716" s="38"/>
      <c r="G716" s="38"/>
      <c r="H716" s="38"/>
      <c r="I716" s="38"/>
      <c r="J716" s="38"/>
      <c r="K716" s="38"/>
      <c r="L716" s="38"/>
      <c r="M716" s="237"/>
      <c r="N716" s="237"/>
      <c r="O716" s="238"/>
      <c r="P716" s="159"/>
      <c r="Q716" s="159"/>
      <c r="R716" s="38"/>
      <c r="S716" s="38"/>
      <c r="T716" s="38"/>
      <c r="U716" s="38"/>
      <c r="V716" s="38"/>
      <c r="W716" s="38"/>
      <c r="X716" s="38"/>
      <c r="Y716" s="38"/>
      <c r="Z716" s="38"/>
    </row>
    <row r="717" ht="12.75" customHeight="1">
      <c r="A717" s="38"/>
      <c r="B717" s="235"/>
      <c r="C717" s="236"/>
      <c r="D717" s="27"/>
      <c r="E717" s="38"/>
      <c r="F717" s="38"/>
      <c r="G717" s="38"/>
      <c r="H717" s="38"/>
      <c r="I717" s="38"/>
      <c r="J717" s="38"/>
      <c r="K717" s="38"/>
      <c r="L717" s="38"/>
      <c r="M717" s="237"/>
      <c r="N717" s="237"/>
      <c r="O717" s="238"/>
      <c r="P717" s="159"/>
      <c r="Q717" s="159"/>
      <c r="R717" s="38"/>
      <c r="S717" s="38"/>
      <c r="T717" s="38"/>
      <c r="U717" s="38"/>
      <c r="V717" s="38"/>
      <c r="W717" s="38"/>
      <c r="X717" s="38"/>
      <c r="Y717" s="38"/>
      <c r="Z717" s="38"/>
    </row>
    <row r="718" ht="12.75" customHeight="1">
      <c r="A718" s="38"/>
      <c r="B718" s="235"/>
      <c r="C718" s="236"/>
      <c r="D718" s="27"/>
      <c r="E718" s="38"/>
      <c r="F718" s="38"/>
      <c r="G718" s="38"/>
      <c r="H718" s="38"/>
      <c r="I718" s="38"/>
      <c r="J718" s="38"/>
      <c r="K718" s="38"/>
      <c r="L718" s="38"/>
      <c r="M718" s="237"/>
      <c r="N718" s="237"/>
      <c r="O718" s="238"/>
      <c r="P718" s="159"/>
      <c r="Q718" s="159"/>
      <c r="R718" s="38"/>
      <c r="S718" s="38"/>
      <c r="T718" s="38"/>
      <c r="U718" s="38"/>
      <c r="V718" s="38"/>
      <c r="W718" s="38"/>
      <c r="X718" s="38"/>
      <c r="Y718" s="38"/>
      <c r="Z718" s="38"/>
    </row>
    <row r="719" ht="12.75" customHeight="1">
      <c r="A719" s="38"/>
      <c r="B719" s="235"/>
      <c r="C719" s="236"/>
      <c r="D719" s="27"/>
      <c r="E719" s="38"/>
      <c r="F719" s="38"/>
      <c r="G719" s="38"/>
      <c r="H719" s="38"/>
      <c r="I719" s="38"/>
      <c r="J719" s="38"/>
      <c r="K719" s="38"/>
      <c r="L719" s="38"/>
      <c r="M719" s="237"/>
      <c r="N719" s="237"/>
      <c r="O719" s="238"/>
      <c r="P719" s="159"/>
      <c r="Q719" s="159"/>
      <c r="R719" s="38"/>
      <c r="S719" s="38"/>
      <c r="T719" s="38"/>
      <c r="U719" s="38"/>
      <c r="V719" s="38"/>
      <c r="W719" s="38"/>
      <c r="X719" s="38"/>
      <c r="Y719" s="38"/>
      <c r="Z719" s="38"/>
    </row>
    <row r="720" ht="12.75" customHeight="1">
      <c r="A720" s="38"/>
      <c r="B720" s="235"/>
      <c r="C720" s="236"/>
      <c r="D720" s="27"/>
      <c r="E720" s="38"/>
      <c r="F720" s="38"/>
      <c r="G720" s="38"/>
      <c r="H720" s="38"/>
      <c r="I720" s="38"/>
      <c r="J720" s="38"/>
      <c r="K720" s="38"/>
      <c r="L720" s="38"/>
      <c r="M720" s="237"/>
      <c r="N720" s="237"/>
      <c r="O720" s="238"/>
      <c r="P720" s="159"/>
      <c r="Q720" s="159"/>
      <c r="R720" s="38"/>
      <c r="S720" s="38"/>
      <c r="T720" s="38"/>
      <c r="U720" s="38"/>
      <c r="V720" s="38"/>
      <c r="W720" s="38"/>
      <c r="X720" s="38"/>
      <c r="Y720" s="38"/>
      <c r="Z720" s="38"/>
    </row>
    <row r="721" ht="12.75" customHeight="1">
      <c r="A721" s="38"/>
      <c r="B721" s="235"/>
      <c r="C721" s="236"/>
      <c r="D721" s="27"/>
      <c r="E721" s="38"/>
      <c r="F721" s="38"/>
      <c r="G721" s="38"/>
      <c r="H721" s="38"/>
      <c r="I721" s="38"/>
      <c r="J721" s="38"/>
      <c r="K721" s="38"/>
      <c r="L721" s="38"/>
      <c r="M721" s="237"/>
      <c r="N721" s="237"/>
      <c r="O721" s="238"/>
      <c r="P721" s="159"/>
      <c r="Q721" s="159"/>
      <c r="R721" s="38"/>
      <c r="S721" s="38"/>
      <c r="T721" s="38"/>
      <c r="U721" s="38"/>
      <c r="V721" s="38"/>
      <c r="W721" s="38"/>
      <c r="X721" s="38"/>
      <c r="Y721" s="38"/>
      <c r="Z721" s="38"/>
    </row>
    <row r="722" ht="12.75" customHeight="1">
      <c r="A722" s="38"/>
      <c r="B722" s="235"/>
      <c r="C722" s="236"/>
      <c r="D722" s="27"/>
      <c r="E722" s="38"/>
      <c r="F722" s="38"/>
      <c r="G722" s="38"/>
      <c r="H722" s="38"/>
      <c r="I722" s="38"/>
      <c r="J722" s="38"/>
      <c r="K722" s="38"/>
      <c r="L722" s="38"/>
      <c r="M722" s="237"/>
      <c r="N722" s="237"/>
      <c r="O722" s="238"/>
      <c r="P722" s="159"/>
      <c r="Q722" s="159"/>
      <c r="R722" s="38"/>
      <c r="S722" s="38"/>
      <c r="T722" s="38"/>
      <c r="U722" s="38"/>
      <c r="V722" s="38"/>
      <c r="W722" s="38"/>
      <c r="X722" s="38"/>
      <c r="Y722" s="38"/>
      <c r="Z722" s="38"/>
    </row>
    <row r="723" ht="12.75" customHeight="1">
      <c r="A723" s="38"/>
      <c r="B723" s="235"/>
      <c r="C723" s="236"/>
      <c r="D723" s="27"/>
      <c r="E723" s="38"/>
      <c r="F723" s="38"/>
      <c r="G723" s="38"/>
      <c r="H723" s="38"/>
      <c r="I723" s="38"/>
      <c r="J723" s="38"/>
      <c r="K723" s="38"/>
      <c r="L723" s="38"/>
      <c r="M723" s="237"/>
      <c r="N723" s="237"/>
      <c r="O723" s="238"/>
      <c r="P723" s="159"/>
      <c r="Q723" s="159"/>
      <c r="R723" s="38"/>
      <c r="S723" s="38"/>
      <c r="T723" s="38"/>
      <c r="U723" s="38"/>
      <c r="V723" s="38"/>
      <c r="W723" s="38"/>
      <c r="X723" s="38"/>
      <c r="Y723" s="38"/>
      <c r="Z723" s="38"/>
    </row>
    <row r="724" ht="12.75" customHeight="1">
      <c r="A724" s="38"/>
      <c r="B724" s="235"/>
      <c r="C724" s="236"/>
      <c r="D724" s="27"/>
      <c r="E724" s="38"/>
      <c r="F724" s="38"/>
      <c r="G724" s="38"/>
      <c r="H724" s="38"/>
      <c r="I724" s="38"/>
      <c r="J724" s="38"/>
      <c r="K724" s="38"/>
      <c r="L724" s="38"/>
      <c r="M724" s="237"/>
      <c r="N724" s="237"/>
      <c r="O724" s="238"/>
      <c r="P724" s="159"/>
      <c r="Q724" s="159"/>
      <c r="R724" s="38"/>
      <c r="S724" s="38"/>
      <c r="T724" s="38"/>
      <c r="U724" s="38"/>
      <c r="V724" s="38"/>
      <c r="W724" s="38"/>
      <c r="X724" s="38"/>
      <c r="Y724" s="38"/>
      <c r="Z724" s="38"/>
    </row>
    <row r="725" ht="12.75" customHeight="1">
      <c r="A725" s="38"/>
      <c r="B725" s="235"/>
      <c r="C725" s="236"/>
      <c r="D725" s="27"/>
      <c r="E725" s="38"/>
      <c r="F725" s="38"/>
      <c r="G725" s="38"/>
      <c r="H725" s="38"/>
      <c r="I725" s="38"/>
      <c r="J725" s="38"/>
      <c r="K725" s="38"/>
      <c r="L725" s="38"/>
      <c r="M725" s="237"/>
      <c r="N725" s="237"/>
      <c r="O725" s="238"/>
      <c r="P725" s="159"/>
      <c r="Q725" s="159"/>
      <c r="R725" s="38"/>
      <c r="S725" s="38"/>
      <c r="T725" s="38"/>
      <c r="U725" s="38"/>
      <c r="V725" s="38"/>
      <c r="W725" s="38"/>
      <c r="X725" s="38"/>
      <c r="Y725" s="38"/>
      <c r="Z725" s="38"/>
    </row>
    <row r="726" ht="12.75" customHeight="1">
      <c r="A726" s="38"/>
      <c r="B726" s="235"/>
      <c r="C726" s="236"/>
      <c r="D726" s="27"/>
      <c r="E726" s="38"/>
      <c r="F726" s="38"/>
      <c r="G726" s="38"/>
      <c r="H726" s="38"/>
      <c r="I726" s="38"/>
      <c r="J726" s="38"/>
      <c r="K726" s="38"/>
      <c r="L726" s="38"/>
      <c r="M726" s="237"/>
      <c r="N726" s="237"/>
      <c r="O726" s="238"/>
      <c r="P726" s="159"/>
      <c r="Q726" s="159"/>
      <c r="R726" s="38"/>
      <c r="S726" s="38"/>
      <c r="T726" s="38"/>
      <c r="U726" s="38"/>
      <c r="V726" s="38"/>
      <c r="W726" s="38"/>
      <c r="X726" s="38"/>
      <c r="Y726" s="38"/>
      <c r="Z726" s="38"/>
    </row>
    <row r="727" ht="12.75" customHeight="1">
      <c r="A727" s="38"/>
      <c r="B727" s="235"/>
      <c r="C727" s="236"/>
      <c r="D727" s="27"/>
      <c r="E727" s="38"/>
      <c r="F727" s="38"/>
      <c r="G727" s="38"/>
      <c r="H727" s="38"/>
      <c r="I727" s="38"/>
      <c r="J727" s="38"/>
      <c r="K727" s="38"/>
      <c r="L727" s="38"/>
      <c r="M727" s="237"/>
      <c r="N727" s="237"/>
      <c r="O727" s="238"/>
      <c r="P727" s="159"/>
      <c r="Q727" s="159"/>
      <c r="R727" s="38"/>
      <c r="S727" s="38"/>
      <c r="T727" s="38"/>
      <c r="U727" s="38"/>
      <c r="V727" s="38"/>
      <c r="W727" s="38"/>
      <c r="X727" s="38"/>
      <c r="Y727" s="38"/>
      <c r="Z727" s="38"/>
    </row>
    <row r="728" ht="12.75" customHeight="1">
      <c r="A728" s="38"/>
      <c r="B728" s="235"/>
      <c r="C728" s="236"/>
      <c r="D728" s="27"/>
      <c r="E728" s="38"/>
      <c r="F728" s="38"/>
      <c r="G728" s="38"/>
      <c r="H728" s="38"/>
      <c r="I728" s="38"/>
      <c r="J728" s="38"/>
      <c r="K728" s="38"/>
      <c r="L728" s="38"/>
      <c r="M728" s="237"/>
      <c r="N728" s="237"/>
      <c r="O728" s="238"/>
      <c r="P728" s="159"/>
      <c r="Q728" s="159"/>
      <c r="R728" s="38"/>
      <c r="S728" s="38"/>
      <c r="T728" s="38"/>
      <c r="U728" s="38"/>
      <c r="V728" s="38"/>
      <c r="W728" s="38"/>
      <c r="X728" s="38"/>
      <c r="Y728" s="38"/>
      <c r="Z728" s="38"/>
    </row>
    <row r="729" ht="12.75" customHeight="1">
      <c r="A729" s="38"/>
      <c r="B729" s="235"/>
      <c r="C729" s="236"/>
      <c r="D729" s="27"/>
      <c r="E729" s="38"/>
      <c r="F729" s="38"/>
      <c r="G729" s="38"/>
      <c r="H729" s="38"/>
      <c r="I729" s="38"/>
      <c r="J729" s="38"/>
      <c r="K729" s="38"/>
      <c r="L729" s="38"/>
      <c r="M729" s="237"/>
      <c r="N729" s="237"/>
      <c r="O729" s="238"/>
      <c r="P729" s="159"/>
      <c r="Q729" s="159"/>
      <c r="R729" s="38"/>
      <c r="S729" s="38"/>
      <c r="T729" s="38"/>
      <c r="U729" s="38"/>
      <c r="V729" s="38"/>
      <c r="W729" s="38"/>
      <c r="X729" s="38"/>
      <c r="Y729" s="38"/>
      <c r="Z729" s="38"/>
    </row>
    <row r="730" ht="12.75" customHeight="1">
      <c r="A730" s="38"/>
      <c r="B730" s="235"/>
      <c r="C730" s="236"/>
      <c r="D730" s="27"/>
      <c r="E730" s="38"/>
      <c r="F730" s="38"/>
      <c r="G730" s="38"/>
      <c r="H730" s="38"/>
      <c r="I730" s="38"/>
      <c r="J730" s="38"/>
      <c r="K730" s="38"/>
      <c r="L730" s="38"/>
      <c r="M730" s="237"/>
      <c r="N730" s="237"/>
      <c r="O730" s="238"/>
      <c r="P730" s="159"/>
      <c r="Q730" s="159"/>
      <c r="R730" s="38"/>
      <c r="S730" s="38"/>
      <c r="T730" s="38"/>
      <c r="U730" s="38"/>
      <c r="V730" s="38"/>
      <c r="W730" s="38"/>
      <c r="X730" s="38"/>
      <c r="Y730" s="38"/>
      <c r="Z730" s="38"/>
    </row>
    <row r="731" ht="12.75" customHeight="1">
      <c r="A731" s="38"/>
      <c r="B731" s="235"/>
      <c r="C731" s="236"/>
      <c r="D731" s="27"/>
      <c r="E731" s="38"/>
      <c r="F731" s="38"/>
      <c r="G731" s="38"/>
      <c r="H731" s="38"/>
      <c r="I731" s="38"/>
      <c r="J731" s="38"/>
      <c r="K731" s="38"/>
      <c r="L731" s="38"/>
      <c r="M731" s="237"/>
      <c r="N731" s="237"/>
      <c r="O731" s="238"/>
      <c r="P731" s="159"/>
      <c r="Q731" s="159"/>
      <c r="R731" s="38"/>
      <c r="S731" s="38"/>
      <c r="T731" s="38"/>
      <c r="U731" s="38"/>
      <c r="V731" s="38"/>
      <c r="W731" s="38"/>
      <c r="X731" s="38"/>
      <c r="Y731" s="38"/>
      <c r="Z731" s="38"/>
    </row>
    <row r="732" ht="12.75" customHeight="1">
      <c r="A732" s="38"/>
      <c r="B732" s="235"/>
      <c r="C732" s="236"/>
      <c r="D732" s="27"/>
      <c r="E732" s="38"/>
      <c r="F732" s="38"/>
      <c r="G732" s="38"/>
      <c r="H732" s="38"/>
      <c r="I732" s="38"/>
      <c r="J732" s="38"/>
      <c r="K732" s="38"/>
      <c r="L732" s="38"/>
      <c r="M732" s="237"/>
      <c r="N732" s="237"/>
      <c r="O732" s="238"/>
      <c r="P732" s="159"/>
      <c r="Q732" s="159"/>
      <c r="R732" s="38"/>
      <c r="S732" s="38"/>
      <c r="T732" s="38"/>
      <c r="U732" s="38"/>
      <c r="V732" s="38"/>
      <c r="W732" s="38"/>
      <c r="X732" s="38"/>
      <c r="Y732" s="38"/>
      <c r="Z732" s="38"/>
    </row>
    <row r="733" ht="12.75" customHeight="1">
      <c r="A733" s="38"/>
      <c r="B733" s="235"/>
      <c r="C733" s="236"/>
      <c r="D733" s="27"/>
      <c r="E733" s="38"/>
      <c r="F733" s="38"/>
      <c r="G733" s="38"/>
      <c r="H733" s="38"/>
      <c r="I733" s="38"/>
      <c r="J733" s="38"/>
      <c r="K733" s="38"/>
      <c r="L733" s="38"/>
      <c r="M733" s="237"/>
      <c r="N733" s="237"/>
      <c r="O733" s="238"/>
      <c r="P733" s="159"/>
      <c r="Q733" s="159"/>
      <c r="R733" s="38"/>
      <c r="S733" s="38"/>
      <c r="T733" s="38"/>
      <c r="U733" s="38"/>
      <c r="V733" s="38"/>
      <c r="W733" s="38"/>
      <c r="X733" s="38"/>
      <c r="Y733" s="38"/>
      <c r="Z733" s="38"/>
    </row>
    <row r="734" ht="12.75" customHeight="1">
      <c r="A734" s="38"/>
      <c r="B734" s="235"/>
      <c r="C734" s="236"/>
      <c r="D734" s="27"/>
      <c r="E734" s="38"/>
      <c r="F734" s="38"/>
      <c r="G734" s="38"/>
      <c r="H734" s="38"/>
      <c r="I734" s="38"/>
      <c r="J734" s="38"/>
      <c r="K734" s="38"/>
      <c r="L734" s="38"/>
      <c r="M734" s="237"/>
      <c r="N734" s="237"/>
      <c r="O734" s="238"/>
      <c r="P734" s="159"/>
      <c r="Q734" s="159"/>
      <c r="R734" s="38"/>
      <c r="S734" s="38"/>
      <c r="T734" s="38"/>
      <c r="U734" s="38"/>
      <c r="V734" s="38"/>
      <c r="W734" s="38"/>
      <c r="X734" s="38"/>
      <c r="Y734" s="38"/>
      <c r="Z734" s="38"/>
    </row>
    <row r="735" ht="12.75" customHeight="1">
      <c r="A735" s="38"/>
      <c r="B735" s="235"/>
      <c r="C735" s="236"/>
      <c r="D735" s="27"/>
      <c r="E735" s="38"/>
      <c r="F735" s="38"/>
      <c r="G735" s="38"/>
      <c r="H735" s="38"/>
      <c r="I735" s="38"/>
      <c r="J735" s="38"/>
      <c r="K735" s="38"/>
      <c r="L735" s="38"/>
      <c r="M735" s="237"/>
      <c r="N735" s="237"/>
      <c r="O735" s="238"/>
      <c r="P735" s="159"/>
      <c r="Q735" s="159"/>
      <c r="R735" s="38"/>
      <c r="S735" s="38"/>
      <c r="T735" s="38"/>
      <c r="U735" s="38"/>
      <c r="V735" s="38"/>
      <c r="W735" s="38"/>
      <c r="X735" s="38"/>
      <c r="Y735" s="38"/>
      <c r="Z735" s="38"/>
    </row>
    <row r="736" ht="12.75" customHeight="1">
      <c r="A736" s="38"/>
      <c r="B736" s="235"/>
      <c r="C736" s="236"/>
      <c r="D736" s="27"/>
      <c r="E736" s="38"/>
      <c r="F736" s="38"/>
      <c r="G736" s="38"/>
      <c r="H736" s="38"/>
      <c r="I736" s="38"/>
      <c r="J736" s="38"/>
      <c r="K736" s="38"/>
      <c r="L736" s="38"/>
      <c r="M736" s="237"/>
      <c r="N736" s="237"/>
      <c r="O736" s="238"/>
      <c r="P736" s="159"/>
      <c r="Q736" s="159"/>
      <c r="R736" s="38"/>
      <c r="S736" s="38"/>
      <c r="T736" s="38"/>
      <c r="U736" s="38"/>
      <c r="V736" s="38"/>
      <c r="W736" s="38"/>
      <c r="X736" s="38"/>
      <c r="Y736" s="38"/>
      <c r="Z736" s="38"/>
    </row>
    <row r="737" ht="12.75" customHeight="1">
      <c r="A737" s="38"/>
      <c r="B737" s="235"/>
      <c r="C737" s="236"/>
      <c r="D737" s="27"/>
      <c r="E737" s="38"/>
      <c r="F737" s="38"/>
      <c r="G737" s="38"/>
      <c r="H737" s="38"/>
      <c r="I737" s="38"/>
      <c r="J737" s="38"/>
      <c r="K737" s="38"/>
      <c r="L737" s="38"/>
      <c r="M737" s="237"/>
      <c r="N737" s="237"/>
      <c r="O737" s="238"/>
      <c r="P737" s="159"/>
      <c r="Q737" s="159"/>
      <c r="R737" s="38"/>
      <c r="S737" s="38"/>
      <c r="T737" s="38"/>
      <c r="U737" s="38"/>
      <c r="V737" s="38"/>
      <c r="W737" s="38"/>
      <c r="X737" s="38"/>
      <c r="Y737" s="38"/>
      <c r="Z737" s="38"/>
    </row>
    <row r="738" ht="12.75" customHeight="1">
      <c r="A738" s="38"/>
      <c r="B738" s="235"/>
      <c r="C738" s="236"/>
      <c r="D738" s="27"/>
      <c r="E738" s="38"/>
      <c r="F738" s="38"/>
      <c r="G738" s="38"/>
      <c r="H738" s="38"/>
      <c r="I738" s="38"/>
      <c r="J738" s="38"/>
      <c r="K738" s="38"/>
      <c r="L738" s="38"/>
      <c r="M738" s="237"/>
      <c r="N738" s="237"/>
      <c r="O738" s="238"/>
      <c r="P738" s="159"/>
      <c r="Q738" s="159"/>
      <c r="R738" s="38"/>
      <c r="S738" s="38"/>
      <c r="T738" s="38"/>
      <c r="U738" s="38"/>
      <c r="V738" s="38"/>
      <c r="W738" s="38"/>
      <c r="X738" s="38"/>
      <c r="Y738" s="38"/>
      <c r="Z738" s="38"/>
    </row>
    <row r="739" ht="12.75" customHeight="1">
      <c r="A739" s="38"/>
      <c r="B739" s="235"/>
      <c r="C739" s="236"/>
      <c r="D739" s="27"/>
      <c r="E739" s="38"/>
      <c r="F739" s="38"/>
      <c r="G739" s="38"/>
      <c r="H739" s="38"/>
      <c r="I739" s="38"/>
      <c r="J739" s="38"/>
      <c r="K739" s="38"/>
      <c r="L739" s="38"/>
      <c r="M739" s="237"/>
      <c r="N739" s="237"/>
      <c r="O739" s="238"/>
      <c r="P739" s="159"/>
      <c r="Q739" s="159"/>
      <c r="R739" s="38"/>
      <c r="S739" s="38"/>
      <c r="T739" s="38"/>
      <c r="U739" s="38"/>
      <c r="V739" s="38"/>
      <c r="W739" s="38"/>
      <c r="X739" s="38"/>
      <c r="Y739" s="38"/>
      <c r="Z739" s="38"/>
    </row>
    <row r="740" ht="12.75" customHeight="1">
      <c r="A740" s="38"/>
      <c r="B740" s="235"/>
      <c r="C740" s="236"/>
      <c r="D740" s="27"/>
      <c r="E740" s="38"/>
      <c r="F740" s="38"/>
      <c r="G740" s="38"/>
      <c r="H740" s="38"/>
      <c r="I740" s="38"/>
      <c r="J740" s="38"/>
      <c r="K740" s="38"/>
      <c r="L740" s="38"/>
      <c r="M740" s="237"/>
      <c r="N740" s="237"/>
      <c r="O740" s="238"/>
      <c r="P740" s="159"/>
      <c r="Q740" s="159"/>
      <c r="R740" s="38"/>
      <c r="S740" s="38"/>
      <c r="T740" s="38"/>
      <c r="U740" s="38"/>
      <c r="V740" s="38"/>
      <c r="W740" s="38"/>
      <c r="X740" s="38"/>
      <c r="Y740" s="38"/>
      <c r="Z740" s="38"/>
    </row>
    <row r="741" ht="12.75" customHeight="1">
      <c r="A741" s="38"/>
      <c r="B741" s="235"/>
      <c r="C741" s="236"/>
      <c r="D741" s="27"/>
      <c r="E741" s="38"/>
      <c r="F741" s="38"/>
      <c r="G741" s="38"/>
      <c r="H741" s="38"/>
      <c r="I741" s="38"/>
      <c r="J741" s="38"/>
      <c r="K741" s="38"/>
      <c r="L741" s="38"/>
      <c r="M741" s="237"/>
      <c r="N741" s="237"/>
      <c r="O741" s="238"/>
      <c r="P741" s="159"/>
      <c r="Q741" s="159"/>
      <c r="R741" s="38"/>
      <c r="S741" s="38"/>
      <c r="T741" s="38"/>
      <c r="U741" s="38"/>
      <c r="V741" s="38"/>
      <c r="W741" s="38"/>
      <c r="X741" s="38"/>
      <c r="Y741" s="38"/>
      <c r="Z741" s="38"/>
    </row>
    <row r="742" ht="12.75" customHeight="1">
      <c r="A742" s="38"/>
      <c r="B742" s="235"/>
      <c r="C742" s="236"/>
      <c r="D742" s="27"/>
      <c r="E742" s="38"/>
      <c r="F742" s="38"/>
      <c r="G742" s="38"/>
      <c r="H742" s="38"/>
      <c r="I742" s="38"/>
      <c r="J742" s="38"/>
      <c r="K742" s="38"/>
      <c r="L742" s="38"/>
      <c r="M742" s="237"/>
      <c r="N742" s="237"/>
      <c r="O742" s="238"/>
      <c r="P742" s="159"/>
      <c r="Q742" s="159"/>
      <c r="R742" s="38"/>
      <c r="S742" s="38"/>
      <c r="T742" s="38"/>
      <c r="U742" s="38"/>
      <c r="V742" s="38"/>
      <c r="W742" s="38"/>
      <c r="X742" s="38"/>
      <c r="Y742" s="38"/>
      <c r="Z742" s="38"/>
    </row>
    <row r="743" ht="12.75" customHeight="1">
      <c r="A743" s="38"/>
      <c r="B743" s="235"/>
      <c r="C743" s="236"/>
      <c r="D743" s="27"/>
      <c r="E743" s="38"/>
      <c r="F743" s="38"/>
      <c r="G743" s="38"/>
      <c r="H743" s="38"/>
      <c r="I743" s="38"/>
      <c r="J743" s="38"/>
      <c r="K743" s="38"/>
      <c r="L743" s="38"/>
      <c r="M743" s="237"/>
      <c r="N743" s="237"/>
      <c r="O743" s="238"/>
      <c r="P743" s="159"/>
      <c r="Q743" s="159"/>
      <c r="R743" s="38"/>
      <c r="S743" s="38"/>
      <c r="T743" s="38"/>
      <c r="U743" s="38"/>
      <c r="V743" s="38"/>
      <c r="W743" s="38"/>
      <c r="X743" s="38"/>
      <c r="Y743" s="38"/>
      <c r="Z743" s="38"/>
    </row>
    <row r="744" ht="12.75" customHeight="1">
      <c r="A744" s="38"/>
      <c r="B744" s="235"/>
      <c r="C744" s="236"/>
      <c r="D744" s="27"/>
      <c r="E744" s="38"/>
      <c r="F744" s="38"/>
      <c r="G744" s="38"/>
      <c r="H744" s="38"/>
      <c r="I744" s="38"/>
      <c r="J744" s="38"/>
      <c r="K744" s="38"/>
      <c r="L744" s="38"/>
      <c r="M744" s="237"/>
      <c r="N744" s="237"/>
      <c r="O744" s="238"/>
      <c r="P744" s="159"/>
      <c r="Q744" s="159"/>
      <c r="R744" s="38"/>
      <c r="S744" s="38"/>
      <c r="T744" s="38"/>
      <c r="U744" s="38"/>
      <c r="V744" s="38"/>
      <c r="W744" s="38"/>
      <c r="X744" s="38"/>
      <c r="Y744" s="38"/>
      <c r="Z744" s="38"/>
    </row>
    <row r="745" ht="12.75" customHeight="1">
      <c r="A745" s="38"/>
      <c r="B745" s="235"/>
      <c r="C745" s="236"/>
      <c r="D745" s="27"/>
      <c r="E745" s="38"/>
      <c r="F745" s="38"/>
      <c r="G745" s="38"/>
      <c r="H745" s="38"/>
      <c r="I745" s="38"/>
      <c r="J745" s="38"/>
      <c r="K745" s="38"/>
      <c r="L745" s="38"/>
      <c r="M745" s="237"/>
      <c r="N745" s="237"/>
      <c r="O745" s="238"/>
      <c r="P745" s="159"/>
      <c r="Q745" s="159"/>
      <c r="R745" s="38"/>
      <c r="S745" s="38"/>
      <c r="T745" s="38"/>
      <c r="U745" s="38"/>
      <c r="V745" s="38"/>
      <c r="W745" s="38"/>
      <c r="X745" s="38"/>
      <c r="Y745" s="38"/>
      <c r="Z745" s="38"/>
    </row>
    <row r="746" ht="12.75" customHeight="1">
      <c r="A746" s="38"/>
      <c r="B746" s="235"/>
      <c r="C746" s="236"/>
      <c r="D746" s="27"/>
      <c r="E746" s="38"/>
      <c r="F746" s="38"/>
      <c r="G746" s="38"/>
      <c r="H746" s="38"/>
      <c r="I746" s="38"/>
      <c r="J746" s="38"/>
      <c r="K746" s="38"/>
      <c r="L746" s="38"/>
      <c r="M746" s="237"/>
      <c r="N746" s="237"/>
      <c r="O746" s="238"/>
      <c r="P746" s="159"/>
      <c r="Q746" s="159"/>
      <c r="R746" s="38"/>
      <c r="S746" s="38"/>
      <c r="T746" s="38"/>
      <c r="U746" s="38"/>
      <c r="V746" s="38"/>
      <c r="W746" s="38"/>
      <c r="X746" s="38"/>
      <c r="Y746" s="38"/>
      <c r="Z746" s="38"/>
    </row>
    <row r="747" ht="12.75" customHeight="1">
      <c r="A747" s="38"/>
      <c r="B747" s="235"/>
      <c r="C747" s="236"/>
      <c r="D747" s="27"/>
      <c r="E747" s="38"/>
      <c r="F747" s="38"/>
      <c r="G747" s="38"/>
      <c r="H747" s="38"/>
      <c r="I747" s="38"/>
      <c r="J747" s="38"/>
      <c r="K747" s="38"/>
      <c r="L747" s="38"/>
      <c r="M747" s="237"/>
      <c r="N747" s="237"/>
      <c r="O747" s="238"/>
      <c r="P747" s="159"/>
      <c r="Q747" s="159"/>
      <c r="R747" s="38"/>
      <c r="S747" s="38"/>
      <c r="T747" s="38"/>
      <c r="U747" s="38"/>
      <c r="V747" s="38"/>
      <c r="W747" s="38"/>
      <c r="X747" s="38"/>
      <c r="Y747" s="38"/>
      <c r="Z747" s="38"/>
    </row>
    <row r="748" ht="12.75" customHeight="1">
      <c r="A748" s="38"/>
      <c r="B748" s="235"/>
      <c r="C748" s="236"/>
      <c r="D748" s="27"/>
      <c r="E748" s="38"/>
      <c r="F748" s="38"/>
      <c r="G748" s="38"/>
      <c r="H748" s="38"/>
      <c r="I748" s="38"/>
      <c r="J748" s="38"/>
      <c r="K748" s="38"/>
      <c r="L748" s="38"/>
      <c r="M748" s="237"/>
      <c r="N748" s="237"/>
      <c r="O748" s="238"/>
      <c r="P748" s="159"/>
      <c r="Q748" s="159"/>
      <c r="R748" s="38"/>
      <c r="S748" s="38"/>
      <c r="T748" s="38"/>
      <c r="U748" s="38"/>
      <c r="V748" s="38"/>
      <c r="W748" s="38"/>
      <c r="X748" s="38"/>
      <c r="Y748" s="38"/>
      <c r="Z748" s="38"/>
    </row>
    <row r="749" ht="12.75" customHeight="1">
      <c r="A749" s="38"/>
      <c r="B749" s="235"/>
      <c r="C749" s="236"/>
      <c r="D749" s="27"/>
      <c r="E749" s="38"/>
      <c r="F749" s="38"/>
      <c r="G749" s="38"/>
      <c r="H749" s="38"/>
      <c r="I749" s="38"/>
      <c r="J749" s="38"/>
      <c r="K749" s="38"/>
      <c r="L749" s="38"/>
      <c r="M749" s="237"/>
      <c r="N749" s="237"/>
      <c r="O749" s="238"/>
      <c r="P749" s="159"/>
      <c r="Q749" s="159"/>
      <c r="R749" s="38"/>
      <c r="S749" s="38"/>
      <c r="T749" s="38"/>
      <c r="U749" s="38"/>
      <c r="V749" s="38"/>
      <c r="W749" s="38"/>
      <c r="X749" s="38"/>
      <c r="Y749" s="38"/>
      <c r="Z749" s="38"/>
    </row>
    <row r="750" ht="12.75" customHeight="1">
      <c r="A750" s="38"/>
      <c r="B750" s="235"/>
      <c r="C750" s="236"/>
      <c r="D750" s="27"/>
      <c r="E750" s="38"/>
      <c r="F750" s="38"/>
      <c r="G750" s="38"/>
      <c r="H750" s="38"/>
      <c r="I750" s="38"/>
      <c r="J750" s="38"/>
      <c r="K750" s="38"/>
      <c r="L750" s="38"/>
      <c r="M750" s="237"/>
      <c r="N750" s="237"/>
      <c r="O750" s="238"/>
      <c r="P750" s="159"/>
      <c r="Q750" s="159"/>
      <c r="R750" s="38"/>
      <c r="S750" s="38"/>
      <c r="T750" s="38"/>
      <c r="U750" s="38"/>
      <c r="V750" s="38"/>
      <c r="W750" s="38"/>
      <c r="X750" s="38"/>
      <c r="Y750" s="38"/>
      <c r="Z750" s="38"/>
    </row>
    <row r="751" ht="12.75" customHeight="1">
      <c r="A751" s="38"/>
      <c r="B751" s="235"/>
      <c r="C751" s="236"/>
      <c r="D751" s="27"/>
      <c r="E751" s="38"/>
      <c r="F751" s="38"/>
      <c r="G751" s="38"/>
      <c r="H751" s="38"/>
      <c r="I751" s="38"/>
      <c r="J751" s="38"/>
      <c r="K751" s="38"/>
      <c r="L751" s="38"/>
      <c r="M751" s="237"/>
      <c r="N751" s="237"/>
      <c r="O751" s="238"/>
      <c r="P751" s="159"/>
      <c r="Q751" s="159"/>
      <c r="R751" s="38"/>
      <c r="S751" s="38"/>
      <c r="T751" s="38"/>
      <c r="U751" s="38"/>
      <c r="V751" s="38"/>
      <c r="W751" s="38"/>
      <c r="X751" s="38"/>
      <c r="Y751" s="38"/>
      <c r="Z751" s="38"/>
    </row>
    <row r="752" ht="12.75" customHeight="1">
      <c r="A752" s="38"/>
      <c r="B752" s="235"/>
      <c r="C752" s="236"/>
      <c r="D752" s="27"/>
      <c r="E752" s="38"/>
      <c r="F752" s="38"/>
      <c r="G752" s="38"/>
      <c r="H752" s="38"/>
      <c r="I752" s="38"/>
      <c r="J752" s="38"/>
      <c r="K752" s="38"/>
      <c r="L752" s="38"/>
      <c r="M752" s="237"/>
      <c r="N752" s="237"/>
      <c r="O752" s="238"/>
      <c r="P752" s="159"/>
      <c r="Q752" s="159"/>
      <c r="R752" s="38"/>
      <c r="S752" s="38"/>
      <c r="T752" s="38"/>
      <c r="U752" s="38"/>
      <c r="V752" s="38"/>
      <c r="W752" s="38"/>
      <c r="X752" s="38"/>
      <c r="Y752" s="38"/>
      <c r="Z752" s="38"/>
    </row>
    <row r="753" ht="12.75" customHeight="1">
      <c r="A753" s="38"/>
      <c r="B753" s="235"/>
      <c r="C753" s="236"/>
      <c r="D753" s="27"/>
      <c r="E753" s="38"/>
      <c r="F753" s="38"/>
      <c r="G753" s="38"/>
      <c r="H753" s="38"/>
      <c r="I753" s="38"/>
      <c r="J753" s="38"/>
      <c r="K753" s="38"/>
      <c r="L753" s="38"/>
      <c r="M753" s="237"/>
      <c r="N753" s="237"/>
      <c r="O753" s="238"/>
      <c r="P753" s="159"/>
      <c r="Q753" s="159"/>
      <c r="R753" s="38"/>
      <c r="S753" s="38"/>
      <c r="T753" s="38"/>
      <c r="U753" s="38"/>
      <c r="V753" s="38"/>
      <c r="W753" s="38"/>
      <c r="X753" s="38"/>
      <c r="Y753" s="38"/>
      <c r="Z753" s="38"/>
    </row>
    <row r="754" ht="12.75" customHeight="1">
      <c r="A754" s="38"/>
      <c r="B754" s="235"/>
      <c r="C754" s="236"/>
      <c r="D754" s="27"/>
      <c r="E754" s="38"/>
      <c r="F754" s="38"/>
      <c r="G754" s="38"/>
      <c r="H754" s="38"/>
      <c r="I754" s="38"/>
      <c r="J754" s="38"/>
      <c r="K754" s="38"/>
      <c r="L754" s="38"/>
      <c r="M754" s="237"/>
      <c r="N754" s="237"/>
      <c r="O754" s="238"/>
      <c r="P754" s="159"/>
      <c r="Q754" s="159"/>
      <c r="R754" s="38"/>
      <c r="S754" s="38"/>
      <c r="T754" s="38"/>
      <c r="U754" s="38"/>
      <c r="V754" s="38"/>
      <c r="W754" s="38"/>
      <c r="X754" s="38"/>
      <c r="Y754" s="38"/>
      <c r="Z754" s="38"/>
    </row>
    <row r="755" ht="12.75" customHeight="1">
      <c r="A755" s="38"/>
      <c r="B755" s="235"/>
      <c r="C755" s="236"/>
      <c r="D755" s="27"/>
      <c r="E755" s="38"/>
      <c r="F755" s="38"/>
      <c r="G755" s="38"/>
      <c r="H755" s="38"/>
      <c r="I755" s="38"/>
      <c r="J755" s="38"/>
      <c r="K755" s="38"/>
      <c r="L755" s="38"/>
      <c r="M755" s="237"/>
      <c r="N755" s="237"/>
      <c r="O755" s="238"/>
      <c r="P755" s="159"/>
      <c r="Q755" s="159"/>
      <c r="R755" s="38"/>
      <c r="S755" s="38"/>
      <c r="T755" s="38"/>
      <c r="U755" s="38"/>
      <c r="V755" s="38"/>
      <c r="W755" s="38"/>
      <c r="X755" s="38"/>
      <c r="Y755" s="38"/>
      <c r="Z755" s="38"/>
    </row>
    <row r="756" ht="12.75" customHeight="1">
      <c r="A756" s="38"/>
      <c r="B756" s="235"/>
      <c r="C756" s="236"/>
      <c r="D756" s="27"/>
      <c r="E756" s="38"/>
      <c r="F756" s="38"/>
      <c r="G756" s="38"/>
      <c r="H756" s="38"/>
      <c r="I756" s="38"/>
      <c r="J756" s="38"/>
      <c r="K756" s="38"/>
      <c r="L756" s="38"/>
      <c r="M756" s="237"/>
      <c r="N756" s="237"/>
      <c r="O756" s="238"/>
      <c r="P756" s="159"/>
      <c r="Q756" s="159"/>
      <c r="R756" s="38"/>
      <c r="S756" s="38"/>
      <c r="T756" s="38"/>
      <c r="U756" s="38"/>
      <c r="V756" s="38"/>
      <c r="W756" s="38"/>
      <c r="X756" s="38"/>
      <c r="Y756" s="38"/>
      <c r="Z756" s="38"/>
    </row>
    <row r="757" ht="12.75" customHeight="1">
      <c r="A757" s="38"/>
      <c r="B757" s="235"/>
      <c r="C757" s="236"/>
      <c r="D757" s="27"/>
      <c r="E757" s="38"/>
      <c r="F757" s="38"/>
      <c r="G757" s="38"/>
      <c r="H757" s="38"/>
      <c r="I757" s="38"/>
      <c r="J757" s="38"/>
      <c r="K757" s="38"/>
      <c r="L757" s="38"/>
      <c r="M757" s="237"/>
      <c r="N757" s="237"/>
      <c r="O757" s="238"/>
      <c r="P757" s="159"/>
      <c r="Q757" s="159"/>
      <c r="R757" s="38"/>
      <c r="S757" s="38"/>
      <c r="T757" s="38"/>
      <c r="U757" s="38"/>
      <c r="V757" s="38"/>
      <c r="W757" s="38"/>
      <c r="X757" s="38"/>
      <c r="Y757" s="38"/>
      <c r="Z757" s="38"/>
    </row>
    <row r="758" ht="12.75" customHeight="1">
      <c r="A758" s="38"/>
      <c r="B758" s="235"/>
      <c r="C758" s="236"/>
      <c r="D758" s="27"/>
      <c r="E758" s="38"/>
      <c r="F758" s="38"/>
      <c r="G758" s="38"/>
      <c r="H758" s="38"/>
      <c r="I758" s="38"/>
      <c r="J758" s="38"/>
      <c r="K758" s="38"/>
      <c r="L758" s="38"/>
      <c r="M758" s="237"/>
      <c r="N758" s="237"/>
      <c r="O758" s="238"/>
      <c r="P758" s="159"/>
      <c r="Q758" s="159"/>
      <c r="R758" s="38"/>
      <c r="S758" s="38"/>
      <c r="T758" s="38"/>
      <c r="U758" s="38"/>
      <c r="V758" s="38"/>
      <c r="W758" s="38"/>
      <c r="X758" s="38"/>
      <c r="Y758" s="38"/>
      <c r="Z758" s="38"/>
    </row>
    <row r="759" ht="12.75" customHeight="1">
      <c r="A759" s="38"/>
      <c r="B759" s="235"/>
      <c r="C759" s="236"/>
      <c r="D759" s="27"/>
      <c r="E759" s="38"/>
      <c r="F759" s="38"/>
      <c r="G759" s="38"/>
      <c r="H759" s="38"/>
      <c r="I759" s="38"/>
      <c r="J759" s="38"/>
      <c r="K759" s="38"/>
      <c r="L759" s="38"/>
      <c r="M759" s="237"/>
      <c r="N759" s="237"/>
      <c r="O759" s="238"/>
      <c r="P759" s="159"/>
      <c r="Q759" s="159"/>
      <c r="R759" s="38"/>
      <c r="S759" s="38"/>
      <c r="T759" s="38"/>
      <c r="U759" s="38"/>
      <c r="V759" s="38"/>
      <c r="W759" s="38"/>
      <c r="X759" s="38"/>
      <c r="Y759" s="38"/>
      <c r="Z759" s="38"/>
    </row>
    <row r="760" ht="12.75" customHeight="1">
      <c r="A760" s="38"/>
      <c r="B760" s="235"/>
      <c r="C760" s="236"/>
      <c r="D760" s="27"/>
      <c r="E760" s="38"/>
      <c r="F760" s="38"/>
      <c r="G760" s="38"/>
      <c r="H760" s="38"/>
      <c r="I760" s="38"/>
      <c r="J760" s="38"/>
      <c r="K760" s="38"/>
      <c r="L760" s="38"/>
      <c r="M760" s="237"/>
      <c r="N760" s="237"/>
      <c r="O760" s="238"/>
      <c r="P760" s="159"/>
      <c r="Q760" s="159"/>
      <c r="R760" s="38"/>
      <c r="S760" s="38"/>
      <c r="T760" s="38"/>
      <c r="U760" s="38"/>
      <c r="V760" s="38"/>
      <c r="W760" s="38"/>
      <c r="X760" s="38"/>
      <c r="Y760" s="38"/>
      <c r="Z760" s="38"/>
    </row>
    <row r="761" ht="12.75" customHeight="1">
      <c r="A761" s="38"/>
      <c r="B761" s="235"/>
      <c r="C761" s="236"/>
      <c r="D761" s="27"/>
      <c r="E761" s="38"/>
      <c r="F761" s="38"/>
      <c r="G761" s="38"/>
      <c r="H761" s="38"/>
      <c r="I761" s="38"/>
      <c r="J761" s="38"/>
      <c r="K761" s="38"/>
      <c r="L761" s="38"/>
      <c r="M761" s="237"/>
      <c r="N761" s="237"/>
      <c r="O761" s="238"/>
      <c r="P761" s="159"/>
      <c r="Q761" s="159"/>
      <c r="R761" s="38"/>
      <c r="S761" s="38"/>
      <c r="T761" s="38"/>
      <c r="U761" s="38"/>
      <c r="V761" s="38"/>
      <c r="W761" s="38"/>
      <c r="X761" s="38"/>
      <c r="Y761" s="38"/>
      <c r="Z761" s="38"/>
    </row>
    <row r="762" ht="12.75" customHeight="1">
      <c r="A762" s="38"/>
      <c r="B762" s="235"/>
      <c r="C762" s="236"/>
      <c r="D762" s="27"/>
      <c r="E762" s="38"/>
      <c r="F762" s="38"/>
      <c r="G762" s="38"/>
      <c r="H762" s="38"/>
      <c r="I762" s="38"/>
      <c r="J762" s="38"/>
      <c r="K762" s="38"/>
      <c r="L762" s="38"/>
      <c r="M762" s="237"/>
      <c r="N762" s="237"/>
      <c r="O762" s="238"/>
      <c r="P762" s="159"/>
      <c r="Q762" s="159"/>
      <c r="R762" s="38"/>
      <c r="S762" s="38"/>
      <c r="T762" s="38"/>
      <c r="U762" s="38"/>
      <c r="V762" s="38"/>
      <c r="W762" s="38"/>
      <c r="X762" s="38"/>
      <c r="Y762" s="38"/>
      <c r="Z762" s="38"/>
    </row>
    <row r="763" ht="12.75" customHeight="1">
      <c r="A763" s="38"/>
      <c r="B763" s="235"/>
      <c r="C763" s="236"/>
      <c r="D763" s="27"/>
      <c r="E763" s="38"/>
      <c r="F763" s="38"/>
      <c r="G763" s="38"/>
      <c r="H763" s="38"/>
      <c r="I763" s="38"/>
      <c r="J763" s="38"/>
      <c r="K763" s="38"/>
      <c r="L763" s="38"/>
      <c r="M763" s="237"/>
      <c r="N763" s="237"/>
      <c r="O763" s="238"/>
      <c r="P763" s="159"/>
      <c r="Q763" s="159"/>
      <c r="R763" s="38"/>
      <c r="S763" s="38"/>
      <c r="T763" s="38"/>
      <c r="U763" s="38"/>
      <c r="V763" s="38"/>
      <c r="W763" s="38"/>
      <c r="X763" s="38"/>
      <c r="Y763" s="38"/>
      <c r="Z763" s="38"/>
    </row>
    <row r="764" ht="12.75" customHeight="1">
      <c r="A764" s="38"/>
      <c r="B764" s="235"/>
      <c r="C764" s="236"/>
      <c r="D764" s="27"/>
      <c r="E764" s="38"/>
      <c r="F764" s="38"/>
      <c r="G764" s="38"/>
      <c r="H764" s="38"/>
      <c r="I764" s="38"/>
      <c r="J764" s="38"/>
      <c r="K764" s="38"/>
      <c r="L764" s="38"/>
      <c r="M764" s="237"/>
      <c r="N764" s="237"/>
      <c r="O764" s="238"/>
      <c r="P764" s="159"/>
      <c r="Q764" s="159"/>
      <c r="R764" s="38"/>
      <c r="S764" s="38"/>
      <c r="T764" s="38"/>
      <c r="U764" s="38"/>
      <c r="V764" s="38"/>
      <c r="W764" s="38"/>
      <c r="X764" s="38"/>
      <c r="Y764" s="38"/>
      <c r="Z764" s="38"/>
    </row>
    <row r="765" ht="12.75" customHeight="1">
      <c r="A765" s="38"/>
      <c r="B765" s="235"/>
      <c r="C765" s="236"/>
      <c r="D765" s="27"/>
      <c r="E765" s="38"/>
      <c r="F765" s="38"/>
      <c r="G765" s="38"/>
      <c r="H765" s="38"/>
      <c r="I765" s="38"/>
      <c r="J765" s="38"/>
      <c r="K765" s="38"/>
      <c r="L765" s="38"/>
      <c r="M765" s="237"/>
      <c r="N765" s="237"/>
      <c r="O765" s="238"/>
      <c r="P765" s="159"/>
      <c r="Q765" s="159"/>
      <c r="R765" s="38"/>
      <c r="S765" s="38"/>
      <c r="T765" s="38"/>
      <c r="U765" s="38"/>
      <c r="V765" s="38"/>
      <c r="W765" s="38"/>
      <c r="X765" s="38"/>
      <c r="Y765" s="38"/>
      <c r="Z765" s="38"/>
    </row>
    <row r="766" ht="12.75" customHeight="1">
      <c r="A766" s="38"/>
      <c r="B766" s="235"/>
      <c r="C766" s="236"/>
      <c r="D766" s="27"/>
      <c r="E766" s="38"/>
      <c r="F766" s="38"/>
      <c r="G766" s="38"/>
      <c r="H766" s="38"/>
      <c r="I766" s="38"/>
      <c r="J766" s="38"/>
      <c r="K766" s="38"/>
      <c r="L766" s="38"/>
      <c r="M766" s="237"/>
      <c r="N766" s="237"/>
      <c r="O766" s="238"/>
      <c r="P766" s="159"/>
      <c r="Q766" s="159"/>
      <c r="R766" s="38"/>
      <c r="S766" s="38"/>
      <c r="T766" s="38"/>
      <c r="U766" s="38"/>
      <c r="V766" s="38"/>
      <c r="W766" s="38"/>
      <c r="X766" s="38"/>
      <c r="Y766" s="38"/>
      <c r="Z766" s="38"/>
    </row>
    <row r="767" ht="12.75" customHeight="1">
      <c r="A767" s="38"/>
      <c r="B767" s="235"/>
      <c r="C767" s="236"/>
      <c r="D767" s="27"/>
      <c r="E767" s="38"/>
      <c r="F767" s="38"/>
      <c r="G767" s="38"/>
      <c r="H767" s="38"/>
      <c r="I767" s="38"/>
      <c r="J767" s="38"/>
      <c r="K767" s="38"/>
      <c r="L767" s="38"/>
      <c r="M767" s="237"/>
      <c r="N767" s="237"/>
      <c r="O767" s="238"/>
      <c r="P767" s="159"/>
      <c r="Q767" s="159"/>
      <c r="R767" s="38"/>
      <c r="S767" s="38"/>
      <c r="T767" s="38"/>
      <c r="U767" s="38"/>
      <c r="V767" s="38"/>
      <c r="W767" s="38"/>
      <c r="X767" s="38"/>
      <c r="Y767" s="38"/>
      <c r="Z767" s="38"/>
    </row>
    <row r="768" ht="12.75" customHeight="1">
      <c r="A768" s="38"/>
      <c r="B768" s="235"/>
      <c r="C768" s="236"/>
      <c r="D768" s="27"/>
      <c r="E768" s="38"/>
      <c r="F768" s="38"/>
      <c r="G768" s="38"/>
      <c r="H768" s="38"/>
      <c r="I768" s="38"/>
      <c r="J768" s="38"/>
      <c r="K768" s="38"/>
      <c r="L768" s="38"/>
      <c r="M768" s="237"/>
      <c r="N768" s="237"/>
      <c r="O768" s="238"/>
      <c r="P768" s="159"/>
      <c r="Q768" s="159"/>
      <c r="R768" s="38"/>
      <c r="S768" s="38"/>
      <c r="T768" s="38"/>
      <c r="U768" s="38"/>
      <c r="V768" s="38"/>
      <c r="W768" s="38"/>
      <c r="X768" s="38"/>
      <c r="Y768" s="38"/>
      <c r="Z768" s="38"/>
    </row>
    <row r="769" ht="12.75" customHeight="1">
      <c r="A769" s="38"/>
      <c r="B769" s="235"/>
      <c r="C769" s="236"/>
      <c r="D769" s="27"/>
      <c r="E769" s="38"/>
      <c r="F769" s="38"/>
      <c r="G769" s="38"/>
      <c r="H769" s="38"/>
      <c r="I769" s="38"/>
      <c r="J769" s="38"/>
      <c r="K769" s="38"/>
      <c r="L769" s="38"/>
      <c r="M769" s="237"/>
      <c r="N769" s="237"/>
      <c r="O769" s="238"/>
      <c r="P769" s="159"/>
      <c r="Q769" s="159"/>
      <c r="R769" s="38"/>
      <c r="S769" s="38"/>
      <c r="T769" s="38"/>
      <c r="U769" s="38"/>
      <c r="V769" s="38"/>
      <c r="W769" s="38"/>
      <c r="X769" s="38"/>
      <c r="Y769" s="38"/>
      <c r="Z769" s="38"/>
    </row>
    <row r="770" ht="12.75" customHeight="1">
      <c r="A770" s="38"/>
      <c r="B770" s="235"/>
      <c r="C770" s="236"/>
      <c r="D770" s="27"/>
      <c r="E770" s="38"/>
      <c r="F770" s="38"/>
      <c r="G770" s="38"/>
      <c r="H770" s="38"/>
      <c r="I770" s="38"/>
      <c r="J770" s="38"/>
      <c r="K770" s="38"/>
      <c r="L770" s="38"/>
      <c r="M770" s="237"/>
      <c r="N770" s="237"/>
      <c r="O770" s="238"/>
      <c r="P770" s="159"/>
      <c r="Q770" s="159"/>
      <c r="R770" s="38"/>
      <c r="S770" s="38"/>
      <c r="T770" s="38"/>
      <c r="U770" s="38"/>
      <c r="V770" s="38"/>
      <c r="W770" s="38"/>
      <c r="X770" s="38"/>
      <c r="Y770" s="38"/>
      <c r="Z770" s="38"/>
    </row>
    <row r="771" ht="12.75" customHeight="1">
      <c r="A771" s="38"/>
      <c r="B771" s="235"/>
      <c r="C771" s="236"/>
      <c r="D771" s="27"/>
      <c r="E771" s="38"/>
      <c r="F771" s="38"/>
      <c r="G771" s="38"/>
      <c r="H771" s="38"/>
      <c r="I771" s="38"/>
      <c r="J771" s="38"/>
      <c r="K771" s="38"/>
      <c r="L771" s="38"/>
      <c r="M771" s="237"/>
      <c r="N771" s="237"/>
      <c r="O771" s="238"/>
      <c r="P771" s="159"/>
      <c r="Q771" s="159"/>
      <c r="R771" s="38"/>
      <c r="S771" s="38"/>
      <c r="T771" s="38"/>
      <c r="U771" s="38"/>
      <c r="V771" s="38"/>
      <c r="W771" s="38"/>
      <c r="X771" s="38"/>
      <c r="Y771" s="38"/>
      <c r="Z771" s="38"/>
    </row>
    <row r="772" ht="12.75" customHeight="1">
      <c r="A772" s="38"/>
      <c r="B772" s="235"/>
      <c r="C772" s="236"/>
      <c r="D772" s="27"/>
      <c r="E772" s="38"/>
      <c r="F772" s="38"/>
      <c r="G772" s="38"/>
      <c r="H772" s="38"/>
      <c r="I772" s="38"/>
      <c r="J772" s="38"/>
      <c r="K772" s="38"/>
      <c r="L772" s="38"/>
      <c r="M772" s="237"/>
      <c r="N772" s="237"/>
      <c r="O772" s="238"/>
      <c r="P772" s="159"/>
      <c r="Q772" s="159"/>
      <c r="R772" s="38"/>
      <c r="S772" s="38"/>
      <c r="T772" s="38"/>
      <c r="U772" s="38"/>
      <c r="V772" s="38"/>
      <c r="W772" s="38"/>
      <c r="X772" s="38"/>
      <c r="Y772" s="38"/>
      <c r="Z772" s="38"/>
    </row>
    <row r="773" ht="12.75" customHeight="1">
      <c r="A773" s="38"/>
      <c r="B773" s="235"/>
      <c r="C773" s="236"/>
      <c r="D773" s="27"/>
      <c r="E773" s="38"/>
      <c r="F773" s="38"/>
      <c r="G773" s="38"/>
      <c r="H773" s="38"/>
      <c r="I773" s="38"/>
      <c r="J773" s="38"/>
      <c r="K773" s="38"/>
      <c r="L773" s="38"/>
      <c r="M773" s="237"/>
      <c r="N773" s="237"/>
      <c r="O773" s="238"/>
      <c r="P773" s="159"/>
      <c r="Q773" s="159"/>
      <c r="R773" s="38"/>
      <c r="S773" s="38"/>
      <c r="T773" s="38"/>
      <c r="U773" s="38"/>
      <c r="V773" s="38"/>
      <c r="W773" s="38"/>
      <c r="X773" s="38"/>
      <c r="Y773" s="38"/>
      <c r="Z773" s="38"/>
    </row>
    <row r="774" ht="12.75" customHeight="1">
      <c r="A774" s="38"/>
      <c r="B774" s="235"/>
      <c r="C774" s="236"/>
      <c r="D774" s="27"/>
      <c r="E774" s="38"/>
      <c r="F774" s="38"/>
      <c r="G774" s="38"/>
      <c r="H774" s="38"/>
      <c r="I774" s="38"/>
      <c r="J774" s="38"/>
      <c r="K774" s="38"/>
      <c r="L774" s="38"/>
      <c r="M774" s="237"/>
      <c r="N774" s="237"/>
      <c r="O774" s="238"/>
      <c r="P774" s="159"/>
      <c r="Q774" s="159"/>
      <c r="R774" s="38"/>
      <c r="S774" s="38"/>
      <c r="T774" s="38"/>
      <c r="U774" s="38"/>
      <c r="V774" s="38"/>
      <c r="W774" s="38"/>
      <c r="X774" s="38"/>
      <c r="Y774" s="38"/>
      <c r="Z774" s="38"/>
    </row>
    <row r="775" ht="12.75" customHeight="1">
      <c r="A775" s="38"/>
      <c r="B775" s="235"/>
      <c r="C775" s="236"/>
      <c r="D775" s="27"/>
      <c r="E775" s="38"/>
      <c r="F775" s="38"/>
      <c r="G775" s="38"/>
      <c r="H775" s="38"/>
      <c r="I775" s="38"/>
      <c r="J775" s="38"/>
      <c r="K775" s="38"/>
      <c r="L775" s="38"/>
      <c r="M775" s="237"/>
      <c r="N775" s="237"/>
      <c r="O775" s="238"/>
      <c r="P775" s="159"/>
      <c r="Q775" s="159"/>
      <c r="R775" s="38"/>
      <c r="S775" s="38"/>
      <c r="T775" s="38"/>
      <c r="U775" s="38"/>
      <c r="V775" s="38"/>
      <c r="W775" s="38"/>
      <c r="X775" s="38"/>
      <c r="Y775" s="38"/>
      <c r="Z775" s="38"/>
    </row>
    <row r="776" ht="12.75" customHeight="1">
      <c r="A776" s="38"/>
      <c r="B776" s="235"/>
      <c r="C776" s="236"/>
      <c r="D776" s="27"/>
      <c r="E776" s="38"/>
      <c r="F776" s="38"/>
      <c r="G776" s="38"/>
      <c r="H776" s="38"/>
      <c r="I776" s="38"/>
      <c r="J776" s="38"/>
      <c r="K776" s="38"/>
      <c r="L776" s="38"/>
      <c r="M776" s="237"/>
      <c r="N776" s="237"/>
      <c r="O776" s="238"/>
      <c r="P776" s="159"/>
      <c r="Q776" s="159"/>
      <c r="R776" s="38"/>
      <c r="S776" s="38"/>
      <c r="T776" s="38"/>
      <c r="U776" s="38"/>
      <c r="V776" s="38"/>
      <c r="W776" s="38"/>
      <c r="X776" s="38"/>
      <c r="Y776" s="38"/>
      <c r="Z776" s="38"/>
    </row>
    <row r="777" ht="12.75" customHeight="1">
      <c r="A777" s="38"/>
      <c r="B777" s="235"/>
      <c r="C777" s="236"/>
      <c r="D777" s="27"/>
      <c r="E777" s="38"/>
      <c r="F777" s="38"/>
      <c r="G777" s="38"/>
      <c r="H777" s="38"/>
      <c r="I777" s="38"/>
      <c r="J777" s="38"/>
      <c r="K777" s="38"/>
      <c r="L777" s="38"/>
      <c r="M777" s="237"/>
      <c r="N777" s="237"/>
      <c r="O777" s="238"/>
      <c r="P777" s="159"/>
      <c r="Q777" s="159"/>
      <c r="R777" s="38"/>
      <c r="S777" s="38"/>
      <c r="T777" s="38"/>
      <c r="U777" s="38"/>
      <c r="V777" s="38"/>
      <c r="W777" s="38"/>
      <c r="X777" s="38"/>
      <c r="Y777" s="38"/>
      <c r="Z777" s="38"/>
    </row>
    <row r="778" ht="12.75" customHeight="1">
      <c r="A778" s="38"/>
      <c r="B778" s="235"/>
      <c r="C778" s="236"/>
      <c r="D778" s="27"/>
      <c r="E778" s="38"/>
      <c r="F778" s="38"/>
      <c r="G778" s="38"/>
      <c r="H778" s="38"/>
      <c r="I778" s="38"/>
      <c r="J778" s="38"/>
      <c r="K778" s="38"/>
      <c r="L778" s="38"/>
      <c r="M778" s="237"/>
      <c r="N778" s="237"/>
      <c r="O778" s="238"/>
      <c r="P778" s="159"/>
      <c r="Q778" s="159"/>
      <c r="R778" s="38"/>
      <c r="S778" s="38"/>
      <c r="T778" s="38"/>
      <c r="U778" s="38"/>
      <c r="V778" s="38"/>
      <c r="W778" s="38"/>
      <c r="X778" s="38"/>
      <c r="Y778" s="38"/>
      <c r="Z778" s="38"/>
    </row>
    <row r="779" ht="12.75" customHeight="1">
      <c r="A779" s="38"/>
      <c r="B779" s="235"/>
      <c r="C779" s="236"/>
      <c r="D779" s="27"/>
      <c r="E779" s="38"/>
      <c r="F779" s="38"/>
      <c r="G779" s="38"/>
      <c r="H779" s="38"/>
      <c r="I779" s="38"/>
      <c r="J779" s="38"/>
      <c r="K779" s="38"/>
      <c r="L779" s="38"/>
      <c r="M779" s="237"/>
      <c r="N779" s="237"/>
      <c r="O779" s="238"/>
      <c r="P779" s="159"/>
      <c r="Q779" s="159"/>
      <c r="R779" s="38"/>
      <c r="S779" s="38"/>
      <c r="T779" s="38"/>
      <c r="U779" s="38"/>
      <c r="V779" s="38"/>
      <c r="W779" s="38"/>
      <c r="X779" s="38"/>
      <c r="Y779" s="38"/>
      <c r="Z779" s="38"/>
    </row>
    <row r="780" ht="12.75" customHeight="1">
      <c r="A780" s="38"/>
      <c r="B780" s="235"/>
      <c r="C780" s="236"/>
      <c r="D780" s="27"/>
      <c r="E780" s="38"/>
      <c r="F780" s="38"/>
      <c r="G780" s="38"/>
      <c r="H780" s="38"/>
      <c r="I780" s="38"/>
      <c r="J780" s="38"/>
      <c r="K780" s="38"/>
      <c r="L780" s="38"/>
      <c r="M780" s="237"/>
      <c r="N780" s="237"/>
      <c r="O780" s="238"/>
      <c r="P780" s="159"/>
      <c r="Q780" s="159"/>
      <c r="R780" s="38"/>
      <c r="S780" s="38"/>
      <c r="T780" s="38"/>
      <c r="U780" s="38"/>
      <c r="V780" s="38"/>
      <c r="W780" s="38"/>
      <c r="X780" s="38"/>
      <c r="Y780" s="38"/>
      <c r="Z780" s="38"/>
    </row>
    <row r="781" ht="12.75" customHeight="1">
      <c r="A781" s="38"/>
      <c r="B781" s="235"/>
      <c r="C781" s="236"/>
      <c r="D781" s="27"/>
      <c r="E781" s="38"/>
      <c r="F781" s="38"/>
      <c r="G781" s="38"/>
      <c r="H781" s="38"/>
      <c r="I781" s="38"/>
      <c r="J781" s="38"/>
      <c r="K781" s="38"/>
      <c r="L781" s="38"/>
      <c r="M781" s="237"/>
      <c r="N781" s="237"/>
      <c r="O781" s="238"/>
      <c r="P781" s="159"/>
      <c r="Q781" s="159"/>
      <c r="R781" s="38"/>
      <c r="S781" s="38"/>
      <c r="T781" s="38"/>
      <c r="U781" s="38"/>
      <c r="V781" s="38"/>
      <c r="W781" s="38"/>
      <c r="X781" s="38"/>
      <c r="Y781" s="38"/>
      <c r="Z781" s="38"/>
    </row>
    <row r="782" ht="12.75" customHeight="1">
      <c r="A782" s="38"/>
      <c r="B782" s="235"/>
      <c r="C782" s="236"/>
      <c r="D782" s="27"/>
      <c r="E782" s="38"/>
      <c r="F782" s="38"/>
      <c r="G782" s="38"/>
      <c r="H782" s="38"/>
      <c r="I782" s="38"/>
      <c r="J782" s="38"/>
      <c r="K782" s="38"/>
      <c r="L782" s="38"/>
      <c r="M782" s="237"/>
      <c r="N782" s="237"/>
      <c r="O782" s="238"/>
      <c r="P782" s="159"/>
      <c r="Q782" s="159"/>
      <c r="R782" s="38"/>
      <c r="S782" s="38"/>
      <c r="T782" s="38"/>
      <c r="U782" s="38"/>
      <c r="V782" s="38"/>
      <c r="W782" s="38"/>
      <c r="X782" s="38"/>
      <c r="Y782" s="38"/>
      <c r="Z782" s="38"/>
    </row>
    <row r="783" ht="12.75" customHeight="1">
      <c r="A783" s="38"/>
      <c r="B783" s="235"/>
      <c r="C783" s="236"/>
      <c r="D783" s="27"/>
      <c r="E783" s="38"/>
      <c r="F783" s="38"/>
      <c r="G783" s="38"/>
      <c r="H783" s="38"/>
      <c r="I783" s="38"/>
      <c r="J783" s="38"/>
      <c r="K783" s="38"/>
      <c r="L783" s="38"/>
      <c r="M783" s="237"/>
      <c r="N783" s="237"/>
      <c r="O783" s="238"/>
      <c r="P783" s="159"/>
      <c r="Q783" s="159"/>
      <c r="R783" s="38"/>
      <c r="S783" s="38"/>
      <c r="T783" s="38"/>
      <c r="U783" s="38"/>
      <c r="V783" s="38"/>
      <c r="W783" s="38"/>
      <c r="X783" s="38"/>
      <c r="Y783" s="38"/>
      <c r="Z783" s="38"/>
    </row>
    <row r="784" ht="12.75" customHeight="1">
      <c r="A784" s="38"/>
      <c r="B784" s="235"/>
      <c r="C784" s="236"/>
      <c r="D784" s="27"/>
      <c r="E784" s="38"/>
      <c r="F784" s="38"/>
      <c r="G784" s="38"/>
      <c r="H784" s="38"/>
      <c r="I784" s="38"/>
      <c r="J784" s="38"/>
      <c r="K784" s="38"/>
      <c r="L784" s="38"/>
      <c r="M784" s="237"/>
      <c r="N784" s="237"/>
      <c r="O784" s="238"/>
      <c r="P784" s="159"/>
      <c r="Q784" s="159"/>
      <c r="R784" s="38"/>
      <c r="S784" s="38"/>
      <c r="T784" s="38"/>
      <c r="U784" s="38"/>
      <c r="V784" s="38"/>
      <c r="W784" s="38"/>
      <c r="X784" s="38"/>
      <c r="Y784" s="38"/>
      <c r="Z784" s="38"/>
    </row>
    <row r="785" ht="12.75" customHeight="1">
      <c r="A785" s="38"/>
      <c r="B785" s="235"/>
      <c r="C785" s="236"/>
      <c r="D785" s="27"/>
      <c r="E785" s="38"/>
      <c r="F785" s="38"/>
      <c r="G785" s="38"/>
      <c r="H785" s="38"/>
      <c r="I785" s="38"/>
      <c r="J785" s="38"/>
      <c r="K785" s="38"/>
      <c r="L785" s="38"/>
      <c r="M785" s="237"/>
      <c r="N785" s="237"/>
      <c r="O785" s="238"/>
      <c r="P785" s="159"/>
      <c r="Q785" s="159"/>
      <c r="R785" s="38"/>
      <c r="S785" s="38"/>
      <c r="T785" s="38"/>
      <c r="U785" s="38"/>
      <c r="V785" s="38"/>
      <c r="W785" s="38"/>
      <c r="X785" s="38"/>
      <c r="Y785" s="38"/>
      <c r="Z785" s="38"/>
    </row>
    <row r="786" ht="12.75" customHeight="1">
      <c r="A786" s="38"/>
      <c r="B786" s="235"/>
      <c r="C786" s="236"/>
      <c r="D786" s="27"/>
      <c r="E786" s="38"/>
      <c r="F786" s="38"/>
      <c r="G786" s="38"/>
      <c r="H786" s="38"/>
      <c r="I786" s="38"/>
      <c r="J786" s="38"/>
      <c r="K786" s="38"/>
      <c r="L786" s="38"/>
      <c r="M786" s="237"/>
      <c r="N786" s="237"/>
      <c r="O786" s="238"/>
      <c r="P786" s="159"/>
      <c r="Q786" s="159"/>
      <c r="R786" s="38"/>
      <c r="S786" s="38"/>
      <c r="T786" s="38"/>
      <c r="U786" s="38"/>
      <c r="V786" s="38"/>
      <c r="W786" s="38"/>
      <c r="X786" s="38"/>
      <c r="Y786" s="38"/>
      <c r="Z786" s="38"/>
    </row>
    <row r="787" ht="12.75" customHeight="1">
      <c r="A787" s="38"/>
      <c r="B787" s="235"/>
      <c r="C787" s="236"/>
      <c r="D787" s="27"/>
      <c r="E787" s="38"/>
      <c r="F787" s="38"/>
      <c r="G787" s="38"/>
      <c r="H787" s="38"/>
      <c r="I787" s="38"/>
      <c r="J787" s="38"/>
      <c r="K787" s="38"/>
      <c r="L787" s="38"/>
      <c r="M787" s="237"/>
      <c r="N787" s="237"/>
      <c r="O787" s="238"/>
      <c r="P787" s="159"/>
      <c r="Q787" s="159"/>
      <c r="R787" s="38"/>
      <c r="S787" s="38"/>
      <c r="T787" s="38"/>
      <c r="U787" s="38"/>
      <c r="V787" s="38"/>
      <c r="W787" s="38"/>
      <c r="X787" s="38"/>
      <c r="Y787" s="38"/>
      <c r="Z787" s="38"/>
    </row>
    <row r="788" ht="12.75" customHeight="1">
      <c r="A788" s="38"/>
      <c r="B788" s="235"/>
      <c r="C788" s="236"/>
      <c r="D788" s="27"/>
      <c r="E788" s="38"/>
      <c r="F788" s="38"/>
      <c r="G788" s="38"/>
      <c r="H788" s="38"/>
      <c r="I788" s="38"/>
      <c r="J788" s="38"/>
      <c r="K788" s="38"/>
      <c r="L788" s="38"/>
      <c r="M788" s="237"/>
      <c r="N788" s="237"/>
      <c r="O788" s="238"/>
      <c r="P788" s="159"/>
      <c r="Q788" s="159"/>
      <c r="R788" s="38"/>
      <c r="S788" s="38"/>
      <c r="T788" s="38"/>
      <c r="U788" s="38"/>
      <c r="V788" s="38"/>
      <c r="W788" s="38"/>
      <c r="X788" s="38"/>
      <c r="Y788" s="38"/>
      <c r="Z788" s="38"/>
    </row>
    <row r="789" ht="12.75" customHeight="1">
      <c r="A789" s="38"/>
      <c r="B789" s="235"/>
      <c r="C789" s="236"/>
      <c r="D789" s="27"/>
      <c r="E789" s="38"/>
      <c r="F789" s="38"/>
      <c r="G789" s="38"/>
      <c r="H789" s="38"/>
      <c r="I789" s="38"/>
      <c r="J789" s="38"/>
      <c r="K789" s="38"/>
      <c r="L789" s="38"/>
      <c r="M789" s="237"/>
      <c r="N789" s="237"/>
      <c r="O789" s="238"/>
      <c r="P789" s="159"/>
      <c r="Q789" s="159"/>
      <c r="R789" s="38"/>
      <c r="S789" s="38"/>
      <c r="T789" s="38"/>
      <c r="U789" s="38"/>
      <c r="V789" s="38"/>
      <c r="W789" s="38"/>
      <c r="X789" s="38"/>
      <c r="Y789" s="38"/>
      <c r="Z789" s="38"/>
    </row>
    <row r="790" ht="12.75" customHeight="1">
      <c r="A790" s="38"/>
      <c r="B790" s="235"/>
      <c r="C790" s="236"/>
      <c r="D790" s="27"/>
      <c r="E790" s="38"/>
      <c r="F790" s="38"/>
      <c r="G790" s="38"/>
      <c r="H790" s="38"/>
      <c r="I790" s="38"/>
      <c r="J790" s="38"/>
      <c r="K790" s="38"/>
      <c r="L790" s="38"/>
      <c r="M790" s="237"/>
      <c r="N790" s="237"/>
      <c r="O790" s="238"/>
      <c r="P790" s="159"/>
      <c r="Q790" s="159"/>
      <c r="R790" s="38"/>
      <c r="S790" s="38"/>
      <c r="T790" s="38"/>
      <c r="U790" s="38"/>
      <c r="V790" s="38"/>
      <c r="W790" s="38"/>
      <c r="X790" s="38"/>
      <c r="Y790" s="38"/>
      <c r="Z790" s="38"/>
    </row>
    <row r="791" ht="12.75" customHeight="1">
      <c r="A791" s="38"/>
      <c r="B791" s="235"/>
      <c r="C791" s="236"/>
      <c r="D791" s="27"/>
      <c r="E791" s="38"/>
      <c r="F791" s="38"/>
      <c r="G791" s="38"/>
      <c r="H791" s="38"/>
      <c r="I791" s="38"/>
      <c r="J791" s="38"/>
      <c r="K791" s="38"/>
      <c r="L791" s="38"/>
      <c r="M791" s="237"/>
      <c r="N791" s="237"/>
      <c r="O791" s="238"/>
      <c r="P791" s="159"/>
      <c r="Q791" s="159"/>
      <c r="R791" s="38"/>
      <c r="S791" s="38"/>
      <c r="T791" s="38"/>
      <c r="U791" s="38"/>
      <c r="V791" s="38"/>
      <c r="W791" s="38"/>
      <c r="X791" s="38"/>
      <c r="Y791" s="38"/>
      <c r="Z791" s="38"/>
    </row>
    <row r="792" ht="12.75" customHeight="1">
      <c r="A792" s="38"/>
      <c r="B792" s="235"/>
      <c r="C792" s="236"/>
      <c r="D792" s="27"/>
      <c r="E792" s="38"/>
      <c r="F792" s="38"/>
      <c r="G792" s="38"/>
      <c r="H792" s="38"/>
      <c r="I792" s="38"/>
      <c r="J792" s="38"/>
      <c r="K792" s="38"/>
      <c r="L792" s="38"/>
      <c r="M792" s="237"/>
      <c r="N792" s="237"/>
      <c r="O792" s="238"/>
      <c r="P792" s="159"/>
      <c r="Q792" s="159"/>
      <c r="R792" s="38"/>
      <c r="S792" s="38"/>
      <c r="T792" s="38"/>
      <c r="U792" s="38"/>
      <c r="V792" s="38"/>
      <c r="W792" s="38"/>
      <c r="X792" s="38"/>
      <c r="Y792" s="38"/>
      <c r="Z792" s="38"/>
    </row>
    <row r="793" ht="12.75" customHeight="1">
      <c r="A793" s="38"/>
      <c r="B793" s="235"/>
      <c r="C793" s="236"/>
      <c r="D793" s="27"/>
      <c r="E793" s="38"/>
      <c r="F793" s="38"/>
      <c r="G793" s="38"/>
      <c r="H793" s="38"/>
      <c r="I793" s="38"/>
      <c r="J793" s="38"/>
      <c r="K793" s="38"/>
      <c r="L793" s="38"/>
      <c r="M793" s="237"/>
      <c r="N793" s="237"/>
      <c r="O793" s="238"/>
      <c r="P793" s="159"/>
      <c r="Q793" s="159"/>
      <c r="R793" s="38"/>
      <c r="S793" s="38"/>
      <c r="T793" s="38"/>
      <c r="U793" s="38"/>
      <c r="V793" s="38"/>
      <c r="W793" s="38"/>
      <c r="X793" s="38"/>
      <c r="Y793" s="38"/>
      <c r="Z793" s="38"/>
    </row>
    <row r="794" ht="12.75" customHeight="1">
      <c r="A794" s="38"/>
      <c r="B794" s="235"/>
      <c r="C794" s="236"/>
      <c r="D794" s="27"/>
      <c r="E794" s="38"/>
      <c r="F794" s="38"/>
      <c r="G794" s="38"/>
      <c r="H794" s="38"/>
      <c r="I794" s="38"/>
      <c r="J794" s="38"/>
      <c r="K794" s="38"/>
      <c r="L794" s="38"/>
      <c r="M794" s="237"/>
      <c r="N794" s="237"/>
      <c r="O794" s="238"/>
      <c r="P794" s="159"/>
      <c r="Q794" s="159"/>
      <c r="R794" s="38"/>
      <c r="S794" s="38"/>
      <c r="T794" s="38"/>
      <c r="U794" s="38"/>
      <c r="V794" s="38"/>
      <c r="W794" s="38"/>
      <c r="X794" s="38"/>
      <c r="Y794" s="38"/>
      <c r="Z794" s="38"/>
    </row>
    <row r="795" ht="12.75" customHeight="1">
      <c r="A795" s="38"/>
      <c r="B795" s="235"/>
      <c r="C795" s="236"/>
      <c r="D795" s="27"/>
      <c r="E795" s="38"/>
      <c r="F795" s="38"/>
      <c r="G795" s="38"/>
      <c r="H795" s="38"/>
      <c r="I795" s="38"/>
      <c r="J795" s="38"/>
      <c r="K795" s="38"/>
      <c r="L795" s="38"/>
      <c r="M795" s="237"/>
      <c r="N795" s="237"/>
      <c r="O795" s="238"/>
      <c r="P795" s="159"/>
      <c r="Q795" s="159"/>
      <c r="R795" s="38"/>
      <c r="S795" s="38"/>
      <c r="T795" s="38"/>
      <c r="U795" s="38"/>
      <c r="V795" s="38"/>
      <c r="W795" s="38"/>
      <c r="X795" s="38"/>
      <c r="Y795" s="38"/>
      <c r="Z795" s="38"/>
    </row>
    <row r="796" ht="12.75" customHeight="1">
      <c r="A796" s="38"/>
      <c r="B796" s="235"/>
      <c r="C796" s="236"/>
      <c r="D796" s="27"/>
      <c r="E796" s="38"/>
      <c r="F796" s="38"/>
      <c r="G796" s="38"/>
      <c r="H796" s="38"/>
      <c r="I796" s="38"/>
      <c r="J796" s="38"/>
      <c r="K796" s="38"/>
      <c r="L796" s="38"/>
      <c r="M796" s="237"/>
      <c r="N796" s="237"/>
      <c r="O796" s="238"/>
      <c r="P796" s="159"/>
      <c r="Q796" s="159"/>
      <c r="R796" s="38"/>
      <c r="S796" s="38"/>
      <c r="T796" s="38"/>
      <c r="U796" s="38"/>
      <c r="V796" s="38"/>
      <c r="W796" s="38"/>
      <c r="X796" s="38"/>
      <c r="Y796" s="38"/>
      <c r="Z796" s="38"/>
    </row>
    <row r="797" ht="12.75" customHeight="1">
      <c r="A797" s="38"/>
      <c r="B797" s="235"/>
      <c r="C797" s="236"/>
      <c r="D797" s="27"/>
      <c r="E797" s="38"/>
      <c r="F797" s="38"/>
      <c r="G797" s="38"/>
      <c r="H797" s="38"/>
      <c r="I797" s="38"/>
      <c r="J797" s="38"/>
      <c r="K797" s="38"/>
      <c r="L797" s="38"/>
      <c r="M797" s="237"/>
      <c r="N797" s="237"/>
      <c r="O797" s="238"/>
      <c r="P797" s="159"/>
      <c r="Q797" s="159"/>
      <c r="R797" s="38"/>
      <c r="S797" s="38"/>
      <c r="T797" s="38"/>
      <c r="U797" s="38"/>
      <c r="V797" s="38"/>
      <c r="W797" s="38"/>
      <c r="X797" s="38"/>
      <c r="Y797" s="38"/>
      <c r="Z797" s="38"/>
    </row>
    <row r="798" ht="12.75" customHeight="1">
      <c r="A798" s="38"/>
      <c r="B798" s="235"/>
      <c r="C798" s="236"/>
      <c r="D798" s="27"/>
      <c r="E798" s="38"/>
      <c r="F798" s="38"/>
      <c r="G798" s="38"/>
      <c r="H798" s="38"/>
      <c r="I798" s="38"/>
      <c r="J798" s="38"/>
      <c r="K798" s="38"/>
      <c r="L798" s="38"/>
      <c r="M798" s="237"/>
      <c r="N798" s="237"/>
      <c r="O798" s="238"/>
      <c r="P798" s="159"/>
      <c r="Q798" s="159"/>
      <c r="R798" s="38"/>
      <c r="S798" s="38"/>
      <c r="T798" s="38"/>
      <c r="U798" s="38"/>
      <c r="V798" s="38"/>
      <c r="W798" s="38"/>
      <c r="X798" s="38"/>
      <c r="Y798" s="38"/>
      <c r="Z798" s="38"/>
    </row>
    <row r="799" ht="12.75" customHeight="1">
      <c r="A799" s="38"/>
      <c r="B799" s="235"/>
      <c r="C799" s="236"/>
      <c r="D799" s="27"/>
      <c r="E799" s="38"/>
      <c r="F799" s="38"/>
      <c r="G799" s="38"/>
      <c r="H799" s="38"/>
      <c r="I799" s="38"/>
      <c r="J799" s="38"/>
      <c r="K799" s="38"/>
      <c r="L799" s="38"/>
      <c r="M799" s="237"/>
      <c r="N799" s="237"/>
      <c r="O799" s="238"/>
      <c r="P799" s="159"/>
      <c r="Q799" s="159"/>
      <c r="R799" s="38"/>
      <c r="S799" s="38"/>
      <c r="T799" s="38"/>
      <c r="U799" s="38"/>
      <c r="V799" s="38"/>
      <c r="W799" s="38"/>
      <c r="X799" s="38"/>
      <c r="Y799" s="38"/>
      <c r="Z799" s="38"/>
    </row>
    <row r="800" ht="12.75" customHeight="1">
      <c r="A800" s="38"/>
      <c r="B800" s="235"/>
      <c r="C800" s="236"/>
      <c r="D800" s="27"/>
      <c r="E800" s="38"/>
      <c r="F800" s="38"/>
      <c r="G800" s="38"/>
      <c r="H800" s="38"/>
      <c r="I800" s="38"/>
      <c r="J800" s="38"/>
      <c r="K800" s="38"/>
      <c r="L800" s="38"/>
      <c r="M800" s="237"/>
      <c r="N800" s="237"/>
      <c r="O800" s="238"/>
      <c r="P800" s="159"/>
      <c r="Q800" s="159"/>
      <c r="R800" s="38"/>
      <c r="S800" s="38"/>
      <c r="T800" s="38"/>
      <c r="U800" s="38"/>
      <c r="V800" s="38"/>
      <c r="W800" s="38"/>
      <c r="X800" s="38"/>
      <c r="Y800" s="38"/>
      <c r="Z800" s="38"/>
    </row>
    <row r="801" ht="12.75" customHeight="1">
      <c r="A801" s="38"/>
      <c r="B801" s="235"/>
      <c r="C801" s="236"/>
      <c r="D801" s="27"/>
      <c r="E801" s="38"/>
      <c r="F801" s="38"/>
      <c r="G801" s="38"/>
      <c r="H801" s="38"/>
      <c r="I801" s="38"/>
      <c r="J801" s="38"/>
      <c r="K801" s="38"/>
      <c r="L801" s="38"/>
      <c r="M801" s="237"/>
      <c r="N801" s="237"/>
      <c r="O801" s="238"/>
      <c r="P801" s="159"/>
      <c r="Q801" s="159"/>
      <c r="R801" s="38"/>
      <c r="S801" s="38"/>
      <c r="T801" s="38"/>
      <c r="U801" s="38"/>
      <c r="V801" s="38"/>
      <c r="W801" s="38"/>
      <c r="X801" s="38"/>
      <c r="Y801" s="38"/>
      <c r="Z801" s="38"/>
    </row>
    <row r="802" ht="12.75" customHeight="1">
      <c r="A802" s="38"/>
      <c r="B802" s="235"/>
      <c r="C802" s="236"/>
      <c r="D802" s="27"/>
      <c r="E802" s="38"/>
      <c r="F802" s="38"/>
      <c r="G802" s="38"/>
      <c r="H802" s="38"/>
      <c r="I802" s="38"/>
      <c r="J802" s="38"/>
      <c r="K802" s="38"/>
      <c r="L802" s="38"/>
      <c r="M802" s="237"/>
      <c r="N802" s="237"/>
      <c r="O802" s="238"/>
      <c r="P802" s="159"/>
      <c r="Q802" s="159"/>
      <c r="R802" s="38"/>
      <c r="S802" s="38"/>
      <c r="T802" s="38"/>
      <c r="U802" s="38"/>
      <c r="V802" s="38"/>
      <c r="W802" s="38"/>
      <c r="X802" s="38"/>
      <c r="Y802" s="38"/>
      <c r="Z802" s="38"/>
    </row>
    <row r="803" ht="12.75" customHeight="1">
      <c r="A803" s="38"/>
      <c r="B803" s="235"/>
      <c r="C803" s="236"/>
      <c r="D803" s="27"/>
      <c r="E803" s="38"/>
      <c r="F803" s="38"/>
      <c r="G803" s="38"/>
      <c r="H803" s="38"/>
      <c r="I803" s="38"/>
      <c r="J803" s="38"/>
      <c r="K803" s="38"/>
      <c r="L803" s="38"/>
      <c r="M803" s="237"/>
      <c r="N803" s="237"/>
      <c r="O803" s="238"/>
      <c r="P803" s="159"/>
      <c r="Q803" s="159"/>
      <c r="R803" s="38"/>
      <c r="S803" s="38"/>
      <c r="T803" s="38"/>
      <c r="U803" s="38"/>
      <c r="V803" s="38"/>
      <c r="W803" s="38"/>
      <c r="X803" s="38"/>
      <c r="Y803" s="38"/>
      <c r="Z803" s="38"/>
    </row>
    <row r="804" ht="12.75" customHeight="1">
      <c r="A804" s="38"/>
      <c r="B804" s="235"/>
      <c r="C804" s="236"/>
      <c r="D804" s="27"/>
      <c r="E804" s="38"/>
      <c r="F804" s="38"/>
      <c r="G804" s="38"/>
      <c r="H804" s="38"/>
      <c r="I804" s="38"/>
      <c r="J804" s="38"/>
      <c r="K804" s="38"/>
      <c r="L804" s="38"/>
      <c r="M804" s="237"/>
      <c r="N804" s="237"/>
      <c r="O804" s="238"/>
      <c r="P804" s="159"/>
      <c r="Q804" s="159"/>
      <c r="R804" s="38"/>
      <c r="S804" s="38"/>
      <c r="T804" s="38"/>
      <c r="U804" s="38"/>
      <c r="V804" s="38"/>
      <c r="W804" s="38"/>
      <c r="X804" s="38"/>
      <c r="Y804" s="38"/>
      <c r="Z804" s="38"/>
    </row>
    <row r="805" ht="12.75" customHeight="1">
      <c r="A805" s="38"/>
      <c r="B805" s="235"/>
      <c r="C805" s="236"/>
      <c r="D805" s="27"/>
      <c r="E805" s="38"/>
      <c r="F805" s="38"/>
      <c r="G805" s="38"/>
      <c r="H805" s="38"/>
      <c r="I805" s="38"/>
      <c r="J805" s="38"/>
      <c r="K805" s="38"/>
      <c r="L805" s="38"/>
      <c r="M805" s="237"/>
      <c r="N805" s="237"/>
      <c r="O805" s="238"/>
      <c r="P805" s="159"/>
      <c r="Q805" s="159"/>
      <c r="R805" s="38"/>
      <c r="S805" s="38"/>
      <c r="T805" s="38"/>
      <c r="U805" s="38"/>
      <c r="V805" s="38"/>
      <c r="W805" s="38"/>
      <c r="X805" s="38"/>
      <c r="Y805" s="38"/>
      <c r="Z805" s="38"/>
    </row>
    <row r="806" ht="12.75" customHeight="1">
      <c r="A806" s="38"/>
      <c r="B806" s="235"/>
      <c r="C806" s="236"/>
      <c r="D806" s="27"/>
      <c r="E806" s="38"/>
      <c r="F806" s="38"/>
      <c r="G806" s="38"/>
      <c r="H806" s="38"/>
      <c r="I806" s="38"/>
      <c r="J806" s="38"/>
      <c r="K806" s="38"/>
      <c r="L806" s="38"/>
      <c r="M806" s="237"/>
      <c r="N806" s="237"/>
      <c r="O806" s="238"/>
      <c r="P806" s="159"/>
      <c r="Q806" s="159"/>
      <c r="R806" s="38"/>
      <c r="S806" s="38"/>
      <c r="T806" s="38"/>
      <c r="U806" s="38"/>
      <c r="V806" s="38"/>
      <c r="W806" s="38"/>
      <c r="X806" s="38"/>
      <c r="Y806" s="38"/>
      <c r="Z806" s="38"/>
    </row>
    <row r="807" ht="12.75" customHeight="1">
      <c r="A807" s="38"/>
      <c r="B807" s="235"/>
      <c r="C807" s="236"/>
      <c r="D807" s="27"/>
      <c r="E807" s="38"/>
      <c r="F807" s="38"/>
      <c r="G807" s="38"/>
      <c r="H807" s="38"/>
      <c r="I807" s="38"/>
      <c r="J807" s="38"/>
      <c r="K807" s="38"/>
      <c r="L807" s="38"/>
      <c r="M807" s="237"/>
      <c r="N807" s="237"/>
      <c r="O807" s="238"/>
      <c r="P807" s="159"/>
      <c r="Q807" s="159"/>
      <c r="R807" s="38"/>
      <c r="S807" s="38"/>
      <c r="T807" s="38"/>
      <c r="U807" s="38"/>
      <c r="V807" s="38"/>
      <c r="W807" s="38"/>
      <c r="X807" s="38"/>
      <c r="Y807" s="38"/>
      <c r="Z807" s="38"/>
    </row>
    <row r="808" ht="12.75" customHeight="1">
      <c r="A808" s="38"/>
      <c r="B808" s="235"/>
      <c r="C808" s="236"/>
      <c r="D808" s="27"/>
      <c r="E808" s="38"/>
      <c r="F808" s="38"/>
      <c r="G808" s="38"/>
      <c r="H808" s="38"/>
      <c r="I808" s="38"/>
      <c r="J808" s="38"/>
      <c r="K808" s="38"/>
      <c r="L808" s="38"/>
      <c r="M808" s="237"/>
      <c r="N808" s="237"/>
      <c r="O808" s="238"/>
      <c r="P808" s="159"/>
      <c r="Q808" s="159"/>
      <c r="R808" s="38"/>
      <c r="S808" s="38"/>
      <c r="T808" s="38"/>
      <c r="U808" s="38"/>
      <c r="V808" s="38"/>
      <c r="W808" s="38"/>
      <c r="X808" s="38"/>
      <c r="Y808" s="38"/>
      <c r="Z808" s="38"/>
    </row>
    <row r="809" ht="12.75" customHeight="1">
      <c r="A809" s="38"/>
      <c r="B809" s="235"/>
      <c r="C809" s="236"/>
      <c r="D809" s="27"/>
      <c r="E809" s="38"/>
      <c r="F809" s="38"/>
      <c r="G809" s="38"/>
      <c r="H809" s="38"/>
      <c r="I809" s="38"/>
      <c r="J809" s="38"/>
      <c r="K809" s="38"/>
      <c r="L809" s="38"/>
      <c r="M809" s="237"/>
      <c r="N809" s="237"/>
      <c r="O809" s="238"/>
      <c r="P809" s="159"/>
      <c r="Q809" s="159"/>
      <c r="R809" s="38"/>
      <c r="S809" s="38"/>
      <c r="T809" s="38"/>
      <c r="U809" s="38"/>
      <c r="V809" s="38"/>
      <c r="W809" s="38"/>
      <c r="X809" s="38"/>
      <c r="Y809" s="38"/>
      <c r="Z809" s="38"/>
    </row>
    <row r="810" ht="12.75" customHeight="1">
      <c r="A810" s="38"/>
      <c r="B810" s="235"/>
      <c r="C810" s="236"/>
      <c r="D810" s="27"/>
      <c r="E810" s="38"/>
      <c r="F810" s="38"/>
      <c r="G810" s="38"/>
      <c r="H810" s="38"/>
      <c r="I810" s="38"/>
      <c r="J810" s="38"/>
      <c r="K810" s="38"/>
      <c r="L810" s="38"/>
      <c r="M810" s="237"/>
      <c r="N810" s="237"/>
      <c r="O810" s="238"/>
      <c r="P810" s="159"/>
      <c r="Q810" s="159"/>
      <c r="R810" s="38"/>
      <c r="S810" s="38"/>
      <c r="T810" s="38"/>
      <c r="U810" s="38"/>
      <c r="V810" s="38"/>
      <c r="W810" s="38"/>
      <c r="X810" s="38"/>
      <c r="Y810" s="38"/>
      <c r="Z810" s="38"/>
    </row>
    <row r="811" ht="12.75" customHeight="1">
      <c r="A811" s="38"/>
      <c r="B811" s="235"/>
      <c r="C811" s="236"/>
      <c r="D811" s="27"/>
      <c r="E811" s="38"/>
      <c r="F811" s="38"/>
      <c r="G811" s="38"/>
      <c r="H811" s="38"/>
      <c r="I811" s="38"/>
      <c r="J811" s="38"/>
      <c r="K811" s="38"/>
      <c r="L811" s="38"/>
      <c r="M811" s="237"/>
      <c r="N811" s="237"/>
      <c r="O811" s="238"/>
      <c r="P811" s="159"/>
      <c r="Q811" s="159"/>
      <c r="R811" s="38"/>
      <c r="S811" s="38"/>
      <c r="T811" s="38"/>
      <c r="U811" s="38"/>
      <c r="V811" s="38"/>
      <c r="W811" s="38"/>
      <c r="X811" s="38"/>
      <c r="Y811" s="38"/>
      <c r="Z811" s="38"/>
    </row>
    <row r="812" ht="12.75" customHeight="1">
      <c r="A812" s="38"/>
      <c r="B812" s="235"/>
      <c r="C812" s="236"/>
      <c r="D812" s="27"/>
      <c r="E812" s="38"/>
      <c r="F812" s="38"/>
      <c r="G812" s="38"/>
      <c r="H812" s="38"/>
      <c r="I812" s="38"/>
      <c r="J812" s="38"/>
      <c r="K812" s="38"/>
      <c r="L812" s="38"/>
      <c r="M812" s="237"/>
      <c r="N812" s="237"/>
      <c r="O812" s="238"/>
      <c r="P812" s="159"/>
      <c r="Q812" s="159"/>
      <c r="R812" s="38"/>
      <c r="S812" s="38"/>
      <c r="T812" s="38"/>
      <c r="U812" s="38"/>
      <c r="V812" s="38"/>
      <c r="W812" s="38"/>
      <c r="X812" s="38"/>
      <c r="Y812" s="38"/>
      <c r="Z812" s="38"/>
    </row>
    <row r="813" ht="12.75" customHeight="1">
      <c r="A813" s="38"/>
      <c r="B813" s="235"/>
      <c r="C813" s="236"/>
      <c r="D813" s="27"/>
      <c r="E813" s="38"/>
      <c r="F813" s="38"/>
      <c r="G813" s="38"/>
      <c r="H813" s="38"/>
      <c r="I813" s="38"/>
      <c r="J813" s="38"/>
      <c r="K813" s="38"/>
      <c r="L813" s="38"/>
      <c r="M813" s="237"/>
      <c r="N813" s="237"/>
      <c r="O813" s="238"/>
      <c r="P813" s="159"/>
      <c r="Q813" s="159"/>
      <c r="R813" s="38"/>
      <c r="S813" s="38"/>
      <c r="T813" s="38"/>
      <c r="U813" s="38"/>
      <c r="V813" s="38"/>
      <c r="W813" s="38"/>
      <c r="X813" s="38"/>
      <c r="Y813" s="38"/>
      <c r="Z813" s="38"/>
    </row>
    <row r="814" ht="12.75" customHeight="1">
      <c r="A814" s="38"/>
      <c r="B814" s="235"/>
      <c r="C814" s="236"/>
      <c r="D814" s="27"/>
      <c r="E814" s="38"/>
      <c r="F814" s="38"/>
      <c r="G814" s="38"/>
      <c r="H814" s="38"/>
      <c r="I814" s="38"/>
      <c r="J814" s="38"/>
      <c r="K814" s="38"/>
      <c r="L814" s="38"/>
      <c r="M814" s="237"/>
      <c r="N814" s="237"/>
      <c r="O814" s="238"/>
      <c r="P814" s="159"/>
      <c r="Q814" s="159"/>
      <c r="R814" s="38"/>
      <c r="S814" s="38"/>
      <c r="T814" s="38"/>
      <c r="U814" s="38"/>
      <c r="V814" s="38"/>
      <c r="W814" s="38"/>
      <c r="X814" s="38"/>
      <c r="Y814" s="38"/>
      <c r="Z814" s="38"/>
    </row>
    <row r="815" ht="12.75" customHeight="1">
      <c r="A815" s="38"/>
      <c r="B815" s="235"/>
      <c r="C815" s="236"/>
      <c r="D815" s="27"/>
      <c r="E815" s="38"/>
      <c r="F815" s="38"/>
      <c r="G815" s="38"/>
      <c r="H815" s="38"/>
      <c r="I815" s="38"/>
      <c r="J815" s="38"/>
      <c r="K815" s="38"/>
      <c r="L815" s="38"/>
      <c r="M815" s="237"/>
      <c r="N815" s="237"/>
      <c r="O815" s="238"/>
      <c r="P815" s="159"/>
      <c r="Q815" s="159"/>
      <c r="R815" s="38"/>
      <c r="S815" s="38"/>
      <c r="T815" s="38"/>
      <c r="U815" s="38"/>
      <c r="V815" s="38"/>
      <c r="W815" s="38"/>
      <c r="X815" s="38"/>
      <c r="Y815" s="38"/>
      <c r="Z815" s="38"/>
    </row>
    <row r="816" ht="12.75" customHeight="1">
      <c r="A816" s="38"/>
      <c r="B816" s="235"/>
      <c r="C816" s="236"/>
      <c r="D816" s="27"/>
      <c r="E816" s="38"/>
      <c r="F816" s="38"/>
      <c r="G816" s="38"/>
      <c r="H816" s="38"/>
      <c r="I816" s="38"/>
      <c r="J816" s="38"/>
      <c r="K816" s="38"/>
      <c r="L816" s="38"/>
      <c r="M816" s="237"/>
      <c r="N816" s="237"/>
      <c r="O816" s="238"/>
      <c r="P816" s="159"/>
      <c r="Q816" s="159"/>
      <c r="R816" s="38"/>
      <c r="S816" s="38"/>
      <c r="T816" s="38"/>
      <c r="U816" s="38"/>
      <c r="V816" s="38"/>
      <c r="W816" s="38"/>
      <c r="X816" s="38"/>
      <c r="Y816" s="38"/>
      <c r="Z816" s="38"/>
    </row>
    <row r="817" ht="12.75" customHeight="1">
      <c r="A817" s="38"/>
      <c r="B817" s="235"/>
      <c r="C817" s="236"/>
      <c r="D817" s="27"/>
      <c r="E817" s="38"/>
      <c r="F817" s="38"/>
      <c r="G817" s="38"/>
      <c r="H817" s="38"/>
      <c r="I817" s="38"/>
      <c r="J817" s="38"/>
      <c r="K817" s="38"/>
      <c r="L817" s="38"/>
      <c r="M817" s="237"/>
      <c r="N817" s="237"/>
      <c r="O817" s="238"/>
      <c r="P817" s="159"/>
      <c r="Q817" s="159"/>
      <c r="R817" s="38"/>
      <c r="S817" s="38"/>
      <c r="T817" s="38"/>
      <c r="U817" s="38"/>
      <c r="V817" s="38"/>
      <c r="W817" s="38"/>
      <c r="X817" s="38"/>
      <c r="Y817" s="38"/>
      <c r="Z817" s="38"/>
    </row>
    <row r="818" ht="12.75" customHeight="1">
      <c r="A818" s="38"/>
      <c r="B818" s="235"/>
      <c r="C818" s="236"/>
      <c r="D818" s="27"/>
      <c r="E818" s="38"/>
      <c r="F818" s="38"/>
      <c r="G818" s="38"/>
      <c r="H818" s="38"/>
      <c r="I818" s="38"/>
      <c r="J818" s="38"/>
      <c r="K818" s="38"/>
      <c r="L818" s="38"/>
      <c r="M818" s="237"/>
      <c r="N818" s="237"/>
      <c r="O818" s="238"/>
      <c r="P818" s="159"/>
      <c r="Q818" s="159"/>
      <c r="R818" s="38"/>
      <c r="S818" s="38"/>
      <c r="T818" s="38"/>
      <c r="U818" s="38"/>
      <c r="V818" s="38"/>
      <c r="W818" s="38"/>
      <c r="X818" s="38"/>
      <c r="Y818" s="38"/>
      <c r="Z818" s="38"/>
    </row>
    <row r="819" ht="12.75" customHeight="1">
      <c r="A819" s="38"/>
      <c r="B819" s="235"/>
      <c r="C819" s="236"/>
      <c r="D819" s="27"/>
      <c r="E819" s="38"/>
      <c r="F819" s="38"/>
      <c r="G819" s="38"/>
      <c r="H819" s="38"/>
      <c r="I819" s="38"/>
      <c r="J819" s="38"/>
      <c r="K819" s="38"/>
      <c r="L819" s="38"/>
      <c r="M819" s="237"/>
      <c r="N819" s="237"/>
      <c r="O819" s="238"/>
      <c r="P819" s="159"/>
      <c r="Q819" s="159"/>
      <c r="R819" s="38"/>
      <c r="S819" s="38"/>
      <c r="T819" s="38"/>
      <c r="U819" s="38"/>
      <c r="V819" s="38"/>
      <c r="W819" s="38"/>
      <c r="X819" s="38"/>
      <c r="Y819" s="38"/>
      <c r="Z819" s="38"/>
    </row>
    <row r="820" ht="12.75" customHeight="1">
      <c r="A820" s="38"/>
      <c r="B820" s="235"/>
      <c r="C820" s="236"/>
      <c r="D820" s="27"/>
      <c r="E820" s="38"/>
      <c r="F820" s="38"/>
      <c r="G820" s="38"/>
      <c r="H820" s="38"/>
      <c r="I820" s="38"/>
      <c r="J820" s="38"/>
      <c r="K820" s="38"/>
      <c r="L820" s="38"/>
      <c r="M820" s="237"/>
      <c r="N820" s="237"/>
      <c r="O820" s="238"/>
      <c r="P820" s="159"/>
      <c r="Q820" s="159"/>
      <c r="R820" s="38"/>
      <c r="S820" s="38"/>
      <c r="T820" s="38"/>
      <c r="U820" s="38"/>
      <c r="V820" s="38"/>
      <c r="W820" s="38"/>
      <c r="X820" s="38"/>
      <c r="Y820" s="38"/>
      <c r="Z820" s="38"/>
    </row>
    <row r="821" ht="12.75" customHeight="1">
      <c r="A821" s="38"/>
      <c r="B821" s="235"/>
      <c r="C821" s="236"/>
      <c r="D821" s="27"/>
      <c r="E821" s="38"/>
      <c r="F821" s="38"/>
      <c r="G821" s="38"/>
      <c r="H821" s="38"/>
      <c r="I821" s="38"/>
      <c r="J821" s="38"/>
      <c r="K821" s="38"/>
      <c r="L821" s="38"/>
      <c r="M821" s="237"/>
      <c r="N821" s="237"/>
      <c r="O821" s="238"/>
      <c r="P821" s="159"/>
      <c r="Q821" s="159"/>
      <c r="R821" s="38"/>
      <c r="S821" s="38"/>
      <c r="T821" s="38"/>
      <c r="U821" s="38"/>
      <c r="V821" s="38"/>
      <c r="W821" s="38"/>
      <c r="X821" s="38"/>
      <c r="Y821" s="38"/>
      <c r="Z821" s="38"/>
    </row>
    <row r="822" ht="12.75" customHeight="1">
      <c r="A822" s="38"/>
      <c r="B822" s="235"/>
      <c r="C822" s="236"/>
      <c r="D822" s="27"/>
      <c r="E822" s="38"/>
      <c r="F822" s="38"/>
      <c r="G822" s="38"/>
      <c r="H822" s="38"/>
      <c r="I822" s="38"/>
      <c r="J822" s="38"/>
      <c r="K822" s="38"/>
      <c r="L822" s="38"/>
      <c r="M822" s="237"/>
      <c r="N822" s="237"/>
      <c r="O822" s="238"/>
      <c r="P822" s="159"/>
      <c r="Q822" s="159"/>
      <c r="R822" s="38"/>
      <c r="S822" s="38"/>
      <c r="T822" s="38"/>
      <c r="U822" s="38"/>
      <c r="V822" s="38"/>
      <c r="W822" s="38"/>
      <c r="X822" s="38"/>
      <c r="Y822" s="38"/>
      <c r="Z822" s="38"/>
    </row>
    <row r="823" ht="12.75" customHeight="1">
      <c r="A823" s="38"/>
      <c r="B823" s="235"/>
      <c r="C823" s="236"/>
      <c r="D823" s="27"/>
      <c r="E823" s="38"/>
      <c r="F823" s="38"/>
      <c r="G823" s="38"/>
      <c r="H823" s="38"/>
      <c r="I823" s="38"/>
      <c r="J823" s="38"/>
      <c r="K823" s="38"/>
      <c r="L823" s="38"/>
      <c r="M823" s="237"/>
      <c r="N823" s="237"/>
      <c r="O823" s="238"/>
      <c r="P823" s="159"/>
      <c r="Q823" s="159"/>
      <c r="R823" s="38"/>
      <c r="S823" s="38"/>
      <c r="T823" s="38"/>
      <c r="U823" s="38"/>
      <c r="V823" s="38"/>
      <c r="W823" s="38"/>
      <c r="X823" s="38"/>
      <c r="Y823" s="38"/>
      <c r="Z823" s="38"/>
    </row>
    <row r="824" ht="12.75" customHeight="1">
      <c r="A824" s="38"/>
      <c r="B824" s="235"/>
      <c r="C824" s="236"/>
      <c r="D824" s="27"/>
      <c r="E824" s="38"/>
      <c r="F824" s="38"/>
      <c r="G824" s="38"/>
      <c r="H824" s="38"/>
      <c r="I824" s="38"/>
      <c r="J824" s="38"/>
      <c r="K824" s="38"/>
      <c r="L824" s="38"/>
      <c r="M824" s="237"/>
      <c r="N824" s="237"/>
      <c r="O824" s="238"/>
      <c r="P824" s="159"/>
      <c r="Q824" s="159"/>
      <c r="R824" s="38"/>
      <c r="S824" s="38"/>
      <c r="T824" s="38"/>
      <c r="U824" s="38"/>
      <c r="V824" s="38"/>
      <c r="W824" s="38"/>
      <c r="X824" s="38"/>
      <c r="Y824" s="38"/>
      <c r="Z824" s="38"/>
    </row>
    <row r="825" ht="12.75" customHeight="1">
      <c r="A825" s="38"/>
      <c r="B825" s="235"/>
      <c r="C825" s="236"/>
      <c r="D825" s="27"/>
      <c r="E825" s="38"/>
      <c r="F825" s="38"/>
      <c r="G825" s="38"/>
      <c r="H825" s="38"/>
      <c r="I825" s="38"/>
      <c r="J825" s="38"/>
      <c r="K825" s="38"/>
      <c r="L825" s="38"/>
      <c r="M825" s="237"/>
      <c r="N825" s="237"/>
      <c r="O825" s="238"/>
      <c r="P825" s="159"/>
      <c r="Q825" s="159"/>
      <c r="R825" s="38"/>
      <c r="S825" s="38"/>
      <c r="T825" s="38"/>
      <c r="U825" s="38"/>
      <c r="V825" s="38"/>
      <c r="W825" s="38"/>
      <c r="X825" s="38"/>
      <c r="Y825" s="38"/>
      <c r="Z825" s="38"/>
    </row>
    <row r="826" ht="12.75" customHeight="1">
      <c r="A826" s="38"/>
      <c r="B826" s="235"/>
      <c r="C826" s="236"/>
      <c r="D826" s="27"/>
      <c r="E826" s="38"/>
      <c r="F826" s="38"/>
      <c r="G826" s="38"/>
      <c r="H826" s="38"/>
      <c r="I826" s="38"/>
      <c r="J826" s="38"/>
      <c r="K826" s="38"/>
      <c r="L826" s="38"/>
      <c r="M826" s="237"/>
      <c r="N826" s="237"/>
      <c r="O826" s="238"/>
      <c r="P826" s="159"/>
      <c r="Q826" s="159"/>
      <c r="R826" s="38"/>
      <c r="S826" s="38"/>
      <c r="T826" s="38"/>
      <c r="U826" s="38"/>
      <c r="V826" s="38"/>
      <c r="W826" s="38"/>
      <c r="X826" s="38"/>
      <c r="Y826" s="38"/>
      <c r="Z826" s="38"/>
    </row>
    <row r="827" ht="12.75" customHeight="1">
      <c r="A827" s="38"/>
      <c r="B827" s="235"/>
      <c r="C827" s="236"/>
      <c r="D827" s="27"/>
      <c r="E827" s="38"/>
      <c r="F827" s="38"/>
      <c r="G827" s="38"/>
      <c r="H827" s="38"/>
      <c r="I827" s="38"/>
      <c r="J827" s="38"/>
      <c r="K827" s="38"/>
      <c r="L827" s="38"/>
      <c r="M827" s="237"/>
      <c r="N827" s="237"/>
      <c r="O827" s="238"/>
      <c r="P827" s="159"/>
      <c r="Q827" s="159"/>
      <c r="R827" s="38"/>
      <c r="S827" s="38"/>
      <c r="T827" s="38"/>
      <c r="U827" s="38"/>
      <c r="V827" s="38"/>
      <c r="W827" s="38"/>
      <c r="X827" s="38"/>
      <c r="Y827" s="38"/>
      <c r="Z827" s="38"/>
    </row>
    <row r="828" ht="12.75" customHeight="1">
      <c r="A828" s="38"/>
      <c r="B828" s="235"/>
      <c r="C828" s="236"/>
      <c r="D828" s="27"/>
      <c r="E828" s="38"/>
      <c r="F828" s="38"/>
      <c r="G828" s="38"/>
      <c r="H828" s="38"/>
      <c r="I828" s="38"/>
      <c r="J828" s="38"/>
      <c r="K828" s="38"/>
      <c r="L828" s="38"/>
      <c r="M828" s="237"/>
      <c r="N828" s="237"/>
      <c r="O828" s="238"/>
      <c r="P828" s="159"/>
      <c r="Q828" s="159"/>
      <c r="R828" s="38"/>
      <c r="S828" s="38"/>
      <c r="T828" s="38"/>
      <c r="U828" s="38"/>
      <c r="V828" s="38"/>
      <c r="W828" s="38"/>
      <c r="X828" s="38"/>
      <c r="Y828" s="38"/>
      <c r="Z828" s="38"/>
    </row>
    <row r="829" ht="12.75" customHeight="1">
      <c r="A829" s="38"/>
      <c r="B829" s="235"/>
      <c r="C829" s="236"/>
      <c r="D829" s="27"/>
      <c r="E829" s="38"/>
      <c r="F829" s="38"/>
      <c r="G829" s="38"/>
      <c r="H829" s="38"/>
      <c r="I829" s="38"/>
      <c r="J829" s="38"/>
      <c r="K829" s="38"/>
      <c r="L829" s="38"/>
      <c r="M829" s="237"/>
      <c r="N829" s="237"/>
      <c r="O829" s="238"/>
      <c r="P829" s="159"/>
      <c r="Q829" s="159"/>
      <c r="R829" s="38"/>
      <c r="S829" s="38"/>
      <c r="T829" s="38"/>
      <c r="U829" s="38"/>
      <c r="V829" s="38"/>
      <c r="W829" s="38"/>
      <c r="X829" s="38"/>
      <c r="Y829" s="38"/>
      <c r="Z829" s="38"/>
    </row>
    <row r="830" ht="12.75" customHeight="1">
      <c r="A830" s="38"/>
      <c r="B830" s="235"/>
      <c r="C830" s="236"/>
      <c r="D830" s="27"/>
      <c r="E830" s="38"/>
      <c r="F830" s="38"/>
      <c r="G830" s="38"/>
      <c r="H830" s="38"/>
      <c r="I830" s="38"/>
      <c r="J830" s="38"/>
      <c r="K830" s="38"/>
      <c r="L830" s="38"/>
      <c r="M830" s="237"/>
      <c r="N830" s="237"/>
      <c r="O830" s="238"/>
      <c r="P830" s="159"/>
      <c r="Q830" s="159"/>
      <c r="R830" s="38"/>
      <c r="S830" s="38"/>
      <c r="T830" s="38"/>
      <c r="U830" s="38"/>
      <c r="V830" s="38"/>
      <c r="W830" s="38"/>
      <c r="X830" s="38"/>
      <c r="Y830" s="38"/>
      <c r="Z830" s="38"/>
    </row>
    <row r="831" ht="12.75" customHeight="1">
      <c r="A831" s="38"/>
      <c r="B831" s="235"/>
      <c r="C831" s="236"/>
      <c r="D831" s="27"/>
      <c r="E831" s="38"/>
      <c r="F831" s="38"/>
      <c r="G831" s="38"/>
      <c r="H831" s="38"/>
      <c r="I831" s="38"/>
      <c r="J831" s="38"/>
      <c r="K831" s="38"/>
      <c r="L831" s="38"/>
      <c r="M831" s="237"/>
      <c r="N831" s="237"/>
      <c r="O831" s="238"/>
      <c r="P831" s="159"/>
      <c r="Q831" s="159"/>
      <c r="R831" s="38"/>
      <c r="S831" s="38"/>
      <c r="T831" s="38"/>
      <c r="U831" s="38"/>
      <c r="V831" s="38"/>
      <c r="W831" s="38"/>
      <c r="X831" s="38"/>
      <c r="Y831" s="38"/>
      <c r="Z831" s="38"/>
    </row>
    <row r="832" ht="12.75" customHeight="1">
      <c r="A832" s="38"/>
      <c r="B832" s="235"/>
      <c r="C832" s="236"/>
      <c r="D832" s="27"/>
      <c r="E832" s="38"/>
      <c r="F832" s="38"/>
      <c r="G832" s="38"/>
      <c r="H832" s="38"/>
      <c r="I832" s="38"/>
      <c r="J832" s="38"/>
      <c r="K832" s="38"/>
      <c r="L832" s="38"/>
      <c r="M832" s="237"/>
      <c r="N832" s="237"/>
      <c r="O832" s="238"/>
      <c r="P832" s="159"/>
      <c r="Q832" s="159"/>
      <c r="R832" s="38"/>
      <c r="S832" s="38"/>
      <c r="T832" s="38"/>
      <c r="U832" s="38"/>
      <c r="V832" s="38"/>
      <c r="W832" s="38"/>
      <c r="X832" s="38"/>
      <c r="Y832" s="38"/>
      <c r="Z832" s="38"/>
    </row>
    <row r="833" ht="12.75" customHeight="1">
      <c r="A833" s="38"/>
      <c r="B833" s="235"/>
      <c r="C833" s="236"/>
      <c r="D833" s="27"/>
      <c r="E833" s="38"/>
      <c r="F833" s="38"/>
      <c r="G833" s="38"/>
      <c r="H833" s="38"/>
      <c r="I833" s="38"/>
      <c r="J833" s="38"/>
      <c r="K833" s="38"/>
      <c r="L833" s="38"/>
      <c r="M833" s="237"/>
      <c r="N833" s="237"/>
      <c r="O833" s="238"/>
      <c r="P833" s="159"/>
      <c r="Q833" s="159"/>
      <c r="R833" s="38"/>
      <c r="S833" s="38"/>
      <c r="T833" s="38"/>
      <c r="U833" s="38"/>
      <c r="V833" s="38"/>
      <c r="W833" s="38"/>
      <c r="X833" s="38"/>
      <c r="Y833" s="38"/>
      <c r="Z833" s="38"/>
    </row>
    <row r="834" ht="12.75" customHeight="1">
      <c r="A834" s="38"/>
      <c r="B834" s="235"/>
      <c r="C834" s="236"/>
      <c r="D834" s="27"/>
      <c r="E834" s="38"/>
      <c r="F834" s="38"/>
      <c r="G834" s="38"/>
      <c r="H834" s="38"/>
      <c r="I834" s="38"/>
      <c r="J834" s="38"/>
      <c r="K834" s="38"/>
      <c r="L834" s="38"/>
      <c r="M834" s="237"/>
      <c r="N834" s="237"/>
      <c r="O834" s="238"/>
      <c r="P834" s="159"/>
      <c r="Q834" s="159"/>
      <c r="R834" s="38"/>
      <c r="S834" s="38"/>
      <c r="T834" s="38"/>
      <c r="U834" s="38"/>
      <c r="V834" s="38"/>
      <c r="W834" s="38"/>
      <c r="X834" s="38"/>
      <c r="Y834" s="38"/>
      <c r="Z834" s="38"/>
    </row>
    <row r="835" ht="12.75" customHeight="1">
      <c r="A835" s="38"/>
      <c r="B835" s="235"/>
      <c r="C835" s="236"/>
      <c r="D835" s="27"/>
      <c r="E835" s="38"/>
      <c r="F835" s="38"/>
      <c r="G835" s="38"/>
      <c r="H835" s="38"/>
      <c r="I835" s="38"/>
      <c r="J835" s="38"/>
      <c r="K835" s="38"/>
      <c r="L835" s="38"/>
      <c r="M835" s="237"/>
      <c r="N835" s="237"/>
      <c r="O835" s="238"/>
      <c r="P835" s="159"/>
      <c r="Q835" s="159"/>
      <c r="R835" s="38"/>
      <c r="S835" s="38"/>
      <c r="T835" s="38"/>
      <c r="U835" s="38"/>
      <c r="V835" s="38"/>
      <c r="W835" s="38"/>
      <c r="X835" s="38"/>
      <c r="Y835" s="38"/>
      <c r="Z835" s="38"/>
    </row>
    <row r="836" ht="12.75" customHeight="1">
      <c r="A836" s="38"/>
      <c r="B836" s="235"/>
      <c r="C836" s="236"/>
      <c r="D836" s="27"/>
      <c r="E836" s="38"/>
      <c r="F836" s="38"/>
      <c r="G836" s="38"/>
      <c r="H836" s="38"/>
      <c r="I836" s="38"/>
      <c r="J836" s="38"/>
      <c r="K836" s="38"/>
      <c r="L836" s="38"/>
      <c r="M836" s="237"/>
      <c r="N836" s="237"/>
      <c r="O836" s="238"/>
      <c r="P836" s="159"/>
      <c r="Q836" s="159"/>
      <c r="R836" s="38"/>
      <c r="S836" s="38"/>
      <c r="T836" s="38"/>
      <c r="U836" s="38"/>
      <c r="V836" s="38"/>
      <c r="W836" s="38"/>
      <c r="X836" s="38"/>
      <c r="Y836" s="38"/>
      <c r="Z836" s="38"/>
    </row>
    <row r="837" ht="12.75" customHeight="1">
      <c r="A837" s="38"/>
      <c r="B837" s="235"/>
      <c r="C837" s="236"/>
      <c r="D837" s="27"/>
      <c r="E837" s="38"/>
      <c r="F837" s="38"/>
      <c r="G837" s="38"/>
      <c r="H837" s="38"/>
      <c r="I837" s="38"/>
      <c r="J837" s="38"/>
      <c r="K837" s="38"/>
      <c r="L837" s="38"/>
      <c r="M837" s="237"/>
      <c r="N837" s="237"/>
      <c r="O837" s="238"/>
      <c r="P837" s="159"/>
      <c r="Q837" s="159"/>
      <c r="R837" s="38"/>
      <c r="S837" s="38"/>
      <c r="T837" s="38"/>
      <c r="U837" s="38"/>
      <c r="V837" s="38"/>
      <c r="W837" s="38"/>
      <c r="X837" s="38"/>
      <c r="Y837" s="38"/>
      <c r="Z837" s="38"/>
    </row>
    <row r="838" ht="12.75" customHeight="1">
      <c r="A838" s="38"/>
      <c r="B838" s="235"/>
      <c r="C838" s="236"/>
      <c r="D838" s="27"/>
      <c r="E838" s="38"/>
      <c r="F838" s="38"/>
      <c r="G838" s="38"/>
      <c r="H838" s="38"/>
      <c r="I838" s="38"/>
      <c r="J838" s="38"/>
      <c r="K838" s="38"/>
      <c r="L838" s="38"/>
      <c r="M838" s="237"/>
      <c r="N838" s="237"/>
      <c r="O838" s="238"/>
      <c r="P838" s="159"/>
      <c r="Q838" s="159"/>
      <c r="R838" s="38"/>
      <c r="S838" s="38"/>
      <c r="T838" s="38"/>
      <c r="U838" s="38"/>
      <c r="V838" s="38"/>
      <c r="W838" s="38"/>
      <c r="X838" s="38"/>
      <c r="Y838" s="38"/>
      <c r="Z838" s="38"/>
    </row>
    <row r="839" ht="12.75" customHeight="1">
      <c r="A839" s="38"/>
      <c r="B839" s="235"/>
      <c r="C839" s="236"/>
      <c r="D839" s="27"/>
      <c r="E839" s="38"/>
      <c r="F839" s="38"/>
      <c r="G839" s="38"/>
      <c r="H839" s="38"/>
      <c r="I839" s="38"/>
      <c r="J839" s="38"/>
      <c r="K839" s="38"/>
      <c r="L839" s="38"/>
      <c r="M839" s="237"/>
      <c r="N839" s="237"/>
      <c r="O839" s="238"/>
      <c r="P839" s="159"/>
      <c r="Q839" s="159"/>
      <c r="R839" s="38"/>
      <c r="S839" s="38"/>
      <c r="T839" s="38"/>
      <c r="U839" s="38"/>
      <c r="V839" s="38"/>
      <c r="W839" s="38"/>
      <c r="X839" s="38"/>
      <c r="Y839" s="38"/>
      <c r="Z839" s="38"/>
    </row>
    <row r="840" ht="12.75" customHeight="1">
      <c r="A840" s="38"/>
      <c r="B840" s="235"/>
      <c r="C840" s="236"/>
      <c r="D840" s="27"/>
      <c r="E840" s="38"/>
      <c r="F840" s="38"/>
      <c r="G840" s="38"/>
      <c r="H840" s="38"/>
      <c r="I840" s="38"/>
      <c r="J840" s="38"/>
      <c r="K840" s="38"/>
      <c r="L840" s="38"/>
      <c r="M840" s="237"/>
      <c r="N840" s="237"/>
      <c r="O840" s="238"/>
      <c r="P840" s="159"/>
      <c r="Q840" s="159"/>
      <c r="R840" s="38"/>
      <c r="S840" s="38"/>
      <c r="T840" s="38"/>
      <c r="U840" s="38"/>
      <c r="V840" s="38"/>
      <c r="W840" s="38"/>
      <c r="X840" s="38"/>
      <c r="Y840" s="38"/>
      <c r="Z840" s="38"/>
    </row>
    <row r="841" ht="12.75" customHeight="1">
      <c r="A841" s="38"/>
      <c r="B841" s="235"/>
      <c r="C841" s="236"/>
      <c r="D841" s="27"/>
      <c r="E841" s="38"/>
      <c r="F841" s="38"/>
      <c r="G841" s="38"/>
      <c r="H841" s="38"/>
      <c r="I841" s="38"/>
      <c r="J841" s="38"/>
      <c r="K841" s="38"/>
      <c r="L841" s="38"/>
      <c r="M841" s="237"/>
      <c r="N841" s="237"/>
      <c r="O841" s="238"/>
      <c r="P841" s="159"/>
      <c r="Q841" s="159"/>
      <c r="R841" s="38"/>
      <c r="S841" s="38"/>
      <c r="T841" s="38"/>
      <c r="U841" s="38"/>
      <c r="V841" s="38"/>
      <c r="W841" s="38"/>
      <c r="X841" s="38"/>
      <c r="Y841" s="38"/>
      <c r="Z841" s="38"/>
    </row>
    <row r="842" ht="12.75" customHeight="1">
      <c r="A842" s="38"/>
      <c r="B842" s="235"/>
      <c r="C842" s="236"/>
      <c r="D842" s="27"/>
      <c r="E842" s="38"/>
      <c r="F842" s="38"/>
      <c r="G842" s="38"/>
      <c r="H842" s="38"/>
      <c r="I842" s="38"/>
      <c r="J842" s="38"/>
      <c r="K842" s="38"/>
      <c r="L842" s="38"/>
      <c r="M842" s="237"/>
      <c r="N842" s="237"/>
      <c r="O842" s="238"/>
      <c r="P842" s="159"/>
      <c r="Q842" s="159"/>
      <c r="R842" s="38"/>
      <c r="S842" s="38"/>
      <c r="T842" s="38"/>
      <c r="U842" s="38"/>
      <c r="V842" s="38"/>
      <c r="W842" s="38"/>
      <c r="X842" s="38"/>
      <c r="Y842" s="38"/>
      <c r="Z842" s="38"/>
    </row>
    <row r="843" ht="12.75" customHeight="1">
      <c r="A843" s="38"/>
      <c r="B843" s="235"/>
      <c r="C843" s="236"/>
      <c r="D843" s="27"/>
      <c r="E843" s="38"/>
      <c r="F843" s="38"/>
      <c r="G843" s="38"/>
      <c r="H843" s="38"/>
      <c r="I843" s="38"/>
      <c r="J843" s="38"/>
      <c r="K843" s="38"/>
      <c r="L843" s="38"/>
      <c r="M843" s="237"/>
      <c r="N843" s="237"/>
      <c r="O843" s="238"/>
      <c r="P843" s="159"/>
      <c r="Q843" s="159"/>
      <c r="R843" s="38"/>
      <c r="S843" s="38"/>
      <c r="T843" s="38"/>
      <c r="U843" s="38"/>
      <c r="V843" s="38"/>
      <c r="W843" s="38"/>
      <c r="X843" s="38"/>
      <c r="Y843" s="38"/>
      <c r="Z843" s="38"/>
    </row>
    <row r="844" ht="12.75" customHeight="1">
      <c r="A844" s="38"/>
      <c r="B844" s="235"/>
      <c r="C844" s="236"/>
      <c r="D844" s="27"/>
      <c r="E844" s="38"/>
      <c r="F844" s="38"/>
      <c r="G844" s="38"/>
      <c r="H844" s="38"/>
      <c r="I844" s="38"/>
      <c r="J844" s="38"/>
      <c r="K844" s="38"/>
      <c r="L844" s="38"/>
      <c r="M844" s="237"/>
      <c r="N844" s="237"/>
      <c r="O844" s="238"/>
      <c r="P844" s="159"/>
      <c r="Q844" s="159"/>
      <c r="R844" s="38"/>
      <c r="S844" s="38"/>
      <c r="T844" s="38"/>
      <c r="U844" s="38"/>
      <c r="V844" s="38"/>
      <c r="W844" s="38"/>
      <c r="X844" s="38"/>
      <c r="Y844" s="38"/>
      <c r="Z844" s="38"/>
    </row>
    <row r="845" ht="12.75" customHeight="1">
      <c r="A845" s="38"/>
      <c r="B845" s="235"/>
      <c r="C845" s="236"/>
      <c r="D845" s="27"/>
      <c r="E845" s="38"/>
      <c r="F845" s="38"/>
      <c r="G845" s="38"/>
      <c r="H845" s="38"/>
      <c r="I845" s="38"/>
      <c r="J845" s="38"/>
      <c r="K845" s="38"/>
      <c r="L845" s="38"/>
      <c r="M845" s="237"/>
      <c r="N845" s="237"/>
      <c r="O845" s="238"/>
      <c r="P845" s="159"/>
      <c r="Q845" s="159"/>
      <c r="R845" s="38"/>
      <c r="S845" s="38"/>
      <c r="T845" s="38"/>
      <c r="U845" s="38"/>
      <c r="V845" s="38"/>
      <c r="W845" s="38"/>
      <c r="X845" s="38"/>
      <c r="Y845" s="38"/>
      <c r="Z845" s="38"/>
    </row>
    <row r="846" ht="12.75" customHeight="1">
      <c r="A846" s="38"/>
      <c r="B846" s="235"/>
      <c r="C846" s="236"/>
      <c r="D846" s="27"/>
      <c r="E846" s="38"/>
      <c r="F846" s="38"/>
      <c r="G846" s="38"/>
      <c r="H846" s="38"/>
      <c r="I846" s="38"/>
      <c r="J846" s="38"/>
      <c r="K846" s="38"/>
      <c r="L846" s="38"/>
      <c r="M846" s="237"/>
      <c r="N846" s="237"/>
      <c r="O846" s="238"/>
      <c r="P846" s="159"/>
      <c r="Q846" s="159"/>
      <c r="R846" s="38"/>
      <c r="S846" s="38"/>
      <c r="T846" s="38"/>
      <c r="U846" s="38"/>
      <c r="V846" s="38"/>
      <c r="W846" s="38"/>
      <c r="X846" s="38"/>
      <c r="Y846" s="38"/>
      <c r="Z846" s="38"/>
    </row>
    <row r="847" ht="12.75" customHeight="1">
      <c r="A847" s="38"/>
      <c r="B847" s="235"/>
      <c r="C847" s="236"/>
      <c r="D847" s="27"/>
      <c r="E847" s="38"/>
      <c r="F847" s="38"/>
      <c r="G847" s="38"/>
      <c r="H847" s="38"/>
      <c r="I847" s="38"/>
      <c r="J847" s="38"/>
      <c r="K847" s="38"/>
      <c r="L847" s="38"/>
      <c r="M847" s="237"/>
      <c r="N847" s="237"/>
      <c r="O847" s="238"/>
      <c r="P847" s="159"/>
      <c r="Q847" s="159"/>
      <c r="R847" s="38"/>
      <c r="S847" s="38"/>
      <c r="T847" s="38"/>
      <c r="U847" s="38"/>
      <c r="V847" s="38"/>
      <c r="W847" s="38"/>
      <c r="X847" s="38"/>
      <c r="Y847" s="38"/>
      <c r="Z847" s="38"/>
    </row>
    <row r="848" ht="12.75" customHeight="1">
      <c r="A848" s="38"/>
      <c r="B848" s="235"/>
      <c r="C848" s="236"/>
      <c r="D848" s="27"/>
      <c r="E848" s="38"/>
      <c r="F848" s="38"/>
      <c r="G848" s="38"/>
      <c r="H848" s="38"/>
      <c r="I848" s="38"/>
      <c r="J848" s="38"/>
      <c r="K848" s="38"/>
      <c r="L848" s="38"/>
      <c r="M848" s="237"/>
      <c r="N848" s="237"/>
      <c r="O848" s="238"/>
      <c r="P848" s="159"/>
      <c r="Q848" s="159"/>
      <c r="R848" s="38"/>
      <c r="S848" s="38"/>
      <c r="T848" s="38"/>
      <c r="U848" s="38"/>
      <c r="V848" s="38"/>
      <c r="W848" s="38"/>
      <c r="X848" s="38"/>
      <c r="Y848" s="38"/>
      <c r="Z848" s="38"/>
    </row>
    <row r="849" ht="12.75" customHeight="1">
      <c r="A849" s="38"/>
      <c r="B849" s="235"/>
      <c r="C849" s="236"/>
      <c r="D849" s="27"/>
      <c r="E849" s="38"/>
      <c r="F849" s="38"/>
      <c r="G849" s="38"/>
      <c r="H849" s="38"/>
      <c r="I849" s="38"/>
      <c r="J849" s="38"/>
      <c r="K849" s="38"/>
      <c r="L849" s="38"/>
      <c r="M849" s="237"/>
      <c r="N849" s="237"/>
      <c r="O849" s="238"/>
      <c r="P849" s="159"/>
      <c r="Q849" s="159"/>
      <c r="R849" s="38"/>
      <c r="S849" s="38"/>
      <c r="T849" s="38"/>
      <c r="U849" s="38"/>
      <c r="V849" s="38"/>
      <c r="W849" s="38"/>
      <c r="X849" s="38"/>
      <c r="Y849" s="38"/>
      <c r="Z849" s="38"/>
    </row>
    <row r="850" ht="12.75" customHeight="1">
      <c r="A850" s="38"/>
      <c r="B850" s="235"/>
      <c r="C850" s="236"/>
      <c r="D850" s="27"/>
      <c r="E850" s="38"/>
      <c r="F850" s="38"/>
      <c r="G850" s="38"/>
      <c r="H850" s="38"/>
      <c r="I850" s="38"/>
      <c r="J850" s="38"/>
      <c r="K850" s="38"/>
      <c r="L850" s="38"/>
      <c r="M850" s="237"/>
      <c r="N850" s="237"/>
      <c r="O850" s="238"/>
      <c r="P850" s="159"/>
      <c r="Q850" s="159"/>
      <c r="R850" s="38"/>
      <c r="S850" s="38"/>
      <c r="T850" s="38"/>
      <c r="U850" s="38"/>
      <c r="V850" s="38"/>
      <c r="W850" s="38"/>
      <c r="X850" s="38"/>
      <c r="Y850" s="38"/>
      <c r="Z850" s="38"/>
    </row>
    <row r="851" ht="12.75" customHeight="1">
      <c r="A851" s="38"/>
      <c r="B851" s="235"/>
      <c r="C851" s="236"/>
      <c r="D851" s="27"/>
      <c r="E851" s="38"/>
      <c r="F851" s="38"/>
      <c r="G851" s="38"/>
      <c r="H851" s="38"/>
      <c r="I851" s="38"/>
      <c r="J851" s="38"/>
      <c r="K851" s="38"/>
      <c r="L851" s="38"/>
      <c r="M851" s="237"/>
      <c r="N851" s="237"/>
      <c r="O851" s="238"/>
      <c r="P851" s="159"/>
      <c r="Q851" s="159"/>
      <c r="R851" s="38"/>
      <c r="S851" s="38"/>
      <c r="T851" s="38"/>
      <c r="U851" s="38"/>
      <c r="V851" s="38"/>
      <c r="W851" s="38"/>
      <c r="X851" s="38"/>
      <c r="Y851" s="38"/>
      <c r="Z851" s="38"/>
    </row>
    <row r="852" ht="12.75" customHeight="1">
      <c r="A852" s="38"/>
      <c r="B852" s="235"/>
      <c r="C852" s="236"/>
      <c r="D852" s="27"/>
      <c r="E852" s="38"/>
      <c r="F852" s="38"/>
      <c r="G852" s="38"/>
      <c r="H852" s="38"/>
      <c r="I852" s="38"/>
      <c r="J852" s="38"/>
      <c r="K852" s="38"/>
      <c r="L852" s="38"/>
      <c r="M852" s="237"/>
      <c r="N852" s="237"/>
      <c r="O852" s="238"/>
      <c r="P852" s="159"/>
      <c r="Q852" s="159"/>
      <c r="R852" s="38"/>
      <c r="S852" s="38"/>
      <c r="T852" s="38"/>
      <c r="U852" s="38"/>
      <c r="V852" s="38"/>
      <c r="W852" s="38"/>
      <c r="X852" s="38"/>
      <c r="Y852" s="38"/>
      <c r="Z852" s="38"/>
    </row>
    <row r="853" ht="12.75" customHeight="1">
      <c r="A853" s="38"/>
      <c r="B853" s="235"/>
      <c r="C853" s="236"/>
      <c r="D853" s="27"/>
      <c r="E853" s="38"/>
      <c r="F853" s="38"/>
      <c r="G853" s="38"/>
      <c r="H853" s="38"/>
      <c r="I853" s="38"/>
      <c r="J853" s="38"/>
      <c r="K853" s="38"/>
      <c r="L853" s="38"/>
      <c r="M853" s="237"/>
      <c r="N853" s="237"/>
      <c r="O853" s="238"/>
      <c r="P853" s="159"/>
      <c r="Q853" s="159"/>
      <c r="R853" s="38"/>
      <c r="S853" s="38"/>
      <c r="T853" s="38"/>
      <c r="U853" s="38"/>
      <c r="V853" s="38"/>
      <c r="W853" s="38"/>
      <c r="X853" s="38"/>
      <c r="Y853" s="38"/>
      <c r="Z853" s="38"/>
    </row>
    <row r="854" ht="12.75" customHeight="1">
      <c r="A854" s="38"/>
      <c r="B854" s="235"/>
      <c r="C854" s="236"/>
      <c r="D854" s="27"/>
      <c r="E854" s="38"/>
      <c r="F854" s="38"/>
      <c r="G854" s="38"/>
      <c r="H854" s="38"/>
      <c r="I854" s="38"/>
      <c r="J854" s="38"/>
      <c r="K854" s="38"/>
      <c r="L854" s="38"/>
      <c r="M854" s="237"/>
      <c r="N854" s="237"/>
      <c r="O854" s="238"/>
      <c r="P854" s="159"/>
      <c r="Q854" s="159"/>
      <c r="R854" s="38"/>
      <c r="S854" s="38"/>
      <c r="T854" s="38"/>
      <c r="U854" s="38"/>
      <c r="V854" s="38"/>
      <c r="W854" s="38"/>
      <c r="X854" s="38"/>
      <c r="Y854" s="38"/>
      <c r="Z854" s="38"/>
    </row>
    <row r="855" ht="12.75" customHeight="1">
      <c r="A855" s="38"/>
      <c r="B855" s="235"/>
      <c r="C855" s="236"/>
      <c r="D855" s="27"/>
      <c r="E855" s="38"/>
      <c r="F855" s="38"/>
      <c r="G855" s="38"/>
      <c r="H855" s="38"/>
      <c r="I855" s="38"/>
      <c r="J855" s="38"/>
      <c r="K855" s="38"/>
      <c r="L855" s="38"/>
      <c r="M855" s="237"/>
      <c r="N855" s="237"/>
      <c r="O855" s="238"/>
      <c r="P855" s="159"/>
      <c r="Q855" s="159"/>
      <c r="R855" s="38"/>
      <c r="S855" s="38"/>
      <c r="T855" s="38"/>
      <c r="U855" s="38"/>
      <c r="V855" s="38"/>
      <c r="W855" s="38"/>
      <c r="X855" s="38"/>
      <c r="Y855" s="38"/>
      <c r="Z855" s="38"/>
    </row>
    <row r="856" ht="12.75" customHeight="1">
      <c r="A856" s="38"/>
      <c r="B856" s="235"/>
      <c r="C856" s="236"/>
      <c r="D856" s="27"/>
      <c r="E856" s="38"/>
      <c r="F856" s="38"/>
      <c r="G856" s="38"/>
      <c r="H856" s="38"/>
      <c r="I856" s="38"/>
      <c r="J856" s="38"/>
      <c r="K856" s="38"/>
      <c r="L856" s="38"/>
      <c r="M856" s="237"/>
      <c r="N856" s="237"/>
      <c r="O856" s="238"/>
      <c r="P856" s="159"/>
      <c r="Q856" s="159"/>
      <c r="R856" s="38"/>
      <c r="S856" s="38"/>
      <c r="T856" s="38"/>
      <c r="U856" s="38"/>
      <c r="V856" s="38"/>
      <c r="W856" s="38"/>
      <c r="X856" s="38"/>
      <c r="Y856" s="38"/>
      <c r="Z856" s="38"/>
    </row>
    <row r="857" ht="12.75" customHeight="1">
      <c r="A857" s="38"/>
      <c r="B857" s="235"/>
      <c r="C857" s="236"/>
      <c r="D857" s="27"/>
      <c r="E857" s="38"/>
      <c r="F857" s="38"/>
      <c r="G857" s="38"/>
      <c r="H857" s="38"/>
      <c r="I857" s="38"/>
      <c r="J857" s="38"/>
      <c r="K857" s="38"/>
      <c r="L857" s="38"/>
      <c r="M857" s="237"/>
      <c r="N857" s="237"/>
      <c r="O857" s="238"/>
      <c r="P857" s="159"/>
      <c r="Q857" s="159"/>
      <c r="R857" s="38"/>
      <c r="S857" s="38"/>
      <c r="T857" s="38"/>
      <c r="U857" s="38"/>
      <c r="V857" s="38"/>
      <c r="W857" s="38"/>
      <c r="X857" s="38"/>
      <c r="Y857" s="38"/>
      <c r="Z857" s="38"/>
    </row>
    <row r="858" ht="12.75" customHeight="1">
      <c r="A858" s="38"/>
      <c r="B858" s="235"/>
      <c r="C858" s="236"/>
      <c r="D858" s="27"/>
      <c r="E858" s="38"/>
      <c r="F858" s="38"/>
      <c r="G858" s="38"/>
      <c r="H858" s="38"/>
      <c r="I858" s="38"/>
      <c r="J858" s="38"/>
      <c r="K858" s="38"/>
      <c r="L858" s="38"/>
      <c r="M858" s="237"/>
      <c r="N858" s="237"/>
      <c r="O858" s="238"/>
      <c r="P858" s="159"/>
      <c r="Q858" s="159"/>
      <c r="R858" s="38"/>
      <c r="S858" s="38"/>
      <c r="T858" s="38"/>
      <c r="U858" s="38"/>
      <c r="V858" s="38"/>
      <c r="W858" s="38"/>
      <c r="X858" s="38"/>
      <c r="Y858" s="38"/>
      <c r="Z858" s="38"/>
    </row>
    <row r="859" ht="12.75" customHeight="1">
      <c r="A859" s="38"/>
      <c r="B859" s="235"/>
      <c r="C859" s="236"/>
      <c r="D859" s="27"/>
      <c r="E859" s="38"/>
      <c r="F859" s="38"/>
      <c r="G859" s="38"/>
      <c r="H859" s="38"/>
      <c r="I859" s="38"/>
      <c r="J859" s="38"/>
      <c r="K859" s="38"/>
      <c r="L859" s="38"/>
      <c r="M859" s="237"/>
      <c r="N859" s="237"/>
      <c r="O859" s="238"/>
      <c r="P859" s="159"/>
      <c r="Q859" s="159"/>
      <c r="R859" s="38"/>
      <c r="S859" s="38"/>
      <c r="T859" s="38"/>
      <c r="U859" s="38"/>
      <c r="V859" s="38"/>
      <c r="W859" s="38"/>
      <c r="X859" s="38"/>
      <c r="Y859" s="38"/>
      <c r="Z859" s="38"/>
    </row>
    <row r="860" ht="12.75" customHeight="1">
      <c r="A860" s="38"/>
      <c r="B860" s="235"/>
      <c r="C860" s="236"/>
      <c r="D860" s="27"/>
      <c r="E860" s="38"/>
      <c r="F860" s="38"/>
      <c r="G860" s="38"/>
      <c r="H860" s="38"/>
      <c r="I860" s="38"/>
      <c r="J860" s="38"/>
      <c r="K860" s="38"/>
      <c r="L860" s="38"/>
      <c r="M860" s="237"/>
      <c r="N860" s="237"/>
      <c r="O860" s="238"/>
      <c r="P860" s="159"/>
      <c r="Q860" s="159"/>
      <c r="R860" s="38"/>
      <c r="S860" s="38"/>
      <c r="T860" s="38"/>
      <c r="U860" s="38"/>
      <c r="V860" s="38"/>
      <c r="W860" s="38"/>
      <c r="X860" s="38"/>
      <c r="Y860" s="38"/>
      <c r="Z860" s="38"/>
    </row>
    <row r="861" ht="12.75" customHeight="1">
      <c r="A861" s="38"/>
      <c r="B861" s="235"/>
      <c r="C861" s="236"/>
      <c r="D861" s="27"/>
      <c r="E861" s="38"/>
      <c r="F861" s="38"/>
      <c r="G861" s="38"/>
      <c r="H861" s="38"/>
      <c r="I861" s="38"/>
      <c r="J861" s="38"/>
      <c r="K861" s="38"/>
      <c r="L861" s="38"/>
      <c r="M861" s="237"/>
      <c r="N861" s="237"/>
      <c r="O861" s="238"/>
      <c r="P861" s="159"/>
      <c r="Q861" s="159"/>
      <c r="R861" s="38"/>
      <c r="S861" s="38"/>
      <c r="T861" s="38"/>
      <c r="U861" s="38"/>
      <c r="V861" s="38"/>
      <c r="W861" s="38"/>
      <c r="X861" s="38"/>
      <c r="Y861" s="38"/>
      <c r="Z861" s="38"/>
    </row>
    <row r="862" ht="12.75" customHeight="1">
      <c r="A862" s="38"/>
      <c r="B862" s="235"/>
      <c r="C862" s="236"/>
      <c r="D862" s="27"/>
      <c r="E862" s="38"/>
      <c r="F862" s="38"/>
      <c r="G862" s="38"/>
      <c r="H862" s="38"/>
      <c r="I862" s="38"/>
      <c r="J862" s="38"/>
      <c r="K862" s="38"/>
      <c r="L862" s="38"/>
      <c r="M862" s="237"/>
      <c r="N862" s="237"/>
      <c r="O862" s="238"/>
      <c r="P862" s="159"/>
      <c r="Q862" s="159"/>
      <c r="R862" s="38"/>
      <c r="S862" s="38"/>
      <c r="T862" s="38"/>
      <c r="U862" s="38"/>
      <c r="V862" s="38"/>
      <c r="W862" s="38"/>
      <c r="X862" s="38"/>
      <c r="Y862" s="38"/>
      <c r="Z862" s="38"/>
    </row>
    <row r="863" ht="12.75" customHeight="1">
      <c r="A863" s="38"/>
      <c r="B863" s="235"/>
      <c r="C863" s="236"/>
      <c r="D863" s="27"/>
      <c r="E863" s="38"/>
      <c r="F863" s="38"/>
      <c r="G863" s="38"/>
      <c r="H863" s="38"/>
      <c r="I863" s="38"/>
      <c r="J863" s="38"/>
      <c r="K863" s="38"/>
      <c r="L863" s="38"/>
      <c r="M863" s="237"/>
      <c r="N863" s="237"/>
      <c r="O863" s="238"/>
      <c r="P863" s="159"/>
      <c r="Q863" s="159"/>
      <c r="R863" s="38"/>
      <c r="S863" s="38"/>
      <c r="T863" s="38"/>
      <c r="U863" s="38"/>
      <c r="V863" s="38"/>
      <c r="W863" s="38"/>
      <c r="X863" s="38"/>
      <c r="Y863" s="38"/>
      <c r="Z863" s="38"/>
    </row>
    <row r="864" ht="12.75" customHeight="1">
      <c r="A864" s="38"/>
      <c r="B864" s="235"/>
      <c r="C864" s="236"/>
      <c r="D864" s="27"/>
      <c r="E864" s="38"/>
      <c r="F864" s="38"/>
      <c r="G864" s="38"/>
      <c r="H864" s="38"/>
      <c r="I864" s="38"/>
      <c r="J864" s="38"/>
      <c r="K864" s="38"/>
      <c r="L864" s="38"/>
      <c r="M864" s="237"/>
      <c r="N864" s="237"/>
      <c r="O864" s="238"/>
      <c r="P864" s="159"/>
      <c r="Q864" s="159"/>
      <c r="R864" s="38"/>
      <c r="S864" s="38"/>
      <c r="T864" s="38"/>
      <c r="U864" s="38"/>
      <c r="V864" s="38"/>
      <c r="W864" s="38"/>
      <c r="X864" s="38"/>
      <c r="Y864" s="38"/>
      <c r="Z864" s="38"/>
    </row>
    <row r="865" ht="12.75" customHeight="1">
      <c r="A865" s="38"/>
      <c r="B865" s="235"/>
      <c r="C865" s="236"/>
      <c r="D865" s="27"/>
      <c r="E865" s="38"/>
      <c r="F865" s="38"/>
      <c r="G865" s="38"/>
      <c r="H865" s="38"/>
      <c r="I865" s="38"/>
      <c r="J865" s="38"/>
      <c r="K865" s="38"/>
      <c r="L865" s="38"/>
      <c r="M865" s="237"/>
      <c r="N865" s="237"/>
      <c r="O865" s="238"/>
      <c r="P865" s="159"/>
      <c r="Q865" s="159"/>
      <c r="R865" s="38"/>
      <c r="S865" s="38"/>
      <c r="T865" s="38"/>
      <c r="U865" s="38"/>
      <c r="V865" s="38"/>
      <c r="W865" s="38"/>
      <c r="X865" s="38"/>
      <c r="Y865" s="38"/>
      <c r="Z865" s="38"/>
    </row>
    <row r="866" ht="12.75" customHeight="1">
      <c r="A866" s="38"/>
      <c r="B866" s="235"/>
      <c r="C866" s="236"/>
      <c r="D866" s="27"/>
      <c r="E866" s="38"/>
      <c r="F866" s="38"/>
      <c r="G866" s="38"/>
      <c r="H866" s="38"/>
      <c r="I866" s="38"/>
      <c r="J866" s="38"/>
      <c r="K866" s="38"/>
      <c r="L866" s="38"/>
      <c r="M866" s="237"/>
      <c r="N866" s="237"/>
      <c r="O866" s="238"/>
      <c r="P866" s="159"/>
      <c r="Q866" s="159"/>
      <c r="R866" s="38"/>
      <c r="S866" s="38"/>
      <c r="T866" s="38"/>
      <c r="U866" s="38"/>
      <c r="V866" s="38"/>
      <c r="W866" s="38"/>
      <c r="X866" s="38"/>
      <c r="Y866" s="38"/>
      <c r="Z866" s="38"/>
    </row>
    <row r="867" ht="12.75" customHeight="1">
      <c r="A867" s="38"/>
      <c r="B867" s="235"/>
      <c r="C867" s="236"/>
      <c r="D867" s="27"/>
      <c r="E867" s="38"/>
      <c r="F867" s="38"/>
      <c r="G867" s="38"/>
      <c r="H867" s="38"/>
      <c r="I867" s="38"/>
      <c r="J867" s="38"/>
      <c r="K867" s="38"/>
      <c r="L867" s="38"/>
      <c r="M867" s="237"/>
      <c r="N867" s="237"/>
      <c r="O867" s="238"/>
      <c r="P867" s="159"/>
      <c r="Q867" s="159"/>
      <c r="R867" s="38"/>
      <c r="S867" s="38"/>
      <c r="T867" s="38"/>
      <c r="U867" s="38"/>
      <c r="V867" s="38"/>
      <c r="W867" s="38"/>
      <c r="X867" s="38"/>
      <c r="Y867" s="38"/>
      <c r="Z867" s="38"/>
    </row>
    <row r="868" ht="12.75" customHeight="1">
      <c r="A868" s="38"/>
      <c r="B868" s="235"/>
      <c r="C868" s="236"/>
      <c r="D868" s="27"/>
      <c r="E868" s="38"/>
      <c r="F868" s="38"/>
      <c r="G868" s="38"/>
      <c r="H868" s="38"/>
      <c r="I868" s="38"/>
      <c r="J868" s="38"/>
      <c r="K868" s="38"/>
      <c r="L868" s="38"/>
      <c r="M868" s="237"/>
      <c r="N868" s="237"/>
      <c r="O868" s="238"/>
      <c r="P868" s="159"/>
      <c r="Q868" s="159"/>
      <c r="R868" s="38"/>
      <c r="S868" s="38"/>
      <c r="T868" s="38"/>
      <c r="U868" s="38"/>
      <c r="V868" s="38"/>
      <c r="W868" s="38"/>
      <c r="X868" s="38"/>
      <c r="Y868" s="38"/>
      <c r="Z868" s="38"/>
    </row>
    <row r="869" ht="12.75" customHeight="1">
      <c r="A869" s="38"/>
      <c r="B869" s="235"/>
      <c r="C869" s="236"/>
      <c r="D869" s="27"/>
      <c r="E869" s="38"/>
      <c r="F869" s="38"/>
      <c r="G869" s="38"/>
      <c r="H869" s="38"/>
      <c r="I869" s="38"/>
      <c r="J869" s="38"/>
      <c r="K869" s="38"/>
      <c r="L869" s="38"/>
      <c r="M869" s="237"/>
      <c r="N869" s="237"/>
      <c r="O869" s="238"/>
      <c r="P869" s="159"/>
      <c r="Q869" s="159"/>
      <c r="R869" s="38"/>
      <c r="S869" s="38"/>
      <c r="T869" s="38"/>
      <c r="U869" s="38"/>
      <c r="V869" s="38"/>
      <c r="W869" s="38"/>
      <c r="X869" s="38"/>
      <c r="Y869" s="38"/>
      <c r="Z869" s="38"/>
    </row>
    <row r="870" ht="12.75" customHeight="1">
      <c r="A870" s="38"/>
      <c r="B870" s="235"/>
      <c r="C870" s="236"/>
      <c r="D870" s="27"/>
      <c r="E870" s="38"/>
      <c r="F870" s="38"/>
      <c r="G870" s="38"/>
      <c r="H870" s="38"/>
      <c r="I870" s="38"/>
      <c r="J870" s="38"/>
      <c r="K870" s="38"/>
      <c r="L870" s="38"/>
      <c r="M870" s="237"/>
      <c r="N870" s="237"/>
      <c r="O870" s="238"/>
      <c r="P870" s="159"/>
      <c r="Q870" s="159"/>
      <c r="R870" s="38"/>
      <c r="S870" s="38"/>
      <c r="T870" s="38"/>
      <c r="U870" s="38"/>
      <c r="V870" s="38"/>
      <c r="W870" s="38"/>
      <c r="X870" s="38"/>
      <c r="Y870" s="38"/>
      <c r="Z870" s="38"/>
    </row>
    <row r="871" ht="12.75" customHeight="1">
      <c r="A871" s="38"/>
      <c r="B871" s="235"/>
      <c r="C871" s="236"/>
      <c r="D871" s="27"/>
      <c r="E871" s="38"/>
      <c r="F871" s="38"/>
      <c r="G871" s="38"/>
      <c r="H871" s="38"/>
      <c r="I871" s="38"/>
      <c r="J871" s="38"/>
      <c r="K871" s="38"/>
      <c r="L871" s="38"/>
      <c r="M871" s="237"/>
      <c r="N871" s="237"/>
      <c r="O871" s="238"/>
      <c r="P871" s="159"/>
      <c r="Q871" s="159"/>
      <c r="R871" s="38"/>
      <c r="S871" s="38"/>
      <c r="T871" s="38"/>
      <c r="U871" s="38"/>
      <c r="V871" s="38"/>
      <c r="W871" s="38"/>
      <c r="X871" s="38"/>
      <c r="Y871" s="38"/>
      <c r="Z871" s="38"/>
    </row>
    <row r="872" ht="12.75" customHeight="1">
      <c r="A872" s="38"/>
      <c r="B872" s="235"/>
      <c r="C872" s="236"/>
      <c r="D872" s="27"/>
      <c r="E872" s="38"/>
      <c r="F872" s="38"/>
      <c r="G872" s="38"/>
      <c r="H872" s="38"/>
      <c r="I872" s="38"/>
      <c r="J872" s="38"/>
      <c r="K872" s="38"/>
      <c r="L872" s="38"/>
      <c r="M872" s="237"/>
      <c r="N872" s="237"/>
      <c r="O872" s="238"/>
      <c r="P872" s="159"/>
      <c r="Q872" s="159"/>
      <c r="R872" s="38"/>
      <c r="S872" s="38"/>
      <c r="T872" s="38"/>
      <c r="U872" s="38"/>
      <c r="V872" s="38"/>
      <c r="W872" s="38"/>
      <c r="X872" s="38"/>
      <c r="Y872" s="38"/>
      <c r="Z872" s="38"/>
    </row>
    <row r="873" ht="12.75" customHeight="1">
      <c r="A873" s="38"/>
      <c r="B873" s="235"/>
      <c r="C873" s="236"/>
      <c r="D873" s="27"/>
      <c r="E873" s="38"/>
      <c r="F873" s="38"/>
      <c r="G873" s="38"/>
      <c r="H873" s="38"/>
      <c r="I873" s="38"/>
      <c r="J873" s="38"/>
      <c r="K873" s="38"/>
      <c r="L873" s="38"/>
      <c r="M873" s="237"/>
      <c r="N873" s="237"/>
      <c r="O873" s="238"/>
      <c r="P873" s="159"/>
      <c r="Q873" s="159"/>
      <c r="R873" s="38"/>
      <c r="S873" s="38"/>
      <c r="T873" s="38"/>
      <c r="U873" s="38"/>
      <c r="V873" s="38"/>
      <c r="W873" s="38"/>
      <c r="X873" s="38"/>
      <c r="Y873" s="38"/>
      <c r="Z873" s="38"/>
    </row>
    <row r="874" ht="12.75" customHeight="1">
      <c r="A874" s="38"/>
      <c r="B874" s="235"/>
      <c r="C874" s="236"/>
      <c r="D874" s="27"/>
      <c r="E874" s="38"/>
      <c r="F874" s="38"/>
      <c r="G874" s="38"/>
      <c r="H874" s="38"/>
      <c r="I874" s="38"/>
      <c r="J874" s="38"/>
      <c r="K874" s="38"/>
      <c r="L874" s="38"/>
      <c r="M874" s="237"/>
      <c r="N874" s="237"/>
      <c r="O874" s="238"/>
      <c r="P874" s="159"/>
      <c r="Q874" s="159"/>
      <c r="R874" s="38"/>
      <c r="S874" s="38"/>
      <c r="T874" s="38"/>
      <c r="U874" s="38"/>
      <c r="V874" s="38"/>
      <c r="W874" s="38"/>
      <c r="X874" s="38"/>
      <c r="Y874" s="38"/>
      <c r="Z874" s="38"/>
    </row>
    <row r="875" ht="12.75" customHeight="1">
      <c r="A875" s="38"/>
      <c r="B875" s="235"/>
      <c r="C875" s="236"/>
      <c r="D875" s="27"/>
      <c r="E875" s="38"/>
      <c r="F875" s="38"/>
      <c r="G875" s="38"/>
      <c r="H875" s="38"/>
      <c r="I875" s="38"/>
      <c r="J875" s="38"/>
      <c r="K875" s="38"/>
      <c r="L875" s="38"/>
      <c r="M875" s="237"/>
      <c r="N875" s="237"/>
      <c r="O875" s="238"/>
      <c r="P875" s="159"/>
      <c r="Q875" s="159"/>
      <c r="R875" s="38"/>
      <c r="S875" s="38"/>
      <c r="T875" s="38"/>
      <c r="U875" s="38"/>
      <c r="V875" s="38"/>
      <c r="W875" s="38"/>
      <c r="X875" s="38"/>
      <c r="Y875" s="38"/>
      <c r="Z875" s="38"/>
    </row>
    <row r="876" ht="12.75" customHeight="1">
      <c r="A876" s="38"/>
      <c r="B876" s="235"/>
      <c r="C876" s="236"/>
      <c r="D876" s="27"/>
      <c r="E876" s="38"/>
      <c r="F876" s="38"/>
      <c r="G876" s="38"/>
      <c r="H876" s="38"/>
      <c r="I876" s="38"/>
      <c r="J876" s="38"/>
      <c r="K876" s="38"/>
      <c r="L876" s="38"/>
      <c r="M876" s="237"/>
      <c r="N876" s="237"/>
      <c r="O876" s="238"/>
      <c r="P876" s="159"/>
      <c r="Q876" s="159"/>
      <c r="R876" s="38"/>
      <c r="S876" s="38"/>
      <c r="T876" s="38"/>
      <c r="U876" s="38"/>
      <c r="V876" s="38"/>
      <c r="W876" s="38"/>
      <c r="X876" s="38"/>
      <c r="Y876" s="38"/>
      <c r="Z876" s="38"/>
    </row>
    <row r="877" ht="12.75" customHeight="1">
      <c r="A877" s="38"/>
      <c r="B877" s="235"/>
      <c r="C877" s="236"/>
      <c r="D877" s="27"/>
      <c r="E877" s="38"/>
      <c r="F877" s="38"/>
      <c r="G877" s="38"/>
      <c r="H877" s="38"/>
      <c r="I877" s="38"/>
      <c r="J877" s="38"/>
      <c r="K877" s="38"/>
      <c r="L877" s="38"/>
      <c r="M877" s="237"/>
      <c r="N877" s="237"/>
      <c r="O877" s="238"/>
      <c r="P877" s="159"/>
      <c r="Q877" s="159"/>
      <c r="R877" s="38"/>
      <c r="S877" s="38"/>
      <c r="T877" s="38"/>
      <c r="U877" s="38"/>
      <c r="V877" s="38"/>
      <c r="W877" s="38"/>
      <c r="X877" s="38"/>
      <c r="Y877" s="38"/>
      <c r="Z877" s="38"/>
    </row>
    <row r="878" ht="12.75" customHeight="1">
      <c r="A878" s="38"/>
      <c r="B878" s="235"/>
      <c r="C878" s="236"/>
      <c r="D878" s="27"/>
      <c r="E878" s="38"/>
      <c r="F878" s="38"/>
      <c r="G878" s="38"/>
      <c r="H878" s="38"/>
      <c r="I878" s="38"/>
      <c r="J878" s="38"/>
      <c r="K878" s="38"/>
      <c r="L878" s="38"/>
      <c r="M878" s="237"/>
      <c r="N878" s="237"/>
      <c r="O878" s="238"/>
      <c r="P878" s="159"/>
      <c r="Q878" s="159"/>
      <c r="R878" s="38"/>
      <c r="S878" s="38"/>
      <c r="T878" s="38"/>
      <c r="U878" s="38"/>
      <c r="V878" s="38"/>
      <c r="W878" s="38"/>
      <c r="X878" s="38"/>
      <c r="Y878" s="38"/>
      <c r="Z878" s="38"/>
    </row>
    <row r="879" ht="12.75" customHeight="1">
      <c r="A879" s="38"/>
      <c r="B879" s="235"/>
      <c r="C879" s="236"/>
      <c r="D879" s="27"/>
      <c r="E879" s="38"/>
      <c r="F879" s="38"/>
      <c r="G879" s="38"/>
      <c r="H879" s="38"/>
      <c r="I879" s="38"/>
      <c r="J879" s="38"/>
      <c r="K879" s="38"/>
      <c r="L879" s="38"/>
      <c r="M879" s="237"/>
      <c r="N879" s="237"/>
      <c r="O879" s="238"/>
      <c r="P879" s="159"/>
      <c r="Q879" s="159"/>
      <c r="R879" s="38"/>
      <c r="S879" s="38"/>
      <c r="T879" s="38"/>
      <c r="U879" s="38"/>
      <c r="V879" s="38"/>
      <c r="W879" s="38"/>
      <c r="X879" s="38"/>
      <c r="Y879" s="38"/>
      <c r="Z879" s="38"/>
    </row>
    <row r="880" ht="12.75" customHeight="1">
      <c r="A880" s="38"/>
      <c r="B880" s="235"/>
      <c r="C880" s="236"/>
      <c r="D880" s="27"/>
      <c r="E880" s="38"/>
      <c r="F880" s="38"/>
      <c r="G880" s="38"/>
      <c r="H880" s="38"/>
      <c r="I880" s="38"/>
      <c r="J880" s="38"/>
      <c r="K880" s="38"/>
      <c r="L880" s="38"/>
      <c r="M880" s="237"/>
      <c r="N880" s="237"/>
      <c r="O880" s="238"/>
      <c r="P880" s="159"/>
      <c r="Q880" s="159"/>
      <c r="R880" s="38"/>
      <c r="S880" s="38"/>
      <c r="T880" s="38"/>
      <c r="U880" s="38"/>
      <c r="V880" s="38"/>
      <c r="W880" s="38"/>
      <c r="X880" s="38"/>
      <c r="Y880" s="38"/>
      <c r="Z880" s="38"/>
    </row>
    <row r="881" ht="12.75" customHeight="1">
      <c r="A881" s="38"/>
      <c r="B881" s="235"/>
      <c r="C881" s="236"/>
      <c r="D881" s="27"/>
      <c r="E881" s="38"/>
      <c r="F881" s="38"/>
      <c r="G881" s="38"/>
      <c r="H881" s="38"/>
      <c r="I881" s="38"/>
      <c r="J881" s="38"/>
      <c r="K881" s="38"/>
      <c r="L881" s="38"/>
      <c r="M881" s="237"/>
      <c r="N881" s="237"/>
      <c r="O881" s="238"/>
      <c r="P881" s="159"/>
      <c r="Q881" s="159"/>
      <c r="R881" s="38"/>
      <c r="S881" s="38"/>
      <c r="T881" s="38"/>
      <c r="U881" s="38"/>
      <c r="V881" s="38"/>
      <c r="W881" s="38"/>
      <c r="X881" s="38"/>
      <c r="Y881" s="38"/>
      <c r="Z881" s="38"/>
    </row>
    <row r="882" ht="12.75" customHeight="1">
      <c r="A882" s="38"/>
      <c r="B882" s="235"/>
      <c r="C882" s="236"/>
      <c r="D882" s="27"/>
      <c r="E882" s="38"/>
      <c r="F882" s="38"/>
      <c r="G882" s="38"/>
      <c r="H882" s="38"/>
      <c r="I882" s="38"/>
      <c r="J882" s="38"/>
      <c r="K882" s="38"/>
      <c r="L882" s="38"/>
      <c r="M882" s="237"/>
      <c r="N882" s="237"/>
      <c r="O882" s="238"/>
      <c r="P882" s="159"/>
      <c r="Q882" s="159"/>
      <c r="R882" s="38"/>
      <c r="S882" s="38"/>
      <c r="T882" s="38"/>
      <c r="U882" s="38"/>
      <c r="V882" s="38"/>
      <c r="W882" s="38"/>
      <c r="X882" s="38"/>
      <c r="Y882" s="38"/>
      <c r="Z882" s="38"/>
    </row>
    <row r="883" ht="12.75" customHeight="1">
      <c r="A883" s="38"/>
      <c r="B883" s="235"/>
      <c r="C883" s="236"/>
      <c r="D883" s="27"/>
      <c r="E883" s="38"/>
      <c r="F883" s="38"/>
      <c r="G883" s="38"/>
      <c r="H883" s="38"/>
      <c r="I883" s="38"/>
      <c r="J883" s="38"/>
      <c r="K883" s="38"/>
      <c r="L883" s="38"/>
      <c r="M883" s="237"/>
      <c r="N883" s="237"/>
      <c r="O883" s="238"/>
      <c r="P883" s="159"/>
      <c r="Q883" s="159"/>
      <c r="R883" s="38"/>
      <c r="S883" s="38"/>
      <c r="T883" s="38"/>
      <c r="U883" s="38"/>
      <c r="V883" s="38"/>
      <c r="W883" s="38"/>
      <c r="X883" s="38"/>
      <c r="Y883" s="38"/>
      <c r="Z883" s="38"/>
    </row>
    <row r="884" ht="12.75" customHeight="1">
      <c r="A884" s="38"/>
      <c r="B884" s="235"/>
      <c r="C884" s="236"/>
      <c r="D884" s="27"/>
      <c r="E884" s="38"/>
      <c r="F884" s="38"/>
      <c r="G884" s="38"/>
      <c r="H884" s="38"/>
      <c r="I884" s="38"/>
      <c r="J884" s="38"/>
      <c r="K884" s="38"/>
      <c r="L884" s="38"/>
      <c r="M884" s="237"/>
      <c r="N884" s="237"/>
      <c r="O884" s="238"/>
      <c r="P884" s="159"/>
      <c r="Q884" s="159"/>
      <c r="R884" s="38"/>
      <c r="S884" s="38"/>
      <c r="T884" s="38"/>
      <c r="U884" s="38"/>
      <c r="V884" s="38"/>
      <c r="W884" s="38"/>
      <c r="X884" s="38"/>
      <c r="Y884" s="38"/>
      <c r="Z884" s="38"/>
    </row>
    <row r="885" ht="12.75" customHeight="1">
      <c r="A885" s="38"/>
      <c r="B885" s="235"/>
      <c r="C885" s="236"/>
      <c r="D885" s="27"/>
      <c r="E885" s="38"/>
      <c r="F885" s="38"/>
      <c r="G885" s="38"/>
      <c r="H885" s="38"/>
      <c r="I885" s="38"/>
      <c r="J885" s="38"/>
      <c r="K885" s="38"/>
      <c r="L885" s="38"/>
      <c r="M885" s="237"/>
      <c r="N885" s="237"/>
      <c r="O885" s="238"/>
      <c r="P885" s="159"/>
      <c r="Q885" s="159"/>
      <c r="R885" s="38"/>
      <c r="S885" s="38"/>
      <c r="T885" s="38"/>
      <c r="U885" s="38"/>
      <c r="V885" s="38"/>
      <c r="W885" s="38"/>
      <c r="X885" s="38"/>
      <c r="Y885" s="38"/>
      <c r="Z885" s="38"/>
    </row>
    <row r="886" ht="12.75" customHeight="1">
      <c r="A886" s="38"/>
      <c r="B886" s="235"/>
      <c r="C886" s="236"/>
      <c r="D886" s="27"/>
      <c r="E886" s="38"/>
      <c r="F886" s="38"/>
      <c r="G886" s="38"/>
      <c r="H886" s="38"/>
      <c r="I886" s="38"/>
      <c r="J886" s="38"/>
      <c r="K886" s="38"/>
      <c r="L886" s="38"/>
      <c r="M886" s="237"/>
      <c r="N886" s="237"/>
      <c r="O886" s="238"/>
      <c r="P886" s="159"/>
      <c r="Q886" s="159"/>
      <c r="R886" s="38"/>
      <c r="S886" s="38"/>
      <c r="T886" s="38"/>
      <c r="U886" s="38"/>
      <c r="V886" s="38"/>
      <c r="W886" s="38"/>
      <c r="X886" s="38"/>
      <c r="Y886" s="38"/>
      <c r="Z886" s="38"/>
    </row>
    <row r="887" ht="12.75" customHeight="1">
      <c r="A887" s="38"/>
      <c r="B887" s="235"/>
      <c r="C887" s="236"/>
      <c r="D887" s="27"/>
      <c r="E887" s="38"/>
      <c r="F887" s="38"/>
      <c r="G887" s="38"/>
      <c r="H887" s="38"/>
      <c r="I887" s="38"/>
      <c r="J887" s="38"/>
      <c r="K887" s="38"/>
      <c r="L887" s="38"/>
      <c r="M887" s="237"/>
      <c r="N887" s="237"/>
      <c r="O887" s="238"/>
      <c r="P887" s="159"/>
      <c r="Q887" s="159"/>
      <c r="R887" s="38"/>
      <c r="S887" s="38"/>
      <c r="T887" s="38"/>
      <c r="U887" s="38"/>
      <c r="V887" s="38"/>
      <c r="W887" s="38"/>
      <c r="X887" s="38"/>
      <c r="Y887" s="38"/>
      <c r="Z887" s="38"/>
    </row>
    <row r="888" ht="12.75" customHeight="1">
      <c r="A888" s="38"/>
      <c r="B888" s="235"/>
      <c r="C888" s="236"/>
      <c r="D888" s="27"/>
      <c r="E888" s="38"/>
      <c r="F888" s="38"/>
      <c r="G888" s="38"/>
      <c r="H888" s="38"/>
      <c r="I888" s="38"/>
      <c r="J888" s="38"/>
      <c r="K888" s="38"/>
      <c r="L888" s="38"/>
      <c r="M888" s="237"/>
      <c r="N888" s="237"/>
      <c r="O888" s="238"/>
      <c r="P888" s="159"/>
      <c r="Q888" s="159"/>
      <c r="R888" s="38"/>
      <c r="S888" s="38"/>
      <c r="T888" s="38"/>
      <c r="U888" s="38"/>
      <c r="V888" s="38"/>
      <c r="W888" s="38"/>
      <c r="X888" s="38"/>
      <c r="Y888" s="38"/>
      <c r="Z888" s="38"/>
    </row>
    <row r="889" ht="12.75" customHeight="1">
      <c r="A889" s="38"/>
      <c r="B889" s="235"/>
      <c r="C889" s="236"/>
      <c r="D889" s="27"/>
      <c r="E889" s="38"/>
      <c r="F889" s="38"/>
      <c r="G889" s="38"/>
      <c r="H889" s="38"/>
      <c r="I889" s="38"/>
      <c r="J889" s="38"/>
      <c r="K889" s="38"/>
      <c r="L889" s="38"/>
      <c r="M889" s="237"/>
      <c r="N889" s="237"/>
      <c r="O889" s="238"/>
      <c r="P889" s="159"/>
      <c r="Q889" s="159"/>
      <c r="R889" s="38"/>
      <c r="S889" s="38"/>
      <c r="T889" s="38"/>
      <c r="U889" s="38"/>
      <c r="V889" s="38"/>
      <c r="W889" s="38"/>
      <c r="X889" s="38"/>
      <c r="Y889" s="38"/>
      <c r="Z889" s="38"/>
    </row>
    <row r="890" ht="12.75" customHeight="1">
      <c r="A890" s="38"/>
      <c r="B890" s="235"/>
      <c r="C890" s="236"/>
      <c r="D890" s="27"/>
      <c r="E890" s="38"/>
      <c r="F890" s="38"/>
      <c r="G890" s="38"/>
      <c r="H890" s="38"/>
      <c r="I890" s="38"/>
      <c r="J890" s="38"/>
      <c r="K890" s="38"/>
      <c r="L890" s="38"/>
      <c r="M890" s="237"/>
      <c r="N890" s="237"/>
      <c r="O890" s="238"/>
      <c r="P890" s="159"/>
      <c r="Q890" s="159"/>
      <c r="R890" s="38"/>
      <c r="S890" s="38"/>
      <c r="T890" s="38"/>
      <c r="U890" s="38"/>
      <c r="V890" s="38"/>
      <c r="W890" s="38"/>
      <c r="X890" s="38"/>
      <c r="Y890" s="38"/>
      <c r="Z890" s="38"/>
    </row>
    <row r="891" ht="12.75" customHeight="1">
      <c r="A891" s="38"/>
      <c r="B891" s="235"/>
      <c r="C891" s="236"/>
      <c r="D891" s="27"/>
      <c r="E891" s="38"/>
      <c r="F891" s="38"/>
      <c r="G891" s="38"/>
      <c r="H891" s="38"/>
      <c r="I891" s="38"/>
      <c r="J891" s="38"/>
      <c r="K891" s="38"/>
      <c r="L891" s="38"/>
      <c r="M891" s="237"/>
      <c r="N891" s="237"/>
      <c r="O891" s="238"/>
      <c r="P891" s="159"/>
      <c r="Q891" s="159"/>
      <c r="R891" s="38"/>
      <c r="S891" s="38"/>
      <c r="T891" s="38"/>
      <c r="U891" s="38"/>
      <c r="V891" s="38"/>
      <c r="W891" s="38"/>
      <c r="X891" s="38"/>
      <c r="Y891" s="38"/>
      <c r="Z891" s="38"/>
    </row>
    <row r="892" ht="12.75" customHeight="1">
      <c r="A892" s="38"/>
      <c r="B892" s="235"/>
      <c r="C892" s="236"/>
      <c r="D892" s="27"/>
      <c r="E892" s="38"/>
      <c r="F892" s="38"/>
      <c r="G892" s="38"/>
      <c r="H892" s="38"/>
      <c r="I892" s="38"/>
      <c r="J892" s="38"/>
      <c r="K892" s="38"/>
      <c r="L892" s="38"/>
      <c r="M892" s="237"/>
      <c r="N892" s="237"/>
      <c r="O892" s="238"/>
      <c r="P892" s="159"/>
      <c r="Q892" s="159"/>
      <c r="R892" s="38"/>
      <c r="S892" s="38"/>
      <c r="T892" s="38"/>
      <c r="U892" s="38"/>
      <c r="V892" s="38"/>
      <c r="W892" s="38"/>
      <c r="X892" s="38"/>
      <c r="Y892" s="38"/>
      <c r="Z892" s="38"/>
    </row>
    <row r="893" ht="12.75" customHeight="1">
      <c r="A893" s="38"/>
      <c r="B893" s="235"/>
      <c r="C893" s="236"/>
      <c r="D893" s="27"/>
      <c r="E893" s="38"/>
      <c r="F893" s="38"/>
      <c r="G893" s="38"/>
      <c r="H893" s="38"/>
      <c r="I893" s="38"/>
      <c r="J893" s="38"/>
      <c r="K893" s="38"/>
      <c r="L893" s="38"/>
      <c r="M893" s="237"/>
      <c r="N893" s="237"/>
      <c r="O893" s="238"/>
      <c r="P893" s="159"/>
      <c r="Q893" s="159"/>
      <c r="R893" s="38"/>
      <c r="S893" s="38"/>
      <c r="T893" s="38"/>
      <c r="U893" s="38"/>
      <c r="V893" s="38"/>
      <c r="W893" s="38"/>
      <c r="X893" s="38"/>
      <c r="Y893" s="38"/>
      <c r="Z893" s="38"/>
    </row>
    <row r="894" ht="12.75" customHeight="1">
      <c r="A894" s="38"/>
      <c r="B894" s="235"/>
      <c r="C894" s="236"/>
      <c r="D894" s="27"/>
      <c r="E894" s="38"/>
      <c r="F894" s="38"/>
      <c r="G894" s="38"/>
      <c r="H894" s="38"/>
      <c r="I894" s="38"/>
      <c r="J894" s="38"/>
      <c r="K894" s="38"/>
      <c r="L894" s="38"/>
      <c r="M894" s="237"/>
      <c r="N894" s="237"/>
      <c r="O894" s="238"/>
      <c r="P894" s="159"/>
      <c r="Q894" s="159"/>
      <c r="R894" s="38"/>
      <c r="S894" s="38"/>
      <c r="T894" s="38"/>
      <c r="U894" s="38"/>
      <c r="V894" s="38"/>
      <c r="W894" s="38"/>
      <c r="X894" s="38"/>
      <c r="Y894" s="38"/>
      <c r="Z894" s="38"/>
    </row>
    <row r="895" ht="12.75" customHeight="1">
      <c r="A895" s="38"/>
      <c r="B895" s="235"/>
      <c r="C895" s="236"/>
      <c r="D895" s="27"/>
      <c r="E895" s="38"/>
      <c r="F895" s="38"/>
      <c r="G895" s="38"/>
      <c r="H895" s="38"/>
      <c r="I895" s="38"/>
      <c r="J895" s="38"/>
      <c r="K895" s="38"/>
      <c r="L895" s="38"/>
      <c r="M895" s="237"/>
      <c r="N895" s="237"/>
      <c r="O895" s="238"/>
      <c r="P895" s="159"/>
      <c r="Q895" s="159"/>
      <c r="R895" s="38"/>
      <c r="S895" s="38"/>
      <c r="T895" s="38"/>
      <c r="U895" s="38"/>
      <c r="V895" s="38"/>
      <c r="W895" s="38"/>
      <c r="X895" s="38"/>
      <c r="Y895" s="38"/>
      <c r="Z895" s="38"/>
    </row>
    <row r="896" ht="12.75" customHeight="1">
      <c r="A896" s="38"/>
      <c r="B896" s="235"/>
      <c r="C896" s="236"/>
      <c r="D896" s="27"/>
      <c r="E896" s="38"/>
      <c r="F896" s="38"/>
      <c r="G896" s="38"/>
      <c r="H896" s="38"/>
      <c r="I896" s="38"/>
      <c r="J896" s="38"/>
      <c r="K896" s="38"/>
      <c r="L896" s="38"/>
      <c r="M896" s="237"/>
      <c r="N896" s="237"/>
      <c r="O896" s="238"/>
      <c r="P896" s="159"/>
      <c r="Q896" s="159"/>
      <c r="R896" s="38"/>
      <c r="S896" s="38"/>
      <c r="T896" s="38"/>
      <c r="U896" s="38"/>
      <c r="V896" s="38"/>
      <c r="W896" s="38"/>
      <c r="X896" s="38"/>
      <c r="Y896" s="38"/>
      <c r="Z896" s="38"/>
    </row>
    <row r="897" ht="12.75" customHeight="1">
      <c r="A897" s="38"/>
      <c r="B897" s="235"/>
      <c r="C897" s="236"/>
      <c r="D897" s="27"/>
      <c r="E897" s="38"/>
      <c r="F897" s="38"/>
      <c r="G897" s="38"/>
      <c r="H897" s="38"/>
      <c r="I897" s="38"/>
      <c r="J897" s="38"/>
      <c r="K897" s="38"/>
      <c r="L897" s="38"/>
      <c r="M897" s="237"/>
      <c r="N897" s="237"/>
      <c r="O897" s="238"/>
      <c r="P897" s="159"/>
      <c r="Q897" s="159"/>
      <c r="R897" s="38"/>
      <c r="S897" s="38"/>
      <c r="T897" s="38"/>
      <c r="U897" s="38"/>
      <c r="V897" s="38"/>
      <c r="W897" s="38"/>
      <c r="X897" s="38"/>
      <c r="Y897" s="38"/>
      <c r="Z897" s="38"/>
    </row>
    <row r="898" ht="12.75" customHeight="1">
      <c r="A898" s="38"/>
      <c r="B898" s="235"/>
      <c r="C898" s="236"/>
      <c r="D898" s="27"/>
      <c r="E898" s="38"/>
      <c r="F898" s="38"/>
      <c r="G898" s="38"/>
      <c r="H898" s="38"/>
      <c r="I898" s="38"/>
      <c r="J898" s="38"/>
      <c r="K898" s="38"/>
      <c r="L898" s="38"/>
      <c r="M898" s="237"/>
      <c r="N898" s="237"/>
      <c r="O898" s="238"/>
      <c r="P898" s="159"/>
      <c r="Q898" s="159"/>
      <c r="R898" s="38"/>
      <c r="S898" s="38"/>
      <c r="T898" s="38"/>
      <c r="U898" s="38"/>
      <c r="V898" s="38"/>
      <c r="W898" s="38"/>
      <c r="X898" s="38"/>
      <c r="Y898" s="38"/>
      <c r="Z898" s="38"/>
    </row>
    <row r="899" ht="12.75" customHeight="1">
      <c r="A899" s="38"/>
      <c r="B899" s="235"/>
      <c r="C899" s="236"/>
      <c r="D899" s="27"/>
      <c r="E899" s="38"/>
      <c r="F899" s="38"/>
      <c r="G899" s="38"/>
      <c r="H899" s="38"/>
      <c r="I899" s="38"/>
      <c r="J899" s="38"/>
      <c r="K899" s="38"/>
      <c r="L899" s="38"/>
      <c r="M899" s="237"/>
      <c r="N899" s="237"/>
      <c r="O899" s="238"/>
      <c r="P899" s="159"/>
      <c r="Q899" s="159"/>
      <c r="R899" s="38"/>
      <c r="S899" s="38"/>
      <c r="T899" s="38"/>
      <c r="U899" s="38"/>
      <c r="V899" s="38"/>
      <c r="W899" s="38"/>
      <c r="X899" s="38"/>
      <c r="Y899" s="38"/>
      <c r="Z899" s="38"/>
    </row>
    <row r="900" ht="12.75" customHeight="1">
      <c r="A900" s="38"/>
      <c r="B900" s="235"/>
      <c r="C900" s="236"/>
      <c r="D900" s="27"/>
      <c r="E900" s="38"/>
      <c r="F900" s="38"/>
      <c r="G900" s="38"/>
      <c r="H900" s="38"/>
      <c r="I900" s="38"/>
      <c r="J900" s="38"/>
      <c r="K900" s="38"/>
      <c r="L900" s="38"/>
      <c r="M900" s="237"/>
      <c r="N900" s="237"/>
      <c r="O900" s="238"/>
      <c r="P900" s="159"/>
      <c r="Q900" s="159"/>
      <c r="R900" s="38"/>
      <c r="S900" s="38"/>
      <c r="T900" s="38"/>
      <c r="U900" s="38"/>
      <c r="V900" s="38"/>
      <c r="W900" s="38"/>
      <c r="X900" s="38"/>
      <c r="Y900" s="38"/>
      <c r="Z900" s="38"/>
    </row>
    <row r="901" ht="12.75" customHeight="1">
      <c r="A901" s="38"/>
      <c r="B901" s="235"/>
      <c r="C901" s="236"/>
      <c r="D901" s="27"/>
      <c r="E901" s="38"/>
      <c r="F901" s="38"/>
      <c r="G901" s="38"/>
      <c r="H901" s="38"/>
      <c r="I901" s="38"/>
      <c r="J901" s="38"/>
      <c r="K901" s="38"/>
      <c r="L901" s="38"/>
      <c r="M901" s="237"/>
      <c r="N901" s="237"/>
      <c r="O901" s="238"/>
      <c r="P901" s="159"/>
      <c r="Q901" s="159"/>
      <c r="R901" s="38"/>
      <c r="S901" s="38"/>
      <c r="T901" s="38"/>
      <c r="U901" s="38"/>
      <c r="V901" s="38"/>
      <c r="W901" s="38"/>
      <c r="X901" s="38"/>
      <c r="Y901" s="38"/>
      <c r="Z901" s="38"/>
    </row>
    <row r="902" ht="12.75" customHeight="1">
      <c r="A902" s="38"/>
      <c r="B902" s="235"/>
      <c r="C902" s="236"/>
      <c r="D902" s="27"/>
      <c r="E902" s="38"/>
      <c r="F902" s="38"/>
      <c r="G902" s="38"/>
      <c r="H902" s="38"/>
      <c r="I902" s="38"/>
      <c r="J902" s="38"/>
      <c r="K902" s="38"/>
      <c r="L902" s="38"/>
      <c r="M902" s="237"/>
      <c r="N902" s="237"/>
      <c r="O902" s="238"/>
      <c r="P902" s="159"/>
      <c r="Q902" s="159"/>
      <c r="R902" s="38"/>
      <c r="S902" s="38"/>
      <c r="T902" s="38"/>
      <c r="U902" s="38"/>
      <c r="V902" s="38"/>
      <c r="W902" s="38"/>
      <c r="X902" s="38"/>
      <c r="Y902" s="38"/>
      <c r="Z902" s="38"/>
    </row>
    <row r="903" ht="12.75" customHeight="1">
      <c r="A903" s="38"/>
      <c r="B903" s="235"/>
      <c r="C903" s="236"/>
      <c r="D903" s="27"/>
      <c r="E903" s="38"/>
      <c r="F903" s="38"/>
      <c r="G903" s="38"/>
      <c r="H903" s="38"/>
      <c r="I903" s="38"/>
      <c r="J903" s="38"/>
      <c r="K903" s="38"/>
      <c r="L903" s="38"/>
      <c r="M903" s="237"/>
      <c r="N903" s="237"/>
      <c r="O903" s="238"/>
      <c r="P903" s="159"/>
      <c r="Q903" s="159"/>
      <c r="R903" s="38"/>
      <c r="S903" s="38"/>
      <c r="T903" s="38"/>
      <c r="U903" s="38"/>
      <c r="V903" s="38"/>
      <c r="W903" s="38"/>
      <c r="X903" s="38"/>
      <c r="Y903" s="38"/>
      <c r="Z903" s="38"/>
    </row>
    <row r="904" ht="12.75" customHeight="1">
      <c r="A904" s="38"/>
      <c r="B904" s="235"/>
      <c r="C904" s="236"/>
      <c r="D904" s="27"/>
      <c r="E904" s="38"/>
      <c r="F904" s="38"/>
      <c r="G904" s="38"/>
      <c r="H904" s="38"/>
      <c r="I904" s="38"/>
      <c r="J904" s="38"/>
      <c r="K904" s="38"/>
      <c r="L904" s="38"/>
      <c r="M904" s="237"/>
      <c r="N904" s="237"/>
      <c r="O904" s="238"/>
      <c r="P904" s="159"/>
      <c r="Q904" s="159"/>
      <c r="R904" s="38"/>
      <c r="S904" s="38"/>
      <c r="T904" s="38"/>
      <c r="U904" s="38"/>
      <c r="V904" s="38"/>
      <c r="W904" s="38"/>
      <c r="X904" s="38"/>
      <c r="Y904" s="38"/>
      <c r="Z904" s="38"/>
    </row>
    <row r="905" ht="12.75" customHeight="1">
      <c r="A905" s="38"/>
      <c r="B905" s="235"/>
      <c r="C905" s="236"/>
      <c r="D905" s="27"/>
      <c r="E905" s="38"/>
      <c r="F905" s="38"/>
      <c r="G905" s="38"/>
      <c r="H905" s="38"/>
      <c r="I905" s="38"/>
      <c r="J905" s="38"/>
      <c r="K905" s="38"/>
      <c r="L905" s="38"/>
      <c r="M905" s="237"/>
      <c r="N905" s="237"/>
      <c r="O905" s="238"/>
      <c r="P905" s="159"/>
      <c r="Q905" s="159"/>
      <c r="R905" s="38"/>
      <c r="S905" s="38"/>
      <c r="T905" s="38"/>
      <c r="U905" s="38"/>
      <c r="V905" s="38"/>
      <c r="W905" s="38"/>
      <c r="X905" s="38"/>
      <c r="Y905" s="38"/>
      <c r="Z905" s="38"/>
    </row>
    <row r="906" ht="12.75" customHeight="1">
      <c r="A906" s="38"/>
      <c r="B906" s="235"/>
      <c r="C906" s="236"/>
      <c r="D906" s="27"/>
      <c r="E906" s="38"/>
      <c r="F906" s="38"/>
      <c r="G906" s="38"/>
      <c r="H906" s="38"/>
      <c r="I906" s="38"/>
      <c r="J906" s="38"/>
      <c r="K906" s="38"/>
      <c r="L906" s="38"/>
      <c r="M906" s="237"/>
      <c r="N906" s="237"/>
      <c r="O906" s="238"/>
      <c r="P906" s="159"/>
      <c r="Q906" s="159"/>
      <c r="R906" s="38"/>
      <c r="S906" s="38"/>
      <c r="T906" s="38"/>
      <c r="U906" s="38"/>
      <c r="V906" s="38"/>
      <c r="W906" s="38"/>
      <c r="X906" s="38"/>
      <c r="Y906" s="38"/>
      <c r="Z906" s="38"/>
    </row>
    <row r="907" ht="12.75" customHeight="1">
      <c r="A907" s="38"/>
      <c r="B907" s="235"/>
      <c r="C907" s="236"/>
      <c r="D907" s="27"/>
      <c r="E907" s="38"/>
      <c r="F907" s="38"/>
      <c r="G907" s="38"/>
      <c r="H907" s="38"/>
      <c r="I907" s="38"/>
      <c r="J907" s="38"/>
      <c r="K907" s="38"/>
      <c r="L907" s="38"/>
      <c r="M907" s="237"/>
      <c r="N907" s="237"/>
      <c r="O907" s="238"/>
      <c r="P907" s="159"/>
      <c r="Q907" s="159"/>
      <c r="R907" s="38"/>
      <c r="S907" s="38"/>
      <c r="T907" s="38"/>
      <c r="U907" s="38"/>
      <c r="V907" s="38"/>
      <c r="W907" s="38"/>
      <c r="X907" s="38"/>
      <c r="Y907" s="38"/>
      <c r="Z907" s="38"/>
    </row>
    <row r="908" ht="12.75" customHeight="1">
      <c r="A908" s="38"/>
      <c r="B908" s="235"/>
      <c r="C908" s="236"/>
      <c r="D908" s="27"/>
      <c r="E908" s="38"/>
      <c r="F908" s="38"/>
      <c r="G908" s="38"/>
      <c r="H908" s="38"/>
      <c r="I908" s="38"/>
      <c r="J908" s="38"/>
      <c r="K908" s="38"/>
      <c r="L908" s="38"/>
      <c r="M908" s="237"/>
      <c r="N908" s="237"/>
      <c r="O908" s="238"/>
      <c r="P908" s="159"/>
      <c r="Q908" s="159"/>
      <c r="R908" s="38"/>
      <c r="S908" s="38"/>
      <c r="T908" s="38"/>
      <c r="U908" s="38"/>
      <c r="V908" s="38"/>
      <c r="W908" s="38"/>
      <c r="X908" s="38"/>
      <c r="Y908" s="38"/>
      <c r="Z908" s="38"/>
    </row>
    <row r="909" ht="12.75" customHeight="1">
      <c r="A909" s="38"/>
      <c r="B909" s="235"/>
      <c r="C909" s="236"/>
      <c r="D909" s="27"/>
      <c r="E909" s="38"/>
      <c r="F909" s="38"/>
      <c r="G909" s="38"/>
      <c r="H909" s="38"/>
      <c r="I909" s="38"/>
      <c r="J909" s="38"/>
      <c r="K909" s="38"/>
      <c r="L909" s="38"/>
      <c r="M909" s="237"/>
      <c r="N909" s="237"/>
      <c r="O909" s="238"/>
      <c r="P909" s="159"/>
      <c r="Q909" s="159"/>
      <c r="R909" s="38"/>
      <c r="S909" s="38"/>
      <c r="T909" s="38"/>
      <c r="U909" s="38"/>
      <c r="V909" s="38"/>
      <c r="W909" s="38"/>
      <c r="X909" s="38"/>
      <c r="Y909" s="38"/>
      <c r="Z909" s="38"/>
    </row>
    <row r="910" ht="12.75" customHeight="1">
      <c r="A910" s="38"/>
      <c r="B910" s="235"/>
      <c r="C910" s="236"/>
      <c r="D910" s="27"/>
      <c r="E910" s="38"/>
      <c r="F910" s="38"/>
      <c r="G910" s="38"/>
      <c r="H910" s="38"/>
      <c r="I910" s="38"/>
      <c r="J910" s="38"/>
      <c r="K910" s="38"/>
      <c r="L910" s="38"/>
      <c r="M910" s="237"/>
      <c r="N910" s="237"/>
      <c r="O910" s="238"/>
      <c r="P910" s="159"/>
      <c r="Q910" s="159"/>
      <c r="R910" s="38"/>
      <c r="S910" s="38"/>
      <c r="T910" s="38"/>
      <c r="U910" s="38"/>
      <c r="V910" s="38"/>
      <c r="W910" s="38"/>
      <c r="X910" s="38"/>
      <c r="Y910" s="38"/>
      <c r="Z910" s="38"/>
    </row>
    <row r="911" ht="12.75" customHeight="1">
      <c r="A911" s="38"/>
      <c r="B911" s="235"/>
      <c r="C911" s="236"/>
      <c r="D911" s="27"/>
      <c r="E911" s="38"/>
      <c r="F911" s="38"/>
      <c r="G911" s="38"/>
      <c r="H911" s="38"/>
      <c r="I911" s="38"/>
      <c r="J911" s="38"/>
      <c r="K911" s="38"/>
      <c r="L911" s="38"/>
      <c r="M911" s="237"/>
      <c r="N911" s="237"/>
      <c r="O911" s="238"/>
      <c r="P911" s="159"/>
      <c r="Q911" s="159"/>
      <c r="R911" s="38"/>
      <c r="S911" s="38"/>
      <c r="T911" s="38"/>
      <c r="U911" s="38"/>
      <c r="V911" s="38"/>
      <c r="W911" s="38"/>
      <c r="X911" s="38"/>
      <c r="Y911" s="38"/>
      <c r="Z911" s="38"/>
    </row>
    <row r="912" ht="12.75" customHeight="1">
      <c r="A912" s="38"/>
      <c r="B912" s="235"/>
      <c r="C912" s="236"/>
      <c r="D912" s="27"/>
      <c r="E912" s="38"/>
      <c r="F912" s="38"/>
      <c r="G912" s="38"/>
      <c r="H912" s="38"/>
      <c r="I912" s="38"/>
      <c r="J912" s="38"/>
      <c r="K912" s="38"/>
      <c r="L912" s="38"/>
      <c r="M912" s="237"/>
      <c r="N912" s="237"/>
      <c r="O912" s="238"/>
      <c r="P912" s="159"/>
      <c r="Q912" s="159"/>
      <c r="R912" s="38"/>
      <c r="S912" s="38"/>
      <c r="T912" s="38"/>
      <c r="U912" s="38"/>
      <c r="V912" s="38"/>
      <c r="W912" s="38"/>
      <c r="X912" s="38"/>
      <c r="Y912" s="38"/>
      <c r="Z912" s="38"/>
    </row>
    <row r="913" ht="12.75" customHeight="1">
      <c r="A913" s="38"/>
      <c r="B913" s="235"/>
      <c r="C913" s="236"/>
      <c r="D913" s="27"/>
      <c r="E913" s="38"/>
      <c r="F913" s="38"/>
      <c r="G913" s="38"/>
      <c r="H913" s="38"/>
      <c r="I913" s="38"/>
      <c r="J913" s="38"/>
      <c r="K913" s="38"/>
      <c r="L913" s="38"/>
      <c r="M913" s="237"/>
      <c r="N913" s="237"/>
      <c r="O913" s="238"/>
      <c r="P913" s="159"/>
      <c r="Q913" s="159"/>
      <c r="R913" s="38"/>
      <c r="S913" s="38"/>
      <c r="T913" s="38"/>
      <c r="U913" s="38"/>
      <c r="V913" s="38"/>
      <c r="W913" s="38"/>
      <c r="X913" s="38"/>
      <c r="Y913" s="38"/>
      <c r="Z913" s="38"/>
    </row>
    <row r="914" ht="12.75" customHeight="1">
      <c r="A914" s="38"/>
      <c r="B914" s="235"/>
      <c r="C914" s="236"/>
      <c r="D914" s="27"/>
      <c r="E914" s="38"/>
      <c r="F914" s="38"/>
      <c r="G914" s="38"/>
      <c r="H914" s="38"/>
      <c r="I914" s="38"/>
      <c r="J914" s="38"/>
      <c r="K914" s="38"/>
      <c r="L914" s="38"/>
      <c r="M914" s="237"/>
      <c r="N914" s="237"/>
      <c r="O914" s="238"/>
      <c r="P914" s="159"/>
      <c r="Q914" s="159"/>
      <c r="R914" s="38"/>
      <c r="S914" s="38"/>
      <c r="T914" s="38"/>
      <c r="U914" s="38"/>
      <c r="V914" s="38"/>
      <c r="W914" s="38"/>
      <c r="X914" s="38"/>
      <c r="Y914" s="38"/>
      <c r="Z914" s="38"/>
    </row>
    <row r="915" ht="12.75" customHeight="1">
      <c r="A915" s="38"/>
      <c r="B915" s="235"/>
      <c r="C915" s="236"/>
      <c r="D915" s="27"/>
      <c r="E915" s="38"/>
      <c r="F915" s="38"/>
      <c r="G915" s="38"/>
      <c r="H915" s="38"/>
      <c r="I915" s="38"/>
      <c r="J915" s="38"/>
      <c r="K915" s="38"/>
      <c r="L915" s="38"/>
      <c r="M915" s="237"/>
      <c r="N915" s="237"/>
      <c r="O915" s="238"/>
      <c r="P915" s="159"/>
      <c r="Q915" s="159"/>
      <c r="R915" s="38"/>
      <c r="S915" s="38"/>
      <c r="T915" s="38"/>
      <c r="U915" s="38"/>
      <c r="V915" s="38"/>
      <c r="W915" s="38"/>
      <c r="X915" s="38"/>
      <c r="Y915" s="38"/>
      <c r="Z915" s="38"/>
    </row>
    <row r="916" ht="12.75" customHeight="1">
      <c r="A916" s="38"/>
      <c r="B916" s="235"/>
      <c r="C916" s="236"/>
      <c r="D916" s="27"/>
      <c r="E916" s="38"/>
      <c r="F916" s="38"/>
      <c r="G916" s="38"/>
      <c r="H916" s="38"/>
      <c r="I916" s="38"/>
      <c r="J916" s="38"/>
      <c r="K916" s="38"/>
      <c r="L916" s="38"/>
      <c r="M916" s="237"/>
      <c r="N916" s="237"/>
      <c r="O916" s="238"/>
      <c r="P916" s="159"/>
      <c r="Q916" s="159"/>
      <c r="R916" s="38"/>
      <c r="S916" s="38"/>
      <c r="T916" s="38"/>
      <c r="U916" s="38"/>
      <c r="V916" s="38"/>
      <c r="W916" s="38"/>
      <c r="X916" s="38"/>
      <c r="Y916" s="38"/>
      <c r="Z916" s="38"/>
    </row>
    <row r="917" ht="12.75" customHeight="1">
      <c r="A917" s="38"/>
      <c r="B917" s="235"/>
      <c r="C917" s="236"/>
      <c r="D917" s="27"/>
      <c r="E917" s="38"/>
      <c r="F917" s="38"/>
      <c r="G917" s="38"/>
      <c r="H917" s="38"/>
      <c r="I917" s="38"/>
      <c r="J917" s="38"/>
      <c r="K917" s="38"/>
      <c r="L917" s="38"/>
      <c r="M917" s="237"/>
      <c r="N917" s="237"/>
      <c r="O917" s="238"/>
      <c r="P917" s="159"/>
      <c r="Q917" s="159"/>
      <c r="R917" s="38"/>
      <c r="S917" s="38"/>
      <c r="T917" s="38"/>
      <c r="U917" s="38"/>
      <c r="V917" s="38"/>
      <c r="W917" s="38"/>
      <c r="X917" s="38"/>
      <c r="Y917" s="38"/>
      <c r="Z917" s="38"/>
    </row>
    <row r="918" ht="12.75" customHeight="1">
      <c r="A918" s="38"/>
      <c r="B918" s="235"/>
      <c r="C918" s="236"/>
      <c r="D918" s="27"/>
      <c r="E918" s="38"/>
      <c r="F918" s="38"/>
      <c r="G918" s="38"/>
      <c r="H918" s="38"/>
      <c r="I918" s="38"/>
      <c r="J918" s="38"/>
      <c r="K918" s="38"/>
      <c r="L918" s="38"/>
      <c r="M918" s="237"/>
      <c r="N918" s="237"/>
      <c r="O918" s="238"/>
      <c r="P918" s="159"/>
      <c r="Q918" s="159"/>
      <c r="R918" s="38"/>
      <c r="S918" s="38"/>
      <c r="T918" s="38"/>
      <c r="U918" s="38"/>
      <c r="V918" s="38"/>
      <c r="W918" s="38"/>
      <c r="X918" s="38"/>
      <c r="Y918" s="38"/>
      <c r="Z918" s="38"/>
    </row>
    <row r="919" ht="12.75" customHeight="1">
      <c r="A919" s="38"/>
      <c r="B919" s="235"/>
      <c r="C919" s="236"/>
      <c r="D919" s="27"/>
      <c r="E919" s="38"/>
      <c r="F919" s="38"/>
      <c r="G919" s="38"/>
      <c r="H919" s="38"/>
      <c r="I919" s="38"/>
      <c r="J919" s="38"/>
      <c r="K919" s="38"/>
      <c r="L919" s="38"/>
      <c r="M919" s="237"/>
      <c r="N919" s="237"/>
      <c r="O919" s="238"/>
      <c r="P919" s="159"/>
      <c r="Q919" s="159"/>
      <c r="R919" s="38"/>
      <c r="S919" s="38"/>
      <c r="T919" s="38"/>
      <c r="U919" s="38"/>
      <c r="V919" s="38"/>
      <c r="W919" s="38"/>
      <c r="X919" s="38"/>
      <c r="Y919" s="38"/>
      <c r="Z919" s="38"/>
    </row>
    <row r="920" ht="12.75" customHeight="1">
      <c r="A920" s="38"/>
      <c r="B920" s="235"/>
      <c r="C920" s="236"/>
      <c r="D920" s="27"/>
      <c r="E920" s="38"/>
      <c r="F920" s="38"/>
      <c r="G920" s="38"/>
      <c r="H920" s="38"/>
      <c r="I920" s="38"/>
      <c r="J920" s="38"/>
      <c r="K920" s="38"/>
      <c r="L920" s="38"/>
      <c r="M920" s="237"/>
      <c r="N920" s="237"/>
      <c r="O920" s="238"/>
      <c r="P920" s="159"/>
      <c r="Q920" s="159"/>
      <c r="R920" s="38"/>
      <c r="S920" s="38"/>
      <c r="T920" s="38"/>
      <c r="U920" s="38"/>
      <c r="V920" s="38"/>
      <c r="W920" s="38"/>
      <c r="X920" s="38"/>
      <c r="Y920" s="38"/>
      <c r="Z920" s="38"/>
    </row>
    <row r="921" ht="12.75" customHeight="1">
      <c r="A921" s="38"/>
      <c r="B921" s="235"/>
      <c r="C921" s="236"/>
      <c r="D921" s="27"/>
      <c r="E921" s="38"/>
      <c r="F921" s="38"/>
      <c r="G921" s="38"/>
      <c r="H921" s="38"/>
      <c r="I921" s="38"/>
      <c r="J921" s="38"/>
      <c r="K921" s="38"/>
      <c r="L921" s="38"/>
      <c r="M921" s="237"/>
      <c r="N921" s="237"/>
      <c r="O921" s="238"/>
      <c r="P921" s="159"/>
      <c r="Q921" s="159"/>
      <c r="R921" s="38"/>
      <c r="S921" s="38"/>
      <c r="T921" s="38"/>
      <c r="U921" s="38"/>
      <c r="V921" s="38"/>
      <c r="W921" s="38"/>
      <c r="X921" s="38"/>
      <c r="Y921" s="38"/>
      <c r="Z921" s="38"/>
    </row>
    <row r="922" ht="12.75" customHeight="1">
      <c r="A922" s="38"/>
      <c r="B922" s="235"/>
      <c r="C922" s="236"/>
      <c r="D922" s="27"/>
      <c r="E922" s="38"/>
      <c r="F922" s="38"/>
      <c r="G922" s="38"/>
      <c r="H922" s="38"/>
      <c r="I922" s="38"/>
      <c r="J922" s="38"/>
      <c r="K922" s="38"/>
      <c r="L922" s="38"/>
      <c r="M922" s="237"/>
      <c r="N922" s="237"/>
      <c r="O922" s="238"/>
      <c r="P922" s="159"/>
      <c r="Q922" s="159"/>
      <c r="R922" s="38"/>
      <c r="S922" s="38"/>
      <c r="T922" s="38"/>
      <c r="U922" s="38"/>
      <c r="V922" s="38"/>
      <c r="W922" s="38"/>
      <c r="X922" s="38"/>
      <c r="Y922" s="38"/>
      <c r="Z922" s="38"/>
    </row>
    <row r="923" ht="12.75" customHeight="1">
      <c r="A923" s="38"/>
      <c r="B923" s="235"/>
      <c r="C923" s="236"/>
      <c r="D923" s="27"/>
      <c r="E923" s="38"/>
      <c r="F923" s="38"/>
      <c r="G923" s="38"/>
      <c r="H923" s="38"/>
      <c r="I923" s="38"/>
      <c r="J923" s="38"/>
      <c r="K923" s="38"/>
      <c r="L923" s="38"/>
      <c r="M923" s="237"/>
      <c r="N923" s="237"/>
      <c r="O923" s="238"/>
      <c r="P923" s="159"/>
      <c r="Q923" s="159"/>
      <c r="R923" s="38"/>
      <c r="S923" s="38"/>
      <c r="T923" s="38"/>
      <c r="U923" s="38"/>
      <c r="V923" s="38"/>
      <c r="W923" s="38"/>
      <c r="X923" s="38"/>
      <c r="Y923" s="38"/>
      <c r="Z923" s="38"/>
    </row>
    <row r="924" ht="12.75" customHeight="1">
      <c r="A924" s="38"/>
      <c r="B924" s="235"/>
      <c r="C924" s="236"/>
      <c r="D924" s="27"/>
      <c r="E924" s="38"/>
      <c r="F924" s="38"/>
      <c r="G924" s="38"/>
      <c r="H924" s="38"/>
      <c r="I924" s="38"/>
      <c r="J924" s="38"/>
      <c r="K924" s="38"/>
      <c r="L924" s="38"/>
      <c r="M924" s="237"/>
      <c r="N924" s="237"/>
      <c r="O924" s="238"/>
      <c r="P924" s="159"/>
      <c r="Q924" s="159"/>
      <c r="R924" s="38"/>
      <c r="S924" s="38"/>
      <c r="T924" s="38"/>
      <c r="U924" s="38"/>
      <c r="V924" s="38"/>
      <c r="W924" s="38"/>
      <c r="X924" s="38"/>
      <c r="Y924" s="38"/>
      <c r="Z924" s="38"/>
    </row>
    <row r="925" ht="12.75" customHeight="1">
      <c r="A925" s="38"/>
      <c r="B925" s="235"/>
      <c r="C925" s="236"/>
      <c r="D925" s="27"/>
      <c r="E925" s="38"/>
      <c r="F925" s="38"/>
      <c r="G925" s="38"/>
      <c r="H925" s="38"/>
      <c r="I925" s="38"/>
      <c r="J925" s="38"/>
      <c r="K925" s="38"/>
      <c r="L925" s="38"/>
      <c r="M925" s="237"/>
      <c r="N925" s="237"/>
      <c r="O925" s="238"/>
      <c r="P925" s="159"/>
      <c r="Q925" s="159"/>
      <c r="R925" s="38"/>
      <c r="S925" s="38"/>
      <c r="T925" s="38"/>
      <c r="U925" s="38"/>
      <c r="V925" s="38"/>
      <c r="W925" s="38"/>
      <c r="X925" s="38"/>
      <c r="Y925" s="38"/>
      <c r="Z925" s="38"/>
    </row>
    <row r="926" ht="12.75" customHeight="1">
      <c r="A926" s="38"/>
      <c r="B926" s="235"/>
      <c r="C926" s="236"/>
      <c r="D926" s="27"/>
      <c r="E926" s="38"/>
      <c r="F926" s="38"/>
      <c r="G926" s="38"/>
      <c r="H926" s="38"/>
      <c r="I926" s="38"/>
      <c r="J926" s="38"/>
      <c r="K926" s="38"/>
      <c r="L926" s="38"/>
      <c r="M926" s="237"/>
      <c r="N926" s="237"/>
      <c r="O926" s="238"/>
      <c r="P926" s="159"/>
      <c r="Q926" s="159"/>
      <c r="R926" s="38"/>
      <c r="S926" s="38"/>
      <c r="T926" s="38"/>
      <c r="U926" s="38"/>
      <c r="V926" s="38"/>
      <c r="W926" s="38"/>
      <c r="X926" s="38"/>
      <c r="Y926" s="38"/>
      <c r="Z926" s="38"/>
    </row>
    <row r="927" ht="12.75" customHeight="1">
      <c r="A927" s="38"/>
      <c r="B927" s="235"/>
      <c r="C927" s="236"/>
      <c r="D927" s="27"/>
      <c r="E927" s="38"/>
      <c r="F927" s="38"/>
      <c r="G927" s="38"/>
      <c r="H927" s="38"/>
      <c r="I927" s="38"/>
      <c r="J927" s="38"/>
      <c r="K927" s="38"/>
      <c r="L927" s="38"/>
      <c r="M927" s="237"/>
      <c r="N927" s="237"/>
      <c r="O927" s="238"/>
      <c r="P927" s="159"/>
      <c r="Q927" s="159"/>
      <c r="R927" s="38"/>
      <c r="S927" s="38"/>
      <c r="T927" s="38"/>
      <c r="U927" s="38"/>
      <c r="V927" s="38"/>
      <c r="W927" s="38"/>
      <c r="X927" s="38"/>
      <c r="Y927" s="38"/>
      <c r="Z927" s="38"/>
    </row>
    <row r="928" ht="12.75" customHeight="1">
      <c r="A928" s="38"/>
      <c r="B928" s="235"/>
      <c r="C928" s="236"/>
      <c r="D928" s="27"/>
      <c r="E928" s="38"/>
      <c r="F928" s="38"/>
      <c r="G928" s="38"/>
      <c r="H928" s="38"/>
      <c r="I928" s="38"/>
      <c r="J928" s="38"/>
      <c r="K928" s="38"/>
      <c r="L928" s="38"/>
      <c r="M928" s="237"/>
      <c r="N928" s="237"/>
      <c r="O928" s="238"/>
      <c r="P928" s="159"/>
      <c r="Q928" s="159"/>
      <c r="R928" s="38"/>
      <c r="S928" s="38"/>
      <c r="T928" s="38"/>
      <c r="U928" s="38"/>
      <c r="V928" s="38"/>
      <c r="W928" s="38"/>
      <c r="X928" s="38"/>
      <c r="Y928" s="38"/>
      <c r="Z928" s="38"/>
    </row>
    <row r="929" ht="12.75" customHeight="1">
      <c r="A929" s="38"/>
      <c r="B929" s="235"/>
      <c r="C929" s="236"/>
      <c r="D929" s="27"/>
      <c r="E929" s="38"/>
      <c r="F929" s="38"/>
      <c r="G929" s="38"/>
      <c r="H929" s="38"/>
      <c r="I929" s="38"/>
      <c r="J929" s="38"/>
      <c r="K929" s="38"/>
      <c r="L929" s="38"/>
      <c r="M929" s="237"/>
      <c r="N929" s="237"/>
      <c r="O929" s="238"/>
      <c r="P929" s="159"/>
      <c r="Q929" s="159"/>
      <c r="R929" s="38"/>
      <c r="S929" s="38"/>
      <c r="T929" s="38"/>
      <c r="U929" s="38"/>
      <c r="V929" s="38"/>
      <c r="W929" s="38"/>
      <c r="X929" s="38"/>
      <c r="Y929" s="38"/>
      <c r="Z929" s="38"/>
    </row>
    <row r="930" ht="12.75" customHeight="1">
      <c r="A930" s="38"/>
      <c r="B930" s="235"/>
      <c r="C930" s="236"/>
      <c r="D930" s="27"/>
      <c r="E930" s="38"/>
      <c r="F930" s="38"/>
      <c r="G930" s="38"/>
      <c r="H930" s="38"/>
      <c r="I930" s="38"/>
      <c r="J930" s="38"/>
      <c r="K930" s="38"/>
      <c r="L930" s="38"/>
      <c r="M930" s="237"/>
      <c r="N930" s="237"/>
      <c r="O930" s="238"/>
      <c r="P930" s="159"/>
      <c r="Q930" s="159"/>
      <c r="R930" s="38"/>
      <c r="S930" s="38"/>
      <c r="T930" s="38"/>
      <c r="U930" s="38"/>
      <c r="V930" s="38"/>
      <c r="W930" s="38"/>
      <c r="X930" s="38"/>
      <c r="Y930" s="38"/>
      <c r="Z930" s="38"/>
    </row>
    <row r="931" ht="12.75" customHeight="1">
      <c r="A931" s="38"/>
      <c r="B931" s="235"/>
      <c r="C931" s="236"/>
      <c r="D931" s="27"/>
      <c r="E931" s="38"/>
      <c r="F931" s="38"/>
      <c r="G931" s="38"/>
      <c r="H931" s="38"/>
      <c r="I931" s="38"/>
      <c r="J931" s="38"/>
      <c r="K931" s="38"/>
      <c r="L931" s="38"/>
      <c r="M931" s="237"/>
      <c r="N931" s="237"/>
      <c r="O931" s="238"/>
      <c r="P931" s="159"/>
      <c r="Q931" s="159"/>
      <c r="R931" s="38"/>
      <c r="S931" s="38"/>
      <c r="T931" s="38"/>
      <c r="U931" s="38"/>
      <c r="V931" s="38"/>
      <c r="W931" s="38"/>
      <c r="X931" s="38"/>
      <c r="Y931" s="38"/>
      <c r="Z931" s="38"/>
    </row>
    <row r="932" ht="12.75" customHeight="1">
      <c r="A932" s="38"/>
      <c r="B932" s="235"/>
      <c r="C932" s="236"/>
      <c r="D932" s="27"/>
      <c r="E932" s="38"/>
      <c r="F932" s="38"/>
      <c r="G932" s="38"/>
      <c r="H932" s="38"/>
      <c r="I932" s="38"/>
      <c r="J932" s="38"/>
      <c r="K932" s="38"/>
      <c r="L932" s="38"/>
      <c r="M932" s="237"/>
      <c r="N932" s="237"/>
      <c r="O932" s="238"/>
      <c r="P932" s="159"/>
      <c r="Q932" s="159"/>
      <c r="R932" s="38"/>
      <c r="S932" s="38"/>
      <c r="T932" s="38"/>
      <c r="U932" s="38"/>
      <c r="V932" s="38"/>
      <c r="W932" s="38"/>
      <c r="X932" s="38"/>
      <c r="Y932" s="38"/>
      <c r="Z932" s="38"/>
    </row>
    <row r="933" ht="12.75" customHeight="1">
      <c r="A933" s="38"/>
      <c r="B933" s="235"/>
      <c r="C933" s="236"/>
      <c r="D933" s="27"/>
      <c r="E933" s="38"/>
      <c r="F933" s="38"/>
      <c r="G933" s="38"/>
      <c r="H933" s="38"/>
      <c r="I933" s="38"/>
      <c r="J933" s="38"/>
      <c r="K933" s="38"/>
      <c r="L933" s="38"/>
      <c r="M933" s="237"/>
      <c r="N933" s="237"/>
      <c r="O933" s="238"/>
      <c r="P933" s="159"/>
      <c r="Q933" s="159"/>
      <c r="R933" s="38"/>
      <c r="S933" s="38"/>
      <c r="T933" s="38"/>
      <c r="U933" s="38"/>
      <c r="V933" s="38"/>
      <c r="W933" s="38"/>
      <c r="X933" s="38"/>
      <c r="Y933" s="38"/>
      <c r="Z933" s="38"/>
    </row>
    <row r="934" ht="12.75" customHeight="1">
      <c r="A934" s="38"/>
      <c r="B934" s="235"/>
      <c r="C934" s="236"/>
      <c r="D934" s="27"/>
      <c r="E934" s="38"/>
      <c r="F934" s="38"/>
      <c r="G934" s="38"/>
      <c r="H934" s="38"/>
      <c r="I934" s="38"/>
      <c r="J934" s="38"/>
      <c r="K934" s="38"/>
      <c r="L934" s="38"/>
      <c r="M934" s="237"/>
      <c r="N934" s="237"/>
      <c r="O934" s="238"/>
      <c r="P934" s="159"/>
      <c r="Q934" s="159"/>
      <c r="R934" s="38"/>
      <c r="S934" s="38"/>
      <c r="T934" s="38"/>
      <c r="U934" s="38"/>
      <c r="V934" s="38"/>
      <c r="W934" s="38"/>
      <c r="X934" s="38"/>
      <c r="Y934" s="38"/>
      <c r="Z934" s="38"/>
    </row>
    <row r="935" ht="12.75" customHeight="1">
      <c r="A935" s="38"/>
      <c r="B935" s="235"/>
      <c r="C935" s="236"/>
      <c r="D935" s="27"/>
      <c r="E935" s="38"/>
      <c r="F935" s="38"/>
      <c r="G935" s="38"/>
      <c r="H935" s="38"/>
      <c r="I935" s="38"/>
      <c r="J935" s="38"/>
      <c r="K935" s="38"/>
      <c r="L935" s="38"/>
      <c r="M935" s="237"/>
      <c r="N935" s="237"/>
      <c r="O935" s="238"/>
      <c r="P935" s="159"/>
      <c r="Q935" s="159"/>
      <c r="R935" s="38"/>
      <c r="S935" s="38"/>
      <c r="T935" s="38"/>
      <c r="U935" s="38"/>
      <c r="V935" s="38"/>
      <c r="W935" s="38"/>
      <c r="X935" s="38"/>
      <c r="Y935" s="38"/>
      <c r="Z935" s="38"/>
    </row>
    <row r="936" ht="12.75" customHeight="1">
      <c r="A936" s="38"/>
      <c r="B936" s="235"/>
      <c r="C936" s="236"/>
      <c r="D936" s="27"/>
      <c r="E936" s="38"/>
      <c r="F936" s="38"/>
      <c r="G936" s="38"/>
      <c r="H936" s="38"/>
      <c r="I936" s="38"/>
      <c r="J936" s="38"/>
      <c r="K936" s="38"/>
      <c r="L936" s="38"/>
      <c r="M936" s="237"/>
      <c r="N936" s="237"/>
      <c r="O936" s="238"/>
      <c r="P936" s="159"/>
      <c r="Q936" s="159"/>
      <c r="R936" s="38"/>
      <c r="S936" s="38"/>
      <c r="T936" s="38"/>
      <c r="U936" s="38"/>
      <c r="V936" s="38"/>
      <c r="W936" s="38"/>
      <c r="X936" s="38"/>
      <c r="Y936" s="38"/>
      <c r="Z936" s="38"/>
    </row>
    <row r="937" ht="12.75" customHeight="1">
      <c r="A937" s="38"/>
      <c r="B937" s="235"/>
      <c r="C937" s="236"/>
      <c r="D937" s="27"/>
      <c r="E937" s="38"/>
      <c r="F937" s="38"/>
      <c r="G937" s="38"/>
      <c r="H937" s="38"/>
      <c r="I937" s="38"/>
      <c r="J937" s="38"/>
      <c r="K937" s="38"/>
      <c r="L937" s="38"/>
      <c r="M937" s="237"/>
      <c r="N937" s="237"/>
      <c r="O937" s="238"/>
      <c r="P937" s="159"/>
      <c r="Q937" s="159"/>
      <c r="R937" s="38"/>
      <c r="S937" s="38"/>
      <c r="T937" s="38"/>
      <c r="U937" s="38"/>
      <c r="V937" s="38"/>
      <c r="W937" s="38"/>
      <c r="X937" s="38"/>
      <c r="Y937" s="38"/>
      <c r="Z937" s="38"/>
    </row>
    <row r="938" ht="12.75" customHeight="1">
      <c r="A938" s="38"/>
      <c r="B938" s="235"/>
      <c r="C938" s="236"/>
      <c r="D938" s="27"/>
      <c r="E938" s="38"/>
      <c r="F938" s="38"/>
      <c r="G938" s="38"/>
      <c r="H938" s="38"/>
      <c r="I938" s="38"/>
      <c r="J938" s="38"/>
      <c r="K938" s="38"/>
      <c r="L938" s="38"/>
      <c r="M938" s="237"/>
      <c r="N938" s="237"/>
      <c r="O938" s="238"/>
      <c r="P938" s="159"/>
      <c r="Q938" s="159"/>
      <c r="R938" s="38"/>
      <c r="S938" s="38"/>
      <c r="T938" s="38"/>
      <c r="U938" s="38"/>
      <c r="V938" s="38"/>
      <c r="W938" s="38"/>
      <c r="X938" s="38"/>
      <c r="Y938" s="38"/>
      <c r="Z938" s="38"/>
    </row>
    <row r="939" ht="12.75" customHeight="1">
      <c r="A939" s="38"/>
      <c r="B939" s="235"/>
      <c r="C939" s="236"/>
      <c r="D939" s="27"/>
      <c r="E939" s="38"/>
      <c r="F939" s="38"/>
      <c r="G939" s="38"/>
      <c r="H939" s="38"/>
      <c r="I939" s="38"/>
      <c r="J939" s="38"/>
      <c r="K939" s="38"/>
      <c r="L939" s="38"/>
      <c r="M939" s="237"/>
      <c r="N939" s="237"/>
      <c r="O939" s="238"/>
      <c r="P939" s="159"/>
      <c r="Q939" s="159"/>
      <c r="R939" s="38"/>
      <c r="S939" s="38"/>
      <c r="T939" s="38"/>
      <c r="U939" s="38"/>
      <c r="V939" s="38"/>
      <c r="W939" s="38"/>
      <c r="X939" s="38"/>
      <c r="Y939" s="38"/>
      <c r="Z939" s="38"/>
    </row>
    <row r="940" ht="12.75" customHeight="1">
      <c r="A940" s="38"/>
      <c r="B940" s="235"/>
      <c r="C940" s="236"/>
      <c r="D940" s="27"/>
      <c r="E940" s="38"/>
      <c r="F940" s="38"/>
      <c r="G940" s="38"/>
      <c r="H940" s="38"/>
      <c r="I940" s="38"/>
      <c r="J940" s="38"/>
      <c r="K940" s="38"/>
      <c r="L940" s="38"/>
      <c r="M940" s="237"/>
      <c r="N940" s="237"/>
      <c r="O940" s="238"/>
      <c r="P940" s="159"/>
      <c r="Q940" s="159"/>
      <c r="R940" s="38"/>
      <c r="S940" s="38"/>
      <c r="T940" s="38"/>
      <c r="U940" s="38"/>
      <c r="V940" s="38"/>
      <c r="W940" s="38"/>
      <c r="X940" s="38"/>
      <c r="Y940" s="38"/>
      <c r="Z940" s="38"/>
    </row>
    <row r="941" ht="12.75" customHeight="1">
      <c r="A941" s="38"/>
      <c r="B941" s="235"/>
      <c r="C941" s="236"/>
      <c r="D941" s="27"/>
      <c r="E941" s="38"/>
      <c r="F941" s="38"/>
      <c r="G941" s="38"/>
      <c r="H941" s="38"/>
      <c r="I941" s="38"/>
      <c r="J941" s="38"/>
      <c r="K941" s="38"/>
      <c r="L941" s="38"/>
      <c r="M941" s="237"/>
      <c r="N941" s="237"/>
      <c r="O941" s="238"/>
      <c r="P941" s="159"/>
      <c r="Q941" s="159"/>
      <c r="R941" s="38"/>
      <c r="S941" s="38"/>
      <c r="T941" s="38"/>
      <c r="U941" s="38"/>
      <c r="V941" s="38"/>
      <c r="W941" s="38"/>
      <c r="X941" s="38"/>
      <c r="Y941" s="38"/>
      <c r="Z941" s="38"/>
    </row>
    <row r="942" ht="12.75" customHeight="1">
      <c r="A942" s="38"/>
      <c r="B942" s="235"/>
      <c r="C942" s="236"/>
      <c r="D942" s="27"/>
      <c r="E942" s="38"/>
      <c r="F942" s="38"/>
      <c r="G942" s="38"/>
      <c r="H942" s="38"/>
      <c r="I942" s="38"/>
      <c r="J942" s="38"/>
      <c r="K942" s="38"/>
      <c r="L942" s="38"/>
      <c r="M942" s="237"/>
      <c r="N942" s="237"/>
      <c r="O942" s="238"/>
      <c r="P942" s="159"/>
      <c r="Q942" s="159"/>
      <c r="R942" s="38"/>
      <c r="S942" s="38"/>
      <c r="T942" s="38"/>
      <c r="U942" s="38"/>
      <c r="V942" s="38"/>
      <c r="W942" s="38"/>
      <c r="X942" s="38"/>
      <c r="Y942" s="38"/>
      <c r="Z942" s="38"/>
    </row>
    <row r="943" ht="12.75" customHeight="1">
      <c r="A943" s="38"/>
      <c r="B943" s="235"/>
      <c r="C943" s="236"/>
      <c r="D943" s="27"/>
      <c r="E943" s="38"/>
      <c r="F943" s="38"/>
      <c r="G943" s="38"/>
      <c r="H943" s="38"/>
      <c r="I943" s="38"/>
      <c r="J943" s="38"/>
      <c r="K943" s="38"/>
      <c r="L943" s="38"/>
      <c r="M943" s="237"/>
      <c r="N943" s="237"/>
      <c r="O943" s="238"/>
      <c r="P943" s="159"/>
      <c r="Q943" s="159"/>
      <c r="R943" s="38"/>
      <c r="S943" s="38"/>
      <c r="T943" s="38"/>
      <c r="U943" s="38"/>
      <c r="V943" s="38"/>
      <c r="W943" s="38"/>
      <c r="X943" s="38"/>
      <c r="Y943" s="38"/>
      <c r="Z943" s="38"/>
    </row>
    <row r="944" ht="12.75" customHeight="1">
      <c r="A944" s="38"/>
      <c r="B944" s="235"/>
      <c r="C944" s="236"/>
      <c r="D944" s="27"/>
      <c r="E944" s="38"/>
      <c r="F944" s="38"/>
      <c r="G944" s="38"/>
      <c r="H944" s="38"/>
      <c r="I944" s="38"/>
      <c r="J944" s="38"/>
      <c r="K944" s="38"/>
      <c r="L944" s="38"/>
      <c r="M944" s="237"/>
      <c r="N944" s="237"/>
      <c r="O944" s="238"/>
      <c r="P944" s="159"/>
      <c r="Q944" s="159"/>
      <c r="R944" s="38"/>
      <c r="S944" s="38"/>
      <c r="T944" s="38"/>
      <c r="U944" s="38"/>
      <c r="V944" s="38"/>
      <c r="W944" s="38"/>
      <c r="X944" s="38"/>
      <c r="Y944" s="38"/>
      <c r="Z944" s="38"/>
    </row>
    <row r="945" ht="12.75" customHeight="1">
      <c r="A945" s="38"/>
      <c r="B945" s="235"/>
      <c r="C945" s="236"/>
      <c r="D945" s="27"/>
      <c r="E945" s="38"/>
      <c r="F945" s="38"/>
      <c r="G945" s="38"/>
      <c r="H945" s="38"/>
      <c r="I945" s="38"/>
      <c r="J945" s="38"/>
      <c r="K945" s="38"/>
      <c r="L945" s="38"/>
      <c r="M945" s="237"/>
      <c r="N945" s="237"/>
      <c r="O945" s="238"/>
      <c r="P945" s="159"/>
      <c r="Q945" s="159"/>
      <c r="R945" s="38"/>
      <c r="S945" s="38"/>
      <c r="T945" s="38"/>
      <c r="U945" s="38"/>
      <c r="V945" s="38"/>
      <c r="W945" s="38"/>
      <c r="X945" s="38"/>
      <c r="Y945" s="38"/>
      <c r="Z945" s="38"/>
    </row>
    <row r="946" ht="12.75" customHeight="1">
      <c r="A946" s="38"/>
      <c r="B946" s="235"/>
      <c r="C946" s="236"/>
      <c r="D946" s="27"/>
      <c r="E946" s="38"/>
      <c r="F946" s="38"/>
      <c r="G946" s="38"/>
      <c r="H946" s="38"/>
      <c r="I946" s="38"/>
      <c r="J946" s="38"/>
      <c r="K946" s="38"/>
      <c r="L946" s="38"/>
      <c r="M946" s="237"/>
      <c r="N946" s="237"/>
      <c r="O946" s="238"/>
      <c r="P946" s="159"/>
      <c r="Q946" s="159"/>
      <c r="R946" s="38"/>
      <c r="S946" s="38"/>
      <c r="T946" s="38"/>
      <c r="U946" s="38"/>
      <c r="V946" s="38"/>
      <c r="W946" s="38"/>
      <c r="X946" s="38"/>
      <c r="Y946" s="38"/>
      <c r="Z946" s="38"/>
    </row>
    <row r="947" ht="12.75" customHeight="1">
      <c r="A947" s="38"/>
      <c r="B947" s="235"/>
      <c r="C947" s="236"/>
      <c r="D947" s="27"/>
      <c r="E947" s="38"/>
      <c r="F947" s="38"/>
      <c r="G947" s="38"/>
      <c r="H947" s="38"/>
      <c r="I947" s="38"/>
      <c r="J947" s="38"/>
      <c r="K947" s="38"/>
      <c r="L947" s="38"/>
      <c r="M947" s="237"/>
      <c r="N947" s="237"/>
      <c r="O947" s="238"/>
      <c r="P947" s="159"/>
      <c r="Q947" s="159"/>
      <c r="R947" s="38"/>
      <c r="S947" s="38"/>
      <c r="T947" s="38"/>
      <c r="U947" s="38"/>
      <c r="V947" s="38"/>
      <c r="W947" s="38"/>
      <c r="X947" s="38"/>
      <c r="Y947" s="38"/>
      <c r="Z947" s="38"/>
    </row>
    <row r="948" ht="12.75" customHeight="1">
      <c r="A948" s="38"/>
      <c r="B948" s="235"/>
      <c r="C948" s="236"/>
      <c r="D948" s="27"/>
      <c r="E948" s="38"/>
      <c r="F948" s="38"/>
      <c r="G948" s="38"/>
      <c r="H948" s="38"/>
      <c r="I948" s="38"/>
      <c r="J948" s="38"/>
      <c r="K948" s="38"/>
      <c r="L948" s="38"/>
      <c r="M948" s="237"/>
      <c r="N948" s="237"/>
      <c r="O948" s="238"/>
      <c r="P948" s="159"/>
      <c r="Q948" s="159"/>
      <c r="R948" s="38"/>
      <c r="S948" s="38"/>
      <c r="T948" s="38"/>
      <c r="U948" s="38"/>
      <c r="V948" s="38"/>
      <c r="W948" s="38"/>
      <c r="X948" s="38"/>
      <c r="Y948" s="38"/>
      <c r="Z948" s="38"/>
    </row>
    <row r="949" ht="12.75" customHeight="1">
      <c r="A949" s="38"/>
      <c r="B949" s="235"/>
      <c r="C949" s="236"/>
      <c r="D949" s="27"/>
      <c r="E949" s="38"/>
      <c r="F949" s="38"/>
      <c r="G949" s="38"/>
      <c r="H949" s="38"/>
      <c r="I949" s="38"/>
      <c r="J949" s="38"/>
      <c r="K949" s="38"/>
      <c r="L949" s="38"/>
      <c r="M949" s="237"/>
      <c r="N949" s="237"/>
      <c r="O949" s="238"/>
      <c r="P949" s="159"/>
      <c r="Q949" s="159"/>
      <c r="R949" s="38"/>
      <c r="S949" s="38"/>
      <c r="T949" s="38"/>
      <c r="U949" s="38"/>
      <c r="V949" s="38"/>
      <c r="W949" s="38"/>
      <c r="X949" s="38"/>
      <c r="Y949" s="38"/>
      <c r="Z949" s="38"/>
    </row>
    <row r="950" ht="12.75" customHeight="1">
      <c r="A950" s="38"/>
      <c r="B950" s="235"/>
      <c r="C950" s="236"/>
      <c r="D950" s="27"/>
      <c r="E950" s="38"/>
      <c r="F950" s="38"/>
      <c r="G950" s="38"/>
      <c r="H950" s="38"/>
      <c r="I950" s="38"/>
      <c r="J950" s="38"/>
      <c r="K950" s="38"/>
      <c r="L950" s="38"/>
      <c r="M950" s="237"/>
      <c r="N950" s="237"/>
      <c r="O950" s="238"/>
      <c r="P950" s="159"/>
      <c r="Q950" s="159"/>
      <c r="R950" s="38"/>
      <c r="S950" s="38"/>
      <c r="T950" s="38"/>
      <c r="U950" s="38"/>
      <c r="V950" s="38"/>
      <c r="W950" s="38"/>
      <c r="X950" s="38"/>
      <c r="Y950" s="38"/>
      <c r="Z950" s="38"/>
    </row>
    <row r="951" ht="12.75" customHeight="1">
      <c r="A951" s="38"/>
      <c r="B951" s="235"/>
      <c r="C951" s="236"/>
      <c r="D951" s="27"/>
      <c r="E951" s="38"/>
      <c r="F951" s="38"/>
      <c r="G951" s="38"/>
      <c r="H951" s="38"/>
      <c r="I951" s="38"/>
      <c r="J951" s="38"/>
      <c r="K951" s="38"/>
      <c r="L951" s="38"/>
      <c r="M951" s="237"/>
      <c r="N951" s="237"/>
      <c r="O951" s="238"/>
      <c r="P951" s="159"/>
      <c r="Q951" s="159"/>
      <c r="R951" s="38"/>
      <c r="S951" s="38"/>
      <c r="T951" s="38"/>
      <c r="U951" s="38"/>
      <c r="V951" s="38"/>
      <c r="W951" s="38"/>
      <c r="X951" s="38"/>
      <c r="Y951" s="38"/>
      <c r="Z951" s="38"/>
    </row>
    <row r="952" ht="12.75" customHeight="1">
      <c r="A952" s="38"/>
      <c r="B952" s="235"/>
      <c r="C952" s="236"/>
      <c r="D952" s="27"/>
      <c r="E952" s="38"/>
      <c r="F952" s="38"/>
      <c r="G952" s="38"/>
      <c r="H952" s="38"/>
      <c r="I952" s="38"/>
      <c r="J952" s="38"/>
      <c r="K952" s="38"/>
      <c r="L952" s="38"/>
      <c r="M952" s="237"/>
      <c r="N952" s="237"/>
      <c r="O952" s="238"/>
      <c r="P952" s="159"/>
      <c r="Q952" s="159"/>
      <c r="R952" s="38"/>
      <c r="S952" s="38"/>
      <c r="T952" s="38"/>
      <c r="U952" s="38"/>
      <c r="V952" s="38"/>
      <c r="W952" s="38"/>
      <c r="X952" s="38"/>
      <c r="Y952" s="38"/>
      <c r="Z952" s="38"/>
    </row>
    <row r="953" ht="12.75" customHeight="1">
      <c r="A953" s="38"/>
      <c r="B953" s="235"/>
      <c r="C953" s="236"/>
      <c r="D953" s="27"/>
      <c r="E953" s="38"/>
      <c r="F953" s="38"/>
      <c r="G953" s="38"/>
      <c r="H953" s="38"/>
      <c r="I953" s="38"/>
      <c r="J953" s="38"/>
      <c r="K953" s="38"/>
      <c r="L953" s="38"/>
      <c r="M953" s="237"/>
      <c r="N953" s="237"/>
      <c r="O953" s="238"/>
      <c r="P953" s="159"/>
      <c r="Q953" s="159"/>
      <c r="R953" s="38"/>
      <c r="S953" s="38"/>
      <c r="T953" s="38"/>
      <c r="U953" s="38"/>
      <c r="V953" s="38"/>
      <c r="W953" s="38"/>
      <c r="X953" s="38"/>
      <c r="Y953" s="38"/>
      <c r="Z953" s="38"/>
    </row>
    <row r="954" ht="12.75" customHeight="1">
      <c r="A954" s="38"/>
      <c r="B954" s="235"/>
      <c r="C954" s="236"/>
      <c r="D954" s="27"/>
      <c r="E954" s="38"/>
      <c r="F954" s="38"/>
      <c r="G954" s="38"/>
      <c r="H954" s="38"/>
      <c r="I954" s="38"/>
      <c r="J954" s="38"/>
      <c r="K954" s="38"/>
      <c r="L954" s="38"/>
      <c r="M954" s="237"/>
      <c r="N954" s="237"/>
      <c r="O954" s="238"/>
      <c r="P954" s="159"/>
      <c r="Q954" s="159"/>
      <c r="R954" s="38"/>
      <c r="S954" s="38"/>
      <c r="T954" s="38"/>
      <c r="U954" s="38"/>
      <c r="V954" s="38"/>
      <c r="W954" s="38"/>
      <c r="X954" s="38"/>
      <c r="Y954" s="38"/>
      <c r="Z954" s="38"/>
    </row>
    <row r="955" ht="12.75" customHeight="1">
      <c r="A955" s="38"/>
      <c r="B955" s="235"/>
      <c r="C955" s="236"/>
      <c r="D955" s="27"/>
      <c r="E955" s="38"/>
      <c r="F955" s="38"/>
      <c r="G955" s="38"/>
      <c r="H955" s="38"/>
      <c r="I955" s="38"/>
      <c r="J955" s="38"/>
      <c r="K955" s="38"/>
      <c r="L955" s="38"/>
      <c r="M955" s="237"/>
      <c r="N955" s="237"/>
      <c r="O955" s="238"/>
      <c r="P955" s="159"/>
      <c r="Q955" s="159"/>
      <c r="R955" s="38"/>
      <c r="S955" s="38"/>
      <c r="T955" s="38"/>
      <c r="U955" s="38"/>
      <c r="V955" s="38"/>
      <c r="W955" s="38"/>
      <c r="X955" s="38"/>
      <c r="Y955" s="38"/>
      <c r="Z955" s="38"/>
    </row>
    <row r="956" ht="12.75" customHeight="1">
      <c r="A956" s="38"/>
      <c r="B956" s="235"/>
      <c r="C956" s="236"/>
      <c r="D956" s="27"/>
      <c r="E956" s="38"/>
      <c r="F956" s="38"/>
      <c r="G956" s="38"/>
      <c r="H956" s="38"/>
      <c r="I956" s="38"/>
      <c r="J956" s="38"/>
      <c r="K956" s="38"/>
      <c r="L956" s="38"/>
      <c r="M956" s="237"/>
      <c r="N956" s="237"/>
      <c r="O956" s="238"/>
      <c r="P956" s="159"/>
      <c r="Q956" s="159"/>
      <c r="R956" s="38"/>
      <c r="S956" s="38"/>
      <c r="T956" s="38"/>
      <c r="U956" s="38"/>
      <c r="V956" s="38"/>
      <c r="W956" s="38"/>
      <c r="X956" s="38"/>
      <c r="Y956" s="38"/>
      <c r="Z956" s="38"/>
    </row>
    <row r="957" ht="12.75" customHeight="1">
      <c r="A957" s="38"/>
      <c r="B957" s="235"/>
      <c r="C957" s="236"/>
      <c r="D957" s="27"/>
      <c r="E957" s="38"/>
      <c r="F957" s="38"/>
      <c r="G957" s="38"/>
      <c r="H957" s="38"/>
      <c r="I957" s="38"/>
      <c r="J957" s="38"/>
      <c r="K957" s="38"/>
      <c r="L957" s="38"/>
      <c r="M957" s="237"/>
      <c r="N957" s="237"/>
      <c r="O957" s="238"/>
      <c r="P957" s="159"/>
      <c r="Q957" s="159"/>
      <c r="R957" s="38"/>
      <c r="S957" s="38"/>
      <c r="T957" s="38"/>
      <c r="U957" s="38"/>
      <c r="V957" s="38"/>
      <c r="W957" s="38"/>
      <c r="X957" s="38"/>
      <c r="Y957" s="38"/>
      <c r="Z957" s="38"/>
    </row>
    <row r="958" ht="12.75" customHeight="1">
      <c r="A958" s="38"/>
      <c r="B958" s="235"/>
      <c r="C958" s="236"/>
      <c r="D958" s="27"/>
      <c r="E958" s="38"/>
      <c r="F958" s="38"/>
      <c r="G958" s="38"/>
      <c r="H958" s="38"/>
      <c r="I958" s="38"/>
      <c r="J958" s="38"/>
      <c r="K958" s="38"/>
      <c r="L958" s="38"/>
      <c r="M958" s="237"/>
      <c r="N958" s="237"/>
      <c r="O958" s="238"/>
      <c r="P958" s="159"/>
      <c r="Q958" s="159"/>
      <c r="R958" s="38"/>
      <c r="S958" s="38"/>
      <c r="T958" s="38"/>
      <c r="U958" s="38"/>
      <c r="V958" s="38"/>
      <c r="W958" s="38"/>
      <c r="X958" s="38"/>
      <c r="Y958" s="38"/>
      <c r="Z958" s="38"/>
    </row>
    <row r="959" ht="12.75" customHeight="1">
      <c r="A959" s="38"/>
      <c r="B959" s="235"/>
      <c r="C959" s="236"/>
      <c r="D959" s="27"/>
      <c r="E959" s="38"/>
      <c r="F959" s="38"/>
      <c r="G959" s="38"/>
      <c r="H959" s="38"/>
      <c r="I959" s="38"/>
      <c r="J959" s="38"/>
      <c r="K959" s="38"/>
      <c r="L959" s="38"/>
      <c r="M959" s="237"/>
      <c r="N959" s="237"/>
      <c r="O959" s="238"/>
      <c r="P959" s="159"/>
      <c r="Q959" s="159"/>
      <c r="R959" s="38"/>
      <c r="S959" s="38"/>
      <c r="T959" s="38"/>
      <c r="U959" s="38"/>
      <c r="V959" s="38"/>
      <c r="W959" s="38"/>
      <c r="X959" s="38"/>
      <c r="Y959" s="38"/>
      <c r="Z959" s="38"/>
    </row>
    <row r="960" ht="12.75" customHeight="1">
      <c r="A960" s="38"/>
      <c r="B960" s="235"/>
      <c r="C960" s="236"/>
      <c r="D960" s="27"/>
      <c r="E960" s="38"/>
      <c r="F960" s="38"/>
      <c r="G960" s="38"/>
      <c r="H960" s="38"/>
      <c r="I960" s="38"/>
      <c r="J960" s="38"/>
      <c r="K960" s="38"/>
      <c r="L960" s="38"/>
      <c r="M960" s="237"/>
      <c r="N960" s="237"/>
      <c r="O960" s="238"/>
      <c r="P960" s="159"/>
      <c r="Q960" s="159"/>
      <c r="R960" s="38"/>
      <c r="S960" s="38"/>
      <c r="T960" s="38"/>
      <c r="U960" s="38"/>
      <c r="V960" s="38"/>
      <c r="W960" s="38"/>
      <c r="X960" s="38"/>
      <c r="Y960" s="38"/>
      <c r="Z960" s="38"/>
    </row>
    <row r="961" ht="12.75" customHeight="1">
      <c r="A961" s="38"/>
      <c r="B961" s="235"/>
      <c r="C961" s="236"/>
      <c r="D961" s="27"/>
      <c r="E961" s="38"/>
      <c r="F961" s="38"/>
      <c r="G961" s="38"/>
      <c r="H961" s="38"/>
      <c r="I961" s="38"/>
      <c r="J961" s="38"/>
      <c r="K961" s="38"/>
      <c r="L961" s="38"/>
      <c r="M961" s="237"/>
      <c r="N961" s="237"/>
      <c r="O961" s="238"/>
      <c r="P961" s="159"/>
      <c r="Q961" s="159"/>
      <c r="R961" s="38"/>
      <c r="S961" s="38"/>
      <c r="T961" s="38"/>
      <c r="U961" s="38"/>
      <c r="V961" s="38"/>
      <c r="W961" s="38"/>
      <c r="X961" s="38"/>
      <c r="Y961" s="38"/>
      <c r="Z961" s="38"/>
    </row>
    <row r="962" ht="12.75" customHeight="1">
      <c r="A962" s="38"/>
      <c r="B962" s="235"/>
      <c r="C962" s="236"/>
      <c r="D962" s="27"/>
      <c r="E962" s="38"/>
      <c r="F962" s="38"/>
      <c r="G962" s="38"/>
      <c r="H962" s="38"/>
      <c r="I962" s="38"/>
      <c r="J962" s="38"/>
      <c r="K962" s="38"/>
      <c r="L962" s="38"/>
      <c r="M962" s="237"/>
      <c r="N962" s="237"/>
      <c r="O962" s="238"/>
      <c r="P962" s="159"/>
      <c r="Q962" s="159"/>
      <c r="R962" s="38"/>
      <c r="S962" s="38"/>
      <c r="T962" s="38"/>
      <c r="U962" s="38"/>
      <c r="V962" s="38"/>
      <c r="W962" s="38"/>
      <c r="X962" s="38"/>
      <c r="Y962" s="38"/>
      <c r="Z962" s="38"/>
    </row>
    <row r="963" ht="12.75" customHeight="1">
      <c r="A963" s="38"/>
      <c r="B963" s="235"/>
      <c r="C963" s="236"/>
      <c r="D963" s="27"/>
      <c r="E963" s="38"/>
      <c r="F963" s="38"/>
      <c r="G963" s="38"/>
      <c r="H963" s="38"/>
      <c r="I963" s="38"/>
      <c r="J963" s="38"/>
      <c r="K963" s="38"/>
      <c r="L963" s="38"/>
      <c r="M963" s="237"/>
      <c r="N963" s="237"/>
      <c r="O963" s="238"/>
      <c r="P963" s="159"/>
      <c r="Q963" s="159"/>
      <c r="R963" s="38"/>
      <c r="S963" s="38"/>
      <c r="T963" s="38"/>
      <c r="U963" s="38"/>
      <c r="V963" s="38"/>
      <c r="W963" s="38"/>
      <c r="X963" s="38"/>
      <c r="Y963" s="38"/>
      <c r="Z963" s="38"/>
    </row>
    <row r="964" ht="12.75" customHeight="1">
      <c r="A964" s="38"/>
      <c r="B964" s="235"/>
      <c r="C964" s="236"/>
      <c r="D964" s="27"/>
      <c r="E964" s="38"/>
      <c r="F964" s="38"/>
      <c r="G964" s="38"/>
      <c r="H964" s="38"/>
      <c r="I964" s="38"/>
      <c r="J964" s="38"/>
      <c r="K964" s="38"/>
      <c r="L964" s="38"/>
      <c r="M964" s="237"/>
      <c r="N964" s="237"/>
      <c r="O964" s="238"/>
      <c r="P964" s="159"/>
      <c r="Q964" s="159"/>
      <c r="R964" s="38"/>
      <c r="S964" s="38"/>
      <c r="T964" s="38"/>
      <c r="U964" s="38"/>
      <c r="V964" s="38"/>
      <c r="W964" s="38"/>
      <c r="X964" s="38"/>
      <c r="Y964" s="38"/>
      <c r="Z964" s="38"/>
    </row>
    <row r="965" ht="12.75" customHeight="1">
      <c r="A965" s="38"/>
      <c r="B965" s="235"/>
      <c r="C965" s="236"/>
      <c r="D965" s="27"/>
      <c r="E965" s="38"/>
      <c r="F965" s="38"/>
      <c r="G965" s="38"/>
      <c r="H965" s="38"/>
      <c r="I965" s="38"/>
      <c r="J965" s="38"/>
      <c r="K965" s="38"/>
      <c r="L965" s="38"/>
      <c r="M965" s="237"/>
      <c r="N965" s="237"/>
      <c r="O965" s="238"/>
      <c r="P965" s="159"/>
      <c r="Q965" s="159"/>
      <c r="R965" s="38"/>
      <c r="S965" s="38"/>
      <c r="T965" s="38"/>
      <c r="U965" s="38"/>
      <c r="V965" s="38"/>
      <c r="W965" s="38"/>
      <c r="X965" s="38"/>
      <c r="Y965" s="38"/>
      <c r="Z965" s="38"/>
    </row>
    <row r="966" ht="12.75" customHeight="1">
      <c r="A966" s="38"/>
      <c r="B966" s="235"/>
      <c r="C966" s="236"/>
      <c r="D966" s="27"/>
      <c r="E966" s="38"/>
      <c r="F966" s="38"/>
      <c r="G966" s="38"/>
      <c r="H966" s="38"/>
      <c r="I966" s="38"/>
      <c r="J966" s="38"/>
      <c r="K966" s="38"/>
      <c r="L966" s="38"/>
      <c r="M966" s="237"/>
      <c r="N966" s="237"/>
      <c r="O966" s="238"/>
      <c r="P966" s="159"/>
      <c r="Q966" s="159"/>
      <c r="R966" s="38"/>
      <c r="S966" s="38"/>
      <c r="T966" s="38"/>
      <c r="U966" s="38"/>
      <c r="V966" s="38"/>
      <c r="W966" s="38"/>
      <c r="X966" s="38"/>
      <c r="Y966" s="38"/>
      <c r="Z966" s="38"/>
    </row>
    <row r="967" ht="12.75" customHeight="1">
      <c r="A967" s="38"/>
      <c r="B967" s="235"/>
      <c r="C967" s="236"/>
      <c r="D967" s="27"/>
      <c r="E967" s="38"/>
      <c r="F967" s="38"/>
      <c r="G967" s="38"/>
      <c r="H967" s="38"/>
      <c r="I967" s="38"/>
      <c r="J967" s="38"/>
      <c r="K967" s="38"/>
      <c r="L967" s="38"/>
      <c r="M967" s="237"/>
      <c r="N967" s="237"/>
      <c r="O967" s="238"/>
      <c r="P967" s="159"/>
      <c r="Q967" s="159"/>
      <c r="R967" s="38"/>
      <c r="S967" s="38"/>
      <c r="T967" s="38"/>
      <c r="U967" s="38"/>
      <c r="V967" s="38"/>
      <c r="W967" s="38"/>
      <c r="X967" s="38"/>
      <c r="Y967" s="38"/>
      <c r="Z967" s="38"/>
    </row>
    <row r="968" ht="12.75" customHeight="1">
      <c r="A968" s="38"/>
      <c r="B968" s="235"/>
      <c r="C968" s="236"/>
      <c r="D968" s="27"/>
      <c r="E968" s="38"/>
      <c r="F968" s="38"/>
      <c r="G968" s="38"/>
      <c r="H968" s="38"/>
      <c r="I968" s="38"/>
      <c r="J968" s="38"/>
      <c r="K968" s="38"/>
      <c r="L968" s="38"/>
      <c r="M968" s="237"/>
      <c r="N968" s="237"/>
      <c r="O968" s="238"/>
      <c r="P968" s="159"/>
      <c r="Q968" s="159"/>
      <c r="R968" s="38"/>
      <c r="S968" s="38"/>
      <c r="T968" s="38"/>
      <c r="U968" s="38"/>
      <c r="V968" s="38"/>
      <c r="W968" s="38"/>
      <c r="X968" s="38"/>
      <c r="Y968" s="38"/>
      <c r="Z968" s="38"/>
    </row>
    <row r="969" ht="12.75" customHeight="1">
      <c r="A969" s="38"/>
      <c r="B969" s="235"/>
      <c r="C969" s="236"/>
      <c r="D969" s="27"/>
      <c r="E969" s="38"/>
      <c r="F969" s="38"/>
      <c r="G969" s="38"/>
      <c r="H969" s="38"/>
      <c r="I969" s="38"/>
      <c r="J969" s="38"/>
      <c r="K969" s="38"/>
      <c r="L969" s="38"/>
      <c r="M969" s="237"/>
      <c r="N969" s="237"/>
      <c r="O969" s="238"/>
      <c r="P969" s="159"/>
      <c r="Q969" s="159"/>
      <c r="R969" s="38"/>
      <c r="S969" s="38"/>
      <c r="T969" s="38"/>
      <c r="U969" s="38"/>
      <c r="V969" s="38"/>
      <c r="W969" s="38"/>
      <c r="X969" s="38"/>
      <c r="Y969" s="38"/>
      <c r="Z969" s="38"/>
    </row>
    <row r="970" ht="12.75" customHeight="1">
      <c r="A970" s="38"/>
      <c r="B970" s="235"/>
      <c r="C970" s="236"/>
      <c r="D970" s="27"/>
      <c r="E970" s="38"/>
      <c r="F970" s="38"/>
      <c r="G970" s="38"/>
      <c r="H970" s="38"/>
      <c r="I970" s="38"/>
      <c r="J970" s="38"/>
      <c r="K970" s="38"/>
      <c r="L970" s="38"/>
      <c r="M970" s="237"/>
      <c r="N970" s="237"/>
      <c r="O970" s="238"/>
      <c r="P970" s="159"/>
      <c r="Q970" s="159"/>
      <c r="R970" s="38"/>
      <c r="S970" s="38"/>
      <c r="T970" s="38"/>
      <c r="U970" s="38"/>
      <c r="V970" s="38"/>
      <c r="W970" s="38"/>
      <c r="X970" s="38"/>
      <c r="Y970" s="38"/>
      <c r="Z970" s="38"/>
    </row>
    <row r="971" ht="12.75" customHeight="1">
      <c r="A971" s="38"/>
      <c r="B971" s="235"/>
      <c r="C971" s="236"/>
      <c r="D971" s="27"/>
      <c r="E971" s="38"/>
      <c r="F971" s="38"/>
      <c r="G971" s="38"/>
      <c r="H971" s="38"/>
      <c r="I971" s="38"/>
      <c r="J971" s="38"/>
      <c r="K971" s="38"/>
      <c r="L971" s="38"/>
      <c r="M971" s="237"/>
      <c r="N971" s="237"/>
      <c r="O971" s="238"/>
      <c r="P971" s="159"/>
      <c r="Q971" s="159"/>
      <c r="R971" s="38"/>
      <c r="S971" s="38"/>
      <c r="T971" s="38"/>
      <c r="U971" s="38"/>
      <c r="V971" s="38"/>
      <c r="W971" s="38"/>
      <c r="X971" s="38"/>
      <c r="Y971" s="38"/>
      <c r="Z971" s="38"/>
    </row>
    <row r="972" ht="12.75" customHeight="1">
      <c r="A972" s="38"/>
      <c r="B972" s="235"/>
      <c r="C972" s="236"/>
      <c r="D972" s="27"/>
      <c r="E972" s="38"/>
      <c r="F972" s="38"/>
      <c r="G972" s="38"/>
      <c r="H972" s="38"/>
      <c r="I972" s="38"/>
      <c r="J972" s="38"/>
      <c r="K972" s="38"/>
      <c r="L972" s="38"/>
      <c r="M972" s="237"/>
      <c r="N972" s="237"/>
      <c r="O972" s="238"/>
      <c r="P972" s="159"/>
      <c r="Q972" s="159"/>
      <c r="R972" s="38"/>
      <c r="S972" s="38"/>
      <c r="T972" s="38"/>
      <c r="U972" s="38"/>
      <c r="V972" s="38"/>
      <c r="W972" s="38"/>
      <c r="X972" s="38"/>
      <c r="Y972" s="38"/>
      <c r="Z972" s="38"/>
    </row>
    <row r="973" ht="12.75" customHeight="1">
      <c r="A973" s="38"/>
      <c r="B973" s="235"/>
      <c r="C973" s="236"/>
      <c r="D973" s="27"/>
      <c r="E973" s="38"/>
      <c r="F973" s="38"/>
      <c r="G973" s="38"/>
      <c r="H973" s="38"/>
      <c r="I973" s="38"/>
      <c r="J973" s="38"/>
      <c r="K973" s="38"/>
      <c r="L973" s="38"/>
      <c r="M973" s="237"/>
      <c r="N973" s="237"/>
      <c r="O973" s="238"/>
      <c r="P973" s="159"/>
      <c r="Q973" s="159"/>
      <c r="R973" s="38"/>
      <c r="S973" s="38"/>
      <c r="T973" s="38"/>
      <c r="U973" s="38"/>
      <c r="V973" s="38"/>
      <c r="W973" s="38"/>
      <c r="X973" s="38"/>
      <c r="Y973" s="38"/>
      <c r="Z973" s="38"/>
    </row>
    <row r="974" ht="12.75" customHeight="1">
      <c r="A974" s="38"/>
      <c r="B974" s="235"/>
      <c r="C974" s="236"/>
      <c r="D974" s="27"/>
      <c r="E974" s="38"/>
      <c r="F974" s="38"/>
      <c r="G974" s="38"/>
      <c r="H974" s="38"/>
      <c r="I974" s="38"/>
      <c r="J974" s="38"/>
      <c r="K974" s="38"/>
      <c r="L974" s="38"/>
      <c r="M974" s="237"/>
      <c r="N974" s="237"/>
      <c r="O974" s="238"/>
      <c r="P974" s="159"/>
      <c r="Q974" s="159"/>
      <c r="R974" s="38"/>
      <c r="S974" s="38"/>
      <c r="T974" s="38"/>
      <c r="U974" s="38"/>
      <c r="V974" s="38"/>
      <c r="W974" s="38"/>
      <c r="X974" s="38"/>
      <c r="Y974" s="38"/>
      <c r="Z974" s="38"/>
    </row>
    <row r="975" ht="12.75" customHeight="1">
      <c r="A975" s="38"/>
      <c r="B975" s="235"/>
      <c r="C975" s="236"/>
      <c r="D975" s="27"/>
      <c r="E975" s="38"/>
      <c r="F975" s="38"/>
      <c r="G975" s="38"/>
      <c r="H975" s="38"/>
      <c r="I975" s="38"/>
      <c r="J975" s="38"/>
      <c r="K975" s="38"/>
      <c r="L975" s="38"/>
      <c r="M975" s="237"/>
      <c r="N975" s="237"/>
      <c r="O975" s="238"/>
      <c r="P975" s="159"/>
      <c r="Q975" s="159"/>
      <c r="R975" s="38"/>
      <c r="S975" s="38"/>
      <c r="T975" s="38"/>
      <c r="U975" s="38"/>
      <c r="V975" s="38"/>
      <c r="W975" s="38"/>
      <c r="X975" s="38"/>
      <c r="Y975" s="38"/>
      <c r="Z975" s="38"/>
    </row>
    <row r="976" ht="12.75" customHeight="1">
      <c r="A976" s="38"/>
      <c r="B976" s="235"/>
      <c r="C976" s="236"/>
      <c r="D976" s="27"/>
      <c r="E976" s="38"/>
      <c r="F976" s="38"/>
      <c r="G976" s="38"/>
      <c r="H976" s="38"/>
      <c r="I976" s="38"/>
      <c r="J976" s="38"/>
      <c r="K976" s="38"/>
      <c r="L976" s="38"/>
      <c r="M976" s="237"/>
      <c r="N976" s="237"/>
      <c r="O976" s="238"/>
      <c r="P976" s="159"/>
      <c r="Q976" s="159"/>
      <c r="R976" s="38"/>
      <c r="S976" s="38"/>
      <c r="T976" s="38"/>
      <c r="U976" s="38"/>
      <c r="V976" s="38"/>
      <c r="W976" s="38"/>
      <c r="X976" s="38"/>
      <c r="Y976" s="38"/>
      <c r="Z976" s="38"/>
    </row>
    <row r="977" ht="12.75" customHeight="1">
      <c r="A977" s="38"/>
      <c r="B977" s="235"/>
      <c r="C977" s="236"/>
      <c r="D977" s="27"/>
      <c r="E977" s="38"/>
      <c r="F977" s="38"/>
      <c r="G977" s="38"/>
      <c r="H977" s="38"/>
      <c r="I977" s="38"/>
      <c r="J977" s="38"/>
      <c r="K977" s="38"/>
      <c r="L977" s="38"/>
      <c r="M977" s="237"/>
      <c r="N977" s="237"/>
      <c r="O977" s="238"/>
      <c r="P977" s="159"/>
      <c r="Q977" s="159"/>
      <c r="R977" s="38"/>
      <c r="S977" s="38"/>
      <c r="T977" s="38"/>
      <c r="U977" s="38"/>
      <c r="V977" s="38"/>
      <c r="W977" s="38"/>
      <c r="X977" s="38"/>
      <c r="Y977" s="38"/>
      <c r="Z977" s="38"/>
    </row>
    <row r="978" ht="12.75" customHeight="1">
      <c r="A978" s="38"/>
      <c r="B978" s="235"/>
      <c r="C978" s="236"/>
      <c r="D978" s="27"/>
      <c r="E978" s="38"/>
      <c r="F978" s="38"/>
      <c r="G978" s="38"/>
      <c r="H978" s="38"/>
      <c r="I978" s="38"/>
      <c r="J978" s="38"/>
      <c r="K978" s="38"/>
      <c r="L978" s="38"/>
      <c r="M978" s="237"/>
      <c r="N978" s="237"/>
      <c r="O978" s="238"/>
      <c r="P978" s="159"/>
      <c r="Q978" s="159"/>
      <c r="R978" s="38"/>
      <c r="S978" s="38"/>
      <c r="T978" s="38"/>
      <c r="U978" s="38"/>
      <c r="V978" s="38"/>
      <c r="W978" s="38"/>
      <c r="X978" s="38"/>
      <c r="Y978" s="38"/>
      <c r="Z978" s="38"/>
    </row>
    <row r="979" ht="12.75" customHeight="1">
      <c r="A979" s="38"/>
      <c r="B979" s="235"/>
      <c r="C979" s="236"/>
      <c r="D979" s="27"/>
      <c r="E979" s="38"/>
      <c r="F979" s="38"/>
      <c r="G979" s="38"/>
      <c r="H979" s="38"/>
      <c r="I979" s="38"/>
      <c r="J979" s="38"/>
      <c r="K979" s="38"/>
      <c r="L979" s="38"/>
      <c r="M979" s="237"/>
      <c r="N979" s="237"/>
      <c r="O979" s="238"/>
      <c r="P979" s="159"/>
      <c r="Q979" s="159"/>
      <c r="R979" s="38"/>
      <c r="S979" s="38"/>
      <c r="T979" s="38"/>
      <c r="U979" s="38"/>
      <c r="V979" s="38"/>
      <c r="W979" s="38"/>
      <c r="X979" s="38"/>
      <c r="Y979" s="38"/>
      <c r="Z979" s="38"/>
    </row>
    <row r="980" ht="12.75" customHeight="1">
      <c r="A980" s="38"/>
      <c r="B980" s="235"/>
      <c r="C980" s="236"/>
      <c r="D980" s="27"/>
      <c r="E980" s="38"/>
      <c r="F980" s="38"/>
      <c r="G980" s="38"/>
      <c r="H980" s="38"/>
      <c r="I980" s="38"/>
      <c r="J980" s="38"/>
      <c r="K980" s="38"/>
      <c r="L980" s="38"/>
      <c r="M980" s="237"/>
      <c r="N980" s="237"/>
      <c r="O980" s="238"/>
      <c r="P980" s="159"/>
      <c r="Q980" s="159"/>
      <c r="R980" s="38"/>
      <c r="S980" s="38"/>
      <c r="T980" s="38"/>
      <c r="U980" s="38"/>
      <c r="V980" s="38"/>
      <c r="W980" s="38"/>
      <c r="X980" s="38"/>
      <c r="Y980" s="38"/>
      <c r="Z980" s="38"/>
    </row>
    <row r="981" ht="12.75" customHeight="1">
      <c r="A981" s="38"/>
      <c r="B981" s="235"/>
      <c r="C981" s="236"/>
      <c r="D981" s="27"/>
      <c r="E981" s="38"/>
      <c r="F981" s="38"/>
      <c r="G981" s="38"/>
      <c r="H981" s="38"/>
      <c r="I981" s="38"/>
      <c r="J981" s="38"/>
      <c r="K981" s="38"/>
      <c r="L981" s="38"/>
      <c r="M981" s="237"/>
      <c r="N981" s="237"/>
      <c r="O981" s="238"/>
      <c r="P981" s="159"/>
      <c r="Q981" s="159"/>
      <c r="R981" s="38"/>
      <c r="S981" s="38"/>
      <c r="T981" s="38"/>
      <c r="U981" s="38"/>
      <c r="V981" s="38"/>
      <c r="W981" s="38"/>
      <c r="X981" s="38"/>
      <c r="Y981" s="38"/>
      <c r="Z981" s="38"/>
    </row>
    <row r="982" ht="12.75" customHeight="1">
      <c r="A982" s="38"/>
      <c r="B982" s="235"/>
      <c r="C982" s="236"/>
      <c r="D982" s="27"/>
      <c r="E982" s="38"/>
      <c r="F982" s="38"/>
      <c r="G982" s="38"/>
      <c r="H982" s="38"/>
      <c r="I982" s="38"/>
      <c r="J982" s="38"/>
      <c r="K982" s="38"/>
      <c r="L982" s="38"/>
      <c r="M982" s="237"/>
      <c r="N982" s="237"/>
      <c r="O982" s="238"/>
      <c r="P982" s="159"/>
      <c r="Q982" s="159"/>
      <c r="R982" s="38"/>
      <c r="S982" s="38"/>
      <c r="T982" s="38"/>
      <c r="U982" s="38"/>
      <c r="V982" s="38"/>
      <c r="W982" s="38"/>
      <c r="X982" s="38"/>
      <c r="Y982" s="38"/>
      <c r="Z982" s="38"/>
    </row>
    <row r="983" ht="12.75" customHeight="1">
      <c r="A983" s="38"/>
      <c r="B983" s="235"/>
      <c r="C983" s="236"/>
      <c r="D983" s="27"/>
      <c r="E983" s="38"/>
      <c r="F983" s="38"/>
      <c r="G983" s="38"/>
      <c r="H983" s="38"/>
      <c r="I983" s="38"/>
      <c r="J983" s="38"/>
      <c r="K983" s="38"/>
      <c r="L983" s="38"/>
      <c r="M983" s="237"/>
      <c r="N983" s="237"/>
      <c r="O983" s="238"/>
      <c r="P983" s="159"/>
      <c r="Q983" s="159"/>
      <c r="R983" s="38"/>
      <c r="S983" s="38"/>
      <c r="T983" s="38"/>
      <c r="U983" s="38"/>
      <c r="V983" s="38"/>
      <c r="W983" s="38"/>
      <c r="X983" s="38"/>
      <c r="Y983" s="38"/>
      <c r="Z983" s="38"/>
    </row>
    <row r="984" ht="12.75" customHeight="1">
      <c r="A984" s="38"/>
      <c r="B984" s="235"/>
      <c r="C984" s="236"/>
      <c r="D984" s="27"/>
      <c r="E984" s="38"/>
      <c r="F984" s="38"/>
      <c r="G984" s="38"/>
      <c r="H984" s="38"/>
      <c r="I984" s="38"/>
      <c r="J984" s="38"/>
      <c r="K984" s="38"/>
      <c r="L984" s="38"/>
      <c r="M984" s="237"/>
      <c r="N984" s="237"/>
      <c r="O984" s="238"/>
      <c r="P984" s="159"/>
      <c r="Q984" s="159"/>
      <c r="R984" s="38"/>
      <c r="S984" s="38"/>
      <c r="T984" s="38"/>
      <c r="U984" s="38"/>
      <c r="V984" s="38"/>
      <c r="W984" s="38"/>
      <c r="X984" s="38"/>
      <c r="Y984" s="38"/>
      <c r="Z984" s="38"/>
    </row>
    <row r="985" ht="12.75" customHeight="1">
      <c r="A985" s="38"/>
      <c r="B985" s="235"/>
      <c r="C985" s="236"/>
      <c r="D985" s="27"/>
      <c r="E985" s="38"/>
      <c r="F985" s="38"/>
      <c r="G985" s="38"/>
      <c r="H985" s="38"/>
      <c r="I985" s="38"/>
      <c r="J985" s="38"/>
      <c r="K985" s="38"/>
      <c r="L985" s="38"/>
      <c r="M985" s="237"/>
      <c r="N985" s="237"/>
      <c r="O985" s="238"/>
      <c r="P985" s="159"/>
      <c r="Q985" s="159"/>
      <c r="R985" s="38"/>
      <c r="S985" s="38"/>
      <c r="T985" s="38"/>
      <c r="U985" s="38"/>
      <c r="V985" s="38"/>
      <c r="W985" s="38"/>
      <c r="X985" s="38"/>
      <c r="Y985" s="38"/>
      <c r="Z985" s="38"/>
    </row>
    <row r="986" ht="12.75" customHeight="1">
      <c r="A986" s="38"/>
      <c r="B986" s="235"/>
      <c r="C986" s="236"/>
      <c r="D986" s="27"/>
      <c r="E986" s="38"/>
      <c r="F986" s="38"/>
      <c r="G986" s="38"/>
      <c r="H986" s="38"/>
      <c r="I986" s="38"/>
      <c r="J986" s="38"/>
      <c r="K986" s="38"/>
      <c r="L986" s="38"/>
      <c r="M986" s="237"/>
      <c r="N986" s="237"/>
      <c r="O986" s="238"/>
      <c r="P986" s="159"/>
      <c r="Q986" s="159"/>
      <c r="R986" s="38"/>
      <c r="S986" s="38"/>
      <c r="T986" s="38"/>
      <c r="U986" s="38"/>
      <c r="V986" s="38"/>
      <c r="W986" s="38"/>
      <c r="X986" s="38"/>
      <c r="Y986" s="38"/>
      <c r="Z986" s="38"/>
    </row>
    <row r="987" ht="12.75" customHeight="1">
      <c r="A987" s="38"/>
      <c r="B987" s="235"/>
      <c r="C987" s="236"/>
      <c r="D987" s="27"/>
      <c r="E987" s="38"/>
      <c r="F987" s="38"/>
      <c r="G987" s="38"/>
      <c r="H987" s="38"/>
      <c r="I987" s="38"/>
      <c r="J987" s="38"/>
      <c r="K987" s="38"/>
      <c r="L987" s="38"/>
      <c r="M987" s="237"/>
      <c r="N987" s="237"/>
      <c r="O987" s="238"/>
      <c r="P987" s="159"/>
      <c r="Q987" s="159"/>
      <c r="R987" s="38"/>
      <c r="S987" s="38"/>
      <c r="T987" s="38"/>
      <c r="U987" s="38"/>
      <c r="V987" s="38"/>
      <c r="W987" s="38"/>
      <c r="X987" s="38"/>
      <c r="Y987" s="38"/>
      <c r="Z987" s="38"/>
    </row>
    <row r="988" ht="12.75" customHeight="1">
      <c r="A988" s="38"/>
      <c r="B988" s="235"/>
      <c r="C988" s="236"/>
      <c r="D988" s="27"/>
      <c r="E988" s="38"/>
      <c r="F988" s="38"/>
      <c r="G988" s="38"/>
      <c r="H988" s="38"/>
      <c r="I988" s="38"/>
      <c r="J988" s="38"/>
      <c r="K988" s="38"/>
      <c r="L988" s="38"/>
      <c r="M988" s="237"/>
      <c r="N988" s="237"/>
      <c r="O988" s="238"/>
      <c r="P988" s="159"/>
      <c r="Q988" s="159"/>
      <c r="R988" s="38"/>
      <c r="S988" s="38"/>
      <c r="T988" s="38"/>
      <c r="U988" s="38"/>
      <c r="V988" s="38"/>
      <c r="W988" s="38"/>
      <c r="X988" s="38"/>
      <c r="Y988" s="38"/>
      <c r="Z988" s="38"/>
    </row>
    <row r="989" ht="12.75" customHeight="1">
      <c r="A989" s="38"/>
      <c r="B989" s="235"/>
      <c r="C989" s="236"/>
      <c r="D989" s="27"/>
      <c r="E989" s="38"/>
      <c r="F989" s="38"/>
      <c r="G989" s="38"/>
      <c r="H989" s="38"/>
      <c r="I989" s="38"/>
      <c r="J989" s="38"/>
      <c r="K989" s="38"/>
      <c r="L989" s="38"/>
      <c r="M989" s="237"/>
      <c r="N989" s="237"/>
      <c r="O989" s="238"/>
      <c r="P989" s="159"/>
      <c r="Q989" s="159"/>
      <c r="R989" s="38"/>
      <c r="S989" s="38"/>
      <c r="T989" s="38"/>
      <c r="U989" s="38"/>
      <c r="V989" s="38"/>
      <c r="W989" s="38"/>
      <c r="X989" s="38"/>
      <c r="Y989" s="38"/>
      <c r="Z989" s="38"/>
    </row>
    <row r="990" ht="12.75" customHeight="1">
      <c r="A990" s="38"/>
      <c r="B990" s="235"/>
      <c r="C990" s="236"/>
      <c r="D990" s="27"/>
      <c r="E990" s="38"/>
      <c r="F990" s="38"/>
      <c r="G990" s="38"/>
      <c r="H990" s="38"/>
      <c r="I990" s="38"/>
      <c r="J990" s="38"/>
      <c r="K990" s="38"/>
      <c r="L990" s="38"/>
      <c r="M990" s="237"/>
      <c r="N990" s="237"/>
      <c r="O990" s="238"/>
      <c r="P990" s="159"/>
      <c r="Q990" s="159"/>
      <c r="R990" s="38"/>
      <c r="S990" s="38"/>
      <c r="T990" s="38"/>
      <c r="U990" s="38"/>
      <c r="V990" s="38"/>
      <c r="W990" s="38"/>
      <c r="X990" s="38"/>
      <c r="Y990" s="38"/>
      <c r="Z990" s="38"/>
    </row>
    <row r="991" ht="12.75" customHeight="1">
      <c r="A991" s="38"/>
      <c r="B991" s="235"/>
      <c r="C991" s="236"/>
      <c r="D991" s="27"/>
      <c r="E991" s="38"/>
      <c r="F991" s="38"/>
      <c r="G991" s="38"/>
      <c r="H991" s="38"/>
      <c r="I991" s="38"/>
      <c r="J991" s="38"/>
      <c r="K991" s="38"/>
      <c r="L991" s="38"/>
      <c r="M991" s="237"/>
      <c r="N991" s="237"/>
      <c r="O991" s="238"/>
      <c r="P991" s="159"/>
      <c r="Q991" s="159"/>
      <c r="R991" s="38"/>
      <c r="S991" s="38"/>
      <c r="T991" s="38"/>
      <c r="U991" s="38"/>
      <c r="V991" s="38"/>
      <c r="W991" s="38"/>
      <c r="X991" s="38"/>
      <c r="Y991" s="38"/>
      <c r="Z991" s="38"/>
    </row>
    <row r="992" ht="12.75" customHeight="1">
      <c r="A992" s="38"/>
      <c r="B992" s="235"/>
      <c r="C992" s="236"/>
      <c r="D992" s="27"/>
      <c r="E992" s="38"/>
      <c r="F992" s="38"/>
      <c r="G992" s="38"/>
      <c r="H992" s="38"/>
      <c r="I992" s="38"/>
      <c r="J992" s="38"/>
      <c r="K992" s="38"/>
      <c r="L992" s="38"/>
      <c r="M992" s="237"/>
      <c r="N992" s="237"/>
      <c r="O992" s="238"/>
      <c r="P992" s="159"/>
      <c r="Q992" s="159"/>
      <c r="R992" s="38"/>
      <c r="S992" s="38"/>
      <c r="T992" s="38"/>
      <c r="U992" s="38"/>
      <c r="V992" s="38"/>
      <c r="W992" s="38"/>
      <c r="X992" s="38"/>
      <c r="Y992" s="38"/>
      <c r="Z992" s="38"/>
    </row>
    <row r="993" ht="12.75" customHeight="1">
      <c r="A993" s="38"/>
      <c r="B993" s="235"/>
      <c r="C993" s="236"/>
      <c r="D993" s="27"/>
      <c r="E993" s="38"/>
      <c r="F993" s="38"/>
      <c r="G993" s="38"/>
      <c r="H993" s="38"/>
      <c r="I993" s="38"/>
      <c r="J993" s="38"/>
      <c r="K993" s="38"/>
      <c r="L993" s="38"/>
      <c r="M993" s="237"/>
      <c r="N993" s="237"/>
      <c r="O993" s="238"/>
      <c r="P993" s="159"/>
      <c r="Q993" s="159"/>
      <c r="R993" s="38"/>
      <c r="S993" s="38"/>
      <c r="T993" s="38"/>
      <c r="U993" s="38"/>
      <c r="V993" s="38"/>
      <c r="W993" s="38"/>
      <c r="X993" s="38"/>
      <c r="Y993" s="38"/>
      <c r="Z993" s="38"/>
    </row>
    <row r="994" ht="12.75" customHeight="1">
      <c r="A994" s="38"/>
      <c r="B994" s="235"/>
      <c r="C994" s="236"/>
      <c r="D994" s="27"/>
      <c r="E994" s="38"/>
      <c r="F994" s="38"/>
      <c r="G994" s="38"/>
      <c r="H994" s="38"/>
      <c r="I994" s="38"/>
      <c r="J994" s="38"/>
      <c r="K994" s="38"/>
      <c r="L994" s="38"/>
      <c r="M994" s="237"/>
      <c r="N994" s="237"/>
      <c r="O994" s="238"/>
      <c r="P994" s="159"/>
      <c r="Q994" s="159"/>
      <c r="R994" s="38"/>
      <c r="S994" s="38"/>
      <c r="T994" s="38"/>
      <c r="U994" s="38"/>
      <c r="V994" s="38"/>
      <c r="W994" s="38"/>
      <c r="X994" s="38"/>
      <c r="Y994" s="38"/>
      <c r="Z994" s="38"/>
    </row>
    <row r="995" ht="12.75" customHeight="1">
      <c r="A995" s="38"/>
      <c r="B995" s="235"/>
      <c r="C995" s="236"/>
      <c r="D995" s="27"/>
      <c r="E995" s="38"/>
      <c r="F995" s="38"/>
      <c r="G995" s="38"/>
      <c r="H995" s="38"/>
      <c r="I995" s="38"/>
      <c r="J995" s="38"/>
      <c r="K995" s="38"/>
      <c r="L995" s="38"/>
      <c r="M995" s="237"/>
      <c r="N995" s="237"/>
      <c r="O995" s="238"/>
      <c r="P995" s="159"/>
      <c r="Q995" s="159"/>
      <c r="R995" s="38"/>
      <c r="S995" s="38"/>
      <c r="T995" s="38"/>
      <c r="U995" s="38"/>
      <c r="V995" s="38"/>
      <c r="W995" s="38"/>
      <c r="X995" s="38"/>
      <c r="Y995" s="38"/>
      <c r="Z995" s="38"/>
    </row>
    <row r="996" ht="12.75" customHeight="1">
      <c r="A996" s="38"/>
      <c r="B996" s="235"/>
      <c r="C996" s="236"/>
      <c r="D996" s="27"/>
      <c r="E996" s="38"/>
      <c r="F996" s="38"/>
      <c r="G996" s="38"/>
      <c r="H996" s="38"/>
      <c r="I996" s="38"/>
      <c r="J996" s="38"/>
      <c r="K996" s="38"/>
      <c r="L996" s="38"/>
      <c r="M996" s="237"/>
      <c r="N996" s="237"/>
      <c r="O996" s="238"/>
      <c r="P996" s="159"/>
      <c r="Q996" s="159"/>
      <c r="R996" s="38"/>
      <c r="S996" s="38"/>
      <c r="T996" s="38"/>
      <c r="U996" s="38"/>
      <c r="V996" s="38"/>
      <c r="W996" s="38"/>
      <c r="X996" s="38"/>
      <c r="Y996" s="38"/>
      <c r="Z996" s="38"/>
    </row>
    <row r="997" ht="12.75" customHeight="1">
      <c r="A997" s="38"/>
      <c r="B997" s="235"/>
      <c r="C997" s="236"/>
      <c r="D997" s="27"/>
      <c r="E997" s="38"/>
      <c r="F997" s="38"/>
      <c r="G997" s="38"/>
      <c r="H997" s="38"/>
      <c r="I997" s="38"/>
      <c r="J997" s="38"/>
      <c r="K997" s="38"/>
      <c r="L997" s="38"/>
      <c r="M997" s="237"/>
      <c r="N997" s="237"/>
      <c r="O997" s="238"/>
      <c r="P997" s="159"/>
      <c r="Q997" s="159"/>
      <c r="R997" s="38"/>
      <c r="S997" s="38"/>
      <c r="T997" s="38"/>
      <c r="U997" s="38"/>
      <c r="V997" s="38"/>
      <c r="W997" s="38"/>
      <c r="X997" s="38"/>
      <c r="Y997" s="38"/>
      <c r="Z997" s="38"/>
    </row>
    <row r="998" ht="12.75" customHeight="1">
      <c r="A998" s="38"/>
      <c r="B998" s="235"/>
      <c r="C998" s="236"/>
      <c r="D998" s="27"/>
      <c r="E998" s="38"/>
      <c r="F998" s="38"/>
      <c r="G998" s="38"/>
      <c r="H998" s="38"/>
      <c r="I998" s="38"/>
      <c r="J998" s="38"/>
      <c r="K998" s="38"/>
      <c r="L998" s="38"/>
      <c r="M998" s="237"/>
      <c r="N998" s="237"/>
      <c r="O998" s="238"/>
      <c r="P998" s="159"/>
      <c r="Q998" s="159"/>
      <c r="R998" s="38"/>
      <c r="S998" s="38"/>
      <c r="T998" s="38"/>
      <c r="U998" s="38"/>
      <c r="V998" s="38"/>
      <c r="W998" s="38"/>
      <c r="X998" s="38"/>
      <c r="Y998" s="38"/>
      <c r="Z998" s="38"/>
    </row>
    <row r="999" ht="12.75" customHeight="1">
      <c r="A999" s="38"/>
      <c r="B999" s="235"/>
      <c r="C999" s="236"/>
      <c r="D999" s="27"/>
      <c r="E999" s="38"/>
      <c r="F999" s="38"/>
      <c r="G999" s="38"/>
      <c r="H999" s="38"/>
      <c r="I999" s="38"/>
      <c r="J999" s="38"/>
      <c r="K999" s="38"/>
      <c r="L999" s="38"/>
      <c r="M999" s="237"/>
      <c r="N999" s="237"/>
      <c r="O999" s="238"/>
      <c r="P999" s="159"/>
      <c r="Q999" s="159"/>
      <c r="R999" s="38"/>
      <c r="S999" s="38"/>
      <c r="T999" s="38"/>
      <c r="U999" s="38"/>
      <c r="V999" s="38"/>
      <c r="W999" s="38"/>
      <c r="X999" s="38"/>
      <c r="Y999" s="38"/>
      <c r="Z999" s="38"/>
    </row>
    <row r="1000" ht="12.75" customHeight="1">
      <c r="A1000" s="38"/>
      <c r="B1000" s="235"/>
      <c r="C1000" s="236"/>
      <c r="D1000" s="27"/>
      <c r="E1000" s="38"/>
      <c r="F1000" s="38"/>
      <c r="G1000" s="38"/>
      <c r="H1000" s="38"/>
      <c r="I1000" s="38"/>
      <c r="J1000" s="38"/>
      <c r="K1000" s="38"/>
      <c r="L1000" s="38"/>
      <c r="M1000" s="237"/>
      <c r="N1000" s="237"/>
      <c r="O1000" s="238"/>
      <c r="P1000" s="159"/>
      <c r="Q1000" s="159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autoFilter ref="$H$10:$K$347"/>
  <mergeCells count="20">
    <mergeCell ref="E8:G8"/>
    <mergeCell ref="H8:L8"/>
    <mergeCell ref="P8:Q8"/>
    <mergeCell ref="M8:M10"/>
    <mergeCell ref="N8:N10"/>
    <mergeCell ref="O8:O10"/>
    <mergeCell ref="P9:P10"/>
    <mergeCell ref="Q9:Q10"/>
    <mergeCell ref="E9:E10"/>
    <mergeCell ref="F9:F10"/>
    <mergeCell ref="G9:G10"/>
    <mergeCell ref="H9:K9"/>
    <mergeCell ref="E2:L2"/>
    <mergeCell ref="F3:L3"/>
    <mergeCell ref="H4:L4"/>
    <mergeCell ref="G5:J5"/>
    <mergeCell ref="B8:B10"/>
    <mergeCell ref="C8:C10"/>
    <mergeCell ref="D8:D10"/>
    <mergeCell ref="L9:L10"/>
  </mergeCells>
  <conditionalFormatting sqref="L1 L5:L10 L592:L1000 N26:N51 N53:N55">
    <cfRule type="expression" dxfId="1" priority="1" stopIfTrue="1">
      <formula>AND(H1&gt;=10,H1&lt;=99)</formula>
    </cfRule>
  </conditionalFormatting>
  <conditionalFormatting sqref="B2:B6">
    <cfRule type="cellIs" dxfId="10" priority="2" stopIfTrue="1" operator="equal">
      <formula>0</formula>
    </cfRule>
  </conditionalFormatting>
  <conditionalFormatting sqref="N1:N7 N226:N1000">
    <cfRule type="expression" dxfId="1" priority="3" stopIfTrue="1">
      <formula>AND(I1&gt;=10,I1&lt;=99)</formula>
    </cfRule>
  </conditionalFormatting>
  <conditionalFormatting sqref="L11:L591">
    <cfRule type="expression" dxfId="1" priority="4" stopIfTrue="1">
      <formula>AND(H11&gt;=10,H11&lt;=99)</formula>
    </cfRule>
  </conditionalFormatting>
  <conditionalFormatting sqref="L11:L591 N26:N55">
    <cfRule type="expression" dxfId="0" priority="5" stopIfTrue="1">
      <formula>AND(E11&gt;=10,E11&lt;=99)</formula>
    </cfRule>
  </conditionalFormatting>
  <conditionalFormatting sqref="L11:L591 N26:N55">
    <cfRule type="expression" dxfId="0" priority="6" stopIfTrue="1">
      <formula>AND(I11&gt;=10,I11&lt;=99)</formula>
    </cfRule>
  </conditionalFormatting>
  <conditionalFormatting sqref="M1:M7 M208:M1000">
    <cfRule type="expression" dxfId="1" priority="7" stopIfTrue="1">
      <formula>AND(H1&gt;=10,H1&lt;=99)</formula>
    </cfRule>
  </conditionalFormatting>
  <conditionalFormatting sqref="N11:N13 N208:N221">
    <cfRule type="expression" dxfId="0" priority="8" stopIfTrue="1">
      <formula>AND(G11&gt;=10,G11&lt;=99)</formula>
    </cfRule>
  </conditionalFormatting>
  <conditionalFormatting sqref="N11:N13 N208:N221">
    <cfRule type="expression" dxfId="0" priority="9" stopIfTrue="1">
      <formula>AND(K11&gt;=10,K11&lt;=99)</formula>
    </cfRule>
  </conditionalFormatting>
  <conditionalFormatting sqref="N11:N13 N208:N221">
    <cfRule type="expression" dxfId="1" priority="10" stopIfTrue="1">
      <formula>AND(J11&gt;=10,J11&lt;=99)</formula>
    </cfRule>
  </conditionalFormatting>
  <conditionalFormatting sqref="O11:O13 O208:O221 O26:O51 O53:O74">
    <cfRule type="expression" dxfId="0" priority="11" stopIfTrue="1">
      <formula>AND(G11&gt;=10,G11&lt;=99)</formula>
    </cfRule>
  </conditionalFormatting>
  <conditionalFormatting sqref="O11:O13 O208:O221 O26:O51 O53:O74">
    <cfRule type="expression" dxfId="0" priority="12" stopIfTrue="1">
      <formula>AND(K11&gt;=10,K11&lt;=99)</formula>
    </cfRule>
  </conditionalFormatting>
  <conditionalFormatting sqref="N222:N225">
    <cfRule type="expression" dxfId="0" priority="13" stopIfTrue="1">
      <formula>AND(G222&gt;=10,G222&lt;=99)</formula>
    </cfRule>
  </conditionalFormatting>
  <conditionalFormatting sqref="N222:N225">
    <cfRule type="expression" dxfId="0" priority="14" stopIfTrue="1">
      <formula>AND(K222&gt;=10,K222&lt;=99)</formula>
    </cfRule>
  </conditionalFormatting>
  <conditionalFormatting sqref="N222:N225">
    <cfRule type="expression" dxfId="1" priority="15" stopIfTrue="1">
      <formula>AND(J222&gt;=10,J222&lt;=99)</formula>
    </cfRule>
  </conditionalFormatting>
  <conditionalFormatting sqref="O222:O225">
    <cfRule type="expression" dxfId="0" priority="16" stopIfTrue="1">
      <formula>AND(G222&gt;=10,G222&lt;=99)</formula>
    </cfRule>
  </conditionalFormatting>
  <conditionalFormatting sqref="O222:O225">
    <cfRule type="expression" dxfId="0" priority="17" stopIfTrue="1">
      <formula>AND(K222&gt;=10,K222&lt;=99)</formula>
    </cfRule>
  </conditionalFormatting>
  <conditionalFormatting sqref="N14">
    <cfRule type="expression" dxfId="0" priority="18" stopIfTrue="1">
      <formula>AND(G14&gt;=10,G14&lt;=99)</formula>
    </cfRule>
  </conditionalFormatting>
  <conditionalFormatting sqref="N14">
    <cfRule type="expression" dxfId="0" priority="19" stopIfTrue="1">
      <formula>AND(K14&gt;=10,K14&lt;=99)</formula>
    </cfRule>
  </conditionalFormatting>
  <conditionalFormatting sqref="N14">
    <cfRule type="expression" dxfId="1" priority="20" stopIfTrue="1">
      <formula>AND(J14&gt;=10,J14&lt;=99)</formula>
    </cfRule>
  </conditionalFormatting>
  <conditionalFormatting sqref="O14">
    <cfRule type="expression" dxfId="0" priority="21" stopIfTrue="1">
      <formula>AND(G14&gt;=10,G14&lt;=99)</formula>
    </cfRule>
  </conditionalFormatting>
  <conditionalFormatting sqref="O14">
    <cfRule type="expression" dxfId="0" priority="22" stopIfTrue="1">
      <formula>AND(K14&gt;=10,K14&lt;=99)</formula>
    </cfRule>
  </conditionalFormatting>
  <conditionalFormatting sqref="N15:N18">
    <cfRule type="expression" dxfId="0" priority="23" stopIfTrue="1">
      <formula>AND(G15&gt;=10,G15&lt;=99)</formula>
    </cfRule>
  </conditionalFormatting>
  <conditionalFormatting sqref="N15:N18">
    <cfRule type="expression" dxfId="0" priority="24" stopIfTrue="1">
      <formula>AND(K15&gt;=10,K15&lt;=99)</formula>
    </cfRule>
  </conditionalFormatting>
  <conditionalFormatting sqref="N15:N18">
    <cfRule type="expression" dxfId="1" priority="25" stopIfTrue="1">
      <formula>AND(J15&gt;=10,J15&lt;=99)</formula>
    </cfRule>
  </conditionalFormatting>
  <conditionalFormatting sqref="O15:O18">
    <cfRule type="expression" dxfId="0" priority="26" stopIfTrue="1">
      <formula>AND(G15&gt;=10,G15&lt;=99)</formula>
    </cfRule>
  </conditionalFormatting>
  <conditionalFormatting sqref="O15:O18">
    <cfRule type="expression" dxfId="0" priority="27" stopIfTrue="1">
      <formula>AND(K15&gt;=10,K15&lt;=99)</formula>
    </cfRule>
  </conditionalFormatting>
  <conditionalFormatting sqref="N19">
    <cfRule type="expression" dxfId="0" priority="28" stopIfTrue="1">
      <formula>AND(G19&gt;=10,G19&lt;=99)</formula>
    </cfRule>
  </conditionalFormatting>
  <conditionalFormatting sqref="N19">
    <cfRule type="expression" dxfId="0" priority="29" stopIfTrue="1">
      <formula>AND(K19&gt;=10,K19&lt;=99)</formula>
    </cfRule>
  </conditionalFormatting>
  <conditionalFormatting sqref="N19">
    <cfRule type="expression" dxfId="1" priority="30" stopIfTrue="1">
      <formula>AND(J19&gt;=10,J19&lt;=99)</formula>
    </cfRule>
  </conditionalFormatting>
  <conditionalFormatting sqref="O19">
    <cfRule type="expression" dxfId="0" priority="31" stopIfTrue="1">
      <formula>AND(G19&gt;=10,G19&lt;=99)</formula>
    </cfRule>
  </conditionalFormatting>
  <conditionalFormatting sqref="O19">
    <cfRule type="expression" dxfId="0" priority="32" stopIfTrue="1">
      <formula>AND(K19&gt;=10,K19&lt;=99)</formula>
    </cfRule>
  </conditionalFormatting>
  <conditionalFormatting sqref="N20:N25">
    <cfRule type="expression" dxfId="0" priority="33" stopIfTrue="1">
      <formula>AND(G20&gt;=10,G20&lt;=99)</formula>
    </cfRule>
  </conditionalFormatting>
  <conditionalFormatting sqref="N20:N25">
    <cfRule type="expression" dxfId="0" priority="34" stopIfTrue="1">
      <formula>AND(K20&gt;=10,K20&lt;=99)</formula>
    </cfRule>
  </conditionalFormatting>
  <conditionalFormatting sqref="N20:N25">
    <cfRule type="expression" dxfId="1" priority="35" stopIfTrue="1">
      <formula>AND(J20&gt;=10,J20&lt;=99)</formula>
    </cfRule>
  </conditionalFormatting>
  <conditionalFormatting sqref="O20:O24">
    <cfRule type="expression" dxfId="0" priority="36" stopIfTrue="1">
      <formula>AND(G20&gt;=10,G20&lt;=99)</formula>
    </cfRule>
  </conditionalFormatting>
  <conditionalFormatting sqref="O20:O24">
    <cfRule type="expression" dxfId="0" priority="37" stopIfTrue="1">
      <formula>AND(K20&gt;=10,K20&lt;=99)</formula>
    </cfRule>
  </conditionalFormatting>
  <conditionalFormatting sqref="N58:N74">
    <cfRule type="expression" dxfId="0" priority="38" stopIfTrue="1">
      <formula>AND(G58&gt;=10,G58&lt;=99)</formula>
    </cfRule>
  </conditionalFormatting>
  <conditionalFormatting sqref="N58:N74">
    <cfRule type="expression" dxfId="0" priority="39" stopIfTrue="1">
      <formula>AND(K58&gt;=10,K58&lt;=99)</formula>
    </cfRule>
  </conditionalFormatting>
  <conditionalFormatting sqref="N58:N74">
    <cfRule type="expression" dxfId="1" priority="40" stopIfTrue="1">
      <formula>AND(J58&gt;=10,J58&lt;=99)</formula>
    </cfRule>
  </conditionalFormatting>
  <conditionalFormatting sqref="N75:N207">
    <cfRule type="expression" dxfId="0" priority="41" stopIfTrue="1">
      <formula>AND(G75&gt;=10,G75&lt;=99)</formula>
    </cfRule>
  </conditionalFormatting>
  <conditionalFormatting sqref="N75:N207">
    <cfRule type="expression" dxfId="0" priority="42" stopIfTrue="1">
      <formula>AND(K75&gt;=10,K75&lt;=99)</formula>
    </cfRule>
  </conditionalFormatting>
  <conditionalFormatting sqref="N75:N207">
    <cfRule type="expression" dxfId="1" priority="43" stopIfTrue="1">
      <formula>AND(J75&gt;=10,J75&lt;=99)</formula>
    </cfRule>
  </conditionalFormatting>
  <conditionalFormatting sqref="O75:O207">
    <cfRule type="expression" dxfId="0" priority="44" stopIfTrue="1">
      <formula>AND(G75&gt;=10,G75&lt;=99)</formula>
    </cfRule>
  </conditionalFormatting>
  <conditionalFormatting sqref="O75:O207">
    <cfRule type="expression" dxfId="0" priority="45" stopIfTrue="1">
      <formula>AND(K75&gt;=10,K75&lt;=99)</formula>
    </cfRule>
  </conditionalFormatting>
  <conditionalFormatting sqref="O25">
    <cfRule type="expression" dxfId="0" priority="46" stopIfTrue="1">
      <formula>AND(G25&gt;=10,G25&lt;=99)</formula>
    </cfRule>
  </conditionalFormatting>
  <conditionalFormatting sqref="O25">
    <cfRule type="expression" dxfId="0" priority="47" stopIfTrue="1">
      <formula>AND(K25&gt;=10,K25&lt;=99)</formula>
    </cfRule>
  </conditionalFormatting>
  <conditionalFormatting sqref="N57">
    <cfRule type="expression" dxfId="0" priority="48" stopIfTrue="1">
      <formula>AND(G56&gt;=10,G56&lt;=99)</formula>
    </cfRule>
  </conditionalFormatting>
  <conditionalFormatting sqref="N57">
    <cfRule type="expression" dxfId="0" priority="49" stopIfTrue="1">
      <formula>AND(K56&gt;=10,K56&lt;=99)</formula>
    </cfRule>
  </conditionalFormatting>
  <conditionalFormatting sqref="N57">
    <cfRule type="expression" dxfId="1" priority="50" stopIfTrue="1">
      <formula>AND(J56&gt;=10,J56&lt;=99)</formula>
    </cfRule>
  </conditionalFormatting>
  <printOptions/>
  <pageMargins bottom="0.0" footer="0.0" header="0.0" left="0.5118110236220472" right="0.0" top="0.1968503937007874"/>
  <pageSetup paperSize="9" scale="75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showGridLines="0" workbookViewId="0">
      <pane ySplit="11.0" topLeftCell="A12" activePane="bottomLeft" state="frozen"/>
      <selection activeCell="B13" sqref="B13" pane="bottomLeft"/>
    </sheetView>
  </sheetViews>
  <sheetFormatPr customHeight="1" defaultColWidth="14.43" defaultRowHeight="15.0"/>
  <cols>
    <col customWidth="1" min="1" max="1" width="13.14"/>
    <col customWidth="1" min="2" max="2" width="12.43"/>
    <col customWidth="1" min="3" max="3" width="45.86"/>
    <col customWidth="1" min="4" max="52" width="9.71"/>
    <col customWidth="1" min="53" max="54" width="5.71"/>
    <col customWidth="1" hidden="1" min="55" max="72" width="5.71"/>
  </cols>
  <sheetData>
    <row r="1" ht="29.25" customHeight="1">
      <c r="A1" s="348"/>
      <c r="B1" s="349"/>
      <c r="C1" s="349"/>
      <c r="D1" s="349"/>
      <c r="E1" s="349"/>
      <c r="F1" s="350">
        <f>+D45-P45</f>
        <v>0</v>
      </c>
      <c r="H1" s="351" t="str">
        <f>IF(F1=0,"PROSIGA","REVISAR")</f>
        <v>PROSIGA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ht="21.0" customHeight="1">
      <c r="A2" s="349" t="s">
        <v>1327</v>
      </c>
      <c r="B2" s="349"/>
      <c r="C2" s="349"/>
      <c r="D2" s="349"/>
      <c r="E2" s="349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</row>
    <row r="3" ht="21.0" customHeight="1">
      <c r="A3" s="349"/>
      <c r="B3" s="349"/>
      <c r="C3" s="349"/>
      <c r="D3" s="349"/>
      <c r="E3" s="349"/>
      <c r="F3" s="349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</row>
    <row r="4" ht="21.0" customHeight="1">
      <c r="A4" s="349" t="s">
        <v>1328</v>
      </c>
      <c r="B4" s="349" t="str">
        <f>CONCATENATE(TABLAS!C9)</f>
        <v/>
      </c>
      <c r="C4" s="349"/>
      <c r="D4" s="349"/>
      <c r="E4" s="349"/>
      <c r="F4" s="349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</row>
    <row r="5" ht="21.0" customHeight="1">
      <c r="A5" s="349" t="s">
        <v>1194</v>
      </c>
      <c r="B5" s="349" t="str">
        <f>CONCATENATE(TABLAS!C5)</f>
        <v/>
      </c>
      <c r="C5" s="349"/>
      <c r="D5" s="349"/>
      <c r="E5" s="349"/>
      <c r="F5" s="349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</row>
    <row r="6" ht="21.0" customHeight="1">
      <c r="A6" s="349" t="s">
        <v>1195</v>
      </c>
      <c r="B6" s="349"/>
      <c r="C6" s="349"/>
      <c r="D6" s="349" t="str">
        <f>CONCATENATE(TABLAS!C4)</f>
        <v>Columna1</v>
      </c>
      <c r="E6" s="349"/>
      <c r="F6" s="349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</row>
    <row r="7" ht="21.0" customHeight="1">
      <c r="A7" s="352"/>
      <c r="B7" s="352"/>
      <c r="C7" s="352"/>
      <c r="D7" s="352"/>
      <c r="E7" s="352"/>
      <c r="F7" s="352"/>
      <c r="G7" s="353"/>
      <c r="H7" s="353"/>
      <c r="I7" s="353"/>
      <c r="J7" s="353"/>
      <c r="K7" s="353"/>
      <c r="L7" s="353"/>
      <c r="M7" s="353"/>
      <c r="N7" s="353"/>
      <c r="O7" s="353"/>
      <c r="P7" s="353"/>
      <c r="Q7" s="353"/>
      <c r="R7" s="353"/>
      <c r="S7" s="353"/>
      <c r="T7" s="353"/>
      <c r="U7" s="353"/>
      <c r="V7" s="353"/>
      <c r="W7" s="353"/>
      <c r="X7" s="353"/>
      <c r="Y7" s="353"/>
      <c r="Z7" s="353"/>
      <c r="AA7" s="353"/>
      <c r="AB7" s="353"/>
      <c r="AC7" s="353"/>
      <c r="AD7" s="353"/>
      <c r="AE7" s="353"/>
      <c r="AF7" s="353"/>
      <c r="AG7" s="353"/>
      <c r="AH7" s="353"/>
      <c r="AI7" s="353"/>
      <c r="AJ7" s="353"/>
      <c r="AK7" s="353"/>
      <c r="AL7" s="353"/>
      <c r="AM7" s="353"/>
      <c r="AN7" s="353"/>
      <c r="AO7" s="353"/>
      <c r="AP7" s="353"/>
      <c r="AQ7" s="353"/>
      <c r="AR7" s="353"/>
      <c r="AS7" s="353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</row>
    <row r="8" ht="12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</row>
    <row r="9" ht="12.75" customHeight="1">
      <c r="A9" s="175" t="s">
        <v>1329</v>
      </c>
      <c r="B9" s="354" t="s">
        <v>1330</v>
      </c>
      <c r="C9" s="354" t="s">
        <v>1331</v>
      </c>
      <c r="D9" s="355" t="s">
        <v>1332</v>
      </c>
      <c r="E9" s="356"/>
      <c r="F9" s="356"/>
      <c r="G9" s="356"/>
      <c r="H9" s="356"/>
      <c r="I9" s="356"/>
      <c r="J9" s="356"/>
      <c r="K9" s="356"/>
      <c r="L9" s="356"/>
      <c r="M9" s="357"/>
      <c r="N9" s="358" t="s">
        <v>1333</v>
      </c>
      <c r="O9" s="356"/>
      <c r="P9" s="356"/>
      <c r="Q9" s="356"/>
      <c r="R9" s="356"/>
      <c r="S9" s="356"/>
      <c r="T9" s="356"/>
      <c r="U9" s="356"/>
      <c r="V9" s="356"/>
      <c r="W9" s="359"/>
      <c r="X9" s="358" t="s">
        <v>1334</v>
      </c>
      <c r="Y9" s="356"/>
      <c r="Z9" s="359"/>
      <c r="AA9" s="360" t="s">
        <v>1335</v>
      </c>
      <c r="AB9" s="356"/>
      <c r="AC9" s="356"/>
      <c r="AD9" s="356"/>
      <c r="AE9" s="356"/>
      <c r="AF9" s="356"/>
      <c r="AG9" s="356"/>
      <c r="AH9" s="356"/>
      <c r="AI9" s="356"/>
      <c r="AJ9" s="356"/>
      <c r="AK9" s="356"/>
      <c r="AL9" s="359"/>
      <c r="AM9" s="361" t="s">
        <v>1336</v>
      </c>
      <c r="AN9" s="356"/>
      <c r="AO9" s="356"/>
      <c r="AP9" s="359"/>
      <c r="AQ9" s="362" t="s">
        <v>1337</v>
      </c>
      <c r="AR9" s="363"/>
      <c r="AS9" s="364"/>
      <c r="AT9" s="365" t="s">
        <v>1338</v>
      </c>
      <c r="AU9" s="363"/>
      <c r="AV9" s="364"/>
      <c r="AW9" s="366" t="s">
        <v>1339</v>
      </c>
      <c r="AX9" s="363"/>
      <c r="AY9" s="363"/>
      <c r="AZ9" s="364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</row>
    <row r="10" ht="12.75" customHeight="1">
      <c r="A10" s="118"/>
      <c r="B10" s="118"/>
      <c r="C10" s="118"/>
      <c r="D10" s="367"/>
      <c r="E10" s="368"/>
      <c r="F10" s="368"/>
      <c r="G10" s="368"/>
      <c r="H10" s="368"/>
      <c r="I10" s="368"/>
      <c r="J10" s="368"/>
      <c r="K10" s="368"/>
      <c r="L10" s="368"/>
      <c r="M10" s="369"/>
      <c r="N10" s="370"/>
      <c r="O10" s="371"/>
      <c r="P10" s="371"/>
      <c r="Q10" s="371"/>
      <c r="R10" s="371"/>
      <c r="S10" s="371"/>
      <c r="T10" s="371"/>
      <c r="U10" s="371"/>
      <c r="V10" s="371"/>
      <c r="W10" s="372"/>
      <c r="X10" s="367"/>
      <c r="Y10" s="368"/>
      <c r="Z10" s="373"/>
      <c r="AA10" s="367"/>
      <c r="AB10" s="368"/>
      <c r="AC10" s="368"/>
      <c r="AD10" s="368"/>
      <c r="AE10" s="368"/>
      <c r="AF10" s="368"/>
      <c r="AG10" s="368"/>
      <c r="AH10" s="368"/>
      <c r="AI10" s="368"/>
      <c r="AJ10" s="368"/>
      <c r="AK10" s="368"/>
      <c r="AL10" s="373"/>
      <c r="AM10" s="367"/>
      <c r="AN10" s="368"/>
      <c r="AO10" s="368"/>
      <c r="AP10" s="373"/>
      <c r="AQ10" s="374" t="s">
        <v>1340</v>
      </c>
      <c r="AR10" s="375"/>
      <c r="AS10" s="376"/>
      <c r="AT10" s="377" t="s">
        <v>1341</v>
      </c>
      <c r="AU10" s="375"/>
      <c r="AV10" s="376"/>
      <c r="AW10" s="378" t="s">
        <v>1342</v>
      </c>
      <c r="AX10" s="379"/>
      <c r="AY10" s="380" t="s">
        <v>1343</v>
      </c>
      <c r="AZ10" s="376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</row>
    <row r="11" ht="27.0" customHeight="1">
      <c r="A11" s="122"/>
      <c r="B11" s="122"/>
      <c r="C11" s="122"/>
      <c r="D11" s="381">
        <v>101.0</v>
      </c>
      <c r="E11" s="381">
        <v>104.0</v>
      </c>
      <c r="F11" s="381">
        <v>121.0</v>
      </c>
      <c r="G11" s="381">
        <v>201.0</v>
      </c>
      <c r="H11" s="381">
        <v>336.0</v>
      </c>
      <c r="I11" s="381">
        <v>39135.0</v>
      </c>
      <c r="J11" s="381">
        <v>334.0</v>
      </c>
      <c r="K11" s="381">
        <v>142.0</v>
      </c>
      <c r="L11" s="381">
        <v>16.0</v>
      </c>
      <c r="M11" s="381"/>
      <c r="N11" s="382">
        <v>4011.0</v>
      </c>
      <c r="O11" s="382">
        <v>4017.0</v>
      </c>
      <c r="P11" s="382">
        <v>4031.0</v>
      </c>
      <c r="Q11" s="382">
        <v>4032.0</v>
      </c>
      <c r="R11" s="382"/>
      <c r="S11" s="382">
        <v>441.0</v>
      </c>
      <c r="T11" s="382">
        <v>421.0</v>
      </c>
      <c r="U11" s="382">
        <v>465.0</v>
      </c>
      <c r="V11" s="382">
        <v>469.0</v>
      </c>
      <c r="W11" s="382">
        <v>47.0</v>
      </c>
      <c r="X11" s="382">
        <v>501.0</v>
      </c>
      <c r="Y11" s="382">
        <v>591.0</v>
      </c>
      <c r="Z11" s="382">
        <v>582.0</v>
      </c>
      <c r="AA11" s="383">
        <v>601.0</v>
      </c>
      <c r="AB11" s="383">
        <v>611.0</v>
      </c>
      <c r="AC11" s="383">
        <v>621.0</v>
      </c>
      <c r="AD11" s="383">
        <v>627.0</v>
      </c>
      <c r="AE11" s="383">
        <v>629.0</v>
      </c>
      <c r="AF11" s="383">
        <v>634.0</v>
      </c>
      <c r="AG11" s="383">
        <v>6361.0</v>
      </c>
      <c r="AH11" s="383">
        <v>6364.0</v>
      </c>
      <c r="AI11" s="383">
        <v>6711.0</v>
      </c>
      <c r="AJ11" s="383">
        <v>686.0</v>
      </c>
      <c r="AK11" s="383">
        <v>691.0</v>
      </c>
      <c r="AL11" s="383"/>
      <c r="AM11" s="384">
        <v>701.0</v>
      </c>
      <c r="AN11" s="384">
        <v>791.0</v>
      </c>
      <c r="AO11" s="384">
        <v>741.0</v>
      </c>
      <c r="AP11" s="384"/>
      <c r="AQ11" s="385"/>
      <c r="AR11" s="385"/>
      <c r="AS11" s="385"/>
      <c r="AT11" s="386">
        <v>941.0</v>
      </c>
      <c r="AU11" s="386">
        <v>951.0</v>
      </c>
      <c r="AV11" s="386">
        <v>97.0</v>
      </c>
      <c r="AW11" s="387">
        <v>1.0</v>
      </c>
      <c r="AX11" s="387">
        <v>4.0</v>
      </c>
      <c r="AY11" s="387">
        <v>6.0</v>
      </c>
      <c r="AZ11" s="387">
        <v>9.0</v>
      </c>
      <c r="BA11" s="241"/>
      <c r="BB11" s="241"/>
      <c r="BC11" s="241"/>
      <c r="BD11" s="241"/>
      <c r="BE11" s="241"/>
      <c r="BF11" s="241"/>
      <c r="BG11" s="241"/>
      <c r="BH11" s="241"/>
      <c r="BI11" s="241"/>
      <c r="BJ11" s="241"/>
      <c r="BK11" s="241"/>
      <c r="BL11" s="241"/>
      <c r="BM11" s="241"/>
      <c r="BN11" s="241"/>
      <c r="BO11" s="241"/>
      <c r="BP11" s="241"/>
      <c r="BQ11" s="241"/>
      <c r="BR11" s="241"/>
      <c r="BS11" s="241"/>
      <c r="BT11" s="241"/>
    </row>
    <row r="12" ht="12.75" customHeight="1">
      <c r="A12" s="388"/>
      <c r="B12" s="389"/>
      <c r="C12" s="390"/>
      <c r="D12" s="391"/>
      <c r="E12" s="392"/>
      <c r="F12" s="392"/>
      <c r="G12" s="392"/>
      <c r="H12" s="392"/>
      <c r="I12" s="392"/>
      <c r="J12" s="392"/>
      <c r="K12" s="392"/>
      <c r="L12" s="392"/>
      <c r="M12" s="392"/>
      <c r="N12" s="393"/>
      <c r="O12" s="393"/>
      <c r="P12" s="393"/>
      <c r="Q12" s="393"/>
      <c r="R12" s="393"/>
      <c r="S12" s="393"/>
      <c r="T12" s="393"/>
      <c r="U12" s="393"/>
      <c r="V12" s="393"/>
      <c r="W12" s="393"/>
      <c r="X12" s="393"/>
      <c r="Y12" s="393"/>
      <c r="Z12" s="393"/>
      <c r="AA12" s="394"/>
      <c r="AB12" s="394"/>
      <c r="AC12" s="394"/>
      <c r="AD12" s="394"/>
      <c r="AE12" s="394"/>
      <c r="AF12" s="394"/>
      <c r="AG12" s="394"/>
      <c r="AH12" s="394"/>
      <c r="AI12" s="394"/>
      <c r="AJ12" s="394"/>
      <c r="AK12" s="394"/>
      <c r="AL12" s="394"/>
      <c r="AM12" s="395"/>
      <c r="AN12" s="395"/>
      <c r="AO12" s="395"/>
      <c r="AP12" s="395"/>
      <c r="AQ12" s="396"/>
      <c r="AR12" s="396"/>
      <c r="AS12" s="396"/>
      <c r="AT12" s="397"/>
      <c r="AU12" s="397"/>
      <c r="AV12" s="397"/>
      <c r="AW12" s="392"/>
      <c r="AX12" s="392"/>
      <c r="AY12" s="392"/>
      <c r="AZ12" s="392"/>
      <c r="BA12" s="398"/>
      <c r="BB12" s="398"/>
      <c r="BC12" s="398"/>
      <c r="BD12" s="398"/>
      <c r="BE12" s="398"/>
      <c r="BF12" s="398"/>
      <c r="BG12" s="398"/>
      <c r="BH12" s="398"/>
      <c r="BI12" s="398"/>
      <c r="BJ12" s="398"/>
      <c r="BK12" s="398"/>
      <c r="BL12" s="398"/>
      <c r="BM12" s="398"/>
      <c r="BN12" s="398"/>
      <c r="BO12" s="398"/>
      <c r="BP12" s="398"/>
      <c r="BQ12" s="398"/>
      <c r="BR12" s="398"/>
      <c r="BS12" s="398"/>
      <c r="BT12" s="398"/>
    </row>
    <row r="13" ht="12.75" customHeight="1">
      <c r="A13" s="399"/>
      <c r="B13" s="400"/>
      <c r="C13" s="401"/>
      <c r="D13" s="391"/>
      <c r="E13" s="392"/>
      <c r="F13" s="392"/>
      <c r="G13" s="392"/>
      <c r="H13" s="392"/>
      <c r="I13" s="392"/>
      <c r="J13" s="392"/>
      <c r="K13" s="392"/>
      <c r="L13" s="392"/>
      <c r="M13" s="392"/>
      <c r="N13" s="393"/>
      <c r="O13" s="393"/>
      <c r="P13" s="393"/>
      <c r="Q13" s="393"/>
      <c r="R13" s="393"/>
      <c r="S13" s="393"/>
      <c r="T13" s="393"/>
      <c r="U13" s="393"/>
      <c r="V13" s="393"/>
      <c r="W13" s="393"/>
      <c r="X13" s="393"/>
      <c r="Y13" s="393"/>
      <c r="Z13" s="393"/>
      <c r="AA13" s="394"/>
      <c r="AB13" s="394"/>
      <c r="AC13" s="394"/>
      <c r="AD13" s="394"/>
      <c r="AE13" s="394"/>
      <c r="AF13" s="394"/>
      <c r="AG13" s="394"/>
      <c r="AH13" s="394"/>
      <c r="AI13" s="394"/>
      <c r="AJ13" s="394"/>
      <c r="AK13" s="394"/>
      <c r="AL13" s="394"/>
      <c r="AM13" s="395"/>
      <c r="AN13" s="395"/>
      <c r="AO13" s="395"/>
      <c r="AP13" s="395"/>
      <c r="AQ13" s="396"/>
      <c r="AR13" s="396"/>
      <c r="AS13" s="396"/>
      <c r="AT13" s="397"/>
      <c r="AU13" s="397"/>
      <c r="AV13" s="397"/>
      <c r="AW13" s="392"/>
      <c r="AX13" s="392"/>
      <c r="AY13" s="392"/>
      <c r="AZ13" s="392"/>
      <c r="BA13" s="398"/>
      <c r="BB13" s="398"/>
      <c r="BC13" s="398"/>
      <c r="BD13" s="398"/>
      <c r="BE13" s="398"/>
      <c r="BF13" s="398"/>
      <c r="BG13" s="398"/>
      <c r="BH13" s="398"/>
      <c r="BI13" s="398"/>
      <c r="BJ13" s="398"/>
      <c r="BK13" s="398"/>
      <c r="BL13" s="398"/>
      <c r="BM13" s="398"/>
      <c r="BN13" s="398"/>
      <c r="BO13" s="398"/>
      <c r="BP13" s="398"/>
      <c r="BQ13" s="398"/>
      <c r="BR13" s="398"/>
      <c r="BS13" s="398"/>
      <c r="BT13" s="398"/>
    </row>
    <row r="14" ht="12.75" customHeight="1">
      <c r="A14" s="399"/>
      <c r="B14" s="400"/>
      <c r="C14" s="401"/>
      <c r="D14" s="391"/>
      <c r="E14" s="392"/>
      <c r="F14" s="392"/>
      <c r="G14" s="392"/>
      <c r="H14" s="392"/>
      <c r="I14" s="392"/>
      <c r="J14" s="392"/>
      <c r="K14" s="392"/>
      <c r="L14" s="392"/>
      <c r="M14" s="392"/>
      <c r="N14" s="393"/>
      <c r="O14" s="393"/>
      <c r="P14" s="393"/>
      <c r="Q14" s="393"/>
      <c r="R14" s="393"/>
      <c r="S14" s="393"/>
      <c r="T14" s="393"/>
      <c r="U14" s="393"/>
      <c r="V14" s="393"/>
      <c r="W14" s="393"/>
      <c r="X14" s="393"/>
      <c r="Y14" s="393"/>
      <c r="Z14" s="393"/>
      <c r="AA14" s="394"/>
      <c r="AB14" s="394"/>
      <c r="AC14" s="394"/>
      <c r="AD14" s="394"/>
      <c r="AE14" s="394"/>
      <c r="AF14" s="394"/>
      <c r="AG14" s="394"/>
      <c r="AH14" s="394"/>
      <c r="AI14" s="394"/>
      <c r="AJ14" s="394"/>
      <c r="AK14" s="394"/>
      <c r="AL14" s="394"/>
      <c r="AM14" s="395"/>
      <c r="AN14" s="395"/>
      <c r="AO14" s="395"/>
      <c r="AP14" s="395"/>
      <c r="AQ14" s="396"/>
      <c r="AR14" s="396"/>
      <c r="AS14" s="396"/>
      <c r="AT14" s="397"/>
      <c r="AU14" s="397"/>
      <c r="AV14" s="397"/>
      <c r="AW14" s="392"/>
      <c r="AX14" s="392"/>
      <c r="AY14" s="392"/>
      <c r="AZ14" s="392"/>
      <c r="BA14" s="398"/>
      <c r="BB14" s="398"/>
      <c r="BC14" s="398"/>
      <c r="BD14" s="398"/>
      <c r="BE14" s="398"/>
      <c r="BF14" s="398"/>
      <c r="BG14" s="398"/>
      <c r="BH14" s="398"/>
      <c r="BI14" s="398"/>
      <c r="BJ14" s="398"/>
      <c r="BK14" s="398"/>
      <c r="BL14" s="398"/>
      <c r="BM14" s="398"/>
      <c r="BN14" s="398"/>
      <c r="BO14" s="398"/>
      <c r="BP14" s="398"/>
      <c r="BQ14" s="398"/>
      <c r="BR14" s="398"/>
      <c r="BS14" s="398"/>
      <c r="BT14" s="398"/>
    </row>
    <row r="15" ht="12.75" customHeight="1">
      <c r="A15" s="399"/>
      <c r="B15" s="400"/>
      <c r="C15" s="401"/>
      <c r="D15" s="391"/>
      <c r="E15" s="392"/>
      <c r="F15" s="392"/>
      <c r="G15" s="392"/>
      <c r="H15" s="392"/>
      <c r="I15" s="392"/>
      <c r="J15" s="392"/>
      <c r="K15" s="392"/>
      <c r="L15" s="392"/>
      <c r="M15" s="392"/>
      <c r="N15" s="393"/>
      <c r="O15" s="393"/>
      <c r="P15" s="393"/>
      <c r="Q15" s="393"/>
      <c r="R15" s="393"/>
      <c r="S15" s="393"/>
      <c r="T15" s="393"/>
      <c r="U15" s="393"/>
      <c r="V15" s="393"/>
      <c r="W15" s="393"/>
      <c r="X15" s="393"/>
      <c r="Y15" s="393"/>
      <c r="Z15" s="393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5"/>
      <c r="AN15" s="395"/>
      <c r="AO15" s="395"/>
      <c r="AP15" s="395"/>
      <c r="AQ15" s="396"/>
      <c r="AR15" s="396"/>
      <c r="AS15" s="396"/>
      <c r="AT15" s="397"/>
      <c r="AU15" s="397"/>
      <c r="AV15" s="397"/>
      <c r="AW15" s="392"/>
      <c r="AX15" s="392"/>
      <c r="AY15" s="392"/>
      <c r="AZ15" s="392"/>
      <c r="BA15" s="398"/>
      <c r="BB15" s="398"/>
      <c r="BC15" s="398"/>
      <c r="BD15" s="398"/>
      <c r="BE15" s="398"/>
      <c r="BF15" s="398"/>
      <c r="BG15" s="398"/>
      <c r="BH15" s="398"/>
      <c r="BI15" s="398"/>
      <c r="BJ15" s="398"/>
      <c r="BK15" s="398"/>
      <c r="BL15" s="398"/>
      <c r="BM15" s="398"/>
      <c r="BN15" s="398"/>
      <c r="BO15" s="398"/>
      <c r="BP15" s="398"/>
      <c r="BQ15" s="398"/>
      <c r="BR15" s="398"/>
      <c r="BS15" s="398"/>
      <c r="BT15" s="398"/>
    </row>
    <row r="16" ht="12.75" customHeight="1">
      <c r="A16" s="399"/>
      <c r="B16" s="400"/>
      <c r="C16" s="401"/>
      <c r="D16" s="392"/>
      <c r="E16" s="392"/>
      <c r="F16" s="392"/>
      <c r="G16" s="392"/>
      <c r="H16" s="392"/>
      <c r="I16" s="392"/>
      <c r="J16" s="392"/>
      <c r="K16" s="392"/>
      <c r="L16" s="392"/>
      <c r="M16" s="392"/>
      <c r="N16" s="393"/>
      <c r="O16" s="393"/>
      <c r="P16" s="393"/>
      <c r="Q16" s="393"/>
      <c r="R16" s="393"/>
      <c r="S16" s="393"/>
      <c r="T16" s="393"/>
      <c r="U16" s="393"/>
      <c r="V16" s="393"/>
      <c r="W16" s="393"/>
      <c r="X16" s="393"/>
      <c r="Y16" s="393"/>
      <c r="Z16" s="393"/>
      <c r="AA16" s="394"/>
      <c r="AB16" s="394"/>
      <c r="AC16" s="394"/>
      <c r="AD16" s="394"/>
      <c r="AE16" s="394"/>
      <c r="AF16" s="394"/>
      <c r="AG16" s="394"/>
      <c r="AH16" s="394"/>
      <c r="AI16" s="394"/>
      <c r="AJ16" s="394"/>
      <c r="AK16" s="394"/>
      <c r="AL16" s="394"/>
      <c r="AM16" s="395"/>
      <c r="AN16" s="395"/>
      <c r="AO16" s="395"/>
      <c r="AP16" s="395"/>
      <c r="AQ16" s="396"/>
      <c r="AR16" s="396"/>
      <c r="AS16" s="396"/>
      <c r="AT16" s="397"/>
      <c r="AU16" s="397"/>
      <c r="AV16" s="397"/>
      <c r="AW16" s="392"/>
      <c r="AX16" s="392"/>
      <c r="AY16" s="392"/>
      <c r="AZ16" s="392"/>
      <c r="BA16" s="398"/>
      <c r="BB16" s="398"/>
      <c r="BC16" s="398"/>
      <c r="BD16" s="398"/>
      <c r="BE16" s="398"/>
      <c r="BF16" s="398"/>
      <c r="BG16" s="398"/>
      <c r="BH16" s="398"/>
      <c r="BI16" s="398"/>
      <c r="BJ16" s="398"/>
      <c r="BK16" s="398"/>
      <c r="BL16" s="398"/>
      <c r="BM16" s="398"/>
      <c r="BN16" s="398"/>
      <c r="BO16" s="398"/>
      <c r="BP16" s="398"/>
      <c r="BQ16" s="398"/>
      <c r="BR16" s="398"/>
      <c r="BS16" s="398"/>
      <c r="BT16" s="398"/>
    </row>
    <row r="17" ht="12.75" customHeight="1">
      <c r="A17" s="388"/>
      <c r="B17" s="389"/>
      <c r="C17" s="390"/>
      <c r="D17" s="402"/>
      <c r="E17" s="402"/>
      <c r="F17" s="402"/>
      <c r="G17" s="402"/>
      <c r="H17" s="402"/>
      <c r="I17" s="402"/>
      <c r="J17" s="402"/>
      <c r="K17" s="402"/>
      <c r="L17" s="402"/>
      <c r="M17" s="402"/>
      <c r="N17" s="403"/>
      <c r="O17" s="403"/>
      <c r="P17" s="403"/>
      <c r="Q17" s="403"/>
      <c r="R17" s="403"/>
      <c r="S17" s="403"/>
      <c r="T17" s="403"/>
      <c r="U17" s="403"/>
      <c r="V17" s="403"/>
      <c r="W17" s="403"/>
      <c r="X17" s="403"/>
      <c r="Y17" s="403"/>
      <c r="Z17" s="403"/>
      <c r="AA17" s="404"/>
      <c r="AB17" s="404"/>
      <c r="AC17" s="404"/>
      <c r="AD17" s="404"/>
      <c r="AE17" s="404"/>
      <c r="AF17" s="404"/>
      <c r="AG17" s="404"/>
      <c r="AH17" s="404"/>
      <c r="AI17" s="404"/>
      <c r="AJ17" s="404"/>
      <c r="AK17" s="404"/>
      <c r="AL17" s="404"/>
      <c r="AM17" s="405"/>
      <c r="AN17" s="405"/>
      <c r="AO17" s="405"/>
      <c r="AP17" s="405"/>
      <c r="AQ17" s="406"/>
      <c r="AR17" s="406"/>
      <c r="AS17" s="406"/>
      <c r="AT17" s="407"/>
      <c r="AU17" s="407"/>
      <c r="AV17" s="407"/>
      <c r="AW17" s="402"/>
      <c r="AX17" s="402"/>
      <c r="AY17" s="402"/>
      <c r="AZ17" s="402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</row>
    <row r="18" ht="12.75" customHeight="1">
      <c r="A18" s="399"/>
      <c r="B18" s="389"/>
      <c r="C18" s="390"/>
      <c r="D18" s="402"/>
      <c r="E18" s="402"/>
      <c r="F18" s="402"/>
      <c r="G18" s="402"/>
      <c r="H18" s="402"/>
      <c r="I18" s="402"/>
      <c r="J18" s="402"/>
      <c r="K18" s="402"/>
      <c r="L18" s="402"/>
      <c r="M18" s="402"/>
      <c r="N18" s="403"/>
      <c r="O18" s="403"/>
      <c r="P18" s="403"/>
      <c r="Q18" s="403"/>
      <c r="R18" s="403"/>
      <c r="S18" s="403"/>
      <c r="T18" s="403"/>
      <c r="U18" s="403"/>
      <c r="V18" s="403"/>
      <c r="W18" s="403"/>
      <c r="X18" s="403"/>
      <c r="Y18" s="403"/>
      <c r="Z18" s="403"/>
      <c r="AA18" s="404"/>
      <c r="AB18" s="404"/>
      <c r="AC18" s="404"/>
      <c r="AD18" s="404"/>
      <c r="AE18" s="404"/>
      <c r="AF18" s="404"/>
      <c r="AG18" s="404"/>
      <c r="AH18" s="404"/>
      <c r="AI18" s="404"/>
      <c r="AJ18" s="404"/>
      <c r="AK18" s="404"/>
      <c r="AL18" s="404"/>
      <c r="AM18" s="405"/>
      <c r="AN18" s="405"/>
      <c r="AO18" s="405"/>
      <c r="AP18" s="405"/>
      <c r="AQ18" s="406"/>
      <c r="AR18" s="406"/>
      <c r="AS18" s="406"/>
      <c r="AT18" s="407"/>
      <c r="AU18" s="407"/>
      <c r="AV18" s="407"/>
      <c r="AW18" s="402"/>
      <c r="AX18" s="402"/>
      <c r="AY18" s="402"/>
      <c r="AZ18" s="402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</row>
    <row r="19" ht="12.75" customHeight="1">
      <c r="A19" s="399"/>
      <c r="B19" s="389"/>
      <c r="C19" s="390"/>
      <c r="D19" s="402"/>
      <c r="E19" s="402"/>
      <c r="F19" s="402"/>
      <c r="G19" s="402"/>
      <c r="H19" s="402"/>
      <c r="I19" s="402"/>
      <c r="J19" s="402"/>
      <c r="K19" s="402"/>
      <c r="L19" s="402"/>
      <c r="M19" s="402"/>
      <c r="N19" s="403"/>
      <c r="O19" s="403"/>
      <c r="P19" s="403"/>
      <c r="Q19" s="403"/>
      <c r="R19" s="403"/>
      <c r="S19" s="403"/>
      <c r="T19" s="403"/>
      <c r="U19" s="403"/>
      <c r="V19" s="403"/>
      <c r="W19" s="403"/>
      <c r="X19" s="403"/>
      <c r="Y19" s="403"/>
      <c r="Z19" s="403"/>
      <c r="AA19" s="404"/>
      <c r="AB19" s="404"/>
      <c r="AC19" s="404"/>
      <c r="AD19" s="404"/>
      <c r="AE19" s="404"/>
      <c r="AF19" s="404"/>
      <c r="AG19" s="404"/>
      <c r="AH19" s="404"/>
      <c r="AI19" s="404"/>
      <c r="AJ19" s="404"/>
      <c r="AK19" s="404"/>
      <c r="AL19" s="404"/>
      <c r="AM19" s="405"/>
      <c r="AN19" s="405"/>
      <c r="AO19" s="405"/>
      <c r="AP19" s="405"/>
      <c r="AQ19" s="406"/>
      <c r="AR19" s="406"/>
      <c r="AS19" s="406"/>
      <c r="AT19" s="407"/>
      <c r="AU19" s="407"/>
      <c r="AV19" s="407"/>
      <c r="AW19" s="402"/>
      <c r="AX19" s="402"/>
      <c r="AY19" s="402"/>
      <c r="AZ19" s="402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</row>
    <row r="20" ht="12.75" customHeight="1">
      <c r="A20" s="399"/>
      <c r="B20" s="389"/>
      <c r="C20" s="390"/>
      <c r="D20" s="402"/>
      <c r="E20" s="402"/>
      <c r="F20" s="402"/>
      <c r="G20" s="402"/>
      <c r="H20" s="402"/>
      <c r="I20" s="402"/>
      <c r="J20" s="402"/>
      <c r="K20" s="402"/>
      <c r="L20" s="402"/>
      <c r="M20" s="402"/>
      <c r="N20" s="403"/>
      <c r="O20" s="403"/>
      <c r="P20" s="403"/>
      <c r="Q20" s="403"/>
      <c r="R20" s="403"/>
      <c r="S20" s="403"/>
      <c r="T20" s="403"/>
      <c r="U20" s="403"/>
      <c r="V20" s="403"/>
      <c r="W20" s="403"/>
      <c r="X20" s="403"/>
      <c r="Y20" s="403"/>
      <c r="Z20" s="403"/>
      <c r="AA20" s="404"/>
      <c r="AB20" s="404"/>
      <c r="AC20" s="404"/>
      <c r="AD20" s="404"/>
      <c r="AE20" s="404"/>
      <c r="AF20" s="404"/>
      <c r="AG20" s="404"/>
      <c r="AH20" s="404"/>
      <c r="AI20" s="404"/>
      <c r="AJ20" s="404"/>
      <c r="AK20" s="404"/>
      <c r="AL20" s="404"/>
      <c r="AM20" s="405"/>
      <c r="AN20" s="405"/>
      <c r="AO20" s="405"/>
      <c r="AP20" s="405"/>
      <c r="AQ20" s="406"/>
      <c r="AR20" s="406"/>
      <c r="AS20" s="406"/>
      <c r="AT20" s="407"/>
      <c r="AU20" s="407"/>
      <c r="AV20" s="407"/>
      <c r="AW20" s="402"/>
      <c r="AX20" s="402"/>
      <c r="AY20" s="402"/>
      <c r="AZ20" s="402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</row>
    <row r="21" ht="12.75" customHeight="1">
      <c r="A21" s="399"/>
      <c r="B21" s="389"/>
      <c r="C21" s="390"/>
      <c r="D21" s="402"/>
      <c r="E21" s="402"/>
      <c r="F21" s="402"/>
      <c r="G21" s="402"/>
      <c r="H21" s="402"/>
      <c r="I21" s="402"/>
      <c r="J21" s="402"/>
      <c r="K21" s="402"/>
      <c r="L21" s="402"/>
      <c r="M21" s="402"/>
      <c r="N21" s="403"/>
      <c r="O21" s="403"/>
      <c r="P21" s="403"/>
      <c r="Q21" s="403"/>
      <c r="R21" s="403"/>
      <c r="S21" s="403"/>
      <c r="T21" s="403"/>
      <c r="U21" s="403"/>
      <c r="V21" s="403"/>
      <c r="W21" s="403"/>
      <c r="X21" s="403"/>
      <c r="Y21" s="403"/>
      <c r="Z21" s="403"/>
      <c r="AA21" s="404"/>
      <c r="AB21" s="404"/>
      <c r="AC21" s="404"/>
      <c r="AD21" s="404"/>
      <c r="AE21" s="404"/>
      <c r="AF21" s="404"/>
      <c r="AG21" s="404"/>
      <c r="AH21" s="404"/>
      <c r="AI21" s="404"/>
      <c r="AJ21" s="404"/>
      <c r="AK21" s="404"/>
      <c r="AL21" s="404"/>
      <c r="AM21" s="405"/>
      <c r="AN21" s="405"/>
      <c r="AO21" s="405"/>
      <c r="AP21" s="405"/>
      <c r="AQ21" s="406"/>
      <c r="AR21" s="406"/>
      <c r="AS21" s="406"/>
      <c r="AT21" s="407"/>
      <c r="AU21" s="407"/>
      <c r="AV21" s="407"/>
      <c r="AW21" s="402"/>
      <c r="AX21" s="402"/>
      <c r="AY21" s="402"/>
      <c r="AZ21" s="402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</row>
    <row r="22" ht="12.75" customHeight="1">
      <c r="A22" s="388"/>
      <c r="B22" s="389"/>
      <c r="C22" s="390"/>
      <c r="D22" s="402"/>
      <c r="E22" s="402"/>
      <c r="F22" s="402"/>
      <c r="G22" s="402"/>
      <c r="H22" s="402"/>
      <c r="I22" s="402"/>
      <c r="J22" s="402"/>
      <c r="K22" s="402"/>
      <c r="L22" s="402"/>
      <c r="M22" s="402"/>
      <c r="N22" s="403"/>
      <c r="O22" s="403"/>
      <c r="P22" s="403"/>
      <c r="Q22" s="403"/>
      <c r="R22" s="403"/>
      <c r="S22" s="403"/>
      <c r="T22" s="403"/>
      <c r="U22" s="403"/>
      <c r="V22" s="403"/>
      <c r="W22" s="403"/>
      <c r="X22" s="403"/>
      <c r="Y22" s="403"/>
      <c r="Z22" s="403"/>
      <c r="AA22" s="404"/>
      <c r="AB22" s="404"/>
      <c r="AC22" s="404"/>
      <c r="AD22" s="404"/>
      <c r="AE22" s="404"/>
      <c r="AF22" s="404"/>
      <c r="AG22" s="404"/>
      <c r="AH22" s="404"/>
      <c r="AI22" s="404"/>
      <c r="AJ22" s="404"/>
      <c r="AK22" s="404"/>
      <c r="AL22" s="404"/>
      <c r="AM22" s="405"/>
      <c r="AN22" s="405"/>
      <c r="AO22" s="405"/>
      <c r="AP22" s="405"/>
      <c r="AQ22" s="406"/>
      <c r="AR22" s="406"/>
      <c r="AS22" s="406"/>
      <c r="AT22" s="407"/>
      <c r="AU22" s="407"/>
      <c r="AV22" s="407"/>
      <c r="AW22" s="402"/>
      <c r="AX22" s="402"/>
      <c r="AY22" s="402"/>
      <c r="AZ22" s="402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</row>
    <row r="23" ht="12.75" customHeight="1">
      <c r="A23" s="399"/>
      <c r="B23" s="389"/>
      <c r="C23" s="390"/>
      <c r="D23" s="402"/>
      <c r="E23" s="402"/>
      <c r="F23" s="402"/>
      <c r="G23" s="402"/>
      <c r="H23" s="402"/>
      <c r="I23" s="402"/>
      <c r="J23" s="402"/>
      <c r="K23" s="402"/>
      <c r="L23" s="402"/>
      <c r="M23" s="402"/>
      <c r="N23" s="403"/>
      <c r="O23" s="403"/>
      <c r="P23" s="403"/>
      <c r="Q23" s="403"/>
      <c r="R23" s="403"/>
      <c r="S23" s="403"/>
      <c r="T23" s="403"/>
      <c r="U23" s="403"/>
      <c r="V23" s="403"/>
      <c r="W23" s="403"/>
      <c r="X23" s="403"/>
      <c r="Y23" s="403"/>
      <c r="Z23" s="403"/>
      <c r="AA23" s="404"/>
      <c r="AB23" s="404"/>
      <c r="AC23" s="404"/>
      <c r="AD23" s="404"/>
      <c r="AE23" s="404"/>
      <c r="AF23" s="404"/>
      <c r="AG23" s="404"/>
      <c r="AH23" s="404"/>
      <c r="AI23" s="404"/>
      <c r="AJ23" s="404"/>
      <c r="AK23" s="404"/>
      <c r="AL23" s="404"/>
      <c r="AM23" s="405"/>
      <c r="AN23" s="405"/>
      <c r="AO23" s="405"/>
      <c r="AP23" s="405"/>
      <c r="AQ23" s="406"/>
      <c r="AR23" s="406"/>
      <c r="AS23" s="406"/>
      <c r="AT23" s="407"/>
      <c r="AU23" s="407"/>
      <c r="AV23" s="407"/>
      <c r="AW23" s="402"/>
      <c r="AX23" s="402"/>
      <c r="AY23" s="402"/>
      <c r="AZ23" s="402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</row>
    <row r="24" ht="12.75" customHeight="1">
      <c r="A24" s="399"/>
      <c r="B24" s="389"/>
      <c r="C24" s="390"/>
      <c r="D24" s="402"/>
      <c r="E24" s="402"/>
      <c r="F24" s="402"/>
      <c r="G24" s="402"/>
      <c r="H24" s="402"/>
      <c r="I24" s="402"/>
      <c r="J24" s="402"/>
      <c r="K24" s="402"/>
      <c r="L24" s="402"/>
      <c r="M24" s="402"/>
      <c r="N24" s="403"/>
      <c r="O24" s="403"/>
      <c r="P24" s="403"/>
      <c r="Q24" s="403"/>
      <c r="R24" s="403"/>
      <c r="S24" s="403"/>
      <c r="T24" s="403"/>
      <c r="U24" s="403"/>
      <c r="V24" s="403"/>
      <c r="W24" s="403"/>
      <c r="X24" s="403"/>
      <c r="Y24" s="403"/>
      <c r="Z24" s="403"/>
      <c r="AA24" s="404"/>
      <c r="AB24" s="404"/>
      <c r="AC24" s="404"/>
      <c r="AD24" s="404"/>
      <c r="AE24" s="404"/>
      <c r="AF24" s="404"/>
      <c r="AG24" s="404"/>
      <c r="AH24" s="404"/>
      <c r="AI24" s="404"/>
      <c r="AJ24" s="404"/>
      <c r="AK24" s="404"/>
      <c r="AL24" s="404"/>
      <c r="AM24" s="405"/>
      <c r="AN24" s="405"/>
      <c r="AO24" s="405"/>
      <c r="AP24" s="405"/>
      <c r="AQ24" s="406"/>
      <c r="AR24" s="406"/>
      <c r="AS24" s="406"/>
      <c r="AT24" s="407"/>
      <c r="AU24" s="407"/>
      <c r="AV24" s="407"/>
      <c r="AW24" s="402"/>
      <c r="AX24" s="402"/>
      <c r="AY24" s="402"/>
      <c r="AZ24" s="402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</row>
    <row r="25" ht="12.75" customHeight="1">
      <c r="A25" s="399"/>
      <c r="B25" s="389"/>
      <c r="C25" s="390"/>
      <c r="D25" s="402"/>
      <c r="E25" s="402"/>
      <c r="F25" s="402"/>
      <c r="G25" s="402"/>
      <c r="H25" s="402"/>
      <c r="I25" s="402"/>
      <c r="J25" s="402"/>
      <c r="K25" s="402"/>
      <c r="L25" s="402"/>
      <c r="M25" s="402"/>
      <c r="N25" s="403"/>
      <c r="O25" s="403"/>
      <c r="P25" s="403"/>
      <c r="Q25" s="403"/>
      <c r="R25" s="403"/>
      <c r="S25" s="403"/>
      <c r="T25" s="403"/>
      <c r="U25" s="403"/>
      <c r="V25" s="403"/>
      <c r="W25" s="403"/>
      <c r="X25" s="403"/>
      <c r="Y25" s="403"/>
      <c r="Z25" s="403"/>
      <c r="AA25" s="404"/>
      <c r="AB25" s="404"/>
      <c r="AC25" s="404"/>
      <c r="AD25" s="404"/>
      <c r="AE25" s="404"/>
      <c r="AF25" s="404"/>
      <c r="AG25" s="404"/>
      <c r="AH25" s="404"/>
      <c r="AI25" s="404"/>
      <c r="AJ25" s="404"/>
      <c r="AK25" s="404"/>
      <c r="AL25" s="404"/>
      <c r="AM25" s="405"/>
      <c r="AN25" s="405"/>
      <c r="AO25" s="405"/>
      <c r="AP25" s="405"/>
      <c r="AQ25" s="406"/>
      <c r="AR25" s="406"/>
      <c r="AS25" s="406"/>
      <c r="AT25" s="407"/>
      <c r="AU25" s="407"/>
      <c r="AV25" s="407"/>
      <c r="AW25" s="402"/>
      <c r="AX25" s="402"/>
      <c r="AY25" s="402"/>
      <c r="AZ25" s="402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</row>
    <row r="26" ht="12.75" customHeight="1">
      <c r="A26" s="399"/>
      <c r="B26" s="389"/>
      <c r="C26" s="390"/>
      <c r="D26" s="402"/>
      <c r="E26" s="402"/>
      <c r="F26" s="402"/>
      <c r="G26" s="402"/>
      <c r="H26" s="402"/>
      <c r="I26" s="402"/>
      <c r="J26" s="402"/>
      <c r="K26" s="402"/>
      <c r="L26" s="402"/>
      <c r="M26" s="402"/>
      <c r="N26" s="403"/>
      <c r="O26" s="403"/>
      <c r="P26" s="403"/>
      <c r="Q26" s="403"/>
      <c r="R26" s="403"/>
      <c r="S26" s="403"/>
      <c r="T26" s="403"/>
      <c r="U26" s="403"/>
      <c r="V26" s="403"/>
      <c r="W26" s="403"/>
      <c r="X26" s="403"/>
      <c r="Y26" s="403"/>
      <c r="Z26" s="403"/>
      <c r="AA26" s="404"/>
      <c r="AB26" s="404"/>
      <c r="AC26" s="404"/>
      <c r="AD26" s="404"/>
      <c r="AE26" s="404"/>
      <c r="AF26" s="404"/>
      <c r="AG26" s="404"/>
      <c r="AH26" s="404"/>
      <c r="AI26" s="404"/>
      <c r="AJ26" s="404"/>
      <c r="AK26" s="404"/>
      <c r="AL26" s="404"/>
      <c r="AM26" s="405"/>
      <c r="AN26" s="405"/>
      <c r="AO26" s="405"/>
      <c r="AP26" s="405"/>
      <c r="AQ26" s="406"/>
      <c r="AR26" s="406"/>
      <c r="AS26" s="406"/>
      <c r="AT26" s="407"/>
      <c r="AU26" s="407"/>
      <c r="AV26" s="407"/>
      <c r="AW26" s="402"/>
      <c r="AX26" s="402"/>
      <c r="AY26" s="402"/>
      <c r="AZ26" s="402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</row>
    <row r="27" ht="12.75" customHeight="1">
      <c r="A27" s="399"/>
      <c r="B27" s="389"/>
      <c r="C27" s="390"/>
      <c r="D27" s="402"/>
      <c r="E27" s="402"/>
      <c r="F27" s="402"/>
      <c r="G27" s="402"/>
      <c r="H27" s="402"/>
      <c r="I27" s="402"/>
      <c r="J27" s="402"/>
      <c r="K27" s="402"/>
      <c r="L27" s="402"/>
      <c r="M27" s="402"/>
      <c r="N27" s="403"/>
      <c r="O27" s="403"/>
      <c r="P27" s="403"/>
      <c r="Q27" s="403"/>
      <c r="R27" s="403"/>
      <c r="S27" s="403"/>
      <c r="T27" s="403"/>
      <c r="U27" s="403"/>
      <c r="V27" s="403"/>
      <c r="W27" s="403"/>
      <c r="X27" s="403"/>
      <c r="Y27" s="403"/>
      <c r="Z27" s="403"/>
      <c r="AA27" s="404"/>
      <c r="AB27" s="404"/>
      <c r="AC27" s="404"/>
      <c r="AD27" s="404"/>
      <c r="AE27" s="404"/>
      <c r="AF27" s="404"/>
      <c r="AG27" s="404"/>
      <c r="AH27" s="404"/>
      <c r="AI27" s="404"/>
      <c r="AJ27" s="404"/>
      <c r="AK27" s="404"/>
      <c r="AL27" s="404"/>
      <c r="AM27" s="405"/>
      <c r="AN27" s="405"/>
      <c r="AO27" s="405"/>
      <c r="AP27" s="405"/>
      <c r="AQ27" s="406"/>
      <c r="AR27" s="406"/>
      <c r="AS27" s="406"/>
      <c r="AT27" s="407"/>
      <c r="AU27" s="407"/>
      <c r="AV27" s="407"/>
      <c r="AW27" s="402"/>
      <c r="AX27" s="402"/>
      <c r="AY27" s="402"/>
      <c r="AZ27" s="402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</row>
    <row r="28" ht="12.75" customHeight="1">
      <c r="A28" s="399"/>
      <c r="B28" s="389"/>
      <c r="C28" s="390"/>
      <c r="D28" s="402"/>
      <c r="E28" s="402"/>
      <c r="F28" s="402"/>
      <c r="G28" s="402"/>
      <c r="H28" s="402"/>
      <c r="I28" s="402"/>
      <c r="J28" s="402"/>
      <c r="K28" s="402"/>
      <c r="L28" s="402"/>
      <c r="M28" s="402"/>
      <c r="N28" s="403"/>
      <c r="O28" s="403"/>
      <c r="P28" s="403"/>
      <c r="Q28" s="403"/>
      <c r="R28" s="403"/>
      <c r="S28" s="403"/>
      <c r="T28" s="403"/>
      <c r="U28" s="403"/>
      <c r="V28" s="403"/>
      <c r="W28" s="403"/>
      <c r="X28" s="403"/>
      <c r="Y28" s="403"/>
      <c r="Z28" s="403"/>
      <c r="AA28" s="404"/>
      <c r="AB28" s="404"/>
      <c r="AC28" s="404"/>
      <c r="AD28" s="404"/>
      <c r="AE28" s="404"/>
      <c r="AF28" s="404"/>
      <c r="AG28" s="404"/>
      <c r="AH28" s="404"/>
      <c r="AI28" s="404"/>
      <c r="AJ28" s="404"/>
      <c r="AK28" s="404"/>
      <c r="AL28" s="404"/>
      <c r="AM28" s="405"/>
      <c r="AN28" s="405"/>
      <c r="AO28" s="405"/>
      <c r="AP28" s="405"/>
      <c r="AQ28" s="406"/>
      <c r="AR28" s="406"/>
      <c r="AS28" s="406"/>
      <c r="AT28" s="407"/>
      <c r="AU28" s="407"/>
      <c r="AV28" s="407"/>
      <c r="AW28" s="402"/>
      <c r="AX28" s="402"/>
      <c r="AY28" s="402"/>
      <c r="AZ28" s="402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</row>
    <row r="29" ht="12.75" customHeight="1">
      <c r="A29" s="399"/>
      <c r="B29" s="389"/>
      <c r="C29" s="390"/>
      <c r="D29" s="402"/>
      <c r="E29" s="402"/>
      <c r="F29" s="402"/>
      <c r="G29" s="402"/>
      <c r="H29" s="402"/>
      <c r="I29" s="402"/>
      <c r="J29" s="402"/>
      <c r="K29" s="402"/>
      <c r="L29" s="402"/>
      <c r="M29" s="402"/>
      <c r="N29" s="403"/>
      <c r="O29" s="403"/>
      <c r="P29" s="403"/>
      <c r="Q29" s="403"/>
      <c r="R29" s="403"/>
      <c r="S29" s="403"/>
      <c r="T29" s="403"/>
      <c r="U29" s="403"/>
      <c r="V29" s="403"/>
      <c r="W29" s="403"/>
      <c r="X29" s="403"/>
      <c r="Y29" s="403"/>
      <c r="Z29" s="403"/>
      <c r="AA29" s="404"/>
      <c r="AB29" s="404"/>
      <c r="AC29" s="404"/>
      <c r="AD29" s="404"/>
      <c r="AE29" s="404"/>
      <c r="AF29" s="404"/>
      <c r="AG29" s="404"/>
      <c r="AH29" s="404"/>
      <c r="AI29" s="404"/>
      <c r="AJ29" s="404"/>
      <c r="AK29" s="404"/>
      <c r="AL29" s="404"/>
      <c r="AM29" s="405"/>
      <c r="AN29" s="405"/>
      <c r="AO29" s="405"/>
      <c r="AP29" s="405"/>
      <c r="AQ29" s="406"/>
      <c r="AR29" s="406"/>
      <c r="AS29" s="406"/>
      <c r="AT29" s="407"/>
      <c r="AU29" s="407"/>
      <c r="AV29" s="407"/>
      <c r="AW29" s="402"/>
      <c r="AX29" s="402"/>
      <c r="AY29" s="402"/>
      <c r="AZ29" s="402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</row>
    <row r="30" ht="12.75" customHeight="1">
      <c r="A30" s="399"/>
      <c r="B30" s="389"/>
      <c r="C30" s="390"/>
      <c r="D30" s="402"/>
      <c r="E30" s="402"/>
      <c r="F30" s="402"/>
      <c r="G30" s="402"/>
      <c r="H30" s="402"/>
      <c r="I30" s="402"/>
      <c r="J30" s="402"/>
      <c r="K30" s="402"/>
      <c r="L30" s="402"/>
      <c r="M30" s="402"/>
      <c r="N30" s="403"/>
      <c r="O30" s="403"/>
      <c r="P30" s="403"/>
      <c r="Q30" s="403"/>
      <c r="R30" s="403"/>
      <c r="S30" s="403"/>
      <c r="T30" s="403"/>
      <c r="U30" s="403"/>
      <c r="V30" s="403"/>
      <c r="W30" s="403"/>
      <c r="X30" s="403"/>
      <c r="Y30" s="403"/>
      <c r="Z30" s="403"/>
      <c r="AA30" s="404"/>
      <c r="AB30" s="404"/>
      <c r="AC30" s="404"/>
      <c r="AD30" s="404"/>
      <c r="AE30" s="404"/>
      <c r="AF30" s="404"/>
      <c r="AG30" s="404"/>
      <c r="AH30" s="404"/>
      <c r="AI30" s="404"/>
      <c r="AJ30" s="404"/>
      <c r="AK30" s="404"/>
      <c r="AL30" s="404"/>
      <c r="AM30" s="405"/>
      <c r="AN30" s="405"/>
      <c r="AO30" s="405"/>
      <c r="AP30" s="405"/>
      <c r="AQ30" s="406"/>
      <c r="AR30" s="406"/>
      <c r="AS30" s="406"/>
      <c r="AT30" s="407"/>
      <c r="AU30" s="407"/>
      <c r="AV30" s="407"/>
      <c r="AW30" s="402"/>
      <c r="AX30" s="402"/>
      <c r="AY30" s="402"/>
      <c r="AZ30" s="402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</row>
    <row r="31" ht="12.75" customHeight="1">
      <c r="A31" s="399"/>
      <c r="B31" s="389"/>
      <c r="C31" s="390"/>
      <c r="D31" s="402"/>
      <c r="E31" s="402"/>
      <c r="F31" s="402"/>
      <c r="G31" s="402"/>
      <c r="H31" s="402"/>
      <c r="I31" s="402"/>
      <c r="J31" s="402"/>
      <c r="K31" s="402"/>
      <c r="L31" s="402"/>
      <c r="M31" s="402"/>
      <c r="N31" s="403"/>
      <c r="O31" s="403"/>
      <c r="P31" s="403"/>
      <c r="Q31" s="403"/>
      <c r="R31" s="403"/>
      <c r="S31" s="403"/>
      <c r="T31" s="403"/>
      <c r="U31" s="403"/>
      <c r="V31" s="403"/>
      <c r="W31" s="403"/>
      <c r="X31" s="403"/>
      <c r="Y31" s="403"/>
      <c r="Z31" s="403"/>
      <c r="AA31" s="404"/>
      <c r="AB31" s="404"/>
      <c r="AC31" s="404"/>
      <c r="AD31" s="404"/>
      <c r="AE31" s="404"/>
      <c r="AF31" s="404"/>
      <c r="AG31" s="404"/>
      <c r="AH31" s="404"/>
      <c r="AI31" s="404"/>
      <c r="AJ31" s="404"/>
      <c r="AK31" s="404"/>
      <c r="AL31" s="404"/>
      <c r="AM31" s="405"/>
      <c r="AN31" s="405"/>
      <c r="AO31" s="405"/>
      <c r="AP31" s="405"/>
      <c r="AQ31" s="406"/>
      <c r="AR31" s="406"/>
      <c r="AS31" s="406"/>
      <c r="AT31" s="407"/>
      <c r="AU31" s="407"/>
      <c r="AV31" s="407"/>
      <c r="AW31" s="402"/>
      <c r="AX31" s="402"/>
      <c r="AY31" s="402"/>
      <c r="AZ31" s="402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</row>
    <row r="32" ht="12.75" customHeight="1">
      <c r="A32" s="399"/>
      <c r="B32" s="389"/>
      <c r="C32" s="390"/>
      <c r="D32" s="402"/>
      <c r="E32" s="402"/>
      <c r="F32" s="402"/>
      <c r="G32" s="402"/>
      <c r="H32" s="402"/>
      <c r="I32" s="402"/>
      <c r="J32" s="402"/>
      <c r="K32" s="402"/>
      <c r="L32" s="402"/>
      <c r="M32" s="402"/>
      <c r="N32" s="403"/>
      <c r="O32" s="403"/>
      <c r="P32" s="403"/>
      <c r="Q32" s="403"/>
      <c r="R32" s="403"/>
      <c r="S32" s="403"/>
      <c r="T32" s="403"/>
      <c r="U32" s="403"/>
      <c r="V32" s="403"/>
      <c r="W32" s="403"/>
      <c r="X32" s="403"/>
      <c r="Y32" s="403"/>
      <c r="Z32" s="403"/>
      <c r="AA32" s="404"/>
      <c r="AB32" s="404"/>
      <c r="AC32" s="404"/>
      <c r="AD32" s="404"/>
      <c r="AE32" s="404"/>
      <c r="AF32" s="404"/>
      <c r="AG32" s="404"/>
      <c r="AH32" s="404"/>
      <c r="AI32" s="404"/>
      <c r="AJ32" s="404"/>
      <c r="AK32" s="404"/>
      <c r="AL32" s="404"/>
      <c r="AM32" s="405"/>
      <c r="AN32" s="405"/>
      <c r="AO32" s="405"/>
      <c r="AP32" s="405"/>
      <c r="AQ32" s="406"/>
      <c r="AR32" s="406"/>
      <c r="AS32" s="406"/>
      <c r="AT32" s="407"/>
      <c r="AU32" s="407"/>
      <c r="AV32" s="407"/>
      <c r="AW32" s="402"/>
      <c r="AX32" s="402"/>
      <c r="AY32" s="402"/>
      <c r="AZ32" s="402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</row>
    <row r="33" ht="12.75" customHeight="1">
      <c r="A33" s="408" t="s">
        <v>1344</v>
      </c>
      <c r="B33" s="356"/>
      <c r="C33" s="359"/>
      <c r="D33" s="409">
        <f t="shared" ref="D33:AZ33" si="1">SUM(D12:D32)</f>
        <v>0</v>
      </c>
      <c r="E33" s="409">
        <f t="shared" si="1"/>
        <v>0</v>
      </c>
      <c r="F33" s="409">
        <f t="shared" si="1"/>
        <v>0</v>
      </c>
      <c r="G33" s="409">
        <f t="shared" si="1"/>
        <v>0</v>
      </c>
      <c r="H33" s="409">
        <f t="shared" si="1"/>
        <v>0</v>
      </c>
      <c r="I33" s="409">
        <f t="shared" si="1"/>
        <v>0</v>
      </c>
      <c r="J33" s="409">
        <f t="shared" si="1"/>
        <v>0</v>
      </c>
      <c r="K33" s="409">
        <f t="shared" si="1"/>
        <v>0</v>
      </c>
      <c r="L33" s="409">
        <f t="shared" si="1"/>
        <v>0</v>
      </c>
      <c r="M33" s="409">
        <f t="shared" si="1"/>
        <v>0</v>
      </c>
      <c r="N33" s="410">
        <f t="shared" si="1"/>
        <v>0</v>
      </c>
      <c r="O33" s="410">
        <f t="shared" si="1"/>
        <v>0</v>
      </c>
      <c r="P33" s="410">
        <f t="shared" si="1"/>
        <v>0</v>
      </c>
      <c r="Q33" s="410">
        <f t="shared" si="1"/>
        <v>0</v>
      </c>
      <c r="R33" s="410">
        <f t="shared" si="1"/>
        <v>0</v>
      </c>
      <c r="S33" s="410">
        <f t="shared" si="1"/>
        <v>0</v>
      </c>
      <c r="T33" s="410">
        <f t="shared" si="1"/>
        <v>0</v>
      </c>
      <c r="U33" s="410">
        <f t="shared" si="1"/>
        <v>0</v>
      </c>
      <c r="V33" s="410">
        <f t="shared" si="1"/>
        <v>0</v>
      </c>
      <c r="W33" s="410">
        <f t="shared" si="1"/>
        <v>0</v>
      </c>
      <c r="X33" s="410">
        <f t="shared" si="1"/>
        <v>0</v>
      </c>
      <c r="Y33" s="410">
        <f t="shared" si="1"/>
        <v>0</v>
      </c>
      <c r="Z33" s="410">
        <f t="shared" si="1"/>
        <v>0</v>
      </c>
      <c r="AA33" s="411">
        <f t="shared" si="1"/>
        <v>0</v>
      </c>
      <c r="AB33" s="411">
        <f t="shared" si="1"/>
        <v>0</v>
      </c>
      <c r="AC33" s="411">
        <f t="shared" si="1"/>
        <v>0</v>
      </c>
      <c r="AD33" s="411">
        <f t="shared" si="1"/>
        <v>0</v>
      </c>
      <c r="AE33" s="411">
        <f t="shared" si="1"/>
        <v>0</v>
      </c>
      <c r="AF33" s="411">
        <f t="shared" si="1"/>
        <v>0</v>
      </c>
      <c r="AG33" s="411">
        <f t="shared" si="1"/>
        <v>0</v>
      </c>
      <c r="AH33" s="411">
        <f t="shared" si="1"/>
        <v>0</v>
      </c>
      <c r="AI33" s="411">
        <f t="shared" si="1"/>
        <v>0</v>
      </c>
      <c r="AJ33" s="411">
        <f t="shared" si="1"/>
        <v>0</v>
      </c>
      <c r="AK33" s="411">
        <f t="shared" si="1"/>
        <v>0</v>
      </c>
      <c r="AL33" s="411">
        <f t="shared" si="1"/>
        <v>0</v>
      </c>
      <c r="AM33" s="412">
        <f t="shared" si="1"/>
        <v>0</v>
      </c>
      <c r="AN33" s="412">
        <f t="shared" si="1"/>
        <v>0</v>
      </c>
      <c r="AO33" s="412">
        <f t="shared" si="1"/>
        <v>0</v>
      </c>
      <c r="AP33" s="412">
        <f t="shared" si="1"/>
        <v>0</v>
      </c>
      <c r="AQ33" s="413">
        <f t="shared" si="1"/>
        <v>0</v>
      </c>
      <c r="AR33" s="413">
        <f t="shared" si="1"/>
        <v>0</v>
      </c>
      <c r="AS33" s="413">
        <f t="shared" si="1"/>
        <v>0</v>
      </c>
      <c r="AT33" s="414">
        <f t="shared" si="1"/>
        <v>0</v>
      </c>
      <c r="AU33" s="414">
        <f t="shared" si="1"/>
        <v>0</v>
      </c>
      <c r="AV33" s="414">
        <f t="shared" si="1"/>
        <v>0</v>
      </c>
      <c r="AW33" s="409">
        <f t="shared" si="1"/>
        <v>0</v>
      </c>
      <c r="AX33" s="409">
        <f t="shared" si="1"/>
        <v>0</v>
      </c>
      <c r="AY33" s="409">
        <f t="shared" si="1"/>
        <v>0</v>
      </c>
      <c r="AZ33" s="409">
        <f t="shared" si="1"/>
        <v>0</v>
      </c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</row>
    <row r="34" ht="12.75" customHeight="1">
      <c r="A34" s="14"/>
      <c r="B34" s="14"/>
      <c r="C34" s="52"/>
      <c r="D34" s="415"/>
      <c r="E34" s="415"/>
      <c r="F34" s="415"/>
      <c r="G34" s="415"/>
      <c r="H34" s="415"/>
      <c r="I34" s="415"/>
      <c r="J34" s="415"/>
      <c r="K34" s="415"/>
      <c r="L34" s="415"/>
      <c r="M34" s="415"/>
      <c r="N34" s="415"/>
      <c r="O34" s="415"/>
      <c r="P34" s="415"/>
      <c r="Q34" s="415"/>
      <c r="R34" s="415"/>
      <c r="S34" s="415"/>
      <c r="T34" s="415"/>
      <c r="U34" s="415"/>
      <c r="V34" s="415"/>
      <c r="W34" s="415"/>
      <c r="X34" s="415"/>
      <c r="Y34" s="415"/>
      <c r="Z34" s="415"/>
      <c r="AA34" s="415"/>
      <c r="AB34" s="415"/>
      <c r="AC34" s="415"/>
      <c r="AD34" s="415"/>
      <c r="AE34" s="415"/>
      <c r="AF34" s="415"/>
      <c r="AG34" s="415"/>
      <c r="AH34" s="415"/>
      <c r="AI34" s="415"/>
      <c r="AJ34" s="415"/>
      <c r="AK34" s="415"/>
      <c r="AL34" s="415"/>
      <c r="AM34" s="415"/>
      <c r="AN34" s="415"/>
      <c r="AO34" s="415"/>
      <c r="AP34" s="415"/>
      <c r="AQ34" s="415"/>
      <c r="AR34" s="415"/>
      <c r="AS34" s="415"/>
      <c r="AT34" s="415"/>
      <c r="AU34" s="415"/>
      <c r="AV34" s="415"/>
      <c r="AW34" s="415"/>
      <c r="AX34" s="415"/>
      <c r="AY34" s="415"/>
      <c r="AZ34" s="415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</row>
    <row r="35" ht="12.75" customHeight="1">
      <c r="A35" s="14"/>
      <c r="B35" s="14"/>
      <c r="C35" s="52"/>
      <c r="D35" s="415"/>
      <c r="E35" s="415"/>
      <c r="F35" s="415"/>
      <c r="G35" s="415"/>
      <c r="H35" s="415"/>
      <c r="I35" s="415"/>
      <c r="J35" s="415"/>
      <c r="K35" s="415"/>
      <c r="L35" s="415"/>
      <c r="M35" s="415"/>
      <c r="N35" s="415"/>
      <c r="O35" s="415"/>
      <c r="P35" s="415"/>
      <c r="Q35" s="415"/>
      <c r="R35" s="415"/>
      <c r="S35" s="415"/>
      <c r="T35" s="415"/>
      <c r="U35" s="415"/>
      <c r="V35" s="415"/>
      <c r="W35" s="415"/>
      <c r="X35" s="415"/>
      <c r="Y35" s="415"/>
      <c r="Z35" s="415"/>
      <c r="AA35" s="415"/>
      <c r="AB35" s="415"/>
      <c r="AC35" s="415"/>
      <c r="AD35" s="415"/>
      <c r="AE35" s="415"/>
      <c r="AF35" s="415"/>
      <c r="AG35" s="415"/>
      <c r="AH35" s="415"/>
      <c r="AI35" s="415"/>
      <c r="AJ35" s="415"/>
      <c r="AK35" s="415"/>
      <c r="AL35" s="415"/>
      <c r="AM35" s="415"/>
      <c r="AN35" s="415"/>
      <c r="AO35" s="415"/>
      <c r="AP35" s="415"/>
      <c r="AQ35" s="415"/>
      <c r="AR35" s="415"/>
      <c r="AS35" s="415"/>
      <c r="AT35" s="415"/>
      <c r="AU35" s="415"/>
      <c r="AV35" s="415"/>
      <c r="AW35" s="415"/>
      <c r="AX35" s="415"/>
      <c r="AY35" s="415"/>
      <c r="AZ35" s="415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</row>
    <row r="36" ht="12.75" customHeight="1">
      <c r="A36" s="14"/>
      <c r="B36" s="14"/>
      <c r="C36" s="52"/>
      <c r="D36" s="416">
        <f>SUM(D33:M33)</f>
        <v>0</v>
      </c>
      <c r="N36" s="416">
        <f>SUM(N33:W33)</f>
        <v>0</v>
      </c>
      <c r="X36" s="416">
        <f>SUM(X33:Z33)</f>
        <v>0</v>
      </c>
      <c r="AA36" s="416">
        <f>SUM(AA33:AL33)</f>
        <v>0</v>
      </c>
      <c r="AM36" s="416">
        <f>SUM(AM33:AP33)</f>
        <v>0</v>
      </c>
      <c r="AQ36" s="20">
        <f>SUM(AQ33:AS33)</f>
        <v>0</v>
      </c>
      <c r="AT36" s="417"/>
      <c r="AU36" s="417">
        <f>SUM(AT33:AV33)</f>
        <v>0</v>
      </c>
      <c r="AV36" s="417"/>
      <c r="AW36" s="416">
        <f>SUM(AW33:AX33)</f>
        <v>0</v>
      </c>
      <c r="AY36" s="416">
        <f>SUM(AY33:AZ33)</f>
        <v>0</v>
      </c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</row>
    <row r="37" ht="12.75" customHeight="1">
      <c r="A37" s="14"/>
      <c r="B37" s="14"/>
      <c r="C37" s="52"/>
      <c r="D37" s="38"/>
      <c r="E37" s="38"/>
      <c r="F37" s="38"/>
      <c r="G37" s="415"/>
      <c r="H37" s="415"/>
      <c r="I37" s="415"/>
      <c r="J37" s="415"/>
      <c r="K37" s="415"/>
      <c r="L37" s="415"/>
      <c r="M37" s="415"/>
      <c r="N37" s="415"/>
      <c r="O37" s="415"/>
      <c r="P37" s="415"/>
      <c r="Q37" s="415"/>
      <c r="R37" s="415"/>
      <c r="S37" s="415"/>
      <c r="T37" s="415"/>
      <c r="U37" s="415"/>
      <c r="V37" s="415"/>
      <c r="W37" s="415"/>
      <c r="X37" s="415"/>
      <c r="Y37" s="415"/>
      <c r="Z37" s="415"/>
      <c r="AA37" s="415"/>
      <c r="AB37" s="415"/>
      <c r="AC37" s="415"/>
      <c r="AD37" s="415"/>
      <c r="AE37" s="415"/>
      <c r="AF37" s="415"/>
      <c r="AG37" s="415"/>
      <c r="AH37" s="415"/>
      <c r="AI37" s="415"/>
      <c r="AJ37" s="415"/>
      <c r="AK37" s="415"/>
      <c r="AL37" s="415"/>
      <c r="AM37" s="415"/>
      <c r="AN37" s="415"/>
      <c r="AO37" s="415"/>
      <c r="AP37" s="415"/>
      <c r="AQ37" s="415"/>
      <c r="AR37" s="415"/>
      <c r="AS37" s="415"/>
      <c r="AT37" s="415"/>
      <c r="AU37" s="415"/>
      <c r="AV37" s="415"/>
      <c r="AW37" s="415"/>
      <c r="AX37" s="415"/>
      <c r="AY37" s="415"/>
      <c r="AZ37" s="415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</row>
    <row r="38" ht="12.75" customHeight="1">
      <c r="A38" s="418"/>
      <c r="B38" s="418"/>
      <c r="C38" s="419"/>
      <c r="D38" s="420"/>
      <c r="E38" s="421"/>
      <c r="F38" s="421"/>
      <c r="G38" s="422"/>
      <c r="H38" s="422"/>
      <c r="I38" s="422"/>
      <c r="J38" s="422"/>
      <c r="K38" s="422"/>
      <c r="L38" s="422"/>
      <c r="M38" s="422"/>
      <c r="N38" s="422"/>
      <c r="O38" s="422"/>
      <c r="P38" s="422"/>
      <c r="Q38" s="422"/>
      <c r="R38" s="422"/>
      <c r="S38" s="422"/>
      <c r="T38" s="422"/>
      <c r="U38" s="422"/>
      <c r="V38" s="422"/>
      <c r="W38" s="422"/>
      <c r="X38" s="422"/>
      <c r="Y38" s="422"/>
      <c r="Z38" s="422"/>
      <c r="AA38" s="422"/>
      <c r="AB38" s="422"/>
      <c r="AC38" s="422"/>
      <c r="AD38" s="423"/>
      <c r="AE38" s="424"/>
      <c r="AF38" s="424"/>
      <c r="AG38" s="424"/>
      <c r="AH38" s="424"/>
      <c r="AI38" s="424"/>
      <c r="AJ38" s="424"/>
      <c r="AK38" s="424"/>
      <c r="AL38" s="424"/>
      <c r="AM38" s="424"/>
      <c r="AN38" s="424"/>
      <c r="AO38" s="424"/>
      <c r="AP38" s="424"/>
      <c r="AQ38" s="424"/>
      <c r="AR38" s="424"/>
      <c r="AS38" s="424"/>
      <c r="AT38" s="424"/>
      <c r="AU38" s="424"/>
      <c r="AV38" s="424"/>
      <c r="AW38" s="424"/>
      <c r="AX38" s="424"/>
      <c r="AY38" s="424"/>
      <c r="AZ38" s="424"/>
      <c r="BA38" s="425"/>
      <c r="BB38" s="425"/>
      <c r="BC38" s="425"/>
      <c r="BD38" s="425"/>
      <c r="BE38" s="425"/>
      <c r="BF38" s="425"/>
      <c r="BG38" s="425"/>
      <c r="BH38" s="425"/>
      <c r="BI38" s="425"/>
      <c r="BJ38" s="425"/>
      <c r="BK38" s="425"/>
      <c r="BL38" s="425"/>
      <c r="BM38" s="425"/>
      <c r="BN38" s="425"/>
      <c r="BO38" s="425"/>
      <c r="BP38" s="425"/>
      <c r="BQ38" s="425"/>
      <c r="BR38" s="425"/>
      <c r="BS38" s="425"/>
      <c r="BT38" s="425"/>
    </row>
    <row r="39" ht="12.75" customHeight="1">
      <c r="A39" s="418"/>
      <c r="B39" s="418"/>
      <c r="C39" s="419"/>
      <c r="D39" s="426" t="s">
        <v>1345</v>
      </c>
      <c r="AD39" s="427"/>
      <c r="AE39" s="424"/>
      <c r="AF39" s="424"/>
      <c r="AG39" s="424"/>
      <c r="AH39" s="424"/>
      <c r="AI39" s="424"/>
      <c r="AJ39" s="424"/>
      <c r="AK39" s="424"/>
      <c r="AL39" s="424"/>
      <c r="AM39" s="424"/>
      <c r="AN39" s="424"/>
      <c r="AO39" s="424"/>
      <c r="AP39" s="424"/>
      <c r="AQ39" s="424"/>
      <c r="AR39" s="424"/>
      <c r="AS39" s="424"/>
      <c r="AT39" s="424"/>
      <c r="AU39" s="424"/>
      <c r="AV39" s="424"/>
      <c r="AW39" s="424"/>
      <c r="AX39" s="424"/>
      <c r="AY39" s="424"/>
      <c r="AZ39" s="424"/>
      <c r="BA39" s="425"/>
      <c r="BB39" s="425"/>
      <c r="BC39" s="425"/>
      <c r="BD39" s="425"/>
      <c r="BE39" s="425"/>
      <c r="BF39" s="425"/>
      <c r="BG39" s="425"/>
      <c r="BH39" s="425"/>
      <c r="BI39" s="425"/>
      <c r="BJ39" s="425"/>
      <c r="BK39" s="425"/>
      <c r="BL39" s="425"/>
      <c r="BM39" s="425"/>
      <c r="BN39" s="425"/>
      <c r="BO39" s="425"/>
      <c r="BP39" s="425"/>
      <c r="BQ39" s="425"/>
      <c r="BR39" s="425"/>
      <c r="BS39" s="425"/>
      <c r="BT39" s="425"/>
    </row>
    <row r="40" ht="12.75" customHeight="1">
      <c r="A40" s="418"/>
      <c r="B40" s="418"/>
      <c r="C40" s="419"/>
      <c r="D40" s="428"/>
      <c r="E40" s="425"/>
      <c r="F40" s="425"/>
      <c r="G40" s="424"/>
      <c r="H40" s="424"/>
      <c r="I40" s="424"/>
      <c r="J40" s="424"/>
      <c r="K40" s="424"/>
      <c r="L40" s="424"/>
      <c r="M40" s="424"/>
      <c r="N40" s="424"/>
      <c r="O40" s="424"/>
      <c r="P40" s="424"/>
      <c r="Q40" s="424"/>
      <c r="R40" s="424"/>
      <c r="S40" s="424"/>
      <c r="T40" s="424"/>
      <c r="U40" s="424"/>
      <c r="V40" s="424"/>
      <c r="W40" s="424"/>
      <c r="X40" s="424"/>
      <c r="Y40" s="424"/>
      <c r="Z40" s="424"/>
      <c r="AA40" s="424"/>
      <c r="AB40" s="424"/>
      <c r="AC40" s="424"/>
      <c r="AD40" s="429"/>
      <c r="AE40" s="424"/>
      <c r="AF40" s="424"/>
      <c r="AG40" s="424"/>
      <c r="AH40" s="424"/>
      <c r="AI40" s="424"/>
      <c r="AJ40" s="424"/>
      <c r="AK40" s="424"/>
      <c r="AL40" s="424"/>
      <c r="AM40" s="424"/>
      <c r="AN40" s="424"/>
      <c r="AO40" s="424"/>
      <c r="AP40" s="424"/>
      <c r="AQ40" s="424"/>
      <c r="AR40" s="424"/>
      <c r="AS40" s="424"/>
      <c r="AT40" s="424"/>
      <c r="AU40" s="424"/>
      <c r="AV40" s="424"/>
      <c r="AW40" s="424"/>
      <c r="AX40" s="424"/>
      <c r="AY40" s="424"/>
      <c r="AZ40" s="424"/>
      <c r="BA40" s="425"/>
      <c r="BB40" s="425"/>
      <c r="BC40" s="425"/>
      <c r="BD40" s="425"/>
      <c r="BE40" s="425"/>
      <c r="BF40" s="425"/>
      <c r="BG40" s="425"/>
      <c r="BH40" s="425"/>
      <c r="BI40" s="425"/>
      <c r="BJ40" s="425"/>
      <c r="BK40" s="425"/>
      <c r="BL40" s="425"/>
      <c r="BM40" s="425"/>
      <c r="BN40" s="425"/>
      <c r="BO40" s="425"/>
      <c r="BP40" s="425"/>
      <c r="BQ40" s="425"/>
      <c r="BR40" s="425"/>
      <c r="BS40" s="425"/>
      <c r="BT40" s="425"/>
    </row>
    <row r="41" ht="12.75" customHeight="1">
      <c r="A41" s="418"/>
      <c r="B41" s="418"/>
      <c r="C41" s="419"/>
      <c r="D41" s="430" t="s">
        <v>1235</v>
      </c>
      <c r="G41" s="431" t="s">
        <v>1346</v>
      </c>
      <c r="H41" s="432" t="s">
        <v>1335</v>
      </c>
      <c r="K41" s="431" t="s">
        <v>1346</v>
      </c>
      <c r="L41" s="432" t="s">
        <v>1347</v>
      </c>
      <c r="O41" s="432" t="s">
        <v>1348</v>
      </c>
      <c r="P41" s="432" t="s">
        <v>1236</v>
      </c>
      <c r="S41" s="431" t="s">
        <v>1346</v>
      </c>
      <c r="T41" s="432" t="s">
        <v>1336</v>
      </c>
      <c r="W41" s="431" t="s">
        <v>1346</v>
      </c>
      <c r="X41" s="432" t="s">
        <v>1337</v>
      </c>
      <c r="AA41" s="431" t="s">
        <v>1346</v>
      </c>
      <c r="AB41" s="432" t="s">
        <v>1349</v>
      </c>
      <c r="AD41" s="427"/>
      <c r="AE41" s="424"/>
      <c r="AF41" s="424"/>
      <c r="AG41" s="424"/>
      <c r="AH41" s="424"/>
      <c r="AI41" s="424"/>
      <c r="AJ41" s="424"/>
      <c r="AK41" s="424"/>
      <c r="AL41" s="424"/>
      <c r="AM41" s="424"/>
      <c r="AN41" s="424"/>
      <c r="AO41" s="424"/>
      <c r="AP41" s="424"/>
      <c r="AQ41" s="424"/>
      <c r="AR41" s="424"/>
      <c r="AS41" s="424"/>
      <c r="AT41" s="424"/>
      <c r="AU41" s="424"/>
      <c r="AV41" s="424"/>
      <c r="AW41" s="424"/>
      <c r="AX41" s="424"/>
      <c r="AY41" s="424"/>
      <c r="AZ41" s="424"/>
      <c r="BA41" s="425"/>
      <c r="BB41" s="425"/>
      <c r="BC41" s="425"/>
      <c r="BD41" s="425"/>
      <c r="BE41" s="425"/>
      <c r="BF41" s="425"/>
      <c r="BG41" s="425"/>
      <c r="BH41" s="425"/>
      <c r="BI41" s="425"/>
      <c r="BJ41" s="425"/>
      <c r="BK41" s="425"/>
      <c r="BL41" s="425"/>
      <c r="BM41" s="425"/>
      <c r="BN41" s="425"/>
      <c r="BO41" s="425"/>
      <c r="BP41" s="425"/>
      <c r="BQ41" s="425"/>
      <c r="BR41" s="425"/>
      <c r="BS41" s="425"/>
      <c r="BT41" s="425"/>
    </row>
    <row r="42" ht="12.75" customHeight="1">
      <c r="A42" s="418"/>
      <c r="B42" s="418"/>
      <c r="C42" s="419"/>
      <c r="D42" s="433"/>
      <c r="E42" s="424"/>
      <c r="F42" s="424"/>
      <c r="G42" s="424"/>
      <c r="H42" s="424"/>
      <c r="I42" s="424"/>
      <c r="J42" s="424"/>
      <c r="K42" s="424"/>
      <c r="L42" s="424"/>
      <c r="M42" s="424"/>
      <c r="N42" s="424"/>
      <c r="O42" s="424"/>
      <c r="P42" s="424"/>
      <c r="Q42" s="424"/>
      <c r="R42" s="424"/>
      <c r="S42" s="424"/>
      <c r="T42" s="424"/>
      <c r="U42" s="424"/>
      <c r="V42" s="424"/>
      <c r="W42" s="424"/>
      <c r="X42" s="424"/>
      <c r="Y42" s="424"/>
      <c r="Z42" s="424"/>
      <c r="AA42" s="424"/>
      <c r="AB42" s="424"/>
      <c r="AC42" s="424"/>
      <c r="AD42" s="429"/>
      <c r="AE42" s="424"/>
      <c r="AF42" s="424"/>
      <c r="AG42" s="424"/>
      <c r="AH42" s="424"/>
      <c r="AI42" s="424"/>
      <c r="AJ42" s="424"/>
      <c r="AK42" s="424"/>
      <c r="AL42" s="424"/>
      <c r="AM42" s="424"/>
      <c r="AN42" s="424"/>
      <c r="AO42" s="424"/>
      <c r="AP42" s="424"/>
      <c r="AQ42" s="424"/>
      <c r="AR42" s="424"/>
      <c r="AS42" s="424"/>
      <c r="AT42" s="424"/>
      <c r="AU42" s="424"/>
      <c r="AV42" s="424"/>
      <c r="AW42" s="424"/>
      <c r="AX42" s="424"/>
      <c r="AY42" s="424"/>
      <c r="AZ42" s="424"/>
      <c r="BA42" s="425"/>
      <c r="BB42" s="425"/>
      <c r="BC42" s="425"/>
      <c r="BD42" s="425"/>
      <c r="BE42" s="425"/>
      <c r="BF42" s="425"/>
      <c r="BG42" s="425"/>
      <c r="BH42" s="425"/>
      <c r="BI42" s="425"/>
      <c r="BJ42" s="425"/>
      <c r="BK42" s="425"/>
      <c r="BL42" s="425"/>
      <c r="BM42" s="425"/>
      <c r="BN42" s="425"/>
      <c r="BO42" s="425"/>
      <c r="BP42" s="425"/>
      <c r="BQ42" s="425"/>
      <c r="BR42" s="425"/>
      <c r="BS42" s="425"/>
      <c r="BT42" s="425"/>
    </row>
    <row r="43" ht="12.75" customHeight="1">
      <c r="A43" s="418"/>
      <c r="B43" s="418"/>
      <c r="C43" s="419"/>
      <c r="D43" s="430">
        <f>+D36</f>
        <v>0</v>
      </c>
      <c r="G43" s="431" t="s">
        <v>1346</v>
      </c>
      <c r="H43" s="432">
        <f>+AA36+AU36</f>
        <v>0</v>
      </c>
      <c r="K43" s="431" t="s">
        <v>1346</v>
      </c>
      <c r="L43" s="432">
        <f>+AW36</f>
        <v>0</v>
      </c>
      <c r="O43" s="432" t="s">
        <v>1348</v>
      </c>
      <c r="P43" s="432">
        <f>+N36+X36</f>
        <v>0</v>
      </c>
      <c r="S43" s="431" t="s">
        <v>1346</v>
      </c>
      <c r="T43" s="432">
        <f>+AM36</f>
        <v>0</v>
      </c>
      <c r="W43" s="431" t="s">
        <v>1346</v>
      </c>
      <c r="X43" s="432">
        <f>+AQ36</f>
        <v>0</v>
      </c>
      <c r="AA43" s="431" t="s">
        <v>1346</v>
      </c>
      <c r="AB43" s="432">
        <f>+AY36</f>
        <v>0</v>
      </c>
      <c r="AD43" s="427"/>
      <c r="AE43" s="424"/>
      <c r="AF43" s="424"/>
      <c r="AG43" s="424"/>
      <c r="AH43" s="424"/>
      <c r="AI43" s="424"/>
      <c r="AJ43" s="424"/>
      <c r="AK43" s="424"/>
      <c r="AL43" s="424"/>
      <c r="AM43" s="424"/>
      <c r="AN43" s="424"/>
      <c r="AO43" s="424"/>
      <c r="AP43" s="424"/>
      <c r="AQ43" s="424"/>
      <c r="AR43" s="424"/>
      <c r="AS43" s="424"/>
      <c r="AT43" s="424"/>
      <c r="AU43" s="424"/>
      <c r="AV43" s="424"/>
      <c r="AW43" s="424"/>
      <c r="AX43" s="424"/>
      <c r="AY43" s="424"/>
      <c r="AZ43" s="424"/>
      <c r="BA43" s="425"/>
      <c r="BB43" s="425"/>
      <c r="BC43" s="425"/>
      <c r="BD43" s="425"/>
      <c r="BE43" s="425"/>
      <c r="BF43" s="425"/>
      <c r="BG43" s="425"/>
      <c r="BH43" s="425"/>
      <c r="BI43" s="425"/>
      <c r="BJ43" s="425"/>
      <c r="BK43" s="425"/>
      <c r="BL43" s="425"/>
      <c r="BM43" s="425"/>
      <c r="BN43" s="425"/>
      <c r="BO43" s="425"/>
      <c r="BP43" s="425"/>
      <c r="BQ43" s="425"/>
      <c r="BR43" s="425"/>
      <c r="BS43" s="425"/>
      <c r="BT43" s="425"/>
    </row>
    <row r="44" ht="12.75" customHeight="1">
      <c r="A44" s="418"/>
      <c r="B44" s="418"/>
      <c r="C44" s="419"/>
      <c r="D44" s="433"/>
      <c r="E44" s="424"/>
      <c r="F44" s="424"/>
      <c r="G44" s="424"/>
      <c r="H44" s="424"/>
      <c r="I44" s="424"/>
      <c r="J44" s="424"/>
      <c r="K44" s="424"/>
      <c r="L44" s="424"/>
      <c r="M44" s="424"/>
      <c r="N44" s="424"/>
      <c r="O44" s="424"/>
      <c r="P44" s="424"/>
      <c r="Q44" s="424"/>
      <c r="R44" s="424"/>
      <c r="S44" s="424"/>
      <c r="T44" s="424"/>
      <c r="U44" s="424"/>
      <c r="V44" s="424"/>
      <c r="W44" s="424"/>
      <c r="X44" s="424"/>
      <c r="Y44" s="424"/>
      <c r="Z44" s="424"/>
      <c r="AA44" s="424"/>
      <c r="AB44" s="424"/>
      <c r="AC44" s="424"/>
      <c r="AD44" s="429"/>
      <c r="AE44" s="424"/>
      <c r="AF44" s="424"/>
      <c r="AG44" s="424"/>
      <c r="AH44" s="424"/>
      <c r="AI44" s="424"/>
      <c r="AJ44" s="424"/>
      <c r="AK44" s="424"/>
      <c r="AL44" s="424"/>
      <c r="AM44" s="424"/>
      <c r="AN44" s="424"/>
      <c r="AO44" s="424"/>
      <c r="AP44" s="424"/>
      <c r="AQ44" s="424"/>
      <c r="AR44" s="424"/>
      <c r="AS44" s="424"/>
      <c r="AT44" s="424"/>
      <c r="AU44" s="424"/>
      <c r="AV44" s="424"/>
      <c r="AW44" s="424"/>
      <c r="AX44" s="424"/>
      <c r="AY44" s="424"/>
      <c r="AZ44" s="424"/>
      <c r="BA44" s="425"/>
      <c r="BB44" s="425"/>
      <c r="BC44" s="425"/>
      <c r="BD44" s="425"/>
      <c r="BE44" s="425"/>
      <c r="BF44" s="425"/>
      <c r="BG44" s="425"/>
      <c r="BH44" s="425"/>
      <c r="BI44" s="425"/>
      <c r="BJ44" s="425"/>
      <c r="BK44" s="425"/>
      <c r="BL44" s="425"/>
      <c r="BM44" s="425"/>
      <c r="BN44" s="425"/>
      <c r="BO44" s="425"/>
      <c r="BP44" s="425"/>
      <c r="BQ44" s="425"/>
      <c r="BR44" s="425"/>
      <c r="BS44" s="425"/>
      <c r="BT44" s="425"/>
    </row>
    <row r="45" ht="19.5" customHeight="1">
      <c r="A45" s="434"/>
      <c r="B45" s="434"/>
      <c r="C45" s="434"/>
      <c r="D45" s="435">
        <f>D43+H43+L43</f>
        <v>0</v>
      </c>
      <c r="O45" s="434"/>
      <c r="P45" s="436">
        <f>+P43+T43+X43+AB43</f>
        <v>0</v>
      </c>
      <c r="AD45" s="427"/>
      <c r="AE45" s="434"/>
      <c r="AF45" s="434"/>
      <c r="AG45" s="434"/>
      <c r="AH45" s="434"/>
      <c r="AI45" s="434"/>
      <c r="AJ45" s="434"/>
      <c r="AK45" s="434"/>
      <c r="AL45" s="434"/>
      <c r="AM45" s="434"/>
      <c r="AN45" s="434"/>
      <c r="AO45" s="434"/>
      <c r="AP45" s="434"/>
      <c r="AQ45" s="434"/>
      <c r="AR45" s="434"/>
      <c r="AS45" s="434"/>
      <c r="AT45" s="434"/>
      <c r="AU45" s="434"/>
      <c r="AV45" s="434"/>
      <c r="AW45" s="434"/>
      <c r="AX45" s="434"/>
      <c r="AY45" s="434"/>
      <c r="AZ45" s="434"/>
      <c r="BA45" s="434"/>
      <c r="BB45" s="434"/>
      <c r="BC45" s="434"/>
      <c r="BD45" s="434"/>
      <c r="BE45" s="434"/>
      <c r="BF45" s="434"/>
      <c r="BG45" s="434"/>
      <c r="BH45" s="434"/>
      <c r="BI45" s="434"/>
      <c r="BJ45" s="434"/>
      <c r="BK45" s="434"/>
      <c r="BL45" s="434"/>
      <c r="BM45" s="434"/>
      <c r="BN45" s="434"/>
      <c r="BO45" s="434"/>
      <c r="BP45" s="434"/>
      <c r="BQ45" s="434"/>
      <c r="BR45" s="434"/>
      <c r="BS45" s="434"/>
      <c r="BT45" s="434"/>
    </row>
    <row r="46" ht="12.75" customHeight="1">
      <c r="A46" s="2"/>
      <c r="B46" s="2"/>
      <c r="C46" s="2"/>
      <c r="D46" s="437"/>
      <c r="E46" s="438"/>
      <c r="F46" s="439"/>
      <c r="G46" s="438"/>
      <c r="H46" s="438"/>
      <c r="I46" s="438"/>
      <c r="J46" s="438"/>
      <c r="K46" s="438"/>
      <c r="L46" s="438"/>
      <c r="M46" s="438"/>
      <c r="N46" s="438"/>
      <c r="O46" s="438"/>
      <c r="P46" s="438"/>
      <c r="Q46" s="438"/>
      <c r="R46" s="438"/>
      <c r="S46" s="438"/>
      <c r="T46" s="438"/>
      <c r="U46" s="438"/>
      <c r="V46" s="438"/>
      <c r="W46" s="439"/>
      <c r="X46" s="438"/>
      <c r="Y46" s="438"/>
      <c r="Z46" s="438"/>
      <c r="AA46" s="438"/>
      <c r="AB46" s="438"/>
      <c r="AC46" s="438"/>
      <c r="AD46" s="440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</row>
    <row r="47" ht="12.75" customHeight="1">
      <c r="A47" s="2"/>
      <c r="B47" s="2"/>
      <c r="C47" s="2"/>
      <c r="D47" s="2"/>
      <c r="E47" s="2"/>
      <c r="F47" s="441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</row>
    <row r="48" ht="12.75" customHeight="1">
      <c r="A48" s="2"/>
      <c r="B48" s="2"/>
      <c r="C48" s="2"/>
      <c r="D48" s="2"/>
      <c r="E48" s="2"/>
      <c r="F48" s="441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</row>
    <row r="49" ht="12.75" customHeight="1">
      <c r="A49" s="441"/>
      <c r="B49" s="441"/>
      <c r="C49" s="2"/>
      <c r="D49" s="2"/>
      <c r="E49" s="2"/>
      <c r="F49" s="441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</row>
    <row r="50" ht="12.75" customHeight="1">
      <c r="A50" s="2"/>
      <c r="B50" s="2"/>
      <c r="C50" s="2"/>
      <c r="D50" s="441"/>
      <c r="E50" s="441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</row>
    <row r="51" ht="12.75" customHeight="1">
      <c r="A51" s="2"/>
      <c r="B51" s="2"/>
      <c r="C51" s="2"/>
      <c r="D51" s="441"/>
      <c r="E51" s="44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</row>
    <row r="52" ht="12.75" customHeight="1">
      <c r="A52" s="2"/>
      <c r="B52" s="2"/>
      <c r="C52" s="2"/>
      <c r="D52" s="441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</row>
    <row r="53" ht="12.75" customHeight="1">
      <c r="A53" s="2"/>
      <c r="B53" s="2"/>
      <c r="C53" s="2"/>
      <c r="D53" s="441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</row>
    <row r="55" ht="12.75" customHeight="1">
      <c r="A55" s="442"/>
      <c r="B55" s="442"/>
      <c r="C55" s="442"/>
      <c r="D55" s="443" t="s">
        <v>1336</v>
      </c>
      <c r="E55" s="443"/>
      <c r="F55" s="443"/>
      <c r="G55" s="444">
        <f>+T43</f>
        <v>0</v>
      </c>
      <c r="I55" s="442"/>
      <c r="J55" s="442"/>
      <c r="K55" s="442"/>
      <c r="L55" s="442"/>
      <c r="M55" s="442"/>
      <c r="N55" s="442"/>
      <c r="O55" s="442"/>
      <c r="P55" s="442"/>
      <c r="Q55" s="442"/>
      <c r="R55" s="442"/>
      <c r="S55" s="442"/>
      <c r="T55" s="442"/>
      <c r="U55" s="442"/>
      <c r="V55" s="442"/>
      <c r="W55" s="442"/>
      <c r="X55" s="442"/>
      <c r="Y55" s="442"/>
      <c r="Z55" s="442"/>
      <c r="AA55" s="442"/>
      <c r="AB55" s="442"/>
      <c r="AC55" s="442"/>
      <c r="AD55" s="442"/>
      <c r="AE55" s="442"/>
      <c r="AF55" s="442"/>
      <c r="AG55" s="442"/>
      <c r="AH55" s="442"/>
      <c r="AI55" s="442"/>
      <c r="AJ55" s="442"/>
      <c r="AK55" s="442"/>
      <c r="AL55" s="442"/>
      <c r="AM55" s="442"/>
      <c r="AN55" s="442"/>
      <c r="AO55" s="442"/>
      <c r="AP55" s="442"/>
      <c r="AQ55" s="442"/>
      <c r="AR55" s="442"/>
      <c r="AS55" s="442"/>
      <c r="AT55" s="442"/>
      <c r="AU55" s="442"/>
      <c r="AV55" s="442"/>
      <c r="AW55" s="442"/>
      <c r="AX55" s="442"/>
      <c r="AY55" s="442"/>
      <c r="AZ55" s="442"/>
      <c r="BA55" s="442"/>
      <c r="BB55" s="442"/>
      <c r="BC55" s="442"/>
      <c r="BD55" s="442"/>
      <c r="BE55" s="442"/>
      <c r="BF55" s="442"/>
      <c r="BG55" s="442"/>
      <c r="BH55" s="442"/>
      <c r="BI55" s="442"/>
      <c r="BJ55" s="442"/>
      <c r="BK55" s="442"/>
      <c r="BL55" s="442"/>
      <c r="BM55" s="442"/>
      <c r="BN55" s="442"/>
      <c r="BO55" s="442"/>
      <c r="BP55" s="442"/>
      <c r="BQ55" s="442"/>
      <c r="BR55" s="442"/>
      <c r="BS55" s="442"/>
      <c r="BT55" s="442"/>
    </row>
    <row r="56" ht="12.75" customHeight="1">
      <c r="A56" s="442"/>
      <c r="B56" s="442"/>
      <c r="C56" s="442"/>
      <c r="D56" s="443" t="s">
        <v>1350</v>
      </c>
      <c r="E56" s="443"/>
      <c r="F56" s="443"/>
      <c r="G56" s="444">
        <f>-AA36</f>
        <v>0</v>
      </c>
      <c r="I56" s="442"/>
      <c r="J56" s="442"/>
      <c r="K56" s="442"/>
      <c r="L56" s="442"/>
      <c r="M56" s="442"/>
      <c r="N56" s="442"/>
      <c r="O56" s="442"/>
      <c r="P56" s="442"/>
      <c r="Q56" s="442"/>
      <c r="R56" s="442"/>
      <c r="S56" s="442"/>
      <c r="T56" s="442"/>
      <c r="U56" s="442"/>
      <c r="V56" s="442"/>
      <c r="W56" s="442"/>
      <c r="X56" s="442"/>
      <c r="Y56" s="442"/>
      <c r="Z56" s="442"/>
      <c r="AA56" s="442"/>
      <c r="AB56" s="442"/>
      <c r="AC56" s="442"/>
      <c r="AD56" s="442"/>
      <c r="AE56" s="442"/>
      <c r="AF56" s="442"/>
      <c r="AG56" s="442"/>
      <c r="AH56" s="442"/>
      <c r="AI56" s="442"/>
      <c r="AJ56" s="442"/>
      <c r="AK56" s="442"/>
      <c r="AL56" s="442"/>
      <c r="AM56" s="442"/>
      <c r="AN56" s="442"/>
      <c r="AO56" s="442"/>
      <c r="AP56" s="442"/>
      <c r="AQ56" s="442"/>
      <c r="AR56" s="442"/>
      <c r="AS56" s="442"/>
      <c r="AT56" s="442"/>
      <c r="AU56" s="442"/>
      <c r="AV56" s="442"/>
      <c r="AW56" s="442"/>
      <c r="AX56" s="442"/>
      <c r="AY56" s="442"/>
      <c r="AZ56" s="442"/>
      <c r="BA56" s="442"/>
      <c r="BB56" s="442"/>
      <c r="BC56" s="442"/>
      <c r="BD56" s="442"/>
      <c r="BE56" s="442"/>
      <c r="BF56" s="442"/>
      <c r="BG56" s="442"/>
      <c r="BH56" s="442"/>
      <c r="BI56" s="442"/>
      <c r="BJ56" s="442"/>
      <c r="BK56" s="442"/>
      <c r="BL56" s="442"/>
      <c r="BM56" s="442"/>
      <c r="BN56" s="442"/>
      <c r="BO56" s="442"/>
      <c r="BP56" s="442"/>
      <c r="BQ56" s="442"/>
      <c r="BR56" s="442"/>
      <c r="BS56" s="442"/>
      <c r="BT56" s="442"/>
    </row>
    <row r="57" ht="12.75" customHeight="1">
      <c r="A57" s="442"/>
      <c r="B57" s="442"/>
      <c r="C57" s="442"/>
      <c r="D57" s="443" t="s">
        <v>1351</v>
      </c>
      <c r="E57" s="443"/>
      <c r="F57" s="443"/>
      <c r="G57" s="444">
        <f>-AU36</f>
        <v>0</v>
      </c>
      <c r="I57" s="442"/>
      <c r="J57" s="442"/>
      <c r="K57" s="442"/>
      <c r="L57" s="442"/>
      <c r="M57" s="442"/>
      <c r="N57" s="442"/>
      <c r="O57" s="442"/>
      <c r="P57" s="442"/>
      <c r="Q57" s="442"/>
      <c r="R57" s="442"/>
      <c r="S57" s="442"/>
      <c r="T57" s="442"/>
      <c r="U57" s="442"/>
      <c r="V57" s="442"/>
      <c r="W57" s="442"/>
      <c r="X57" s="442"/>
      <c r="Y57" s="442"/>
      <c r="Z57" s="442"/>
      <c r="AA57" s="442"/>
      <c r="AB57" s="442"/>
      <c r="AC57" s="442"/>
      <c r="AD57" s="442"/>
      <c r="AE57" s="442"/>
      <c r="AF57" s="442"/>
      <c r="AG57" s="442"/>
      <c r="AH57" s="442"/>
      <c r="AI57" s="442"/>
      <c r="AJ57" s="442"/>
      <c r="AK57" s="442"/>
      <c r="AL57" s="442"/>
      <c r="AM57" s="442"/>
      <c r="AN57" s="442"/>
      <c r="AO57" s="442"/>
      <c r="AP57" s="442"/>
      <c r="AQ57" s="442"/>
      <c r="AR57" s="442"/>
      <c r="AS57" s="442"/>
      <c r="AT57" s="442"/>
      <c r="AU57" s="442"/>
      <c r="AV57" s="442"/>
      <c r="AW57" s="442"/>
      <c r="AX57" s="442"/>
      <c r="AY57" s="442"/>
      <c r="AZ57" s="442"/>
      <c r="BA57" s="442"/>
      <c r="BB57" s="442"/>
      <c r="BC57" s="442"/>
      <c r="BD57" s="442"/>
      <c r="BE57" s="442"/>
      <c r="BF57" s="442"/>
      <c r="BG57" s="442"/>
      <c r="BH57" s="442"/>
      <c r="BI57" s="442"/>
      <c r="BJ57" s="442"/>
      <c r="BK57" s="442"/>
      <c r="BL57" s="442"/>
      <c r="BM57" s="442"/>
      <c r="BN57" s="442"/>
      <c r="BO57" s="442"/>
      <c r="BP57" s="442"/>
      <c r="BQ57" s="442"/>
      <c r="BR57" s="442"/>
      <c r="BS57" s="442"/>
      <c r="BT57" s="442"/>
    </row>
    <row r="58" ht="12.75" customHeight="1">
      <c r="A58" s="442"/>
      <c r="B58" s="442"/>
      <c r="C58" s="442"/>
      <c r="D58" s="445" t="s">
        <v>1352</v>
      </c>
      <c r="E58" s="446"/>
      <c r="F58" s="446"/>
      <c r="G58" s="447">
        <f>+G55+G56+G57</f>
        <v>0</v>
      </c>
      <c r="H58" s="5"/>
      <c r="I58" s="442"/>
      <c r="J58" s="442"/>
      <c r="K58" s="442"/>
      <c r="L58" s="442"/>
      <c r="M58" s="442"/>
      <c r="N58" s="442"/>
      <c r="O58" s="442"/>
      <c r="P58" s="442"/>
      <c r="Q58" s="442"/>
      <c r="R58" s="442"/>
      <c r="S58" s="442"/>
      <c r="T58" s="442"/>
      <c r="U58" s="442"/>
      <c r="V58" s="442"/>
      <c r="W58" s="442"/>
      <c r="X58" s="442"/>
      <c r="Y58" s="442"/>
      <c r="Z58" s="442"/>
      <c r="AA58" s="442"/>
      <c r="AB58" s="442"/>
      <c r="AC58" s="442"/>
      <c r="AD58" s="442"/>
      <c r="AE58" s="442"/>
      <c r="AF58" s="442"/>
      <c r="AG58" s="442"/>
      <c r="AH58" s="442"/>
      <c r="AI58" s="442"/>
      <c r="AJ58" s="442"/>
      <c r="AK58" s="442"/>
      <c r="AL58" s="442"/>
      <c r="AM58" s="442"/>
      <c r="AN58" s="442"/>
      <c r="AO58" s="442"/>
      <c r="AP58" s="442"/>
      <c r="AQ58" s="442"/>
      <c r="AR58" s="442"/>
      <c r="AS58" s="442"/>
      <c r="AT58" s="442"/>
      <c r="AU58" s="442"/>
      <c r="AV58" s="442"/>
      <c r="AW58" s="442"/>
      <c r="AX58" s="442"/>
      <c r="AY58" s="442"/>
      <c r="AZ58" s="442"/>
      <c r="BA58" s="442"/>
      <c r="BB58" s="442"/>
      <c r="BC58" s="442"/>
      <c r="BD58" s="442"/>
      <c r="BE58" s="442"/>
      <c r="BF58" s="442"/>
      <c r="BG58" s="442"/>
      <c r="BH58" s="442"/>
      <c r="BI58" s="442"/>
      <c r="BJ58" s="442"/>
      <c r="BK58" s="442"/>
      <c r="BL58" s="442"/>
      <c r="BM58" s="442"/>
      <c r="BN58" s="442"/>
      <c r="BO58" s="442"/>
      <c r="BP58" s="442"/>
      <c r="BQ58" s="442"/>
      <c r="BR58" s="442"/>
      <c r="BS58" s="442"/>
      <c r="BT58" s="442"/>
    </row>
    <row r="59" ht="12.75" customHeight="1">
      <c r="A59" s="2"/>
      <c r="B59" s="2"/>
      <c r="C59" s="2"/>
      <c r="D59" s="8"/>
      <c r="E59" s="8"/>
      <c r="F59" s="8"/>
      <c r="G59" s="8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</row>
  </sheetData>
  <mergeCells count="46">
    <mergeCell ref="AW10:AX10"/>
    <mergeCell ref="AY10:AZ10"/>
    <mergeCell ref="AA9:AL10"/>
    <mergeCell ref="AM9:AP10"/>
    <mergeCell ref="AQ9:AS9"/>
    <mergeCell ref="AT9:AV9"/>
    <mergeCell ref="AW9:AZ9"/>
    <mergeCell ref="AQ10:AS10"/>
    <mergeCell ref="AT10:AV10"/>
    <mergeCell ref="F1:G1"/>
    <mergeCell ref="A9:A11"/>
    <mergeCell ref="B9:B11"/>
    <mergeCell ref="C9:C11"/>
    <mergeCell ref="D9:M10"/>
    <mergeCell ref="N9:W10"/>
    <mergeCell ref="X9:Z10"/>
    <mergeCell ref="AW36:AX36"/>
    <mergeCell ref="AY36:AZ36"/>
    <mergeCell ref="A33:C33"/>
    <mergeCell ref="N36:W36"/>
    <mergeCell ref="X36:Z36"/>
    <mergeCell ref="AA36:AL36"/>
    <mergeCell ref="AM36:AP36"/>
    <mergeCell ref="AQ36:AS36"/>
    <mergeCell ref="D39:AD39"/>
    <mergeCell ref="D36:M36"/>
    <mergeCell ref="H41:J41"/>
    <mergeCell ref="L41:N41"/>
    <mergeCell ref="P41:R41"/>
    <mergeCell ref="T41:V41"/>
    <mergeCell ref="X41:Z41"/>
    <mergeCell ref="AB41:AD41"/>
    <mergeCell ref="L43:N43"/>
    <mergeCell ref="D45:N45"/>
    <mergeCell ref="P45:AD45"/>
    <mergeCell ref="G55:H55"/>
    <mergeCell ref="G56:H56"/>
    <mergeCell ref="G57:H57"/>
    <mergeCell ref="G58:H58"/>
    <mergeCell ref="D41:F41"/>
    <mergeCell ref="D43:F43"/>
    <mergeCell ref="H43:J43"/>
    <mergeCell ref="P43:R43"/>
    <mergeCell ref="T43:V43"/>
    <mergeCell ref="X43:Z43"/>
    <mergeCell ref="AB43:AD43"/>
  </mergeCells>
  <conditionalFormatting sqref="H1">
    <cfRule type="cellIs" dxfId="11" priority="1" stopIfTrue="1" operator="equal">
      <formula>"REVISAR"</formula>
    </cfRule>
  </conditionalFormatting>
  <conditionalFormatting sqref="H1">
    <cfRule type="cellIs" dxfId="12" priority="2" stopIfTrue="1" operator="equal">
      <formula>"REVISAR"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0.43"/>
    <col customWidth="1" min="2" max="2" width="10.14"/>
    <col customWidth="1" min="3" max="3" width="10.0"/>
    <col customWidth="1" min="4" max="4" width="5.86"/>
    <col customWidth="1" min="5" max="5" width="11.43"/>
    <col customWidth="1" min="6" max="6" width="10.0"/>
    <col customWidth="1" hidden="1" min="7" max="7" width="32.57"/>
    <col customWidth="1" min="8" max="8" width="7.14"/>
    <col customWidth="1" min="9" max="9" width="12.29"/>
    <col customWidth="1" min="10" max="10" width="28.57"/>
    <col customWidth="1" min="11" max="11" width="7.14"/>
    <col customWidth="1" min="12" max="12" width="11.14"/>
    <col customWidth="1" min="13" max="13" width="10.0"/>
    <col customWidth="1" min="14" max="14" width="13.86"/>
    <col customWidth="1" min="15" max="15" width="10.86"/>
    <col customWidth="1" min="16" max="16" width="13.14"/>
    <col customWidth="1" min="17" max="17" width="12.71"/>
    <col customWidth="1" min="18" max="18" width="14.0"/>
    <col customWidth="1" hidden="1" min="19" max="19" width="12.29"/>
    <col customWidth="1" min="20" max="20" width="10.0"/>
    <col customWidth="1" min="21" max="21" width="11.29"/>
    <col customWidth="1" hidden="1" min="22" max="22" width="11.86"/>
    <col customWidth="1" min="23" max="23" width="7.29"/>
    <col customWidth="1" min="24" max="24" width="9.0"/>
    <col customWidth="1" min="25" max="25" width="7.86"/>
    <col customWidth="1" min="26" max="26" width="7.57"/>
    <col customWidth="1" min="27" max="27" width="7.14"/>
    <col customWidth="1" min="28" max="28" width="6.43"/>
    <col customWidth="1" min="29" max="29" width="12.14"/>
  </cols>
  <sheetData>
    <row r="1" ht="28.5" customHeight="1">
      <c r="A1" s="39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448"/>
      <c r="Z1" s="2"/>
      <c r="AA1" s="2"/>
      <c r="AB1" s="2"/>
      <c r="AC1" s="2"/>
    </row>
    <row r="2" ht="11.25" customHeight="1">
      <c r="A2" s="449"/>
      <c r="B2" s="449"/>
      <c r="C2" s="349"/>
      <c r="D2" s="449"/>
      <c r="E2" s="449"/>
      <c r="F2" s="449"/>
      <c r="G2" s="449"/>
      <c r="H2" s="449"/>
      <c r="I2" s="449"/>
      <c r="J2" s="449"/>
      <c r="K2" s="449"/>
      <c r="L2" s="449"/>
      <c r="M2" s="449"/>
      <c r="N2" s="449"/>
      <c r="O2" s="449"/>
      <c r="P2" s="449"/>
      <c r="Q2" s="449"/>
      <c r="R2" s="449"/>
      <c r="S2" s="449"/>
      <c r="T2" s="449"/>
      <c r="U2" s="449"/>
      <c r="V2" s="449"/>
      <c r="W2" s="449"/>
      <c r="X2" s="449"/>
      <c r="Y2" s="450"/>
      <c r="Z2" s="449"/>
      <c r="AA2" s="449"/>
      <c r="AB2" s="449"/>
      <c r="AC2" s="449"/>
    </row>
    <row r="3" ht="26.25" customHeight="1">
      <c r="A3" s="136"/>
      <c r="B3" s="136" t="s">
        <v>1353</v>
      </c>
      <c r="C3" s="349"/>
      <c r="D3" s="449"/>
      <c r="E3" s="449"/>
      <c r="F3" s="451"/>
      <c r="G3" s="449"/>
      <c r="H3" s="449"/>
      <c r="I3" s="449"/>
      <c r="J3" s="449"/>
      <c r="K3" s="449"/>
      <c r="L3" s="449"/>
      <c r="M3" s="449"/>
      <c r="N3" s="449"/>
      <c r="O3" s="449"/>
      <c r="P3" s="449"/>
      <c r="Q3" s="449"/>
      <c r="R3" s="449"/>
      <c r="S3" s="449"/>
      <c r="T3" s="449"/>
      <c r="U3" s="449"/>
      <c r="V3" s="449"/>
      <c r="W3" s="449"/>
      <c r="X3" s="449"/>
      <c r="Y3" s="450"/>
      <c r="Z3" s="449"/>
      <c r="AA3" s="449"/>
      <c r="AB3" s="449"/>
      <c r="AC3" s="449"/>
    </row>
    <row r="4" ht="17.25" customHeight="1">
      <c r="A4" s="109" t="s">
        <v>1354</v>
      </c>
      <c r="B4" s="452"/>
      <c r="C4" s="107"/>
      <c r="D4" s="452"/>
      <c r="E4" s="452"/>
      <c r="F4" s="451"/>
      <c r="G4" s="452"/>
      <c r="H4" s="107"/>
      <c r="J4" s="452"/>
      <c r="K4" s="452"/>
      <c r="L4" s="452"/>
      <c r="M4" s="452"/>
      <c r="N4" s="452"/>
      <c r="O4" s="452"/>
      <c r="P4" s="452"/>
      <c r="Q4" s="452"/>
      <c r="R4" s="452"/>
      <c r="S4" s="452"/>
      <c r="T4" s="452"/>
      <c r="U4" s="452"/>
      <c r="V4" s="452"/>
      <c r="W4" s="452"/>
      <c r="X4" s="452"/>
      <c r="Y4" s="453"/>
      <c r="Z4" s="452"/>
      <c r="AA4" s="452"/>
      <c r="AB4" s="452"/>
      <c r="AC4" s="452"/>
    </row>
    <row r="5" ht="18.0" customHeight="1">
      <c r="A5" s="109" t="str">
        <f>CONCATENATE(TABLAS!$B$5," ",TABLAS!$C$5)</f>
        <v>R.U.C. : </v>
      </c>
      <c r="B5" s="452"/>
      <c r="C5" s="107"/>
      <c r="D5" s="452"/>
      <c r="E5" s="452"/>
      <c r="F5" s="451"/>
      <c r="G5" s="452"/>
      <c r="H5" s="107"/>
      <c r="I5" s="452"/>
      <c r="J5" s="452"/>
      <c r="K5" s="452"/>
      <c r="L5" s="452"/>
      <c r="M5" s="452"/>
      <c r="N5" s="452"/>
      <c r="O5" s="452"/>
      <c r="P5" s="452"/>
      <c r="Q5" s="452"/>
      <c r="R5" s="452"/>
      <c r="S5" s="452"/>
      <c r="T5" s="452"/>
      <c r="U5" s="452"/>
      <c r="V5" s="452"/>
      <c r="W5" s="452"/>
      <c r="X5" s="452"/>
      <c r="Y5" s="453"/>
      <c r="Z5" s="452"/>
      <c r="AA5" s="452"/>
      <c r="AB5" s="452"/>
      <c r="AC5" s="452"/>
    </row>
    <row r="6" ht="12.75" customHeight="1">
      <c r="A6" s="109" t="str">
        <f>CONCATENATE(TABLAS!$B$4," ",TABLAS!$C$4)</f>
        <v>NOMBRE O RAZÓN SOCIAL: Columna1</v>
      </c>
      <c r="B6" s="452"/>
      <c r="C6" s="107"/>
      <c r="D6" s="452"/>
      <c r="E6" s="452"/>
      <c r="F6" s="452"/>
      <c r="G6" s="452"/>
      <c r="H6" s="452"/>
      <c r="I6" s="452"/>
      <c r="J6" s="452"/>
      <c r="K6" s="452"/>
      <c r="L6" s="452"/>
      <c r="M6" s="452"/>
      <c r="N6" s="452"/>
      <c r="O6" s="452"/>
      <c r="P6" s="452"/>
      <c r="Q6" s="452"/>
      <c r="R6" s="452"/>
      <c r="S6" s="452"/>
      <c r="T6" s="452"/>
      <c r="U6" s="452"/>
      <c r="V6" s="452"/>
      <c r="W6" s="452"/>
      <c r="X6" s="452"/>
      <c r="Y6" s="453"/>
      <c r="Z6" s="452"/>
      <c r="AA6" s="452"/>
      <c r="AB6" s="452"/>
      <c r="AC6" s="452"/>
    </row>
    <row r="7" ht="12.75" customHeight="1">
      <c r="A7" s="109"/>
      <c r="B7" s="452"/>
      <c r="C7" s="107"/>
      <c r="D7" s="452"/>
      <c r="E7" s="452"/>
      <c r="F7" s="452"/>
      <c r="G7" s="452"/>
      <c r="H7" s="452"/>
      <c r="I7" s="452"/>
      <c r="J7" s="452"/>
      <c r="K7" s="452"/>
      <c r="L7" s="452"/>
      <c r="M7" s="452"/>
      <c r="N7" s="452"/>
      <c r="O7" s="452"/>
      <c r="P7" s="452"/>
      <c r="Q7" s="452"/>
      <c r="R7" s="452"/>
      <c r="S7" s="452"/>
      <c r="T7" s="452"/>
      <c r="U7" s="452"/>
      <c r="V7" s="452"/>
      <c r="W7" s="452"/>
      <c r="X7" s="452"/>
      <c r="Y7" s="453"/>
      <c r="Z7" s="452"/>
      <c r="AA7" s="452"/>
      <c r="AB7" s="452"/>
      <c r="AC7" s="452"/>
    </row>
    <row r="8" ht="12.0" customHeight="1">
      <c r="A8" s="454" t="s">
        <v>1182</v>
      </c>
      <c r="B8" s="454"/>
      <c r="C8" s="454"/>
      <c r="D8" s="455" t="s">
        <v>1355</v>
      </c>
      <c r="E8" s="253"/>
      <c r="F8" s="254"/>
      <c r="G8" s="456" t="s">
        <v>1356</v>
      </c>
      <c r="H8" s="457" t="s">
        <v>1357</v>
      </c>
      <c r="I8" s="253"/>
      <c r="J8" s="254"/>
      <c r="K8" s="458"/>
      <c r="L8" s="459" t="s">
        <v>1358</v>
      </c>
      <c r="M8" s="460"/>
      <c r="N8" s="459" t="s">
        <v>1359</v>
      </c>
      <c r="O8" s="460"/>
      <c r="P8" s="459" t="s">
        <v>1360</v>
      </c>
      <c r="Q8" s="460"/>
      <c r="R8" s="461"/>
      <c r="S8" s="461"/>
      <c r="T8" s="461"/>
      <c r="U8" s="461"/>
      <c r="V8" s="458" t="s">
        <v>1361</v>
      </c>
      <c r="W8" s="457" t="s">
        <v>1362</v>
      </c>
      <c r="X8" s="254"/>
      <c r="Y8" s="462"/>
      <c r="Z8" s="457" t="s">
        <v>1363</v>
      </c>
      <c r="AA8" s="253"/>
      <c r="AB8" s="253"/>
      <c r="AC8" s="254"/>
    </row>
    <row r="9" ht="12.75" customHeight="1">
      <c r="A9" s="463" t="s">
        <v>1364</v>
      </c>
      <c r="B9" s="464" t="s">
        <v>1365</v>
      </c>
      <c r="C9" s="464" t="s">
        <v>1366</v>
      </c>
      <c r="D9" s="465" t="s">
        <v>1367</v>
      </c>
      <c r="E9" s="466"/>
      <c r="F9" s="467"/>
      <c r="G9" s="468" t="s">
        <v>1368</v>
      </c>
      <c r="H9" s="469" t="s">
        <v>1369</v>
      </c>
      <c r="I9" s="466"/>
      <c r="J9" s="467"/>
      <c r="K9" s="464" t="s">
        <v>1101</v>
      </c>
      <c r="L9" s="470"/>
      <c r="M9" s="471"/>
      <c r="N9" s="470"/>
      <c r="O9" s="471"/>
      <c r="P9" s="470"/>
      <c r="Q9" s="471"/>
      <c r="R9" s="464" t="s">
        <v>1370</v>
      </c>
      <c r="S9" s="472"/>
      <c r="T9" s="464"/>
      <c r="U9" s="464"/>
      <c r="V9" s="464" t="s">
        <v>1371</v>
      </c>
      <c r="W9" s="469" t="s">
        <v>1372</v>
      </c>
      <c r="X9" s="467"/>
      <c r="Y9" s="473"/>
      <c r="Z9" s="469" t="s">
        <v>1373</v>
      </c>
      <c r="AA9" s="466"/>
      <c r="AB9" s="466"/>
      <c r="AC9" s="467"/>
    </row>
    <row r="10" ht="12.75" customHeight="1">
      <c r="A10" s="464" t="s">
        <v>1374</v>
      </c>
      <c r="B10" s="464" t="s">
        <v>1375</v>
      </c>
      <c r="C10" s="464" t="s">
        <v>1376</v>
      </c>
      <c r="D10" s="468"/>
      <c r="E10" s="464" t="s">
        <v>1377</v>
      </c>
      <c r="F10" s="464" t="s">
        <v>1378</v>
      </c>
      <c r="G10" s="468" t="s">
        <v>1379</v>
      </c>
      <c r="H10" s="474" t="s">
        <v>1177</v>
      </c>
      <c r="I10" s="94"/>
      <c r="J10" s="463" t="s">
        <v>1380</v>
      </c>
      <c r="K10" s="463" t="s">
        <v>1381</v>
      </c>
      <c r="L10" s="470"/>
      <c r="M10" s="471"/>
      <c r="N10" s="470"/>
      <c r="O10" s="471"/>
      <c r="P10" s="470"/>
      <c r="Q10" s="471"/>
      <c r="R10" s="464" t="s">
        <v>1382</v>
      </c>
      <c r="S10" s="464"/>
      <c r="T10" s="464" t="s">
        <v>861</v>
      </c>
      <c r="U10" s="464" t="s">
        <v>1383</v>
      </c>
      <c r="V10" s="464" t="s">
        <v>1384</v>
      </c>
      <c r="W10" s="472"/>
      <c r="X10" s="475"/>
      <c r="Y10" s="476" t="s">
        <v>1385</v>
      </c>
      <c r="Z10" s="472"/>
      <c r="AA10" s="472"/>
      <c r="AB10" s="472"/>
      <c r="AC10" s="464" t="s">
        <v>1386</v>
      </c>
    </row>
    <row r="11" ht="12.75" customHeight="1">
      <c r="A11" s="464" t="s">
        <v>1387</v>
      </c>
      <c r="B11" s="464" t="s">
        <v>1388</v>
      </c>
      <c r="C11" s="464" t="s">
        <v>1389</v>
      </c>
      <c r="D11" s="464" t="s">
        <v>1181</v>
      </c>
      <c r="E11" s="464" t="s">
        <v>1390</v>
      </c>
      <c r="F11" s="464" t="s">
        <v>1391</v>
      </c>
      <c r="G11" s="468" t="s">
        <v>1392</v>
      </c>
      <c r="H11" s="464"/>
      <c r="I11" s="464"/>
      <c r="J11" s="463" t="s">
        <v>1393</v>
      </c>
      <c r="K11" s="463" t="s">
        <v>31</v>
      </c>
      <c r="L11" s="477"/>
      <c r="M11" s="478"/>
      <c r="N11" s="477"/>
      <c r="O11" s="478"/>
      <c r="P11" s="477"/>
      <c r="Q11" s="478"/>
      <c r="R11" s="464" t="s">
        <v>1394</v>
      </c>
      <c r="S11" s="464" t="s">
        <v>1395</v>
      </c>
      <c r="T11" s="464" t="s">
        <v>1396</v>
      </c>
      <c r="U11" s="464" t="s">
        <v>1397</v>
      </c>
      <c r="V11" s="464" t="s">
        <v>1398</v>
      </c>
      <c r="W11" s="464"/>
      <c r="X11" s="475" t="s">
        <v>1399</v>
      </c>
      <c r="Y11" s="476" t="s">
        <v>1376</v>
      </c>
      <c r="Z11" s="464" t="s">
        <v>1366</v>
      </c>
      <c r="AA11" s="464" t="s">
        <v>1385</v>
      </c>
      <c r="AB11" s="464" t="s">
        <v>1400</v>
      </c>
      <c r="AC11" s="464" t="s">
        <v>1401</v>
      </c>
    </row>
    <row r="12" ht="12.75" customHeight="1">
      <c r="A12" s="464" t="s">
        <v>1402</v>
      </c>
      <c r="B12" s="464" t="s">
        <v>1403</v>
      </c>
      <c r="C12" s="464" t="s">
        <v>1404</v>
      </c>
      <c r="D12" s="464" t="s">
        <v>1405</v>
      </c>
      <c r="E12" s="464" t="s">
        <v>1406</v>
      </c>
      <c r="F12" s="464" t="s">
        <v>1407</v>
      </c>
      <c r="G12" s="468" t="s">
        <v>1408</v>
      </c>
      <c r="H12" s="464" t="s">
        <v>1385</v>
      </c>
      <c r="I12" s="464" t="s">
        <v>1182</v>
      </c>
      <c r="J12" s="463" t="s">
        <v>1304</v>
      </c>
      <c r="K12" s="463" t="s">
        <v>1409</v>
      </c>
      <c r="L12" s="464" t="s">
        <v>1410</v>
      </c>
      <c r="M12" s="464"/>
      <c r="N12" s="464" t="s">
        <v>1410</v>
      </c>
      <c r="O12" s="464"/>
      <c r="P12" s="464" t="s">
        <v>1410</v>
      </c>
      <c r="Q12" s="464"/>
      <c r="R12" s="463" t="s">
        <v>1411</v>
      </c>
      <c r="S12" s="479"/>
      <c r="T12" s="464" t="s">
        <v>1412</v>
      </c>
      <c r="U12" s="472"/>
      <c r="V12" s="464" t="s">
        <v>1413</v>
      </c>
      <c r="W12" s="464" t="s">
        <v>1182</v>
      </c>
      <c r="X12" s="475" t="s">
        <v>1414</v>
      </c>
      <c r="Y12" s="476" t="s">
        <v>1415</v>
      </c>
      <c r="Z12" s="480"/>
      <c r="AA12" s="464" t="s">
        <v>1416</v>
      </c>
      <c r="AB12" s="480"/>
      <c r="AC12" s="464" t="s">
        <v>1417</v>
      </c>
    </row>
    <row r="13" ht="12.75" customHeight="1">
      <c r="A13" s="464" t="s">
        <v>1418</v>
      </c>
      <c r="B13" s="464" t="s">
        <v>1419</v>
      </c>
      <c r="C13" s="464" t="s">
        <v>1420</v>
      </c>
      <c r="D13" s="464" t="s">
        <v>1421</v>
      </c>
      <c r="E13" s="464" t="s">
        <v>1422</v>
      </c>
      <c r="F13" s="464" t="s">
        <v>1423</v>
      </c>
      <c r="G13" s="468" t="s">
        <v>1424</v>
      </c>
      <c r="H13" s="464" t="s">
        <v>1187</v>
      </c>
      <c r="I13" s="472"/>
      <c r="J13" s="463" t="s">
        <v>1425</v>
      </c>
      <c r="K13" s="463" t="s">
        <v>1426</v>
      </c>
      <c r="L13" s="481" t="s">
        <v>1427</v>
      </c>
      <c r="M13" s="481" t="s">
        <v>1428</v>
      </c>
      <c r="N13" s="481" t="s">
        <v>1427</v>
      </c>
      <c r="O13" s="481" t="s">
        <v>1428</v>
      </c>
      <c r="P13" s="481" t="s">
        <v>1427</v>
      </c>
      <c r="Q13" s="481" t="s">
        <v>1428</v>
      </c>
      <c r="R13" s="481" t="s">
        <v>1429</v>
      </c>
      <c r="S13" s="482"/>
      <c r="T13" s="482"/>
      <c r="U13" s="472"/>
      <c r="V13" s="464" t="s">
        <v>1430</v>
      </c>
      <c r="W13" s="472"/>
      <c r="X13" s="475" t="s">
        <v>1431</v>
      </c>
      <c r="Y13" s="473"/>
      <c r="Z13" s="472"/>
      <c r="AA13" s="472"/>
      <c r="AB13" s="472"/>
      <c r="AC13" s="464" t="s">
        <v>1432</v>
      </c>
    </row>
    <row r="14" ht="12.75" customHeight="1">
      <c r="A14" s="483"/>
      <c r="B14" s="483" t="s">
        <v>1432</v>
      </c>
      <c r="C14" s="483"/>
      <c r="D14" s="484"/>
      <c r="E14" s="485" t="s">
        <v>1433</v>
      </c>
      <c r="F14" s="483" t="s">
        <v>1434</v>
      </c>
      <c r="G14" s="486" t="s">
        <v>1435</v>
      </c>
      <c r="H14" s="487"/>
      <c r="I14" s="487"/>
      <c r="J14" s="488" t="s">
        <v>1436</v>
      </c>
      <c r="K14" s="488" t="s">
        <v>1008</v>
      </c>
      <c r="L14" s="487"/>
      <c r="M14" s="487"/>
      <c r="N14" s="487"/>
      <c r="O14" s="487"/>
      <c r="P14" s="487"/>
      <c r="Q14" s="487"/>
      <c r="R14" s="487"/>
      <c r="S14" s="484"/>
      <c r="T14" s="484"/>
      <c r="U14" s="487"/>
      <c r="V14" s="489"/>
      <c r="W14" s="487"/>
      <c r="X14" s="489"/>
      <c r="Y14" s="490"/>
      <c r="Z14" s="487"/>
      <c r="AA14" s="487"/>
      <c r="AB14" s="487"/>
      <c r="AC14" s="487"/>
    </row>
    <row r="15" ht="12.75" customHeight="1">
      <c r="A15" s="491"/>
      <c r="B15" s="492"/>
      <c r="C15" s="492"/>
      <c r="D15" s="491"/>
      <c r="E15" s="493"/>
      <c r="F15" s="494"/>
      <c r="G15" s="495"/>
      <c r="H15" s="99"/>
      <c r="I15" s="99"/>
      <c r="J15" s="495" t="str">
        <f>IF(I15="","",VLOOKUP(I15,PROV,2,0))</f>
        <v/>
      </c>
      <c r="K15" s="99"/>
      <c r="L15" s="496"/>
      <c r="M15" s="496"/>
      <c r="N15" s="496"/>
      <c r="O15" s="496"/>
      <c r="P15" s="496"/>
      <c r="Q15" s="496"/>
      <c r="R15" s="496"/>
      <c r="S15" s="497"/>
      <c r="T15" s="497"/>
      <c r="U15" s="498">
        <f t="shared" ref="U15:U28" si="1">SUM(L15:T15)</f>
        <v>0</v>
      </c>
      <c r="V15" s="496"/>
      <c r="W15" s="496"/>
      <c r="X15" s="496"/>
      <c r="Y15" s="499"/>
      <c r="Z15" s="500"/>
      <c r="AA15" s="491"/>
      <c r="AB15" s="493"/>
      <c r="AC15" s="501"/>
    </row>
    <row r="16" ht="12.75" customHeight="1">
      <c r="A16" s="491"/>
      <c r="B16" s="492"/>
      <c r="C16" s="492"/>
      <c r="D16" s="491"/>
      <c r="E16" s="493"/>
      <c r="F16" s="494"/>
      <c r="G16" s="495"/>
      <c r="H16" s="99"/>
      <c r="I16" s="99"/>
      <c r="J16" s="495" t="str">
        <f>IF(I16="","",VLOOKUP(I16,PROV,2,0))</f>
        <v/>
      </c>
      <c r="K16" s="99"/>
      <c r="L16" s="496"/>
      <c r="M16" s="496"/>
      <c r="N16" s="496"/>
      <c r="O16" s="496"/>
      <c r="P16" s="496"/>
      <c r="Q16" s="496"/>
      <c r="R16" s="496"/>
      <c r="S16" s="497"/>
      <c r="T16" s="497"/>
      <c r="U16" s="498">
        <f t="shared" si="1"/>
        <v>0</v>
      </c>
      <c r="V16" s="496"/>
      <c r="W16" s="496"/>
      <c r="X16" s="496"/>
      <c r="Y16" s="499"/>
      <c r="Z16" s="500"/>
      <c r="AA16" s="491"/>
      <c r="AB16" s="493"/>
      <c r="AC16" s="501"/>
    </row>
    <row r="17" ht="12.75" customHeight="1">
      <c r="A17" s="491"/>
      <c r="B17" s="492"/>
      <c r="C17" s="492"/>
      <c r="D17" s="491"/>
      <c r="E17" s="493"/>
      <c r="F17" s="494"/>
      <c r="G17" s="495"/>
      <c r="H17" s="99"/>
      <c r="I17" s="99"/>
      <c r="J17" s="495" t="str">
        <f>IF(I17="","",VLOOKUP(I17,PROV,2,0))</f>
        <v/>
      </c>
      <c r="K17" s="99"/>
      <c r="L17" s="496"/>
      <c r="M17" s="496"/>
      <c r="N17" s="496"/>
      <c r="O17" s="496"/>
      <c r="P17" s="496"/>
      <c r="Q17" s="496"/>
      <c r="R17" s="496"/>
      <c r="S17" s="497"/>
      <c r="T17" s="497"/>
      <c r="U17" s="498">
        <f t="shared" si="1"/>
        <v>0</v>
      </c>
      <c r="V17" s="496"/>
      <c r="W17" s="496"/>
      <c r="X17" s="496"/>
      <c r="Y17" s="499"/>
      <c r="Z17" s="500"/>
      <c r="AA17" s="491"/>
      <c r="AB17" s="493"/>
      <c r="AC17" s="501"/>
    </row>
    <row r="18" ht="12.75" customHeight="1">
      <c r="A18" s="491"/>
      <c r="B18" s="492"/>
      <c r="C18" s="492"/>
      <c r="D18" s="491"/>
      <c r="E18" s="493"/>
      <c r="F18" s="494"/>
      <c r="G18" s="495"/>
      <c r="H18" s="99"/>
      <c r="I18" s="99"/>
      <c r="J18" s="495" t="str">
        <f>IF(I18="","",VLOOKUP(I18,PROV,2,0))</f>
        <v/>
      </c>
      <c r="K18" s="99"/>
      <c r="L18" s="496"/>
      <c r="M18" s="496"/>
      <c r="N18" s="496"/>
      <c r="O18" s="496"/>
      <c r="P18" s="496"/>
      <c r="Q18" s="496"/>
      <c r="R18" s="496"/>
      <c r="S18" s="497"/>
      <c r="T18" s="497"/>
      <c r="U18" s="498">
        <f t="shared" si="1"/>
        <v>0</v>
      </c>
      <c r="V18" s="496"/>
      <c r="W18" s="496"/>
      <c r="X18" s="496"/>
      <c r="Y18" s="499"/>
      <c r="Z18" s="500"/>
      <c r="AA18" s="491"/>
      <c r="AB18" s="493"/>
      <c r="AC18" s="501"/>
    </row>
    <row r="19" ht="12.75" customHeight="1">
      <c r="A19" s="491"/>
      <c r="B19" s="492"/>
      <c r="C19" s="492"/>
      <c r="D19" s="491"/>
      <c r="E19" s="493"/>
      <c r="F19" s="494"/>
      <c r="G19" s="495"/>
      <c r="H19" s="99"/>
      <c r="I19" s="99"/>
      <c r="J19" s="495" t="str">
        <f>IF(I19="","",VLOOKUP(I19,PROV,2,0))</f>
        <v/>
      </c>
      <c r="K19" s="99"/>
      <c r="L19" s="496"/>
      <c r="M19" s="496"/>
      <c r="N19" s="496"/>
      <c r="O19" s="496"/>
      <c r="P19" s="496"/>
      <c r="Q19" s="496"/>
      <c r="R19" s="496"/>
      <c r="S19" s="497"/>
      <c r="T19" s="497"/>
      <c r="U19" s="498">
        <f t="shared" si="1"/>
        <v>0</v>
      </c>
      <c r="V19" s="496"/>
      <c r="W19" s="496"/>
      <c r="X19" s="496"/>
      <c r="Y19" s="499"/>
      <c r="Z19" s="500"/>
      <c r="AA19" s="491"/>
      <c r="AB19" s="493"/>
      <c r="AC19" s="501"/>
    </row>
    <row r="20" ht="12.75" customHeight="1">
      <c r="A20" s="491"/>
      <c r="B20" s="492"/>
      <c r="C20" s="492"/>
      <c r="D20" s="491"/>
      <c r="E20" s="493"/>
      <c r="F20" s="494"/>
      <c r="G20" s="495"/>
      <c r="H20" s="99"/>
      <c r="I20" s="99"/>
      <c r="J20" s="495" t="str">
        <f>IF(I20="","",VLOOKUP(I20,PROV,2,0))</f>
        <v/>
      </c>
      <c r="K20" s="99"/>
      <c r="L20" s="496"/>
      <c r="M20" s="496"/>
      <c r="N20" s="496"/>
      <c r="O20" s="496"/>
      <c r="P20" s="496"/>
      <c r="Q20" s="496"/>
      <c r="R20" s="496"/>
      <c r="S20" s="497"/>
      <c r="T20" s="497"/>
      <c r="U20" s="498">
        <f t="shared" si="1"/>
        <v>0</v>
      </c>
      <c r="V20" s="496"/>
      <c r="W20" s="496"/>
      <c r="X20" s="496"/>
      <c r="Y20" s="499"/>
      <c r="Z20" s="500"/>
      <c r="AA20" s="491"/>
      <c r="AB20" s="493"/>
      <c r="AC20" s="501"/>
    </row>
    <row r="21" ht="12.75" customHeight="1">
      <c r="A21" s="491"/>
      <c r="B21" s="492"/>
      <c r="C21" s="492"/>
      <c r="D21" s="491"/>
      <c r="E21" s="493"/>
      <c r="F21" s="494"/>
      <c r="G21" s="495"/>
      <c r="H21" s="99"/>
      <c r="I21" s="99"/>
      <c r="J21" s="495" t="str">
        <f>IF(I21="","",VLOOKUP(I21,PROV,2,0))</f>
        <v/>
      </c>
      <c r="K21" s="99"/>
      <c r="L21" s="496"/>
      <c r="M21" s="496"/>
      <c r="N21" s="496"/>
      <c r="O21" s="496"/>
      <c r="P21" s="496"/>
      <c r="Q21" s="496"/>
      <c r="R21" s="496"/>
      <c r="S21" s="497"/>
      <c r="T21" s="497"/>
      <c r="U21" s="498">
        <f t="shared" si="1"/>
        <v>0</v>
      </c>
      <c r="V21" s="496"/>
      <c r="W21" s="496"/>
      <c r="X21" s="496"/>
      <c r="Y21" s="499"/>
      <c r="Z21" s="500"/>
      <c r="AA21" s="491"/>
      <c r="AB21" s="493"/>
      <c r="AC21" s="501"/>
    </row>
    <row r="22" ht="12.75" customHeight="1">
      <c r="A22" s="491"/>
      <c r="B22" s="492"/>
      <c r="C22" s="492"/>
      <c r="D22" s="491"/>
      <c r="E22" s="493"/>
      <c r="F22" s="494"/>
      <c r="G22" s="495"/>
      <c r="H22" s="99"/>
      <c r="I22" s="99"/>
      <c r="J22" s="495" t="str">
        <f>IF(I22="","",VLOOKUP(I22,PROV,2,0))</f>
        <v/>
      </c>
      <c r="K22" s="99"/>
      <c r="L22" s="496"/>
      <c r="M22" s="496"/>
      <c r="N22" s="496"/>
      <c r="O22" s="496"/>
      <c r="P22" s="496"/>
      <c r="Q22" s="496"/>
      <c r="R22" s="496"/>
      <c r="S22" s="497"/>
      <c r="T22" s="497"/>
      <c r="U22" s="498">
        <f t="shared" si="1"/>
        <v>0</v>
      </c>
      <c r="V22" s="496"/>
      <c r="W22" s="496"/>
      <c r="X22" s="496"/>
      <c r="Y22" s="499"/>
      <c r="Z22" s="500"/>
      <c r="AA22" s="491"/>
      <c r="AB22" s="493"/>
      <c r="AC22" s="501"/>
    </row>
    <row r="23" ht="12.75" customHeight="1">
      <c r="A23" s="491"/>
      <c r="B23" s="492"/>
      <c r="C23" s="492"/>
      <c r="D23" s="491"/>
      <c r="E23" s="493"/>
      <c r="F23" s="494"/>
      <c r="G23" s="495"/>
      <c r="H23" s="99"/>
      <c r="I23" s="99"/>
      <c r="J23" s="495" t="str">
        <f>IF(I23="","",VLOOKUP(I23,PROV,2,0))</f>
        <v/>
      </c>
      <c r="K23" s="99"/>
      <c r="L23" s="496"/>
      <c r="M23" s="496">
        <f t="shared" ref="M23:M26" si="2">IF(D23=3,0,L23*0.19)</f>
        <v>0</v>
      </c>
      <c r="N23" s="496"/>
      <c r="O23" s="496"/>
      <c r="P23" s="496"/>
      <c r="Q23" s="496"/>
      <c r="R23" s="496"/>
      <c r="S23" s="497"/>
      <c r="T23" s="497"/>
      <c r="U23" s="498">
        <f t="shared" si="1"/>
        <v>0</v>
      </c>
      <c r="V23" s="496"/>
      <c r="W23" s="496"/>
      <c r="X23" s="496"/>
      <c r="Y23" s="499"/>
      <c r="Z23" s="500"/>
      <c r="AA23" s="491"/>
      <c r="AB23" s="493"/>
      <c r="AC23" s="501"/>
    </row>
    <row r="24" ht="12.75" customHeight="1">
      <c r="A24" s="491"/>
      <c r="B24" s="492"/>
      <c r="C24" s="492"/>
      <c r="D24" s="491"/>
      <c r="E24" s="493"/>
      <c r="F24" s="494"/>
      <c r="G24" s="495"/>
      <c r="H24" s="99"/>
      <c r="I24" s="99"/>
      <c r="J24" s="495" t="str">
        <f>IF(I24="","",VLOOKUP(I24,PROV,2,0))</f>
        <v/>
      </c>
      <c r="K24" s="99"/>
      <c r="L24" s="496"/>
      <c r="M24" s="496">
        <f t="shared" si="2"/>
        <v>0</v>
      </c>
      <c r="N24" s="496"/>
      <c r="O24" s="496"/>
      <c r="P24" s="496"/>
      <c r="Q24" s="496"/>
      <c r="R24" s="496"/>
      <c r="S24" s="497"/>
      <c r="T24" s="497"/>
      <c r="U24" s="498">
        <f t="shared" si="1"/>
        <v>0</v>
      </c>
      <c r="V24" s="496"/>
      <c r="W24" s="496"/>
      <c r="X24" s="496"/>
      <c r="Y24" s="499"/>
      <c r="Z24" s="500"/>
      <c r="AA24" s="491"/>
      <c r="AB24" s="493"/>
      <c r="AC24" s="501"/>
    </row>
    <row r="25" ht="12.75" customHeight="1">
      <c r="A25" s="491"/>
      <c r="B25" s="492"/>
      <c r="C25" s="492"/>
      <c r="D25" s="491"/>
      <c r="E25" s="493"/>
      <c r="F25" s="494"/>
      <c r="G25" s="495"/>
      <c r="H25" s="99"/>
      <c r="I25" s="99"/>
      <c r="J25" s="495" t="str">
        <f>IF(I25="","",VLOOKUP(I25,PROV,2,0))</f>
        <v/>
      </c>
      <c r="K25" s="99"/>
      <c r="L25" s="496"/>
      <c r="M25" s="496">
        <f t="shared" si="2"/>
        <v>0</v>
      </c>
      <c r="N25" s="496"/>
      <c r="O25" s="496"/>
      <c r="P25" s="496"/>
      <c r="Q25" s="496"/>
      <c r="R25" s="496"/>
      <c r="S25" s="497"/>
      <c r="T25" s="497"/>
      <c r="U25" s="498">
        <f t="shared" si="1"/>
        <v>0</v>
      </c>
      <c r="V25" s="496"/>
      <c r="W25" s="496"/>
      <c r="X25" s="496"/>
      <c r="Y25" s="499"/>
      <c r="Z25" s="500"/>
      <c r="AA25" s="491"/>
      <c r="AB25" s="493"/>
      <c r="AC25" s="501"/>
    </row>
    <row r="26" ht="12.75" customHeight="1">
      <c r="A26" s="491"/>
      <c r="B26" s="492"/>
      <c r="C26" s="492"/>
      <c r="D26" s="491"/>
      <c r="E26" s="493"/>
      <c r="F26" s="494"/>
      <c r="G26" s="495"/>
      <c r="H26" s="99"/>
      <c r="I26" s="99"/>
      <c r="J26" s="495" t="str">
        <f>IF(I26="","",VLOOKUP(I26,PROV,2,0))</f>
        <v/>
      </c>
      <c r="K26" s="99"/>
      <c r="L26" s="496"/>
      <c r="M26" s="496">
        <f t="shared" si="2"/>
        <v>0</v>
      </c>
      <c r="N26" s="496"/>
      <c r="O26" s="496"/>
      <c r="P26" s="496"/>
      <c r="Q26" s="496"/>
      <c r="R26" s="496"/>
      <c r="S26" s="497"/>
      <c r="T26" s="497"/>
      <c r="U26" s="498">
        <f t="shared" si="1"/>
        <v>0</v>
      </c>
      <c r="V26" s="496"/>
      <c r="W26" s="496"/>
      <c r="X26" s="496"/>
      <c r="Y26" s="499"/>
      <c r="Z26" s="500"/>
      <c r="AA26" s="491"/>
      <c r="AB26" s="493"/>
      <c r="AC26" s="501"/>
    </row>
    <row r="27" ht="12.75" customHeight="1">
      <c r="A27" s="491"/>
      <c r="B27" s="492"/>
      <c r="C27" s="492"/>
      <c r="D27" s="491"/>
      <c r="E27" s="493"/>
      <c r="F27" s="494"/>
      <c r="G27" s="495"/>
      <c r="H27" s="99"/>
      <c r="I27" s="99"/>
      <c r="J27" s="495" t="str">
        <f>IF(I27="","",VLOOKUP(I27,PROV,2,0))</f>
        <v/>
      </c>
      <c r="K27" s="99"/>
      <c r="L27" s="496"/>
      <c r="M27" s="496">
        <f t="shared" ref="M27:M28" si="3">IF(D27=3,M27=0,L27*0.19)</f>
        <v>0</v>
      </c>
      <c r="N27" s="496"/>
      <c r="O27" s="496"/>
      <c r="P27" s="496"/>
      <c r="Q27" s="496"/>
      <c r="R27" s="496"/>
      <c r="S27" s="497"/>
      <c r="T27" s="497"/>
      <c r="U27" s="498">
        <f t="shared" si="1"/>
        <v>0</v>
      </c>
      <c r="V27" s="496"/>
      <c r="W27" s="496"/>
      <c r="X27" s="496"/>
      <c r="Y27" s="499"/>
      <c r="Z27" s="500"/>
      <c r="AA27" s="491"/>
      <c r="AB27" s="493"/>
      <c r="AC27" s="501"/>
    </row>
    <row r="28" ht="12.75" customHeight="1">
      <c r="A28" s="491"/>
      <c r="B28" s="492"/>
      <c r="C28" s="492"/>
      <c r="D28" s="491"/>
      <c r="E28" s="493"/>
      <c r="F28" s="494"/>
      <c r="G28" s="495"/>
      <c r="H28" s="99"/>
      <c r="I28" s="99"/>
      <c r="J28" s="495" t="str">
        <f>IF(I28="","",VLOOKUP(I28,PROV,2,0))</f>
        <v/>
      </c>
      <c r="K28" s="99"/>
      <c r="L28" s="496"/>
      <c r="M28" s="496">
        <f t="shared" si="3"/>
        <v>0</v>
      </c>
      <c r="N28" s="496"/>
      <c r="O28" s="496"/>
      <c r="P28" s="496"/>
      <c r="Q28" s="496"/>
      <c r="R28" s="496"/>
      <c r="S28" s="497"/>
      <c r="T28" s="497"/>
      <c r="U28" s="498">
        <f t="shared" si="1"/>
        <v>0</v>
      </c>
      <c r="V28" s="496"/>
      <c r="W28" s="496"/>
      <c r="X28" s="496"/>
      <c r="Y28" s="499"/>
      <c r="Z28" s="500"/>
      <c r="AA28" s="491"/>
      <c r="AB28" s="493"/>
      <c r="AC28" s="501"/>
    </row>
    <row r="29" ht="3.75" customHeight="1">
      <c r="A29" s="502"/>
      <c r="B29" s="503"/>
      <c r="C29" s="503"/>
      <c r="D29" s="502"/>
      <c r="E29" s="504"/>
      <c r="F29" s="505"/>
      <c r="G29" s="2"/>
      <c r="H29" s="15"/>
      <c r="I29" s="15"/>
      <c r="J29" s="2"/>
      <c r="K29" s="15"/>
      <c r="L29" s="506"/>
      <c r="M29" s="506"/>
      <c r="N29" s="506"/>
      <c r="O29" s="506"/>
      <c r="P29" s="506"/>
      <c r="Q29" s="506"/>
      <c r="R29" s="506"/>
      <c r="S29" s="507"/>
      <c r="T29" s="507"/>
      <c r="U29" s="508"/>
      <c r="V29" s="506"/>
      <c r="W29" s="506"/>
      <c r="X29" s="506"/>
      <c r="Y29" s="448"/>
      <c r="Z29" s="509"/>
      <c r="AA29" s="502"/>
      <c r="AB29" s="504"/>
      <c r="AC29" s="510"/>
    </row>
    <row r="30" ht="12.75" customHeight="1">
      <c r="A30" s="2"/>
      <c r="B30" s="203"/>
      <c r="C30" s="203"/>
      <c r="D30" s="511"/>
      <c r="E30" s="511"/>
      <c r="F30" s="203"/>
      <c r="G30" s="203"/>
      <c r="H30" s="203"/>
      <c r="I30" s="203"/>
      <c r="J30" s="512" t="s">
        <v>1191</v>
      </c>
      <c r="K30" s="513"/>
      <c r="L30" s="514">
        <f t="shared" ref="L30:M30" si="4">SUM(L15:L28)</f>
        <v>0</v>
      </c>
      <c r="M30" s="514">
        <f t="shared" si="4"/>
        <v>0</v>
      </c>
      <c r="N30" s="514"/>
      <c r="O30" s="514"/>
      <c r="P30" s="514"/>
      <c r="Q30" s="514"/>
      <c r="R30" s="514"/>
      <c r="S30" s="515"/>
      <c r="T30" s="515"/>
      <c r="U30" s="514">
        <f>SUM(U15:U28)</f>
        <v>0</v>
      </c>
      <c r="V30" s="516"/>
      <c r="W30" s="516"/>
      <c r="X30" s="506"/>
      <c r="Y30" s="448"/>
      <c r="Z30" s="506"/>
      <c r="AA30" s="506"/>
      <c r="AB30" s="506"/>
      <c r="AC30" s="506"/>
    </row>
    <row r="31" ht="12.75" customHeight="1">
      <c r="A31" s="2"/>
      <c r="B31" s="203"/>
      <c r="C31" s="203"/>
      <c r="D31" s="511"/>
      <c r="E31" s="511"/>
      <c r="F31" s="203"/>
      <c r="G31" s="203"/>
      <c r="H31" s="203"/>
      <c r="I31" s="203"/>
      <c r="J31" s="166"/>
      <c r="K31" s="166"/>
      <c r="L31" s="508"/>
      <c r="M31" s="508"/>
      <c r="N31" s="508"/>
      <c r="O31" s="508"/>
      <c r="P31" s="508"/>
      <c r="Q31" s="508"/>
      <c r="R31" s="508"/>
      <c r="S31" s="517"/>
      <c r="T31" s="517"/>
      <c r="U31" s="508"/>
      <c r="V31" s="516"/>
      <c r="W31" s="516"/>
      <c r="X31" s="506"/>
      <c r="Y31" s="448"/>
      <c r="Z31" s="506"/>
      <c r="AA31" s="506"/>
      <c r="AB31" s="506"/>
      <c r="AC31" s="506"/>
    </row>
    <row r="32" ht="12.75" customHeight="1">
      <c r="A32" s="2"/>
      <c r="B32" s="203"/>
      <c r="C32" s="203"/>
      <c r="D32" s="511"/>
      <c r="E32" s="511"/>
      <c r="F32" s="203"/>
      <c r="G32" s="203"/>
      <c r="H32" s="203"/>
      <c r="I32" s="203"/>
      <c r="J32" s="166"/>
      <c r="K32" s="166"/>
      <c r="L32" s="508"/>
      <c r="M32" s="508"/>
      <c r="N32" s="508"/>
      <c r="O32" s="508"/>
      <c r="P32" s="508"/>
      <c r="Q32" s="508"/>
      <c r="R32" s="508"/>
      <c r="S32" s="517"/>
      <c r="T32" s="517"/>
      <c r="U32" s="508"/>
      <c r="V32" s="516"/>
      <c r="W32" s="516"/>
      <c r="X32" s="506"/>
      <c r="Y32" s="448"/>
      <c r="Z32" s="506"/>
      <c r="AA32" s="506"/>
      <c r="AB32" s="506"/>
      <c r="AC32" s="506"/>
    </row>
    <row r="33" ht="11.25" customHeight="1">
      <c r="A33" s="449"/>
      <c r="B33" s="449"/>
      <c r="C33" s="349"/>
      <c r="D33" s="449"/>
      <c r="E33" s="449"/>
      <c r="F33" s="449"/>
      <c r="G33" s="449"/>
      <c r="H33" s="449"/>
      <c r="I33" s="449"/>
      <c r="J33" s="449"/>
      <c r="K33" s="449"/>
      <c r="L33" s="449"/>
      <c r="M33" s="449"/>
      <c r="N33" s="449"/>
      <c r="O33" s="449"/>
      <c r="P33" s="449"/>
      <c r="Q33" s="449"/>
      <c r="R33" s="449"/>
      <c r="S33" s="449"/>
      <c r="T33" s="449"/>
      <c r="U33" s="449"/>
      <c r="V33" s="449"/>
      <c r="W33" s="449"/>
      <c r="X33" s="449"/>
      <c r="Y33" s="450"/>
      <c r="Z33" s="449"/>
      <c r="AA33" s="449"/>
      <c r="AB33" s="449"/>
      <c r="AC33" s="449"/>
    </row>
    <row r="34" ht="26.25" customHeight="1">
      <c r="A34" s="136"/>
      <c r="B34" s="136" t="s">
        <v>1437</v>
      </c>
      <c r="C34" s="349"/>
      <c r="D34" s="449"/>
      <c r="E34" s="449"/>
      <c r="F34" s="451"/>
      <c r="G34" s="449"/>
      <c r="H34" s="449"/>
      <c r="I34" s="449"/>
      <c r="J34" s="449"/>
      <c r="K34" s="449"/>
      <c r="L34" s="449"/>
      <c r="M34" s="449"/>
      <c r="N34" s="449"/>
      <c r="O34" s="449"/>
      <c r="P34" s="449"/>
      <c r="Q34" s="449"/>
      <c r="R34" s="449"/>
      <c r="S34" s="449"/>
      <c r="T34" s="449"/>
      <c r="U34" s="449"/>
      <c r="V34" s="449"/>
      <c r="W34" s="449"/>
      <c r="X34" s="449"/>
      <c r="Y34" s="450"/>
      <c r="Z34" s="449"/>
      <c r="AA34" s="449"/>
      <c r="AB34" s="449"/>
      <c r="AC34" s="449"/>
    </row>
    <row r="35" ht="17.25" customHeight="1">
      <c r="A35" s="109" t="s">
        <v>1438</v>
      </c>
      <c r="B35" s="452"/>
      <c r="C35" s="107"/>
      <c r="D35" s="452"/>
      <c r="E35" s="452"/>
      <c r="F35" s="451"/>
      <c r="G35" s="452"/>
      <c r="H35" s="107"/>
      <c r="J35" s="452"/>
      <c r="K35" s="452"/>
      <c r="L35" s="452"/>
      <c r="M35" s="452"/>
      <c r="N35" s="452"/>
      <c r="O35" s="452"/>
      <c r="P35" s="452"/>
      <c r="Q35" s="452"/>
      <c r="R35" s="452"/>
      <c r="S35" s="452"/>
      <c r="T35" s="452"/>
      <c r="U35" s="452"/>
      <c r="V35" s="452"/>
      <c r="W35" s="452"/>
      <c r="X35" s="452"/>
      <c r="Y35" s="453"/>
      <c r="Z35" s="452"/>
      <c r="AA35" s="452"/>
      <c r="AB35" s="452"/>
      <c r="AC35" s="452"/>
    </row>
    <row r="36" ht="18.0" customHeight="1">
      <c r="A36" s="109" t="str">
        <f>CONCATENATE(TABLAS!$B$5," ",TABLAS!$C$5)</f>
        <v>R.U.C. : </v>
      </c>
      <c r="B36" s="452"/>
      <c r="C36" s="107"/>
      <c r="D36" s="452"/>
      <c r="E36" s="452"/>
      <c r="F36" s="451"/>
      <c r="G36" s="452"/>
      <c r="H36" s="107"/>
      <c r="I36" s="452"/>
      <c r="J36" s="452"/>
      <c r="K36" s="452"/>
      <c r="L36" s="452"/>
      <c r="M36" s="452"/>
      <c r="N36" s="452"/>
      <c r="O36" s="452"/>
      <c r="P36" s="452"/>
      <c r="Q36" s="452"/>
      <c r="R36" s="452"/>
      <c r="S36" s="452"/>
      <c r="T36" s="452"/>
      <c r="U36" s="452"/>
      <c r="V36" s="452"/>
      <c r="W36" s="452"/>
      <c r="X36" s="452"/>
      <c r="Y36" s="453"/>
      <c r="Z36" s="452"/>
      <c r="AA36" s="452"/>
      <c r="AB36" s="452"/>
      <c r="AC36" s="452"/>
    </row>
    <row r="37" ht="12.75" customHeight="1">
      <c r="A37" s="109" t="str">
        <f>CONCATENATE(TABLAS!$B$4," ",TABLAS!$C$4)</f>
        <v>NOMBRE O RAZÓN SOCIAL: Columna1</v>
      </c>
      <c r="B37" s="452"/>
      <c r="C37" s="107"/>
      <c r="D37" s="452"/>
      <c r="E37" s="452"/>
      <c r="F37" s="452"/>
      <c r="G37" s="452"/>
      <c r="H37" s="452"/>
      <c r="I37" s="452"/>
      <c r="J37" s="452"/>
      <c r="K37" s="452"/>
      <c r="L37" s="452"/>
      <c r="M37" s="452"/>
      <c r="N37" s="452"/>
      <c r="O37" s="452"/>
      <c r="P37" s="452"/>
      <c r="Q37" s="452"/>
      <c r="R37" s="452"/>
      <c r="S37" s="452"/>
      <c r="T37" s="452"/>
      <c r="U37" s="452"/>
      <c r="V37" s="452"/>
      <c r="W37" s="452"/>
      <c r="X37" s="452"/>
      <c r="Y37" s="453"/>
      <c r="Z37" s="452"/>
      <c r="AA37" s="452"/>
      <c r="AB37" s="452"/>
      <c r="AC37" s="452"/>
    </row>
    <row r="38" ht="12.75" customHeight="1">
      <c r="A38" s="109"/>
      <c r="B38" s="452"/>
      <c r="C38" s="107"/>
      <c r="D38" s="452"/>
      <c r="E38" s="452"/>
      <c r="F38" s="452"/>
      <c r="G38" s="452"/>
      <c r="H38" s="452"/>
      <c r="I38" s="452"/>
      <c r="J38" s="452"/>
      <c r="K38" s="452"/>
      <c r="L38" s="452"/>
      <c r="M38" s="452"/>
      <c r="N38" s="452"/>
      <c r="O38" s="452"/>
      <c r="P38" s="452"/>
      <c r="Q38" s="452"/>
      <c r="R38" s="452"/>
      <c r="S38" s="452"/>
      <c r="T38" s="452"/>
      <c r="U38" s="452"/>
      <c r="V38" s="452"/>
      <c r="W38" s="452"/>
      <c r="X38" s="452"/>
      <c r="Y38" s="453"/>
      <c r="Z38" s="452"/>
      <c r="AA38" s="452"/>
      <c r="AB38" s="452"/>
      <c r="AC38" s="452"/>
    </row>
    <row r="39" ht="12.0" customHeight="1">
      <c r="A39" s="454" t="s">
        <v>1182</v>
      </c>
      <c r="B39" s="454"/>
      <c r="C39" s="454"/>
      <c r="D39" s="455" t="s">
        <v>1355</v>
      </c>
      <c r="E39" s="253"/>
      <c r="F39" s="254"/>
      <c r="G39" s="456" t="s">
        <v>1356</v>
      </c>
      <c r="H39" s="457" t="s">
        <v>1357</v>
      </c>
      <c r="I39" s="253"/>
      <c r="J39" s="254"/>
      <c r="K39" s="458"/>
      <c r="L39" s="459" t="s">
        <v>1358</v>
      </c>
      <c r="M39" s="460"/>
      <c r="N39" s="459" t="s">
        <v>1359</v>
      </c>
      <c r="O39" s="460"/>
      <c r="P39" s="459" t="s">
        <v>1439</v>
      </c>
      <c r="Q39" s="460"/>
      <c r="R39" s="461"/>
      <c r="S39" s="461"/>
      <c r="T39" s="461"/>
      <c r="U39" s="461"/>
      <c r="V39" s="458" t="s">
        <v>1361</v>
      </c>
      <c r="W39" s="457" t="s">
        <v>1362</v>
      </c>
      <c r="X39" s="254"/>
      <c r="Y39" s="462"/>
      <c r="Z39" s="457" t="s">
        <v>1363</v>
      </c>
      <c r="AA39" s="253"/>
      <c r="AB39" s="253"/>
      <c r="AC39" s="254"/>
    </row>
    <row r="40" ht="12.75" customHeight="1">
      <c r="A40" s="463" t="s">
        <v>1364</v>
      </c>
      <c r="B40" s="464" t="s">
        <v>1365</v>
      </c>
      <c r="C40" s="464" t="s">
        <v>1366</v>
      </c>
      <c r="D40" s="465" t="s">
        <v>1367</v>
      </c>
      <c r="E40" s="466"/>
      <c r="F40" s="467"/>
      <c r="G40" s="468" t="s">
        <v>1368</v>
      </c>
      <c r="H40" s="469" t="s">
        <v>1369</v>
      </c>
      <c r="I40" s="466"/>
      <c r="J40" s="467"/>
      <c r="K40" s="464" t="s">
        <v>1101</v>
      </c>
      <c r="L40" s="470"/>
      <c r="M40" s="471"/>
      <c r="N40" s="470"/>
      <c r="O40" s="471"/>
      <c r="P40" s="470"/>
      <c r="Q40" s="471"/>
      <c r="R40" s="464" t="s">
        <v>1370</v>
      </c>
      <c r="S40" s="472"/>
      <c r="T40" s="464"/>
      <c r="U40" s="464"/>
      <c r="V40" s="464" t="s">
        <v>1371</v>
      </c>
      <c r="W40" s="469" t="s">
        <v>1372</v>
      </c>
      <c r="X40" s="467"/>
      <c r="Y40" s="473"/>
      <c r="Z40" s="469" t="s">
        <v>1373</v>
      </c>
      <c r="AA40" s="466"/>
      <c r="AB40" s="466"/>
      <c r="AC40" s="467"/>
    </row>
    <row r="41" ht="12.75" customHeight="1">
      <c r="A41" s="464" t="s">
        <v>1374</v>
      </c>
      <c r="B41" s="464" t="s">
        <v>1375</v>
      </c>
      <c r="C41" s="464" t="s">
        <v>1376</v>
      </c>
      <c r="D41" s="468"/>
      <c r="E41" s="464" t="s">
        <v>1377</v>
      </c>
      <c r="F41" s="464" t="s">
        <v>1378</v>
      </c>
      <c r="G41" s="468" t="s">
        <v>1379</v>
      </c>
      <c r="H41" s="474" t="s">
        <v>1177</v>
      </c>
      <c r="I41" s="94"/>
      <c r="J41" s="463" t="s">
        <v>1380</v>
      </c>
      <c r="K41" s="463" t="s">
        <v>1381</v>
      </c>
      <c r="L41" s="470"/>
      <c r="M41" s="471"/>
      <c r="N41" s="470"/>
      <c r="O41" s="471"/>
      <c r="P41" s="470"/>
      <c r="Q41" s="471"/>
      <c r="R41" s="464" t="s">
        <v>1382</v>
      </c>
      <c r="S41" s="464"/>
      <c r="T41" s="464" t="s">
        <v>861</v>
      </c>
      <c r="U41" s="464" t="s">
        <v>1383</v>
      </c>
      <c r="V41" s="464" t="s">
        <v>1384</v>
      </c>
      <c r="W41" s="472"/>
      <c r="X41" s="475"/>
      <c r="Y41" s="476" t="s">
        <v>1385</v>
      </c>
      <c r="Z41" s="472"/>
      <c r="AA41" s="472"/>
      <c r="AB41" s="472"/>
      <c r="AC41" s="464" t="s">
        <v>1386</v>
      </c>
    </row>
    <row r="42" ht="12.75" customHeight="1">
      <c r="A42" s="464" t="s">
        <v>1387</v>
      </c>
      <c r="B42" s="464" t="s">
        <v>1388</v>
      </c>
      <c r="C42" s="464" t="s">
        <v>1389</v>
      </c>
      <c r="D42" s="464" t="s">
        <v>1181</v>
      </c>
      <c r="E42" s="464" t="s">
        <v>1390</v>
      </c>
      <c r="F42" s="464" t="s">
        <v>1391</v>
      </c>
      <c r="G42" s="468" t="s">
        <v>1392</v>
      </c>
      <c r="H42" s="464"/>
      <c r="I42" s="464"/>
      <c r="J42" s="463" t="s">
        <v>1393</v>
      </c>
      <c r="K42" s="463" t="s">
        <v>31</v>
      </c>
      <c r="L42" s="477"/>
      <c r="M42" s="478"/>
      <c r="N42" s="477"/>
      <c r="O42" s="478"/>
      <c r="P42" s="477"/>
      <c r="Q42" s="478"/>
      <c r="R42" s="464" t="s">
        <v>1394</v>
      </c>
      <c r="S42" s="464" t="s">
        <v>1395</v>
      </c>
      <c r="T42" s="464" t="s">
        <v>1396</v>
      </c>
      <c r="U42" s="464" t="s">
        <v>1397</v>
      </c>
      <c r="V42" s="464" t="s">
        <v>1398</v>
      </c>
      <c r="W42" s="464"/>
      <c r="X42" s="475" t="s">
        <v>1399</v>
      </c>
      <c r="Y42" s="476" t="s">
        <v>1376</v>
      </c>
      <c r="Z42" s="464" t="s">
        <v>1366</v>
      </c>
      <c r="AA42" s="464" t="s">
        <v>1385</v>
      </c>
      <c r="AB42" s="464" t="s">
        <v>1400</v>
      </c>
      <c r="AC42" s="464" t="s">
        <v>1401</v>
      </c>
    </row>
    <row r="43" ht="12.75" customHeight="1">
      <c r="A43" s="464" t="s">
        <v>1402</v>
      </c>
      <c r="B43" s="464" t="s">
        <v>1403</v>
      </c>
      <c r="C43" s="464" t="s">
        <v>1404</v>
      </c>
      <c r="D43" s="464" t="s">
        <v>1405</v>
      </c>
      <c r="E43" s="464" t="s">
        <v>1406</v>
      </c>
      <c r="F43" s="464" t="s">
        <v>1407</v>
      </c>
      <c r="G43" s="468" t="s">
        <v>1408</v>
      </c>
      <c r="H43" s="464" t="s">
        <v>1385</v>
      </c>
      <c r="I43" s="464" t="s">
        <v>1182</v>
      </c>
      <c r="J43" s="463" t="s">
        <v>1304</v>
      </c>
      <c r="K43" s="463" t="s">
        <v>1409</v>
      </c>
      <c r="L43" s="464" t="s">
        <v>1410</v>
      </c>
      <c r="M43" s="464"/>
      <c r="N43" s="464" t="s">
        <v>1410</v>
      </c>
      <c r="O43" s="464"/>
      <c r="P43" s="464" t="s">
        <v>1410</v>
      </c>
      <c r="Q43" s="464"/>
      <c r="R43" s="463" t="s">
        <v>1411</v>
      </c>
      <c r="S43" s="479"/>
      <c r="T43" s="464" t="s">
        <v>1412</v>
      </c>
      <c r="U43" s="472"/>
      <c r="V43" s="464" t="s">
        <v>1413</v>
      </c>
      <c r="W43" s="464" t="s">
        <v>1182</v>
      </c>
      <c r="X43" s="475" t="s">
        <v>1414</v>
      </c>
      <c r="Y43" s="476" t="s">
        <v>1415</v>
      </c>
      <c r="Z43" s="480"/>
      <c r="AA43" s="464" t="s">
        <v>1416</v>
      </c>
      <c r="AB43" s="480"/>
      <c r="AC43" s="464" t="s">
        <v>1417</v>
      </c>
    </row>
    <row r="44" ht="12.75" customHeight="1">
      <c r="A44" s="464" t="s">
        <v>1418</v>
      </c>
      <c r="B44" s="464" t="s">
        <v>1419</v>
      </c>
      <c r="C44" s="464" t="s">
        <v>1420</v>
      </c>
      <c r="D44" s="464" t="s">
        <v>1421</v>
      </c>
      <c r="E44" s="464" t="s">
        <v>1422</v>
      </c>
      <c r="F44" s="464" t="s">
        <v>1423</v>
      </c>
      <c r="G44" s="468" t="s">
        <v>1424</v>
      </c>
      <c r="H44" s="464" t="s">
        <v>1187</v>
      </c>
      <c r="I44" s="472"/>
      <c r="J44" s="463" t="s">
        <v>1425</v>
      </c>
      <c r="K44" s="463" t="s">
        <v>1426</v>
      </c>
      <c r="L44" s="481" t="s">
        <v>1427</v>
      </c>
      <c r="M44" s="481" t="s">
        <v>1428</v>
      </c>
      <c r="N44" s="481" t="s">
        <v>1427</v>
      </c>
      <c r="O44" s="481" t="s">
        <v>1428</v>
      </c>
      <c r="P44" s="481" t="s">
        <v>1427</v>
      </c>
      <c r="Q44" s="481" t="s">
        <v>1428</v>
      </c>
      <c r="R44" s="481" t="s">
        <v>1429</v>
      </c>
      <c r="S44" s="482"/>
      <c r="T44" s="482"/>
      <c r="U44" s="472"/>
      <c r="V44" s="464" t="s">
        <v>1430</v>
      </c>
      <c r="W44" s="472"/>
      <c r="X44" s="475" t="s">
        <v>1431</v>
      </c>
      <c r="Y44" s="473"/>
      <c r="Z44" s="472"/>
      <c r="AA44" s="472"/>
      <c r="AB44" s="472"/>
      <c r="AC44" s="464" t="s">
        <v>1432</v>
      </c>
    </row>
    <row r="45" ht="12.75" customHeight="1">
      <c r="A45" s="483"/>
      <c r="B45" s="483" t="s">
        <v>1432</v>
      </c>
      <c r="C45" s="483"/>
      <c r="D45" s="484"/>
      <c r="E45" s="485" t="s">
        <v>1433</v>
      </c>
      <c r="F45" s="483" t="s">
        <v>1434</v>
      </c>
      <c r="G45" s="486" t="s">
        <v>1435</v>
      </c>
      <c r="H45" s="487"/>
      <c r="I45" s="487"/>
      <c r="J45" s="488" t="s">
        <v>1436</v>
      </c>
      <c r="K45" s="488" t="s">
        <v>1008</v>
      </c>
      <c r="L45" s="487"/>
      <c r="M45" s="487"/>
      <c r="N45" s="487"/>
      <c r="O45" s="487"/>
      <c r="P45" s="487"/>
      <c r="Q45" s="487"/>
      <c r="R45" s="487"/>
      <c r="S45" s="484"/>
      <c r="T45" s="484"/>
      <c r="U45" s="487"/>
      <c r="V45" s="489"/>
      <c r="W45" s="487"/>
      <c r="X45" s="489"/>
      <c r="Y45" s="490"/>
      <c r="Z45" s="487"/>
      <c r="AA45" s="487"/>
      <c r="AB45" s="487"/>
      <c r="AC45" s="487"/>
    </row>
    <row r="46" ht="12.75" customHeight="1">
      <c r="A46" s="491">
        <v>1.0</v>
      </c>
      <c r="B46" s="492">
        <v>39966.0</v>
      </c>
      <c r="C46" s="492"/>
      <c r="D46" s="491">
        <v>1.0</v>
      </c>
      <c r="E46" s="493">
        <v>1.0</v>
      </c>
      <c r="F46" s="494">
        <v>2903.0</v>
      </c>
      <c r="G46" s="495"/>
      <c r="H46" s="99">
        <v>6.0</v>
      </c>
      <c r="I46" s="99">
        <v>2.0509037966E10</v>
      </c>
      <c r="J46" s="495" t="str">
        <f>IF(I46="","",VLOOKUP(I46,PROV,2,0))</f>
        <v>Corporación Sol Latino SAC</v>
      </c>
      <c r="K46" s="99"/>
      <c r="L46" s="496">
        <v>1008.4</v>
      </c>
      <c r="M46" s="496">
        <f t="shared" ref="M46:M57" si="5">IF(D46=3,0,L46*0.19)</f>
        <v>191.596</v>
      </c>
      <c r="N46" s="496"/>
      <c r="O46" s="496"/>
      <c r="P46" s="496"/>
      <c r="Q46" s="496"/>
      <c r="R46" s="496"/>
      <c r="S46" s="497"/>
      <c r="T46" s="497"/>
      <c r="U46" s="498">
        <f t="shared" ref="U46:U59" si="6">SUM(L46:T46)</f>
        <v>1199.996</v>
      </c>
      <c r="V46" s="496"/>
      <c r="W46" s="496"/>
      <c r="X46" s="496"/>
      <c r="Y46" s="499"/>
      <c r="Z46" s="500"/>
      <c r="AA46" s="491"/>
      <c r="AB46" s="493"/>
      <c r="AC46" s="501"/>
    </row>
    <row r="47" ht="12.75" customHeight="1">
      <c r="A47" s="491">
        <v>2.0</v>
      </c>
      <c r="B47" s="492">
        <v>40030.0</v>
      </c>
      <c r="C47" s="492"/>
      <c r="D47" s="491">
        <v>1.0</v>
      </c>
      <c r="E47" s="493">
        <v>1.0</v>
      </c>
      <c r="F47" s="494">
        <v>199885.0</v>
      </c>
      <c r="G47" s="495"/>
      <c r="H47" s="99">
        <v>6.0</v>
      </c>
      <c r="I47" s="99">
        <v>2.0411022413E10</v>
      </c>
      <c r="J47" s="495" t="str">
        <f>IF(I47="","",VLOOKUP(I47,PROV,2,0))</f>
        <v>Gran Rest. El Zarco SRLtda.</v>
      </c>
      <c r="K47" s="99"/>
      <c r="L47" s="496">
        <v>37.82</v>
      </c>
      <c r="M47" s="496">
        <f t="shared" si="5"/>
        <v>7.1858</v>
      </c>
      <c r="N47" s="496"/>
      <c r="O47" s="496"/>
      <c r="P47" s="496"/>
      <c r="Q47" s="496"/>
      <c r="R47" s="496"/>
      <c r="S47" s="497"/>
      <c r="T47" s="497"/>
      <c r="U47" s="498">
        <f t="shared" si="6"/>
        <v>45.0058</v>
      </c>
      <c r="V47" s="496"/>
      <c r="W47" s="496"/>
      <c r="X47" s="496"/>
      <c r="Y47" s="499"/>
      <c r="Z47" s="500"/>
      <c r="AA47" s="491"/>
      <c r="AB47" s="493"/>
      <c r="AC47" s="501"/>
    </row>
    <row r="48" ht="12.75" customHeight="1">
      <c r="A48" s="491">
        <v>3.0</v>
      </c>
      <c r="B48" s="492">
        <v>39978.0</v>
      </c>
      <c r="C48" s="492"/>
      <c r="D48" s="491">
        <v>1.0</v>
      </c>
      <c r="E48" s="493">
        <v>71.0</v>
      </c>
      <c r="F48" s="494">
        <v>14461.0</v>
      </c>
      <c r="G48" s="495"/>
      <c r="H48" s="99">
        <v>6.0</v>
      </c>
      <c r="I48" s="99">
        <v>2.0224305649E10</v>
      </c>
      <c r="J48" s="495" t="str">
        <f>IF(I48="","",VLOOKUP(I48,PROV,2,0))</f>
        <v>E.T. Turismo Directo Asegurado SA</v>
      </c>
      <c r="K48" s="99"/>
      <c r="L48" s="496">
        <v>16.81</v>
      </c>
      <c r="M48" s="496">
        <f t="shared" si="5"/>
        <v>3.1939</v>
      </c>
      <c r="N48" s="496"/>
      <c r="O48" s="496"/>
      <c r="P48" s="496"/>
      <c r="Q48" s="496"/>
      <c r="R48" s="496"/>
      <c r="S48" s="497"/>
      <c r="T48" s="497"/>
      <c r="U48" s="498">
        <f t="shared" si="6"/>
        <v>20.0039</v>
      </c>
      <c r="V48" s="496"/>
      <c r="W48" s="496"/>
      <c r="X48" s="496"/>
      <c r="Y48" s="499"/>
      <c r="Z48" s="500"/>
      <c r="AA48" s="491"/>
      <c r="AB48" s="493"/>
      <c r="AC48" s="501"/>
    </row>
    <row r="49" ht="12.75" customHeight="1">
      <c r="A49" s="491">
        <v>4.0</v>
      </c>
      <c r="B49" s="492">
        <v>39988.0</v>
      </c>
      <c r="C49" s="492"/>
      <c r="D49" s="491">
        <v>1.0</v>
      </c>
      <c r="E49" s="493">
        <v>28.0</v>
      </c>
      <c r="F49" s="494">
        <v>15.0</v>
      </c>
      <c r="G49" s="495"/>
      <c r="H49" s="99">
        <v>6.0</v>
      </c>
      <c r="I49" s="99">
        <v>2.0498189637E10</v>
      </c>
      <c r="J49" s="495" t="str">
        <f>IF(I49="","",VLOOKUP(I49,PROV,2,0))</f>
        <v>Arequipa Expreso Marvisur EIRL</v>
      </c>
      <c r="K49" s="99"/>
      <c r="L49" s="496">
        <v>9.24</v>
      </c>
      <c r="M49" s="496">
        <f t="shared" si="5"/>
        <v>1.7556</v>
      </c>
      <c r="N49" s="496"/>
      <c r="O49" s="496"/>
      <c r="P49" s="496"/>
      <c r="Q49" s="496"/>
      <c r="R49" s="496"/>
      <c r="S49" s="497"/>
      <c r="T49" s="497"/>
      <c r="U49" s="498">
        <f t="shared" si="6"/>
        <v>10.9956</v>
      </c>
      <c r="V49" s="496"/>
      <c r="W49" s="496"/>
      <c r="X49" s="496"/>
      <c r="Y49" s="499"/>
      <c r="Z49" s="500"/>
      <c r="AA49" s="491"/>
      <c r="AB49" s="493"/>
      <c r="AC49" s="501"/>
    </row>
    <row r="50" ht="12.75" customHeight="1">
      <c r="A50" s="491"/>
      <c r="B50" s="492"/>
      <c r="C50" s="492"/>
      <c r="D50" s="491"/>
      <c r="E50" s="493"/>
      <c r="F50" s="494"/>
      <c r="G50" s="495"/>
      <c r="H50" s="99"/>
      <c r="I50" s="99"/>
      <c r="J50" s="495" t="str">
        <f>IF(I50="","",VLOOKUP(I50,PROV,2,0))</f>
        <v/>
      </c>
      <c r="K50" s="99"/>
      <c r="L50" s="496"/>
      <c r="M50" s="496">
        <f t="shared" si="5"/>
        <v>0</v>
      </c>
      <c r="N50" s="496"/>
      <c r="O50" s="496"/>
      <c r="P50" s="496"/>
      <c r="Q50" s="496"/>
      <c r="R50" s="496"/>
      <c r="S50" s="497"/>
      <c r="T50" s="497"/>
      <c r="U50" s="498">
        <f t="shared" si="6"/>
        <v>0</v>
      </c>
      <c r="V50" s="496"/>
      <c r="W50" s="496"/>
      <c r="X50" s="496"/>
      <c r="Y50" s="499"/>
      <c r="Z50" s="500"/>
      <c r="AA50" s="491"/>
      <c r="AB50" s="493"/>
      <c r="AC50" s="501"/>
    </row>
    <row r="51" ht="12.75" customHeight="1">
      <c r="A51" s="491"/>
      <c r="B51" s="492"/>
      <c r="C51" s="492"/>
      <c r="D51" s="491"/>
      <c r="E51" s="493"/>
      <c r="F51" s="494"/>
      <c r="G51" s="495"/>
      <c r="H51" s="99"/>
      <c r="I51" s="99"/>
      <c r="J51" s="495" t="str">
        <f>IF(I51="","",VLOOKUP(I51,PROV,2,0))</f>
        <v/>
      </c>
      <c r="K51" s="99"/>
      <c r="L51" s="496"/>
      <c r="M51" s="496">
        <f t="shared" si="5"/>
        <v>0</v>
      </c>
      <c r="N51" s="496"/>
      <c r="O51" s="496"/>
      <c r="P51" s="496"/>
      <c r="Q51" s="496"/>
      <c r="R51" s="496"/>
      <c r="S51" s="497"/>
      <c r="T51" s="497"/>
      <c r="U51" s="498">
        <f t="shared" si="6"/>
        <v>0</v>
      </c>
      <c r="V51" s="496"/>
      <c r="W51" s="496"/>
      <c r="X51" s="496"/>
      <c r="Y51" s="499"/>
      <c r="Z51" s="500"/>
      <c r="AA51" s="491"/>
      <c r="AB51" s="493"/>
      <c r="AC51" s="501"/>
    </row>
    <row r="52" ht="12.75" customHeight="1">
      <c r="A52" s="491"/>
      <c r="B52" s="492"/>
      <c r="C52" s="492"/>
      <c r="D52" s="491"/>
      <c r="E52" s="493"/>
      <c r="F52" s="494"/>
      <c r="G52" s="495"/>
      <c r="H52" s="99"/>
      <c r="I52" s="99"/>
      <c r="J52" s="495" t="str">
        <f>IF(I52="","",VLOOKUP(I52,PROV,2,0))</f>
        <v/>
      </c>
      <c r="K52" s="99"/>
      <c r="L52" s="496"/>
      <c r="M52" s="496">
        <f t="shared" si="5"/>
        <v>0</v>
      </c>
      <c r="N52" s="496"/>
      <c r="O52" s="496"/>
      <c r="P52" s="496"/>
      <c r="Q52" s="496"/>
      <c r="R52" s="496"/>
      <c r="S52" s="497"/>
      <c r="T52" s="497"/>
      <c r="U52" s="498">
        <f t="shared" si="6"/>
        <v>0</v>
      </c>
      <c r="V52" s="496"/>
      <c r="W52" s="496"/>
      <c r="X52" s="496"/>
      <c r="Y52" s="499"/>
      <c r="Z52" s="500"/>
      <c r="AA52" s="491"/>
      <c r="AB52" s="493"/>
      <c r="AC52" s="501"/>
    </row>
    <row r="53" ht="12.75" customHeight="1">
      <c r="A53" s="491"/>
      <c r="B53" s="492"/>
      <c r="C53" s="492"/>
      <c r="D53" s="491"/>
      <c r="E53" s="493"/>
      <c r="F53" s="494"/>
      <c r="G53" s="495"/>
      <c r="H53" s="99"/>
      <c r="I53" s="99"/>
      <c r="J53" s="495" t="str">
        <f>IF(I53="","",VLOOKUP(I53,PROV,2,0))</f>
        <v/>
      </c>
      <c r="K53" s="99"/>
      <c r="L53" s="496"/>
      <c r="M53" s="496">
        <f t="shared" si="5"/>
        <v>0</v>
      </c>
      <c r="N53" s="496"/>
      <c r="O53" s="496"/>
      <c r="P53" s="496"/>
      <c r="Q53" s="496"/>
      <c r="R53" s="496"/>
      <c r="S53" s="497"/>
      <c r="T53" s="497"/>
      <c r="U53" s="498">
        <f t="shared" si="6"/>
        <v>0</v>
      </c>
      <c r="V53" s="496"/>
      <c r="W53" s="496"/>
      <c r="X53" s="496"/>
      <c r="Y53" s="499"/>
      <c r="Z53" s="500"/>
      <c r="AA53" s="491"/>
      <c r="AB53" s="493"/>
      <c r="AC53" s="501"/>
    </row>
    <row r="54" ht="12.75" customHeight="1">
      <c r="A54" s="491"/>
      <c r="B54" s="492"/>
      <c r="C54" s="492"/>
      <c r="D54" s="491"/>
      <c r="E54" s="493"/>
      <c r="F54" s="494"/>
      <c r="G54" s="495"/>
      <c r="H54" s="99"/>
      <c r="I54" s="99"/>
      <c r="J54" s="495" t="str">
        <f>IF(I54="","",VLOOKUP(I54,PROV,2,0))</f>
        <v/>
      </c>
      <c r="K54" s="99"/>
      <c r="L54" s="496"/>
      <c r="M54" s="496">
        <f t="shared" si="5"/>
        <v>0</v>
      </c>
      <c r="N54" s="496"/>
      <c r="O54" s="496"/>
      <c r="P54" s="496"/>
      <c r="Q54" s="496"/>
      <c r="R54" s="496"/>
      <c r="S54" s="497"/>
      <c r="T54" s="497"/>
      <c r="U54" s="498">
        <f t="shared" si="6"/>
        <v>0</v>
      </c>
      <c r="V54" s="496"/>
      <c r="W54" s="496"/>
      <c r="X54" s="496"/>
      <c r="Y54" s="499"/>
      <c r="Z54" s="500"/>
      <c r="AA54" s="491"/>
      <c r="AB54" s="493"/>
      <c r="AC54" s="501"/>
    </row>
    <row r="55" ht="12.75" customHeight="1">
      <c r="A55" s="491"/>
      <c r="B55" s="492"/>
      <c r="C55" s="492"/>
      <c r="D55" s="491"/>
      <c r="E55" s="493"/>
      <c r="F55" s="494"/>
      <c r="G55" s="495"/>
      <c r="H55" s="99"/>
      <c r="I55" s="99"/>
      <c r="J55" s="495" t="str">
        <f>IF(I55="","",VLOOKUP(I55,PROV,2,0))</f>
        <v/>
      </c>
      <c r="K55" s="99"/>
      <c r="L55" s="496"/>
      <c r="M55" s="496">
        <f t="shared" si="5"/>
        <v>0</v>
      </c>
      <c r="N55" s="496"/>
      <c r="O55" s="496"/>
      <c r="P55" s="496"/>
      <c r="Q55" s="496"/>
      <c r="R55" s="496"/>
      <c r="S55" s="497"/>
      <c r="T55" s="497"/>
      <c r="U55" s="498">
        <f t="shared" si="6"/>
        <v>0</v>
      </c>
      <c r="V55" s="496"/>
      <c r="W55" s="496"/>
      <c r="X55" s="496"/>
      <c r="Y55" s="499"/>
      <c r="Z55" s="500"/>
      <c r="AA55" s="491"/>
      <c r="AB55" s="493"/>
      <c r="AC55" s="501"/>
    </row>
    <row r="56" ht="12.75" customHeight="1">
      <c r="A56" s="491"/>
      <c r="B56" s="492"/>
      <c r="C56" s="492"/>
      <c r="D56" s="491"/>
      <c r="E56" s="493"/>
      <c r="F56" s="494"/>
      <c r="G56" s="495"/>
      <c r="H56" s="99"/>
      <c r="I56" s="99"/>
      <c r="J56" s="495" t="str">
        <f>IF(I56="","",VLOOKUP(I56,PROV,2,0))</f>
        <v/>
      </c>
      <c r="K56" s="99"/>
      <c r="L56" s="496"/>
      <c r="M56" s="496">
        <f t="shared" si="5"/>
        <v>0</v>
      </c>
      <c r="N56" s="496"/>
      <c r="O56" s="496"/>
      <c r="P56" s="496"/>
      <c r="Q56" s="496"/>
      <c r="R56" s="496"/>
      <c r="S56" s="497"/>
      <c r="T56" s="497"/>
      <c r="U56" s="498">
        <f t="shared" si="6"/>
        <v>0</v>
      </c>
      <c r="V56" s="496"/>
      <c r="W56" s="496"/>
      <c r="X56" s="496"/>
      <c r="Y56" s="499"/>
      <c r="Z56" s="500"/>
      <c r="AA56" s="491"/>
      <c r="AB56" s="493"/>
      <c r="AC56" s="501"/>
    </row>
    <row r="57" ht="12.75" customHeight="1">
      <c r="A57" s="491"/>
      <c r="B57" s="492"/>
      <c r="C57" s="492"/>
      <c r="D57" s="491"/>
      <c r="E57" s="493"/>
      <c r="F57" s="494"/>
      <c r="G57" s="495"/>
      <c r="H57" s="99"/>
      <c r="I57" s="99"/>
      <c r="J57" s="495" t="str">
        <f>IF(I57="","",VLOOKUP(I57,PROV,2,0))</f>
        <v/>
      </c>
      <c r="K57" s="99"/>
      <c r="L57" s="496"/>
      <c r="M57" s="496">
        <f t="shared" si="5"/>
        <v>0</v>
      </c>
      <c r="N57" s="496"/>
      <c r="O57" s="496"/>
      <c r="P57" s="496"/>
      <c r="Q57" s="496"/>
      <c r="R57" s="496"/>
      <c r="S57" s="497"/>
      <c r="T57" s="497"/>
      <c r="U57" s="498">
        <f t="shared" si="6"/>
        <v>0</v>
      </c>
      <c r="V57" s="496"/>
      <c r="W57" s="496"/>
      <c r="X57" s="496"/>
      <c r="Y57" s="499"/>
      <c r="Z57" s="500"/>
      <c r="AA57" s="491"/>
      <c r="AB57" s="493"/>
      <c r="AC57" s="501"/>
    </row>
    <row r="58" ht="12.75" customHeight="1">
      <c r="A58" s="491"/>
      <c r="B58" s="492"/>
      <c r="C58" s="492"/>
      <c r="D58" s="491"/>
      <c r="E58" s="493"/>
      <c r="F58" s="494"/>
      <c r="G58" s="495"/>
      <c r="H58" s="99"/>
      <c r="I58" s="99"/>
      <c r="J58" s="495" t="str">
        <f>IF(I58="","",VLOOKUP(I58,PROV,2,0))</f>
        <v/>
      </c>
      <c r="K58" s="99"/>
      <c r="L58" s="496"/>
      <c r="M58" s="496">
        <f t="shared" ref="M58:M59" si="7">IF(D58=3,M58=0,L58*0.19)</f>
        <v>0</v>
      </c>
      <c r="N58" s="496"/>
      <c r="O58" s="496"/>
      <c r="P58" s="496"/>
      <c r="Q58" s="496"/>
      <c r="R58" s="496"/>
      <c r="S58" s="497"/>
      <c r="T58" s="497"/>
      <c r="U58" s="498">
        <f t="shared" si="6"/>
        <v>0</v>
      </c>
      <c r="V58" s="496"/>
      <c r="W58" s="496"/>
      <c r="X58" s="496"/>
      <c r="Y58" s="499"/>
      <c r="Z58" s="500"/>
      <c r="AA58" s="491"/>
      <c r="AB58" s="493"/>
      <c r="AC58" s="501"/>
    </row>
    <row r="59" ht="12.75" customHeight="1">
      <c r="A59" s="491"/>
      <c r="B59" s="492"/>
      <c r="C59" s="492"/>
      <c r="D59" s="491"/>
      <c r="E59" s="493"/>
      <c r="F59" s="494"/>
      <c r="G59" s="495"/>
      <c r="H59" s="99"/>
      <c r="I59" s="99"/>
      <c r="J59" s="495" t="str">
        <f>IF(I59="","",VLOOKUP(I59,PROV,2,0))</f>
        <v/>
      </c>
      <c r="K59" s="99"/>
      <c r="L59" s="496"/>
      <c r="M59" s="496">
        <f t="shared" si="7"/>
        <v>0</v>
      </c>
      <c r="N59" s="496"/>
      <c r="O59" s="496"/>
      <c r="P59" s="496"/>
      <c r="Q59" s="496"/>
      <c r="R59" s="496"/>
      <c r="S59" s="497"/>
      <c r="T59" s="497"/>
      <c r="U59" s="498">
        <f t="shared" si="6"/>
        <v>0</v>
      </c>
      <c r="V59" s="496"/>
      <c r="W59" s="496"/>
      <c r="X59" s="496"/>
      <c r="Y59" s="499"/>
      <c r="Z59" s="500"/>
      <c r="AA59" s="491"/>
      <c r="AB59" s="493"/>
      <c r="AC59" s="501"/>
    </row>
    <row r="60" ht="3.75" customHeight="1">
      <c r="A60" s="502"/>
      <c r="B60" s="503"/>
      <c r="C60" s="503"/>
      <c r="D60" s="502"/>
      <c r="E60" s="504"/>
      <c r="F60" s="505"/>
      <c r="G60" s="2"/>
      <c r="H60" s="15"/>
      <c r="I60" s="15"/>
      <c r="J60" s="2"/>
      <c r="K60" s="15"/>
      <c r="L60" s="506"/>
      <c r="M60" s="506"/>
      <c r="N60" s="506"/>
      <c r="O60" s="506"/>
      <c r="P60" s="506"/>
      <c r="Q60" s="506"/>
      <c r="R60" s="506"/>
      <c r="S60" s="507"/>
      <c r="T60" s="507"/>
      <c r="U60" s="508"/>
      <c r="V60" s="506"/>
      <c r="W60" s="506"/>
      <c r="X60" s="506"/>
      <c r="Y60" s="448"/>
      <c r="Z60" s="509"/>
      <c r="AA60" s="502"/>
      <c r="AB60" s="504"/>
      <c r="AC60" s="510"/>
    </row>
    <row r="61" ht="12.75" customHeight="1">
      <c r="A61" s="2"/>
      <c r="B61" s="203"/>
      <c r="C61" s="203"/>
      <c r="D61" s="511"/>
      <c r="E61" s="511"/>
      <c r="F61" s="203"/>
      <c r="G61" s="203"/>
      <c r="H61" s="203"/>
      <c r="I61" s="203"/>
      <c r="J61" s="512" t="s">
        <v>1191</v>
      </c>
      <c r="K61" s="513"/>
      <c r="L61" s="514">
        <f t="shared" ref="L61:M61" si="8">SUM(L46:L59)</f>
        <v>1072.27</v>
      </c>
      <c r="M61" s="514">
        <f t="shared" si="8"/>
        <v>203.7313</v>
      </c>
      <c r="N61" s="514"/>
      <c r="O61" s="514"/>
      <c r="P61" s="514"/>
      <c r="Q61" s="514"/>
      <c r="R61" s="514"/>
      <c r="S61" s="515"/>
      <c r="T61" s="515"/>
      <c r="U61" s="514">
        <f>SUM(U46:U59)</f>
        <v>1276.0013</v>
      </c>
      <c r="V61" s="516"/>
      <c r="W61" s="516"/>
      <c r="X61" s="506"/>
      <c r="Y61" s="448"/>
      <c r="Z61" s="506"/>
      <c r="AA61" s="506"/>
      <c r="AB61" s="506"/>
      <c r="AC61" s="506"/>
    </row>
    <row r="62" ht="12.75" customHeight="1">
      <c r="A62" s="2"/>
      <c r="B62" s="203"/>
      <c r="C62" s="203"/>
      <c r="D62" s="511"/>
      <c r="E62" s="511"/>
      <c r="F62" s="203"/>
      <c r="G62" s="203"/>
      <c r="H62" s="203"/>
      <c r="I62" s="203"/>
      <c r="J62" s="166"/>
      <c r="K62" s="166"/>
      <c r="L62" s="508"/>
      <c r="M62" s="508"/>
      <c r="N62" s="508"/>
      <c r="O62" s="508"/>
      <c r="P62" s="508"/>
      <c r="Q62" s="508"/>
      <c r="R62" s="508"/>
      <c r="S62" s="517"/>
      <c r="T62" s="517"/>
      <c r="U62" s="508"/>
      <c r="V62" s="516"/>
      <c r="W62" s="516"/>
      <c r="X62" s="506"/>
      <c r="Y62" s="448"/>
      <c r="Z62" s="506"/>
      <c r="AA62" s="506"/>
      <c r="AB62" s="506"/>
      <c r="AC62" s="506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448"/>
      <c r="Z63" s="2"/>
      <c r="AA63" s="2"/>
      <c r="AB63" s="2"/>
      <c r="AC63" s="2"/>
    </row>
    <row r="64" ht="11.25" customHeight="1">
      <c r="A64" s="449"/>
      <c r="B64" s="449"/>
      <c r="C64" s="3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449"/>
      <c r="T64" s="449"/>
      <c r="U64" s="449"/>
      <c r="V64" s="449"/>
      <c r="W64" s="449"/>
      <c r="X64" s="449"/>
      <c r="Y64" s="450"/>
      <c r="Z64" s="449"/>
      <c r="AA64" s="449"/>
      <c r="AB64" s="449"/>
      <c r="AC64" s="449"/>
    </row>
    <row r="65" ht="26.25" customHeight="1">
      <c r="A65" s="136"/>
      <c r="B65" s="136" t="s">
        <v>1440</v>
      </c>
      <c r="C65" s="349"/>
      <c r="D65" s="449"/>
      <c r="E65" s="449"/>
      <c r="F65" s="451"/>
      <c r="G65" s="449"/>
      <c r="H65" s="449"/>
      <c r="I65" s="449"/>
      <c r="J65" s="449"/>
      <c r="K65" s="449"/>
      <c r="L65" s="449"/>
      <c r="M65" s="449"/>
      <c r="N65" s="449"/>
      <c r="O65" s="449"/>
      <c r="P65" s="449"/>
      <c r="Q65" s="449"/>
      <c r="R65" s="449"/>
      <c r="S65" s="449"/>
      <c r="T65" s="449"/>
      <c r="U65" s="449"/>
      <c r="V65" s="449"/>
      <c r="W65" s="449"/>
      <c r="X65" s="449"/>
      <c r="Y65" s="450"/>
      <c r="Z65" s="449"/>
      <c r="AA65" s="449"/>
      <c r="AB65" s="449"/>
      <c r="AC65" s="449"/>
    </row>
    <row r="66" ht="17.25" customHeight="1">
      <c r="A66" s="109" t="s">
        <v>1441</v>
      </c>
      <c r="B66" s="452"/>
      <c r="C66" s="107"/>
      <c r="D66" s="452"/>
      <c r="E66" s="452"/>
      <c r="F66" s="451"/>
      <c r="G66" s="452"/>
      <c r="H66" s="107"/>
      <c r="J66" s="452"/>
      <c r="K66" s="452"/>
      <c r="L66" s="452"/>
      <c r="M66" s="452"/>
      <c r="N66" s="452"/>
      <c r="O66" s="452"/>
      <c r="P66" s="452"/>
      <c r="Q66" s="452"/>
      <c r="R66" s="452"/>
      <c r="S66" s="452"/>
      <c r="T66" s="452"/>
      <c r="U66" s="452"/>
      <c r="V66" s="452"/>
      <c r="W66" s="452"/>
      <c r="X66" s="452"/>
      <c r="Y66" s="453"/>
      <c r="Z66" s="452"/>
      <c r="AA66" s="452"/>
      <c r="AB66" s="452"/>
      <c r="AC66" s="452"/>
    </row>
    <row r="67" ht="18.0" customHeight="1">
      <c r="A67" s="109" t="str">
        <f>CONCATENATE(TABLAS!$B$5," ",TABLAS!$C$5)</f>
        <v>R.U.C. : </v>
      </c>
      <c r="B67" s="452"/>
      <c r="C67" s="107"/>
      <c r="D67" s="452"/>
      <c r="E67" s="452"/>
      <c r="F67" s="451"/>
      <c r="G67" s="452"/>
      <c r="H67" s="107"/>
      <c r="I67" s="452"/>
      <c r="J67" s="452"/>
      <c r="K67" s="452"/>
      <c r="L67" s="452"/>
      <c r="M67" s="452"/>
      <c r="N67" s="452"/>
      <c r="O67" s="452"/>
      <c r="P67" s="452"/>
      <c r="Q67" s="452"/>
      <c r="R67" s="452"/>
      <c r="S67" s="452"/>
      <c r="T67" s="452"/>
      <c r="U67" s="452"/>
      <c r="V67" s="452"/>
      <c r="W67" s="452"/>
      <c r="X67" s="452"/>
      <c r="Y67" s="453"/>
      <c r="Z67" s="452"/>
      <c r="AA67" s="452"/>
      <c r="AB67" s="452"/>
      <c r="AC67" s="452"/>
    </row>
    <row r="68" ht="12.75" customHeight="1">
      <c r="A68" s="109" t="str">
        <f>CONCATENATE(TABLAS!$B$4," ",TABLAS!$C$4)</f>
        <v>NOMBRE O RAZÓN SOCIAL: Columna1</v>
      </c>
      <c r="B68" s="452"/>
      <c r="C68" s="107"/>
      <c r="D68" s="452"/>
      <c r="E68" s="452"/>
      <c r="F68" s="452"/>
      <c r="G68" s="452"/>
      <c r="H68" s="452"/>
      <c r="I68" s="452"/>
      <c r="J68" s="452"/>
      <c r="K68" s="452"/>
      <c r="L68" s="452"/>
      <c r="M68" s="452"/>
      <c r="N68" s="452"/>
      <c r="O68" s="452"/>
      <c r="P68" s="452"/>
      <c r="Q68" s="452"/>
      <c r="R68" s="452"/>
      <c r="S68" s="452"/>
      <c r="T68" s="452"/>
      <c r="U68" s="452"/>
      <c r="V68" s="452"/>
      <c r="W68" s="452"/>
      <c r="X68" s="452"/>
      <c r="Y68" s="453"/>
      <c r="Z68" s="452"/>
      <c r="AA68" s="452"/>
      <c r="AB68" s="452"/>
      <c r="AC68" s="452"/>
    </row>
    <row r="69" ht="12.75" customHeight="1">
      <c r="A69" s="109"/>
      <c r="B69" s="452"/>
      <c r="C69" s="107"/>
      <c r="D69" s="452"/>
      <c r="E69" s="452"/>
      <c r="F69" s="452"/>
      <c r="G69" s="452"/>
      <c r="H69" s="452"/>
      <c r="I69" s="452"/>
      <c r="J69" s="452"/>
      <c r="K69" s="452"/>
      <c r="L69" s="452"/>
      <c r="M69" s="452"/>
      <c r="N69" s="452"/>
      <c r="O69" s="452"/>
      <c r="P69" s="452"/>
      <c r="Q69" s="452"/>
      <c r="R69" s="452"/>
      <c r="S69" s="452"/>
      <c r="T69" s="452"/>
      <c r="U69" s="452"/>
      <c r="V69" s="452"/>
      <c r="W69" s="452"/>
      <c r="X69" s="452"/>
      <c r="Y69" s="453"/>
      <c r="Z69" s="452"/>
      <c r="AA69" s="452"/>
      <c r="AB69" s="452"/>
      <c r="AC69" s="452"/>
    </row>
    <row r="70" ht="12.0" customHeight="1">
      <c r="A70" s="454" t="s">
        <v>1182</v>
      </c>
      <c r="B70" s="454"/>
      <c r="C70" s="454"/>
      <c r="D70" s="455" t="s">
        <v>1355</v>
      </c>
      <c r="E70" s="253"/>
      <c r="F70" s="254"/>
      <c r="G70" s="456" t="s">
        <v>1356</v>
      </c>
      <c r="H70" s="457" t="s">
        <v>1357</v>
      </c>
      <c r="I70" s="253"/>
      <c r="J70" s="254"/>
      <c r="K70" s="458"/>
      <c r="L70" s="459" t="s">
        <v>1358</v>
      </c>
      <c r="M70" s="460"/>
      <c r="N70" s="459" t="s">
        <v>1359</v>
      </c>
      <c r="O70" s="460"/>
      <c r="P70" s="459" t="s">
        <v>1442</v>
      </c>
      <c r="Q70" s="460"/>
      <c r="R70" s="461"/>
      <c r="S70" s="461"/>
      <c r="T70" s="461"/>
      <c r="U70" s="461"/>
      <c r="V70" s="458" t="s">
        <v>1361</v>
      </c>
      <c r="W70" s="457" t="s">
        <v>1362</v>
      </c>
      <c r="X70" s="254"/>
      <c r="Y70" s="462"/>
      <c r="Z70" s="457" t="s">
        <v>1363</v>
      </c>
      <c r="AA70" s="253"/>
      <c r="AB70" s="253"/>
      <c r="AC70" s="254"/>
    </row>
    <row r="71" ht="12.75" customHeight="1">
      <c r="A71" s="463" t="s">
        <v>1364</v>
      </c>
      <c r="B71" s="464" t="s">
        <v>1365</v>
      </c>
      <c r="C71" s="464" t="s">
        <v>1366</v>
      </c>
      <c r="D71" s="465" t="s">
        <v>1367</v>
      </c>
      <c r="E71" s="466"/>
      <c r="F71" s="467"/>
      <c r="G71" s="468" t="s">
        <v>1368</v>
      </c>
      <c r="H71" s="469" t="s">
        <v>1369</v>
      </c>
      <c r="I71" s="466"/>
      <c r="J71" s="467"/>
      <c r="K71" s="464" t="s">
        <v>1101</v>
      </c>
      <c r="L71" s="470"/>
      <c r="M71" s="471"/>
      <c r="N71" s="470"/>
      <c r="O71" s="471"/>
      <c r="P71" s="470"/>
      <c r="Q71" s="471"/>
      <c r="R71" s="464" t="s">
        <v>1370</v>
      </c>
      <c r="S71" s="472"/>
      <c r="T71" s="464"/>
      <c r="U71" s="464"/>
      <c r="V71" s="464" t="s">
        <v>1371</v>
      </c>
      <c r="W71" s="469" t="s">
        <v>1372</v>
      </c>
      <c r="X71" s="467"/>
      <c r="Y71" s="473"/>
      <c r="Z71" s="469" t="s">
        <v>1373</v>
      </c>
      <c r="AA71" s="466"/>
      <c r="AB71" s="466"/>
      <c r="AC71" s="467"/>
    </row>
    <row r="72" ht="12.75" customHeight="1">
      <c r="A72" s="464" t="s">
        <v>1374</v>
      </c>
      <c r="B72" s="464" t="s">
        <v>1375</v>
      </c>
      <c r="C72" s="464" t="s">
        <v>1376</v>
      </c>
      <c r="D72" s="468"/>
      <c r="E72" s="464" t="s">
        <v>1377</v>
      </c>
      <c r="F72" s="464" t="s">
        <v>1378</v>
      </c>
      <c r="G72" s="468" t="s">
        <v>1379</v>
      </c>
      <c r="H72" s="474" t="s">
        <v>1177</v>
      </c>
      <c r="I72" s="94"/>
      <c r="J72" s="463" t="s">
        <v>1380</v>
      </c>
      <c r="K72" s="463" t="s">
        <v>1381</v>
      </c>
      <c r="L72" s="470"/>
      <c r="M72" s="471"/>
      <c r="N72" s="470"/>
      <c r="O72" s="471"/>
      <c r="P72" s="470"/>
      <c r="Q72" s="471"/>
      <c r="R72" s="464" t="s">
        <v>1382</v>
      </c>
      <c r="S72" s="464"/>
      <c r="T72" s="464" t="s">
        <v>861</v>
      </c>
      <c r="U72" s="464" t="s">
        <v>1383</v>
      </c>
      <c r="V72" s="464" t="s">
        <v>1384</v>
      </c>
      <c r="W72" s="472"/>
      <c r="X72" s="475"/>
      <c r="Y72" s="476" t="s">
        <v>1385</v>
      </c>
      <c r="Z72" s="472"/>
      <c r="AA72" s="472"/>
      <c r="AB72" s="472"/>
      <c r="AC72" s="464" t="s">
        <v>1386</v>
      </c>
    </row>
    <row r="73" ht="12.75" customHeight="1">
      <c r="A73" s="464" t="s">
        <v>1387</v>
      </c>
      <c r="B73" s="464" t="s">
        <v>1388</v>
      </c>
      <c r="C73" s="464" t="s">
        <v>1389</v>
      </c>
      <c r="D73" s="464" t="s">
        <v>1181</v>
      </c>
      <c r="E73" s="464" t="s">
        <v>1390</v>
      </c>
      <c r="F73" s="464" t="s">
        <v>1391</v>
      </c>
      <c r="G73" s="468" t="s">
        <v>1392</v>
      </c>
      <c r="H73" s="464"/>
      <c r="I73" s="464"/>
      <c r="J73" s="463" t="s">
        <v>1393</v>
      </c>
      <c r="K73" s="463" t="s">
        <v>31</v>
      </c>
      <c r="L73" s="477"/>
      <c r="M73" s="478"/>
      <c r="N73" s="477"/>
      <c r="O73" s="478"/>
      <c r="P73" s="477"/>
      <c r="Q73" s="478"/>
      <c r="R73" s="464" t="s">
        <v>1394</v>
      </c>
      <c r="S73" s="464" t="s">
        <v>1395</v>
      </c>
      <c r="T73" s="464" t="s">
        <v>1396</v>
      </c>
      <c r="U73" s="464" t="s">
        <v>1397</v>
      </c>
      <c r="V73" s="464" t="s">
        <v>1398</v>
      </c>
      <c r="W73" s="464"/>
      <c r="X73" s="475" t="s">
        <v>1399</v>
      </c>
      <c r="Y73" s="476" t="s">
        <v>1376</v>
      </c>
      <c r="Z73" s="464" t="s">
        <v>1366</v>
      </c>
      <c r="AA73" s="464" t="s">
        <v>1385</v>
      </c>
      <c r="AB73" s="464" t="s">
        <v>1400</v>
      </c>
      <c r="AC73" s="464" t="s">
        <v>1401</v>
      </c>
    </row>
    <row r="74" ht="12.75" customHeight="1">
      <c r="A74" s="464" t="s">
        <v>1402</v>
      </c>
      <c r="B74" s="464" t="s">
        <v>1403</v>
      </c>
      <c r="C74" s="464" t="s">
        <v>1404</v>
      </c>
      <c r="D74" s="464" t="s">
        <v>1405</v>
      </c>
      <c r="E74" s="464" t="s">
        <v>1406</v>
      </c>
      <c r="F74" s="464" t="s">
        <v>1407</v>
      </c>
      <c r="G74" s="468" t="s">
        <v>1408</v>
      </c>
      <c r="H74" s="464" t="s">
        <v>1385</v>
      </c>
      <c r="I74" s="464" t="s">
        <v>1182</v>
      </c>
      <c r="J74" s="463" t="s">
        <v>1304</v>
      </c>
      <c r="K74" s="463" t="s">
        <v>1409</v>
      </c>
      <c r="L74" s="464" t="s">
        <v>1410</v>
      </c>
      <c r="M74" s="464"/>
      <c r="N74" s="464" t="s">
        <v>1410</v>
      </c>
      <c r="O74" s="464"/>
      <c r="P74" s="464" t="s">
        <v>1410</v>
      </c>
      <c r="Q74" s="464"/>
      <c r="R74" s="463" t="s">
        <v>1411</v>
      </c>
      <c r="S74" s="479"/>
      <c r="T74" s="464" t="s">
        <v>1412</v>
      </c>
      <c r="U74" s="472"/>
      <c r="V74" s="464" t="s">
        <v>1413</v>
      </c>
      <c r="W74" s="464" t="s">
        <v>1182</v>
      </c>
      <c r="X74" s="475" t="s">
        <v>1414</v>
      </c>
      <c r="Y74" s="476" t="s">
        <v>1415</v>
      </c>
      <c r="Z74" s="480"/>
      <c r="AA74" s="464" t="s">
        <v>1416</v>
      </c>
      <c r="AB74" s="480"/>
      <c r="AC74" s="464" t="s">
        <v>1417</v>
      </c>
    </row>
    <row r="75" ht="12.75" customHeight="1">
      <c r="A75" s="464" t="s">
        <v>1418</v>
      </c>
      <c r="B75" s="464" t="s">
        <v>1419</v>
      </c>
      <c r="C75" s="464" t="s">
        <v>1420</v>
      </c>
      <c r="D75" s="464" t="s">
        <v>1421</v>
      </c>
      <c r="E75" s="464" t="s">
        <v>1422</v>
      </c>
      <c r="F75" s="464" t="s">
        <v>1423</v>
      </c>
      <c r="G75" s="468" t="s">
        <v>1424</v>
      </c>
      <c r="H75" s="464" t="s">
        <v>1187</v>
      </c>
      <c r="I75" s="472"/>
      <c r="J75" s="463" t="s">
        <v>1425</v>
      </c>
      <c r="K75" s="463" t="s">
        <v>1426</v>
      </c>
      <c r="L75" s="481" t="s">
        <v>1427</v>
      </c>
      <c r="M75" s="481" t="s">
        <v>1428</v>
      </c>
      <c r="N75" s="481" t="s">
        <v>1427</v>
      </c>
      <c r="O75" s="481" t="s">
        <v>1428</v>
      </c>
      <c r="P75" s="481" t="s">
        <v>1427</v>
      </c>
      <c r="Q75" s="481" t="s">
        <v>1428</v>
      </c>
      <c r="R75" s="481" t="s">
        <v>1429</v>
      </c>
      <c r="S75" s="482"/>
      <c r="T75" s="482"/>
      <c r="U75" s="472"/>
      <c r="V75" s="464" t="s">
        <v>1430</v>
      </c>
      <c r="W75" s="472"/>
      <c r="X75" s="475" t="s">
        <v>1431</v>
      </c>
      <c r="Y75" s="473"/>
      <c r="Z75" s="472"/>
      <c r="AA75" s="472"/>
      <c r="AB75" s="472"/>
      <c r="AC75" s="464" t="s">
        <v>1432</v>
      </c>
    </row>
    <row r="76" ht="12.75" customHeight="1">
      <c r="A76" s="483"/>
      <c r="B76" s="483" t="s">
        <v>1432</v>
      </c>
      <c r="C76" s="483"/>
      <c r="D76" s="484"/>
      <c r="E76" s="485" t="s">
        <v>1433</v>
      </c>
      <c r="F76" s="483" t="s">
        <v>1434</v>
      </c>
      <c r="G76" s="486" t="s">
        <v>1435</v>
      </c>
      <c r="H76" s="487"/>
      <c r="I76" s="487"/>
      <c r="J76" s="488" t="s">
        <v>1436</v>
      </c>
      <c r="K76" s="488" t="s">
        <v>1008</v>
      </c>
      <c r="L76" s="487"/>
      <c r="M76" s="487"/>
      <c r="N76" s="487"/>
      <c r="O76" s="487"/>
      <c r="P76" s="487"/>
      <c r="Q76" s="487"/>
      <c r="R76" s="487"/>
      <c r="S76" s="484"/>
      <c r="T76" s="484"/>
      <c r="U76" s="487"/>
      <c r="V76" s="489"/>
      <c r="W76" s="487"/>
      <c r="X76" s="489"/>
      <c r="Y76" s="490"/>
      <c r="Z76" s="487"/>
      <c r="AA76" s="487"/>
      <c r="AB76" s="487"/>
      <c r="AC76" s="487"/>
    </row>
    <row r="77" ht="12.75" customHeight="1">
      <c r="A77" s="491">
        <v>1.0</v>
      </c>
      <c r="B77" s="492">
        <v>40000.0</v>
      </c>
      <c r="C77" s="492"/>
      <c r="D77" s="491">
        <v>1.0</v>
      </c>
      <c r="E77" s="493">
        <v>1.0</v>
      </c>
      <c r="F77" s="494">
        <v>19380.0</v>
      </c>
      <c r="G77" s="495"/>
      <c r="H77" s="99">
        <v>6.0</v>
      </c>
      <c r="I77" s="99">
        <v>2.0368759172E10</v>
      </c>
      <c r="J77" s="495" t="str">
        <f>IF(I77="","",VLOOKUP(I77,PROV,2,0))</f>
        <v>Peru Fax Courier EIRL</v>
      </c>
      <c r="K77" s="99"/>
      <c r="L77" s="496">
        <v>29.41</v>
      </c>
      <c r="M77" s="496">
        <f t="shared" ref="M77:M88" si="9">IF(D77=3,0,L77*0.19)</f>
        <v>5.5879</v>
      </c>
      <c r="N77" s="496"/>
      <c r="O77" s="496"/>
      <c r="P77" s="496"/>
      <c r="Q77" s="496"/>
      <c r="R77" s="496"/>
      <c r="S77" s="497"/>
      <c r="T77" s="497"/>
      <c r="U77" s="498">
        <f t="shared" ref="U77:U90" si="10">SUM(L77:T77)</f>
        <v>34.9979</v>
      </c>
      <c r="V77" s="496"/>
      <c r="W77" s="496"/>
      <c r="X77" s="496"/>
      <c r="Y77" s="499"/>
      <c r="Z77" s="500"/>
      <c r="AA77" s="491"/>
      <c r="AB77" s="493"/>
      <c r="AC77" s="501"/>
    </row>
    <row r="78" ht="12.75" customHeight="1">
      <c r="A78" s="491">
        <v>2.0</v>
      </c>
      <c r="B78" s="492">
        <v>40002.0</v>
      </c>
      <c r="C78" s="492"/>
      <c r="D78" s="491">
        <v>1.0</v>
      </c>
      <c r="E78" s="493">
        <v>1.0</v>
      </c>
      <c r="F78" s="494">
        <v>3118.0</v>
      </c>
      <c r="G78" s="495"/>
      <c r="H78" s="99">
        <v>6.0</v>
      </c>
      <c r="I78" s="99">
        <v>2.0509037966E10</v>
      </c>
      <c r="J78" s="495" t="str">
        <f>IF(I78="","",VLOOKUP(I78,PROV,2,0))</f>
        <v>Corporación Sol Latino SAC</v>
      </c>
      <c r="K78" s="99"/>
      <c r="L78" s="496">
        <f>168.07*Y78</f>
        <v>507.23526</v>
      </c>
      <c r="M78" s="496">
        <f t="shared" si="9"/>
        <v>96.3746994</v>
      </c>
      <c r="N78" s="496"/>
      <c r="O78" s="496"/>
      <c r="P78" s="496"/>
      <c r="Q78" s="496"/>
      <c r="R78" s="496"/>
      <c r="S78" s="497"/>
      <c r="T78" s="497"/>
      <c r="U78" s="498">
        <f t="shared" si="10"/>
        <v>603.6099594</v>
      </c>
      <c r="V78" s="496"/>
      <c r="W78" s="496"/>
      <c r="X78" s="496"/>
      <c r="Y78" s="499">
        <v>3.018</v>
      </c>
      <c r="Z78" s="500"/>
      <c r="AA78" s="491"/>
      <c r="AB78" s="493"/>
      <c r="AC78" s="501"/>
    </row>
    <row r="79" ht="12.75" customHeight="1">
      <c r="A79" s="491">
        <v>3.0</v>
      </c>
      <c r="B79" s="492">
        <v>40005.0</v>
      </c>
      <c r="C79" s="492"/>
      <c r="D79" s="491">
        <v>1.0</v>
      </c>
      <c r="E79" s="493">
        <v>2.0</v>
      </c>
      <c r="F79" s="494">
        <v>1323.0</v>
      </c>
      <c r="G79" s="495"/>
      <c r="H79" s="99">
        <v>6.0</v>
      </c>
      <c r="I79" s="99">
        <v>2.0496015062E10</v>
      </c>
      <c r="J79" s="495" t="str">
        <f>IF(I79="","",VLOOKUP(I79,PROV,2,0))</f>
        <v>Inversiones La Fonda EIRL</v>
      </c>
      <c r="K79" s="99"/>
      <c r="L79" s="496">
        <v>31.93</v>
      </c>
      <c r="M79" s="496">
        <f t="shared" si="9"/>
        <v>6.0667</v>
      </c>
      <c r="N79" s="496"/>
      <c r="O79" s="496"/>
      <c r="P79" s="496"/>
      <c r="Q79" s="496"/>
      <c r="R79" s="496"/>
      <c r="S79" s="497"/>
      <c r="T79" s="497"/>
      <c r="U79" s="498">
        <f t="shared" si="10"/>
        <v>37.9967</v>
      </c>
      <c r="V79" s="496"/>
      <c r="W79" s="496"/>
      <c r="X79" s="496"/>
      <c r="Y79" s="499"/>
      <c r="Z79" s="500"/>
      <c r="AA79" s="491"/>
      <c r="AB79" s="493"/>
      <c r="AC79" s="501"/>
    </row>
    <row r="80" ht="12.75" customHeight="1">
      <c r="A80" s="491">
        <v>4.0</v>
      </c>
      <c r="B80" s="492">
        <v>40007.0</v>
      </c>
      <c r="C80" s="492"/>
      <c r="D80" s="491">
        <v>1.0</v>
      </c>
      <c r="E80" s="493">
        <v>1.0</v>
      </c>
      <c r="F80" s="494">
        <v>15003.0</v>
      </c>
      <c r="G80" s="495"/>
      <c r="H80" s="99">
        <v>6.0</v>
      </c>
      <c r="I80" s="99">
        <v>1.0266191575E10</v>
      </c>
      <c r="J80" s="495" t="str">
        <f>IF(I80="","",VLOOKUP(I80,PROV,2,0))</f>
        <v>Rivasplata Rojas Ana María</v>
      </c>
      <c r="K80" s="99"/>
      <c r="L80" s="496">
        <v>32.77</v>
      </c>
      <c r="M80" s="496">
        <f t="shared" si="9"/>
        <v>6.2263</v>
      </c>
      <c r="N80" s="496"/>
      <c r="O80" s="496"/>
      <c r="P80" s="496"/>
      <c r="Q80" s="496"/>
      <c r="R80" s="496"/>
      <c r="S80" s="497"/>
      <c r="T80" s="497"/>
      <c r="U80" s="498">
        <f t="shared" si="10"/>
        <v>38.9963</v>
      </c>
      <c r="V80" s="496"/>
      <c r="W80" s="496"/>
      <c r="X80" s="496"/>
      <c r="Y80" s="499"/>
      <c r="Z80" s="500"/>
      <c r="AA80" s="491"/>
      <c r="AB80" s="493"/>
      <c r="AC80" s="501"/>
    </row>
    <row r="81" ht="12.75" customHeight="1">
      <c r="A81" s="491">
        <v>5.0</v>
      </c>
      <c r="B81" s="492">
        <v>40007.0</v>
      </c>
      <c r="C81" s="492"/>
      <c r="D81" s="491">
        <v>1.0</v>
      </c>
      <c r="E81" s="493">
        <v>71.0</v>
      </c>
      <c r="F81" s="494">
        <v>16495.0</v>
      </c>
      <c r="G81" s="495"/>
      <c r="H81" s="99">
        <v>6.0</v>
      </c>
      <c r="I81" s="99">
        <v>2.0224305649E10</v>
      </c>
      <c r="J81" s="495" t="str">
        <f>IF(I81="","",VLOOKUP(I81,PROV,2,0))</f>
        <v>E.T. Turismo Directo Asegurado SA</v>
      </c>
      <c r="K81" s="99"/>
      <c r="L81" s="496">
        <v>18.49</v>
      </c>
      <c r="M81" s="496">
        <f t="shared" si="9"/>
        <v>3.5131</v>
      </c>
      <c r="N81" s="496"/>
      <c r="O81" s="496"/>
      <c r="P81" s="496"/>
      <c r="Q81" s="496"/>
      <c r="R81" s="496"/>
      <c r="S81" s="497"/>
      <c r="T81" s="497"/>
      <c r="U81" s="498">
        <f t="shared" si="10"/>
        <v>22.0031</v>
      </c>
      <c r="V81" s="496"/>
      <c r="W81" s="496"/>
      <c r="X81" s="496"/>
      <c r="Y81" s="499"/>
      <c r="Z81" s="500"/>
      <c r="AA81" s="491"/>
      <c r="AB81" s="493"/>
      <c r="AC81" s="501"/>
    </row>
    <row r="82" ht="12.75" customHeight="1">
      <c r="A82" s="491">
        <v>6.0</v>
      </c>
      <c r="B82" s="492">
        <v>40009.0</v>
      </c>
      <c r="C82" s="492"/>
      <c r="D82" s="491">
        <v>1.0</v>
      </c>
      <c r="E82" s="493">
        <v>1.0</v>
      </c>
      <c r="F82" s="494">
        <v>1197.0</v>
      </c>
      <c r="G82" s="495"/>
      <c r="H82" s="99">
        <v>6.0</v>
      </c>
      <c r="I82" s="99">
        <v>2.0496156049E10</v>
      </c>
      <c r="J82" s="495" t="str">
        <f>IF(I82="","",VLOOKUP(I82,PROV,2,0))</f>
        <v>Rest. El Secreto del Inca EIRL</v>
      </c>
      <c r="K82" s="99"/>
      <c r="L82" s="496">
        <f>33/1.19</f>
        <v>27.73109244</v>
      </c>
      <c r="M82" s="496">
        <f t="shared" si="9"/>
        <v>5.268907563</v>
      </c>
      <c r="N82" s="496"/>
      <c r="O82" s="496"/>
      <c r="P82" s="496"/>
      <c r="Q82" s="496"/>
      <c r="R82" s="496"/>
      <c r="S82" s="497"/>
      <c r="T82" s="497"/>
      <c r="U82" s="498">
        <f t="shared" si="10"/>
        <v>33</v>
      </c>
      <c r="V82" s="496"/>
      <c r="W82" s="496"/>
      <c r="X82" s="496"/>
      <c r="Y82" s="499"/>
      <c r="Z82" s="500"/>
      <c r="AA82" s="491"/>
      <c r="AB82" s="493"/>
      <c r="AC82" s="501"/>
    </row>
    <row r="83" ht="12.75" customHeight="1">
      <c r="A83" s="491">
        <v>7.0</v>
      </c>
      <c r="B83" s="492">
        <v>40011.0</v>
      </c>
      <c r="C83" s="492"/>
      <c r="D83" s="491">
        <v>1.0</v>
      </c>
      <c r="E83" s="493">
        <v>1.0</v>
      </c>
      <c r="F83" s="494">
        <v>4851.0</v>
      </c>
      <c r="G83" s="495"/>
      <c r="H83" s="99">
        <v>6.0</v>
      </c>
      <c r="I83" s="99">
        <v>1.0266863409E10</v>
      </c>
      <c r="J83" s="495" t="str">
        <f>IF(I83="","",VLOOKUP(I83,PROV,2,0))</f>
        <v>Castañeda Cervantes Luis Jorge</v>
      </c>
      <c r="K83" s="99"/>
      <c r="L83" s="496">
        <v>25.21</v>
      </c>
      <c r="M83" s="496">
        <f t="shared" si="9"/>
        <v>4.7899</v>
      </c>
      <c r="N83" s="496"/>
      <c r="O83" s="496"/>
      <c r="P83" s="496"/>
      <c r="Q83" s="496"/>
      <c r="R83" s="496"/>
      <c r="S83" s="497"/>
      <c r="T83" s="497"/>
      <c r="U83" s="498">
        <f t="shared" si="10"/>
        <v>29.9999</v>
      </c>
      <c r="V83" s="496"/>
      <c r="W83" s="496"/>
      <c r="X83" s="496"/>
      <c r="Y83" s="499"/>
      <c r="Z83" s="500"/>
      <c r="AA83" s="491"/>
      <c r="AB83" s="493"/>
      <c r="AC83" s="501"/>
    </row>
    <row r="84" ht="12.75" customHeight="1">
      <c r="A84" s="491">
        <v>8.0</v>
      </c>
      <c r="B84" s="492">
        <v>40010.0</v>
      </c>
      <c r="C84" s="492"/>
      <c r="D84" s="491">
        <v>1.0</v>
      </c>
      <c r="E84" s="493">
        <v>492.0</v>
      </c>
      <c r="F84" s="494">
        <v>39578.0</v>
      </c>
      <c r="G84" s="495"/>
      <c r="H84" s="99">
        <v>6.0</v>
      </c>
      <c r="I84" s="99">
        <v>2.0100227461E10</v>
      </c>
      <c r="J84" s="495" t="str">
        <f>IF(I84="","",VLOOKUP(I84,PROV,2,0))</f>
        <v>Transportes Cruz del Sur SAC</v>
      </c>
      <c r="K84" s="99"/>
      <c r="L84" s="496">
        <v>5.88</v>
      </c>
      <c r="M84" s="496">
        <f t="shared" si="9"/>
        <v>1.1172</v>
      </c>
      <c r="N84" s="496"/>
      <c r="O84" s="496"/>
      <c r="P84" s="496"/>
      <c r="Q84" s="496"/>
      <c r="R84" s="496"/>
      <c r="S84" s="497"/>
      <c r="T84" s="497"/>
      <c r="U84" s="498">
        <f t="shared" si="10"/>
        <v>6.9972</v>
      </c>
      <c r="V84" s="496"/>
      <c r="W84" s="496"/>
      <c r="X84" s="496"/>
      <c r="Y84" s="499"/>
      <c r="Z84" s="500"/>
      <c r="AA84" s="491"/>
      <c r="AB84" s="493"/>
      <c r="AC84" s="501"/>
    </row>
    <row r="85" ht="12.75" customHeight="1">
      <c r="A85" s="491"/>
      <c r="B85" s="492"/>
      <c r="C85" s="492"/>
      <c r="D85" s="491"/>
      <c r="E85" s="493"/>
      <c r="F85" s="494"/>
      <c r="G85" s="495"/>
      <c r="H85" s="99"/>
      <c r="I85" s="99"/>
      <c r="J85" s="495" t="str">
        <f>IF(I85="","",VLOOKUP(I85,PROV,2,0))</f>
        <v/>
      </c>
      <c r="K85" s="99"/>
      <c r="L85" s="496"/>
      <c r="M85" s="496">
        <f t="shared" si="9"/>
        <v>0</v>
      </c>
      <c r="N85" s="496"/>
      <c r="O85" s="496"/>
      <c r="P85" s="496"/>
      <c r="Q85" s="496"/>
      <c r="R85" s="496"/>
      <c r="S85" s="497"/>
      <c r="T85" s="497"/>
      <c r="U85" s="498">
        <f t="shared" si="10"/>
        <v>0</v>
      </c>
      <c r="V85" s="496"/>
      <c r="W85" s="496"/>
      <c r="X85" s="496"/>
      <c r="Y85" s="499"/>
      <c r="Z85" s="500"/>
      <c r="AA85" s="491"/>
      <c r="AB85" s="493"/>
      <c r="AC85" s="501"/>
    </row>
    <row r="86" ht="12.75" customHeight="1">
      <c r="A86" s="491"/>
      <c r="B86" s="492"/>
      <c r="C86" s="492"/>
      <c r="D86" s="491"/>
      <c r="E86" s="493"/>
      <c r="F86" s="494"/>
      <c r="G86" s="495"/>
      <c r="H86" s="99"/>
      <c r="I86" s="99"/>
      <c r="J86" s="495" t="str">
        <f>IF(I86="","",VLOOKUP(I86,PROV,2,0))</f>
        <v/>
      </c>
      <c r="K86" s="99"/>
      <c r="L86" s="496"/>
      <c r="M86" s="496">
        <f t="shared" si="9"/>
        <v>0</v>
      </c>
      <c r="N86" s="496"/>
      <c r="O86" s="496"/>
      <c r="P86" s="496"/>
      <c r="Q86" s="496"/>
      <c r="R86" s="496"/>
      <c r="S86" s="497"/>
      <c r="T86" s="497"/>
      <c r="U86" s="498">
        <f t="shared" si="10"/>
        <v>0</v>
      </c>
      <c r="V86" s="496"/>
      <c r="W86" s="496"/>
      <c r="X86" s="496"/>
      <c r="Y86" s="499"/>
      <c r="Z86" s="500"/>
      <c r="AA86" s="491"/>
      <c r="AB86" s="493"/>
      <c r="AC86" s="501"/>
    </row>
    <row r="87" ht="12.75" customHeight="1">
      <c r="A87" s="491"/>
      <c r="B87" s="492"/>
      <c r="C87" s="492"/>
      <c r="D87" s="491"/>
      <c r="E87" s="493"/>
      <c r="F87" s="494"/>
      <c r="G87" s="495"/>
      <c r="H87" s="99"/>
      <c r="I87" s="99"/>
      <c r="J87" s="495" t="str">
        <f>IF(I87="","",VLOOKUP(I87,PROV,2,0))</f>
        <v/>
      </c>
      <c r="K87" s="99"/>
      <c r="L87" s="496"/>
      <c r="M87" s="496">
        <f t="shared" si="9"/>
        <v>0</v>
      </c>
      <c r="N87" s="496"/>
      <c r="O87" s="496"/>
      <c r="P87" s="496"/>
      <c r="Q87" s="496"/>
      <c r="R87" s="496"/>
      <c r="S87" s="497"/>
      <c r="T87" s="497"/>
      <c r="U87" s="498">
        <f t="shared" si="10"/>
        <v>0</v>
      </c>
      <c r="V87" s="496"/>
      <c r="W87" s="496"/>
      <c r="X87" s="496"/>
      <c r="Y87" s="499"/>
      <c r="Z87" s="500"/>
      <c r="AA87" s="491"/>
      <c r="AB87" s="493"/>
      <c r="AC87" s="501"/>
    </row>
    <row r="88" ht="12.75" customHeight="1">
      <c r="A88" s="491"/>
      <c r="B88" s="492"/>
      <c r="C88" s="492"/>
      <c r="D88" s="491"/>
      <c r="E88" s="493"/>
      <c r="F88" s="494"/>
      <c r="G88" s="495"/>
      <c r="H88" s="99"/>
      <c r="I88" s="99"/>
      <c r="J88" s="495" t="str">
        <f>IF(I88="","",VLOOKUP(I88,PROV,2,0))</f>
        <v/>
      </c>
      <c r="K88" s="99"/>
      <c r="L88" s="496"/>
      <c r="M88" s="496">
        <f t="shared" si="9"/>
        <v>0</v>
      </c>
      <c r="N88" s="496"/>
      <c r="O88" s="496"/>
      <c r="P88" s="496"/>
      <c r="Q88" s="496"/>
      <c r="R88" s="496"/>
      <c r="S88" s="497"/>
      <c r="T88" s="497"/>
      <c r="U88" s="498">
        <f t="shared" si="10"/>
        <v>0</v>
      </c>
      <c r="V88" s="496"/>
      <c r="W88" s="496"/>
      <c r="X88" s="496"/>
      <c r="Y88" s="499"/>
      <c r="Z88" s="500"/>
      <c r="AA88" s="491"/>
      <c r="AB88" s="493"/>
      <c r="AC88" s="501"/>
    </row>
    <row r="89" ht="12.75" customHeight="1">
      <c r="A89" s="491"/>
      <c r="B89" s="492"/>
      <c r="C89" s="492"/>
      <c r="D89" s="491"/>
      <c r="E89" s="493"/>
      <c r="F89" s="494"/>
      <c r="G89" s="495"/>
      <c r="H89" s="99"/>
      <c r="I89" s="99"/>
      <c r="J89" s="495" t="str">
        <f>IF(I89="","",VLOOKUP(I89,PROV,2,0))</f>
        <v/>
      </c>
      <c r="K89" s="99"/>
      <c r="L89" s="496"/>
      <c r="M89" s="496">
        <f t="shared" ref="M89:M90" si="11">IF(D89=3,M89=0,L89*0.19)</f>
        <v>0</v>
      </c>
      <c r="N89" s="496"/>
      <c r="O89" s="496"/>
      <c r="P89" s="496"/>
      <c r="Q89" s="496"/>
      <c r="R89" s="496"/>
      <c r="S89" s="497"/>
      <c r="T89" s="497"/>
      <c r="U89" s="498">
        <f t="shared" si="10"/>
        <v>0</v>
      </c>
      <c r="V89" s="496"/>
      <c r="W89" s="496"/>
      <c r="X89" s="496"/>
      <c r="Y89" s="499"/>
      <c r="Z89" s="500"/>
      <c r="AA89" s="491"/>
      <c r="AB89" s="493"/>
      <c r="AC89" s="501"/>
    </row>
    <row r="90" ht="12.75" customHeight="1">
      <c r="A90" s="491"/>
      <c r="B90" s="492"/>
      <c r="C90" s="492"/>
      <c r="D90" s="491"/>
      <c r="E90" s="493"/>
      <c r="F90" s="494"/>
      <c r="G90" s="495"/>
      <c r="H90" s="99"/>
      <c r="I90" s="99"/>
      <c r="J90" s="495" t="str">
        <f>IF(I90="","",VLOOKUP(I90,PROV,2,0))</f>
        <v/>
      </c>
      <c r="K90" s="99"/>
      <c r="L90" s="496"/>
      <c r="M90" s="496">
        <f t="shared" si="11"/>
        <v>0</v>
      </c>
      <c r="N90" s="496"/>
      <c r="O90" s="496"/>
      <c r="P90" s="496"/>
      <c r="Q90" s="496"/>
      <c r="R90" s="496"/>
      <c r="S90" s="497"/>
      <c r="T90" s="497"/>
      <c r="U90" s="498">
        <f t="shared" si="10"/>
        <v>0</v>
      </c>
      <c r="V90" s="496"/>
      <c r="W90" s="496"/>
      <c r="X90" s="496"/>
      <c r="Y90" s="499"/>
      <c r="Z90" s="500"/>
      <c r="AA90" s="491"/>
      <c r="AB90" s="493"/>
      <c r="AC90" s="501"/>
    </row>
    <row r="91" ht="3.75" customHeight="1">
      <c r="A91" s="502"/>
      <c r="B91" s="503"/>
      <c r="C91" s="503"/>
      <c r="D91" s="502"/>
      <c r="E91" s="504"/>
      <c r="F91" s="505"/>
      <c r="G91" s="2"/>
      <c r="H91" s="15"/>
      <c r="I91" s="15"/>
      <c r="J91" s="2"/>
      <c r="K91" s="15"/>
      <c r="L91" s="506"/>
      <c r="M91" s="506"/>
      <c r="N91" s="506"/>
      <c r="O91" s="506"/>
      <c r="P91" s="506"/>
      <c r="Q91" s="506"/>
      <c r="R91" s="506"/>
      <c r="S91" s="507"/>
      <c r="T91" s="507"/>
      <c r="U91" s="508"/>
      <c r="V91" s="506"/>
      <c r="W91" s="506"/>
      <c r="X91" s="506"/>
      <c r="Y91" s="448"/>
      <c r="Z91" s="509"/>
      <c r="AA91" s="502"/>
      <c r="AB91" s="504"/>
      <c r="AC91" s="510"/>
    </row>
    <row r="92" ht="12.75" customHeight="1">
      <c r="A92" s="2"/>
      <c r="B92" s="203"/>
      <c r="C92" s="203"/>
      <c r="D92" s="511"/>
      <c r="E92" s="511"/>
      <c r="F92" s="203"/>
      <c r="G92" s="203"/>
      <c r="H92" s="203"/>
      <c r="I92" s="203"/>
      <c r="J92" s="512" t="s">
        <v>1191</v>
      </c>
      <c r="K92" s="513"/>
      <c r="L92" s="514">
        <f t="shared" ref="L92:M92" si="12">SUM(L77:L90)</f>
        <v>678.6563524</v>
      </c>
      <c r="M92" s="514">
        <f t="shared" si="12"/>
        <v>128.944707</v>
      </c>
      <c r="N92" s="514"/>
      <c r="O92" s="514"/>
      <c r="P92" s="514"/>
      <c r="Q92" s="514"/>
      <c r="R92" s="514"/>
      <c r="S92" s="515"/>
      <c r="T92" s="515"/>
      <c r="U92" s="514">
        <f>SUM(U77:U90)</f>
        <v>807.6010594</v>
      </c>
      <c r="V92" s="516"/>
      <c r="W92" s="516"/>
      <c r="X92" s="506"/>
      <c r="Y92" s="448"/>
      <c r="Z92" s="506"/>
      <c r="AA92" s="506"/>
      <c r="AB92" s="506"/>
      <c r="AC92" s="506"/>
    </row>
    <row r="93" ht="12.75" customHeight="1">
      <c r="A93" s="2"/>
      <c r="B93" s="203"/>
      <c r="C93" s="203"/>
      <c r="D93" s="511"/>
      <c r="E93" s="511"/>
      <c r="F93" s="203"/>
      <c r="G93" s="203"/>
      <c r="H93" s="203"/>
      <c r="I93" s="203"/>
      <c r="J93" s="166"/>
      <c r="K93" s="166"/>
      <c r="L93" s="508"/>
      <c r="M93" s="508"/>
      <c r="N93" s="508"/>
      <c r="O93" s="508"/>
      <c r="P93" s="508"/>
      <c r="Q93" s="508"/>
      <c r="R93" s="508"/>
      <c r="S93" s="517"/>
      <c r="T93" s="517"/>
      <c r="U93" s="508"/>
      <c r="V93" s="516"/>
      <c r="W93" s="516"/>
      <c r="X93" s="506"/>
      <c r="Y93" s="448"/>
      <c r="Z93" s="506"/>
      <c r="AA93" s="506"/>
      <c r="AB93" s="506"/>
      <c r="AC93" s="50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448"/>
      <c r="Z94" s="2"/>
      <c r="AA94" s="2"/>
      <c r="AB94" s="2"/>
      <c r="AC94" s="2"/>
    </row>
    <row r="95" ht="11.25" customHeight="1">
      <c r="A95" s="449"/>
      <c r="B95" s="449"/>
      <c r="C95" s="3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  <c r="W95" s="449"/>
      <c r="X95" s="449"/>
      <c r="Y95" s="450"/>
      <c r="Z95" s="449"/>
      <c r="AA95" s="449"/>
      <c r="AB95" s="449"/>
      <c r="AC95" s="449"/>
    </row>
    <row r="96" ht="26.25" customHeight="1">
      <c r="A96" s="136"/>
      <c r="B96" s="136" t="s">
        <v>1443</v>
      </c>
      <c r="C96" s="349"/>
      <c r="D96" s="449"/>
      <c r="E96" s="449"/>
      <c r="F96" s="451"/>
      <c r="G96" s="449"/>
      <c r="H96" s="449"/>
      <c r="I96" s="449"/>
      <c r="J96" s="449"/>
      <c r="K96" s="449"/>
      <c r="L96" s="449"/>
      <c r="M96" s="449"/>
      <c r="N96" s="449"/>
      <c r="O96" s="449"/>
      <c r="P96" s="449"/>
      <c r="Q96" s="449"/>
      <c r="R96" s="449"/>
      <c r="S96" s="449"/>
      <c r="T96" s="449"/>
      <c r="U96" s="449"/>
      <c r="V96" s="449"/>
      <c r="W96" s="449"/>
      <c r="X96" s="449"/>
      <c r="Y96" s="450"/>
      <c r="Z96" s="449"/>
      <c r="AA96" s="449"/>
      <c r="AB96" s="449"/>
      <c r="AC96" s="449"/>
    </row>
    <row r="97" ht="17.25" customHeight="1">
      <c r="A97" s="109" t="s">
        <v>1444</v>
      </c>
      <c r="B97" s="452"/>
      <c r="C97" s="107"/>
      <c r="D97" s="452"/>
      <c r="E97" s="452"/>
      <c r="F97" s="451"/>
      <c r="G97" s="452"/>
      <c r="H97" s="107"/>
      <c r="J97" s="452"/>
      <c r="K97" s="452"/>
      <c r="L97" s="452"/>
      <c r="M97" s="452"/>
      <c r="N97" s="452"/>
      <c r="O97" s="452"/>
      <c r="P97" s="452"/>
      <c r="Q97" s="452"/>
      <c r="R97" s="452"/>
      <c r="S97" s="452"/>
      <c r="T97" s="452"/>
      <c r="U97" s="452"/>
      <c r="V97" s="452"/>
      <c r="W97" s="452"/>
      <c r="X97" s="452"/>
      <c r="Y97" s="453"/>
      <c r="Z97" s="452"/>
      <c r="AA97" s="452"/>
      <c r="AB97" s="452"/>
      <c r="AC97" s="452"/>
    </row>
    <row r="98" ht="18.0" customHeight="1">
      <c r="A98" s="109" t="str">
        <f>CONCATENATE(TABLAS!$B$5," ",TABLAS!$C$5)</f>
        <v>R.U.C. : </v>
      </c>
      <c r="B98" s="452"/>
      <c r="C98" s="107"/>
      <c r="D98" s="452"/>
      <c r="E98" s="452"/>
      <c r="F98" s="451"/>
      <c r="G98" s="452"/>
      <c r="H98" s="107"/>
      <c r="I98" s="452"/>
      <c r="J98" s="452"/>
      <c r="K98" s="452"/>
      <c r="L98" s="452"/>
      <c r="M98" s="452"/>
      <c r="N98" s="452"/>
      <c r="O98" s="452"/>
      <c r="P98" s="452"/>
      <c r="Q98" s="452"/>
      <c r="R98" s="452"/>
      <c r="S98" s="452"/>
      <c r="T98" s="452"/>
      <c r="U98" s="452"/>
      <c r="V98" s="452"/>
      <c r="W98" s="452"/>
      <c r="X98" s="452"/>
      <c r="Y98" s="453"/>
      <c r="Z98" s="452"/>
      <c r="AA98" s="452"/>
      <c r="AB98" s="452"/>
      <c r="AC98" s="452"/>
    </row>
    <row r="99" ht="12.75" customHeight="1">
      <c r="A99" s="109" t="str">
        <f>CONCATENATE(TABLAS!$B$4," ",TABLAS!$C$4)</f>
        <v>NOMBRE O RAZÓN SOCIAL: Columna1</v>
      </c>
      <c r="B99" s="452"/>
      <c r="C99" s="107"/>
      <c r="D99" s="452"/>
      <c r="E99" s="452"/>
      <c r="F99" s="452"/>
      <c r="G99" s="452"/>
      <c r="H99" s="452"/>
      <c r="I99" s="452"/>
      <c r="J99" s="452"/>
      <c r="K99" s="452"/>
      <c r="L99" s="452"/>
      <c r="M99" s="452"/>
      <c r="N99" s="452"/>
      <c r="O99" s="452"/>
      <c r="P99" s="452"/>
      <c r="Q99" s="452"/>
      <c r="R99" s="452"/>
      <c r="S99" s="452"/>
      <c r="T99" s="452"/>
      <c r="U99" s="452"/>
      <c r="V99" s="452"/>
      <c r="W99" s="452"/>
      <c r="X99" s="452"/>
      <c r="Y99" s="453"/>
      <c r="Z99" s="452"/>
      <c r="AA99" s="452"/>
      <c r="AB99" s="452"/>
      <c r="AC99" s="452"/>
    </row>
    <row r="100" ht="12.75" customHeight="1">
      <c r="A100" s="109"/>
      <c r="B100" s="452"/>
      <c r="C100" s="107"/>
      <c r="D100" s="452"/>
      <c r="E100" s="452"/>
      <c r="F100" s="452"/>
      <c r="G100" s="452"/>
      <c r="H100" s="452"/>
      <c r="I100" s="452"/>
      <c r="J100" s="452"/>
      <c r="K100" s="452"/>
      <c r="L100" s="452"/>
      <c r="M100" s="452"/>
      <c r="N100" s="452"/>
      <c r="O100" s="452"/>
      <c r="P100" s="452"/>
      <c r="Q100" s="452"/>
      <c r="R100" s="452"/>
      <c r="S100" s="452"/>
      <c r="T100" s="452"/>
      <c r="U100" s="452"/>
      <c r="V100" s="452"/>
      <c r="W100" s="452"/>
      <c r="X100" s="452"/>
      <c r="Y100" s="453"/>
      <c r="Z100" s="452"/>
      <c r="AA100" s="452"/>
      <c r="AB100" s="452"/>
      <c r="AC100" s="452"/>
    </row>
    <row r="101" ht="12.0" customHeight="1">
      <c r="A101" s="454" t="s">
        <v>1182</v>
      </c>
      <c r="B101" s="454"/>
      <c r="C101" s="454"/>
      <c r="D101" s="455" t="s">
        <v>1355</v>
      </c>
      <c r="E101" s="253"/>
      <c r="F101" s="254"/>
      <c r="G101" s="456" t="s">
        <v>1356</v>
      </c>
      <c r="H101" s="457" t="s">
        <v>1357</v>
      </c>
      <c r="I101" s="253"/>
      <c r="J101" s="254"/>
      <c r="K101" s="458"/>
      <c r="L101" s="459" t="s">
        <v>1358</v>
      </c>
      <c r="M101" s="460"/>
      <c r="N101" s="459" t="s">
        <v>1359</v>
      </c>
      <c r="O101" s="460"/>
      <c r="P101" s="459" t="s">
        <v>1445</v>
      </c>
      <c r="Q101" s="460"/>
      <c r="R101" s="461"/>
      <c r="S101" s="461"/>
      <c r="T101" s="461"/>
      <c r="U101" s="461"/>
      <c r="V101" s="458" t="s">
        <v>1361</v>
      </c>
      <c r="W101" s="457" t="s">
        <v>1362</v>
      </c>
      <c r="X101" s="254"/>
      <c r="Y101" s="462"/>
      <c r="Z101" s="457" t="s">
        <v>1363</v>
      </c>
      <c r="AA101" s="253"/>
      <c r="AB101" s="253"/>
      <c r="AC101" s="254"/>
    </row>
    <row r="102" ht="12.75" customHeight="1">
      <c r="A102" s="463" t="s">
        <v>1364</v>
      </c>
      <c r="B102" s="464" t="s">
        <v>1365</v>
      </c>
      <c r="C102" s="464" t="s">
        <v>1366</v>
      </c>
      <c r="D102" s="465" t="s">
        <v>1367</v>
      </c>
      <c r="E102" s="466"/>
      <c r="F102" s="467"/>
      <c r="G102" s="468" t="s">
        <v>1368</v>
      </c>
      <c r="H102" s="469" t="s">
        <v>1369</v>
      </c>
      <c r="I102" s="466"/>
      <c r="J102" s="467"/>
      <c r="K102" s="464" t="s">
        <v>1101</v>
      </c>
      <c r="L102" s="470"/>
      <c r="M102" s="471"/>
      <c r="N102" s="470"/>
      <c r="O102" s="471"/>
      <c r="P102" s="470"/>
      <c r="Q102" s="471"/>
      <c r="R102" s="464" t="s">
        <v>1370</v>
      </c>
      <c r="S102" s="472"/>
      <c r="T102" s="464"/>
      <c r="U102" s="464"/>
      <c r="V102" s="464" t="s">
        <v>1371</v>
      </c>
      <c r="W102" s="469" t="s">
        <v>1372</v>
      </c>
      <c r="X102" s="467"/>
      <c r="Y102" s="473"/>
      <c r="Z102" s="469" t="s">
        <v>1373</v>
      </c>
      <c r="AA102" s="466"/>
      <c r="AB102" s="466"/>
      <c r="AC102" s="467"/>
    </row>
    <row r="103" ht="12.75" customHeight="1">
      <c r="A103" s="464" t="s">
        <v>1374</v>
      </c>
      <c r="B103" s="464" t="s">
        <v>1375</v>
      </c>
      <c r="C103" s="464" t="s">
        <v>1376</v>
      </c>
      <c r="D103" s="468"/>
      <c r="E103" s="464" t="s">
        <v>1377</v>
      </c>
      <c r="F103" s="464" t="s">
        <v>1378</v>
      </c>
      <c r="G103" s="468" t="s">
        <v>1379</v>
      </c>
      <c r="H103" s="474" t="s">
        <v>1177</v>
      </c>
      <c r="I103" s="94"/>
      <c r="J103" s="463" t="s">
        <v>1380</v>
      </c>
      <c r="K103" s="463" t="s">
        <v>1381</v>
      </c>
      <c r="L103" s="470"/>
      <c r="M103" s="471"/>
      <c r="N103" s="470"/>
      <c r="O103" s="471"/>
      <c r="P103" s="470"/>
      <c r="Q103" s="471"/>
      <c r="R103" s="464" t="s">
        <v>1382</v>
      </c>
      <c r="S103" s="464"/>
      <c r="T103" s="464" t="s">
        <v>861</v>
      </c>
      <c r="U103" s="464" t="s">
        <v>1383</v>
      </c>
      <c r="V103" s="464" t="s">
        <v>1384</v>
      </c>
      <c r="W103" s="472"/>
      <c r="X103" s="475"/>
      <c r="Y103" s="476" t="s">
        <v>1385</v>
      </c>
      <c r="Z103" s="472"/>
      <c r="AA103" s="472"/>
      <c r="AB103" s="472"/>
      <c r="AC103" s="464" t="s">
        <v>1386</v>
      </c>
    </row>
    <row r="104" ht="12.75" customHeight="1">
      <c r="A104" s="464" t="s">
        <v>1387</v>
      </c>
      <c r="B104" s="464" t="s">
        <v>1388</v>
      </c>
      <c r="C104" s="464" t="s">
        <v>1389</v>
      </c>
      <c r="D104" s="464" t="s">
        <v>1181</v>
      </c>
      <c r="E104" s="464" t="s">
        <v>1390</v>
      </c>
      <c r="F104" s="464" t="s">
        <v>1391</v>
      </c>
      <c r="G104" s="468" t="s">
        <v>1392</v>
      </c>
      <c r="H104" s="464"/>
      <c r="I104" s="464"/>
      <c r="J104" s="463" t="s">
        <v>1393</v>
      </c>
      <c r="K104" s="463" t="s">
        <v>31</v>
      </c>
      <c r="L104" s="477"/>
      <c r="M104" s="478"/>
      <c r="N104" s="477"/>
      <c r="O104" s="478"/>
      <c r="P104" s="477"/>
      <c r="Q104" s="478"/>
      <c r="R104" s="464" t="s">
        <v>1394</v>
      </c>
      <c r="S104" s="464" t="s">
        <v>1395</v>
      </c>
      <c r="T104" s="464" t="s">
        <v>1396</v>
      </c>
      <c r="U104" s="464" t="s">
        <v>1397</v>
      </c>
      <c r="V104" s="464" t="s">
        <v>1398</v>
      </c>
      <c r="W104" s="464"/>
      <c r="X104" s="475" t="s">
        <v>1399</v>
      </c>
      <c r="Y104" s="476" t="s">
        <v>1376</v>
      </c>
      <c r="Z104" s="464" t="s">
        <v>1366</v>
      </c>
      <c r="AA104" s="464" t="s">
        <v>1385</v>
      </c>
      <c r="AB104" s="464" t="s">
        <v>1400</v>
      </c>
      <c r="AC104" s="464" t="s">
        <v>1401</v>
      </c>
    </row>
    <row r="105" ht="12.75" customHeight="1">
      <c r="A105" s="464" t="s">
        <v>1402</v>
      </c>
      <c r="B105" s="464" t="s">
        <v>1403</v>
      </c>
      <c r="C105" s="464" t="s">
        <v>1404</v>
      </c>
      <c r="D105" s="464" t="s">
        <v>1405</v>
      </c>
      <c r="E105" s="464" t="s">
        <v>1406</v>
      </c>
      <c r="F105" s="464" t="s">
        <v>1407</v>
      </c>
      <c r="G105" s="468" t="s">
        <v>1408</v>
      </c>
      <c r="H105" s="464" t="s">
        <v>1385</v>
      </c>
      <c r="I105" s="464" t="s">
        <v>1182</v>
      </c>
      <c r="J105" s="463" t="s">
        <v>1304</v>
      </c>
      <c r="K105" s="463" t="s">
        <v>1409</v>
      </c>
      <c r="L105" s="464" t="s">
        <v>1410</v>
      </c>
      <c r="M105" s="464"/>
      <c r="N105" s="464" t="s">
        <v>1410</v>
      </c>
      <c r="O105" s="464"/>
      <c r="P105" s="464" t="s">
        <v>1410</v>
      </c>
      <c r="Q105" s="464"/>
      <c r="R105" s="463" t="s">
        <v>1411</v>
      </c>
      <c r="S105" s="479"/>
      <c r="T105" s="464" t="s">
        <v>1412</v>
      </c>
      <c r="U105" s="472"/>
      <c r="V105" s="464" t="s">
        <v>1413</v>
      </c>
      <c r="W105" s="464" t="s">
        <v>1182</v>
      </c>
      <c r="X105" s="475" t="s">
        <v>1414</v>
      </c>
      <c r="Y105" s="476" t="s">
        <v>1415</v>
      </c>
      <c r="Z105" s="480"/>
      <c r="AA105" s="464" t="s">
        <v>1416</v>
      </c>
      <c r="AB105" s="480"/>
      <c r="AC105" s="464" t="s">
        <v>1417</v>
      </c>
    </row>
    <row r="106" ht="12.75" customHeight="1">
      <c r="A106" s="464" t="s">
        <v>1418</v>
      </c>
      <c r="B106" s="464" t="s">
        <v>1419</v>
      </c>
      <c r="C106" s="464" t="s">
        <v>1420</v>
      </c>
      <c r="D106" s="464" t="s">
        <v>1421</v>
      </c>
      <c r="E106" s="464" t="s">
        <v>1422</v>
      </c>
      <c r="F106" s="464" t="s">
        <v>1423</v>
      </c>
      <c r="G106" s="468" t="s">
        <v>1424</v>
      </c>
      <c r="H106" s="464" t="s">
        <v>1187</v>
      </c>
      <c r="I106" s="472"/>
      <c r="J106" s="463" t="s">
        <v>1425</v>
      </c>
      <c r="K106" s="463" t="s">
        <v>1426</v>
      </c>
      <c r="L106" s="481" t="s">
        <v>1427</v>
      </c>
      <c r="M106" s="481" t="s">
        <v>1428</v>
      </c>
      <c r="N106" s="481" t="s">
        <v>1427</v>
      </c>
      <c r="O106" s="481" t="s">
        <v>1428</v>
      </c>
      <c r="P106" s="481" t="s">
        <v>1427</v>
      </c>
      <c r="Q106" s="481" t="s">
        <v>1428</v>
      </c>
      <c r="R106" s="481" t="s">
        <v>1429</v>
      </c>
      <c r="S106" s="482"/>
      <c r="T106" s="482"/>
      <c r="U106" s="472"/>
      <c r="V106" s="464" t="s">
        <v>1430</v>
      </c>
      <c r="W106" s="472"/>
      <c r="X106" s="475" t="s">
        <v>1431</v>
      </c>
      <c r="Y106" s="473"/>
      <c r="Z106" s="472"/>
      <c r="AA106" s="472"/>
      <c r="AB106" s="472"/>
      <c r="AC106" s="464" t="s">
        <v>1432</v>
      </c>
    </row>
    <row r="107" ht="12.75" customHeight="1">
      <c r="A107" s="483"/>
      <c r="B107" s="483" t="s">
        <v>1432</v>
      </c>
      <c r="C107" s="483"/>
      <c r="D107" s="484"/>
      <c r="E107" s="485" t="s">
        <v>1433</v>
      </c>
      <c r="F107" s="483" t="s">
        <v>1434</v>
      </c>
      <c r="G107" s="486" t="s">
        <v>1435</v>
      </c>
      <c r="H107" s="487"/>
      <c r="I107" s="487"/>
      <c r="J107" s="488" t="s">
        <v>1436</v>
      </c>
      <c r="K107" s="488" t="s">
        <v>1008</v>
      </c>
      <c r="L107" s="487"/>
      <c r="M107" s="487"/>
      <c r="N107" s="487"/>
      <c r="O107" s="487"/>
      <c r="P107" s="487"/>
      <c r="Q107" s="487"/>
      <c r="R107" s="487"/>
      <c r="S107" s="484"/>
      <c r="T107" s="484"/>
      <c r="U107" s="487"/>
      <c r="V107" s="489"/>
      <c r="W107" s="487"/>
      <c r="X107" s="489"/>
      <c r="Y107" s="490"/>
      <c r="Z107" s="487"/>
      <c r="AA107" s="487"/>
      <c r="AB107" s="487"/>
      <c r="AC107" s="487"/>
    </row>
    <row r="108" ht="12.75" customHeight="1">
      <c r="A108" s="491">
        <v>1.0</v>
      </c>
      <c r="B108" s="492">
        <v>40029.0</v>
      </c>
      <c r="C108" s="492"/>
      <c r="D108" s="491">
        <v>1.0</v>
      </c>
      <c r="E108" s="493">
        <v>540.0</v>
      </c>
      <c r="F108" s="494">
        <v>20529.0</v>
      </c>
      <c r="G108" s="495"/>
      <c r="H108" s="99">
        <v>6.0</v>
      </c>
      <c r="I108" s="99">
        <v>2.0438933272E10</v>
      </c>
      <c r="J108" s="495" t="str">
        <f>IF(I108="","",VLOOKUP(I108,PROV,2,0))</f>
        <v>Transportes LINEA SA</v>
      </c>
      <c r="K108" s="99"/>
      <c r="L108" s="496">
        <v>7.56</v>
      </c>
      <c r="M108" s="496">
        <f t="shared" ref="M108:M119" si="13">IF(D108=3,0,L108*0.19)</f>
        <v>1.4364</v>
      </c>
      <c r="N108" s="496"/>
      <c r="O108" s="496"/>
      <c r="P108" s="496"/>
      <c r="Q108" s="496"/>
      <c r="R108" s="496"/>
      <c r="S108" s="497"/>
      <c r="T108" s="497"/>
      <c r="U108" s="498">
        <f t="shared" ref="U108:U121" si="14">SUM(L108:T108)</f>
        <v>8.9964</v>
      </c>
      <c r="V108" s="496"/>
      <c r="W108" s="496"/>
      <c r="X108" s="496"/>
      <c r="Y108" s="499"/>
      <c r="Z108" s="500"/>
      <c r="AA108" s="491"/>
      <c r="AB108" s="493"/>
      <c r="AC108" s="501"/>
    </row>
    <row r="109" ht="12.75" customHeight="1">
      <c r="A109" s="491">
        <v>2.0</v>
      </c>
      <c r="B109" s="492">
        <v>40029.0</v>
      </c>
      <c r="C109" s="492"/>
      <c r="D109" s="491">
        <v>1.0</v>
      </c>
      <c r="E109" s="493">
        <v>1.0</v>
      </c>
      <c r="F109" s="494">
        <v>3296.0</v>
      </c>
      <c r="G109" s="495"/>
      <c r="H109" s="99">
        <v>6.0</v>
      </c>
      <c r="I109" s="99">
        <v>2.0509037966E10</v>
      </c>
      <c r="J109" s="495" t="str">
        <f>IF(I109="","",VLOOKUP(I109,PROV,2,0))</f>
        <v>Corporación Sol Latino SAC</v>
      </c>
      <c r="K109" s="99">
        <v>601.0</v>
      </c>
      <c r="L109" s="496">
        <f>504.2*Y109</f>
        <v>1498.4824</v>
      </c>
      <c r="M109" s="496">
        <f t="shared" si="13"/>
        <v>284.711656</v>
      </c>
      <c r="N109" s="496"/>
      <c r="O109" s="496"/>
      <c r="P109" s="496"/>
      <c r="Q109" s="496"/>
      <c r="R109" s="496"/>
      <c r="S109" s="497"/>
      <c r="T109" s="497"/>
      <c r="U109" s="498">
        <f t="shared" si="14"/>
        <v>1783.194056</v>
      </c>
      <c r="V109" s="496"/>
      <c r="W109" s="496"/>
      <c r="X109" s="496"/>
      <c r="Y109" s="499">
        <v>2.972</v>
      </c>
      <c r="Z109" s="500"/>
      <c r="AA109" s="491"/>
      <c r="AB109" s="493"/>
      <c r="AC109" s="501"/>
    </row>
    <row r="110" ht="12.75" customHeight="1">
      <c r="A110" s="491">
        <v>3.0</v>
      </c>
      <c r="B110" s="492">
        <v>40030.0</v>
      </c>
      <c r="C110" s="492"/>
      <c r="D110" s="491">
        <v>1.0</v>
      </c>
      <c r="E110" s="493">
        <v>568.0</v>
      </c>
      <c r="F110" s="494">
        <v>12364.0</v>
      </c>
      <c r="G110" s="495"/>
      <c r="H110" s="99">
        <v>6.0</v>
      </c>
      <c r="I110" s="99">
        <v>2.0438933272E10</v>
      </c>
      <c r="J110" s="495" t="str">
        <f>IF(I110="","",VLOOKUP(I110,PROV,2,0))</f>
        <v>Transportes LINEA SA</v>
      </c>
      <c r="K110" s="99"/>
      <c r="L110" s="496">
        <v>7.56</v>
      </c>
      <c r="M110" s="496">
        <f t="shared" si="13"/>
        <v>1.4364</v>
      </c>
      <c r="N110" s="496"/>
      <c r="O110" s="496"/>
      <c r="P110" s="496"/>
      <c r="Q110" s="496"/>
      <c r="R110" s="496"/>
      <c r="S110" s="497"/>
      <c r="T110" s="497"/>
      <c r="U110" s="498">
        <f t="shared" si="14"/>
        <v>8.9964</v>
      </c>
      <c r="V110" s="496"/>
      <c r="W110" s="496"/>
      <c r="X110" s="496"/>
      <c r="Y110" s="499"/>
      <c r="Z110" s="500"/>
      <c r="AA110" s="491"/>
      <c r="AB110" s="493"/>
      <c r="AC110" s="501"/>
    </row>
    <row r="111" ht="12.75" customHeight="1">
      <c r="A111" s="491">
        <v>7.0</v>
      </c>
      <c r="B111" s="492">
        <v>40051.0</v>
      </c>
      <c r="C111" s="492"/>
      <c r="D111" s="491">
        <v>1.0</v>
      </c>
      <c r="E111" s="493">
        <v>1.0</v>
      </c>
      <c r="F111" s="494">
        <v>3462.0</v>
      </c>
      <c r="G111" s="495"/>
      <c r="H111" s="99">
        <v>6.0</v>
      </c>
      <c r="I111" s="99">
        <v>2.0509037966E10</v>
      </c>
      <c r="J111" s="495" t="str">
        <f>IF(I111="","",VLOOKUP(I111,PROV,2,0))</f>
        <v>Corporación Sol Latino SAC</v>
      </c>
      <c r="K111" s="99"/>
      <c r="L111" s="496">
        <f>184.88*Y111</f>
        <v>547.42968</v>
      </c>
      <c r="M111" s="496">
        <f t="shared" si="13"/>
        <v>104.0116392</v>
      </c>
      <c r="N111" s="496"/>
      <c r="O111" s="496"/>
      <c r="P111" s="496"/>
      <c r="Q111" s="496"/>
      <c r="R111" s="496"/>
      <c r="S111" s="497"/>
      <c r="T111" s="497"/>
      <c r="U111" s="498">
        <f t="shared" si="14"/>
        <v>651.4413192</v>
      </c>
      <c r="V111" s="496"/>
      <c r="W111" s="496"/>
      <c r="X111" s="496"/>
      <c r="Y111" s="499">
        <v>2.961</v>
      </c>
      <c r="Z111" s="500"/>
      <c r="AA111" s="491"/>
      <c r="AB111" s="493"/>
      <c r="AC111" s="501"/>
    </row>
    <row r="112" ht="12.75" customHeight="1">
      <c r="A112" s="491">
        <v>4.0</v>
      </c>
      <c r="B112" s="492">
        <v>40052.0</v>
      </c>
      <c r="C112" s="492"/>
      <c r="D112" s="491">
        <v>1.0</v>
      </c>
      <c r="E112" s="493">
        <v>1.0</v>
      </c>
      <c r="F112" s="494">
        <v>1515.0</v>
      </c>
      <c r="G112" s="495"/>
      <c r="H112" s="99">
        <v>6.0</v>
      </c>
      <c r="I112" s="99">
        <v>2.0496156049E10</v>
      </c>
      <c r="J112" s="495" t="str">
        <f>IF(I112="","",VLOOKUP(I112,PROV,2,0))</f>
        <v>Rest. El Secreto del Inca EIRL</v>
      </c>
      <c r="K112" s="99"/>
      <c r="L112" s="496">
        <v>31.09</v>
      </c>
      <c r="M112" s="496">
        <f t="shared" si="13"/>
        <v>5.9071</v>
      </c>
      <c r="N112" s="496"/>
      <c r="O112" s="496"/>
      <c r="P112" s="496"/>
      <c r="Q112" s="496"/>
      <c r="R112" s="496"/>
      <c r="S112" s="497"/>
      <c r="T112" s="497"/>
      <c r="U112" s="498">
        <f t="shared" si="14"/>
        <v>36.9971</v>
      </c>
      <c r="V112" s="496"/>
      <c r="W112" s="496"/>
      <c r="X112" s="496"/>
      <c r="Y112" s="499"/>
      <c r="Z112" s="500"/>
      <c r="AA112" s="491"/>
      <c r="AB112" s="493"/>
      <c r="AC112" s="501"/>
    </row>
    <row r="113" ht="12.75" customHeight="1">
      <c r="A113" s="491">
        <v>5.0</v>
      </c>
      <c r="B113" s="492">
        <v>40052.0</v>
      </c>
      <c r="C113" s="492"/>
      <c r="D113" s="491">
        <v>1.0</v>
      </c>
      <c r="E113" s="493">
        <v>1.0</v>
      </c>
      <c r="F113" s="494">
        <v>29167.0</v>
      </c>
      <c r="G113" s="495"/>
      <c r="H113" s="99">
        <v>6.0</v>
      </c>
      <c r="I113" s="99">
        <v>2.0495726895E10</v>
      </c>
      <c r="J113" s="495" t="str">
        <f>IF(I113="","",VLOOKUP(I113,PROV,2,0))</f>
        <v>Inversiones La Florida EIRL</v>
      </c>
      <c r="K113" s="99"/>
      <c r="L113" s="496">
        <v>171.43</v>
      </c>
      <c r="M113" s="496">
        <f t="shared" si="13"/>
        <v>32.5717</v>
      </c>
      <c r="N113" s="496"/>
      <c r="O113" s="496"/>
      <c r="P113" s="496"/>
      <c r="Q113" s="496"/>
      <c r="R113" s="496"/>
      <c r="S113" s="497"/>
      <c r="T113" s="497"/>
      <c r="U113" s="498">
        <f t="shared" si="14"/>
        <v>204.0017</v>
      </c>
      <c r="V113" s="496"/>
      <c r="W113" s="496"/>
      <c r="X113" s="496"/>
      <c r="Y113" s="499"/>
      <c r="Z113" s="500"/>
      <c r="AA113" s="491"/>
      <c r="AB113" s="493"/>
      <c r="AC113" s="501"/>
    </row>
    <row r="114" ht="12.75" customHeight="1">
      <c r="A114" s="491">
        <v>6.0</v>
      </c>
      <c r="B114" s="492">
        <v>40052.0</v>
      </c>
      <c r="C114" s="492"/>
      <c r="D114" s="491">
        <v>1.0</v>
      </c>
      <c r="E114" s="493">
        <v>71.0</v>
      </c>
      <c r="F114" s="494">
        <v>19700.0</v>
      </c>
      <c r="G114" s="495"/>
      <c r="H114" s="99">
        <v>6.0</v>
      </c>
      <c r="I114" s="99">
        <v>2.0224305649E10</v>
      </c>
      <c r="J114" s="495" t="str">
        <f>IF(I114="","",VLOOKUP(I114,PROV,2,0))</f>
        <v>E.T. Turismo Directo Asegurado SA</v>
      </c>
      <c r="K114" s="99"/>
      <c r="L114" s="496">
        <v>5.88</v>
      </c>
      <c r="M114" s="496">
        <f t="shared" si="13"/>
        <v>1.1172</v>
      </c>
      <c r="N114" s="496"/>
      <c r="O114" s="496"/>
      <c r="P114" s="496"/>
      <c r="Q114" s="496"/>
      <c r="R114" s="496"/>
      <c r="S114" s="497"/>
      <c r="T114" s="497"/>
      <c r="U114" s="498">
        <f t="shared" si="14"/>
        <v>6.9972</v>
      </c>
      <c r="V114" s="496"/>
      <c r="W114" s="496"/>
      <c r="X114" s="496"/>
      <c r="Y114" s="499"/>
      <c r="Z114" s="500"/>
      <c r="AA114" s="491"/>
      <c r="AB114" s="493"/>
      <c r="AC114" s="501"/>
    </row>
    <row r="115" ht="12.75" customHeight="1">
      <c r="A115" s="491">
        <v>8.0</v>
      </c>
      <c r="B115" s="492">
        <v>40053.0</v>
      </c>
      <c r="C115" s="492"/>
      <c r="D115" s="491">
        <v>1.0</v>
      </c>
      <c r="E115" s="493">
        <v>1.0</v>
      </c>
      <c r="F115" s="494">
        <v>3479.0</v>
      </c>
      <c r="G115" s="495"/>
      <c r="H115" s="99">
        <v>6.0</v>
      </c>
      <c r="I115" s="99">
        <v>2.0509037966E10</v>
      </c>
      <c r="J115" s="495" t="str">
        <f>IF(I115="","",VLOOKUP(I115,PROV,2,0))</f>
        <v>Corporación Sol Latino SAC</v>
      </c>
      <c r="K115" s="99"/>
      <c r="L115" s="496">
        <f>571.43*Y115</f>
        <v>1688.00422</v>
      </c>
      <c r="M115" s="496">
        <f t="shared" si="13"/>
        <v>320.7208018</v>
      </c>
      <c r="N115" s="496"/>
      <c r="O115" s="496"/>
      <c r="P115" s="496"/>
      <c r="Q115" s="496"/>
      <c r="R115" s="496"/>
      <c r="S115" s="497"/>
      <c r="T115" s="497"/>
      <c r="U115" s="498">
        <f t="shared" si="14"/>
        <v>2008.725022</v>
      </c>
      <c r="V115" s="496"/>
      <c r="W115" s="496"/>
      <c r="X115" s="496"/>
      <c r="Y115" s="499">
        <v>2.954</v>
      </c>
      <c r="Z115" s="500"/>
      <c r="AA115" s="491"/>
      <c r="AB115" s="493"/>
      <c r="AC115" s="501"/>
    </row>
    <row r="116" ht="12.75" customHeight="1">
      <c r="A116" s="491">
        <v>9.0</v>
      </c>
      <c r="B116" s="492">
        <v>40053.0</v>
      </c>
      <c r="C116" s="492"/>
      <c r="D116" s="491">
        <v>1.0</v>
      </c>
      <c r="E116" s="493">
        <v>1.0</v>
      </c>
      <c r="F116" s="494">
        <v>1524.0</v>
      </c>
      <c r="G116" s="495"/>
      <c r="H116" s="99">
        <v>6.0</v>
      </c>
      <c r="I116" s="99">
        <v>2.0496156049E10</v>
      </c>
      <c r="J116" s="495" t="str">
        <f>IF(I116="","",VLOOKUP(I116,PROV,2,0))</f>
        <v>Rest. El Secreto del Inca EIRL</v>
      </c>
      <c r="K116" s="99"/>
      <c r="L116" s="496">
        <v>14.29</v>
      </c>
      <c r="M116" s="496">
        <f t="shared" si="13"/>
        <v>2.7151</v>
      </c>
      <c r="N116" s="496"/>
      <c r="O116" s="496"/>
      <c r="P116" s="496"/>
      <c r="Q116" s="496"/>
      <c r="R116" s="496"/>
      <c r="S116" s="497"/>
      <c r="T116" s="497"/>
      <c r="U116" s="498">
        <f t="shared" si="14"/>
        <v>17.0051</v>
      </c>
      <c r="V116" s="496"/>
      <c r="W116" s="496"/>
      <c r="X116" s="496"/>
      <c r="Y116" s="499"/>
      <c r="Z116" s="500"/>
      <c r="AA116" s="491"/>
      <c r="AB116" s="493"/>
      <c r="AC116" s="501"/>
    </row>
    <row r="117" ht="12.75" customHeight="1">
      <c r="A117" s="491">
        <v>10.0</v>
      </c>
      <c r="B117" s="492">
        <v>40056.0</v>
      </c>
      <c r="C117" s="492"/>
      <c r="D117" s="491">
        <v>1.0</v>
      </c>
      <c r="E117" s="493">
        <v>301.0</v>
      </c>
      <c r="F117" s="494">
        <v>2892.0</v>
      </c>
      <c r="G117" s="495"/>
      <c r="H117" s="99">
        <v>6.0</v>
      </c>
      <c r="I117" s="99">
        <v>2.0274101467E10</v>
      </c>
      <c r="J117" s="495" t="str">
        <f>IF(I117="","",VLOOKUP(I117,PROV,2,0))</f>
        <v>ET Horna e Hojos SRL</v>
      </c>
      <c r="K117" s="99"/>
      <c r="L117" s="496">
        <v>4.2</v>
      </c>
      <c r="M117" s="496">
        <f t="shared" si="13"/>
        <v>0.798</v>
      </c>
      <c r="N117" s="496"/>
      <c r="O117" s="496"/>
      <c r="P117" s="496"/>
      <c r="Q117" s="496"/>
      <c r="R117" s="496"/>
      <c r="S117" s="497"/>
      <c r="T117" s="497"/>
      <c r="U117" s="498">
        <f t="shared" si="14"/>
        <v>4.998</v>
      </c>
      <c r="V117" s="496"/>
      <c r="W117" s="496"/>
      <c r="X117" s="496"/>
      <c r="Y117" s="499"/>
      <c r="Z117" s="500"/>
      <c r="AA117" s="491"/>
      <c r="AB117" s="493"/>
      <c r="AC117" s="501"/>
    </row>
    <row r="118" ht="12.75" customHeight="1">
      <c r="A118" s="491"/>
      <c r="B118" s="492"/>
      <c r="C118" s="492"/>
      <c r="D118" s="491"/>
      <c r="E118" s="493"/>
      <c r="F118" s="494"/>
      <c r="G118" s="495"/>
      <c r="H118" s="99"/>
      <c r="I118" s="99"/>
      <c r="J118" s="495" t="str">
        <f>IF(I118="","",VLOOKUP(I118,PROV,2,0))</f>
        <v/>
      </c>
      <c r="K118" s="99"/>
      <c r="L118" s="496"/>
      <c r="M118" s="496">
        <f t="shared" si="13"/>
        <v>0</v>
      </c>
      <c r="N118" s="496"/>
      <c r="O118" s="496"/>
      <c r="P118" s="496"/>
      <c r="Q118" s="496"/>
      <c r="R118" s="496"/>
      <c r="S118" s="497"/>
      <c r="T118" s="497"/>
      <c r="U118" s="498">
        <f t="shared" si="14"/>
        <v>0</v>
      </c>
      <c r="V118" s="496"/>
      <c r="W118" s="496"/>
      <c r="X118" s="496"/>
      <c r="Y118" s="499"/>
      <c r="Z118" s="500"/>
      <c r="AA118" s="491"/>
      <c r="AB118" s="493"/>
      <c r="AC118" s="501"/>
    </row>
    <row r="119" ht="12.75" customHeight="1">
      <c r="A119" s="491"/>
      <c r="B119" s="492"/>
      <c r="C119" s="492"/>
      <c r="D119" s="491"/>
      <c r="E119" s="493"/>
      <c r="F119" s="494"/>
      <c r="G119" s="495"/>
      <c r="H119" s="99"/>
      <c r="I119" s="99"/>
      <c r="J119" s="495" t="str">
        <f>IF(I119="","",VLOOKUP(I119,PROV,2,0))</f>
        <v/>
      </c>
      <c r="K119" s="99"/>
      <c r="L119" s="496"/>
      <c r="M119" s="496">
        <f t="shared" si="13"/>
        <v>0</v>
      </c>
      <c r="N119" s="496"/>
      <c r="O119" s="496"/>
      <c r="P119" s="496"/>
      <c r="Q119" s="496"/>
      <c r="R119" s="496"/>
      <c r="S119" s="497"/>
      <c r="T119" s="497"/>
      <c r="U119" s="498">
        <f t="shared" si="14"/>
        <v>0</v>
      </c>
      <c r="V119" s="496"/>
      <c r="W119" s="496"/>
      <c r="X119" s="496"/>
      <c r="Y119" s="499"/>
      <c r="Z119" s="500"/>
      <c r="AA119" s="491"/>
      <c r="AB119" s="493"/>
      <c r="AC119" s="501"/>
    </row>
    <row r="120" ht="12.75" customHeight="1">
      <c r="A120" s="491"/>
      <c r="B120" s="492"/>
      <c r="C120" s="492"/>
      <c r="D120" s="491"/>
      <c r="E120" s="493"/>
      <c r="F120" s="494"/>
      <c r="G120" s="495"/>
      <c r="H120" s="99"/>
      <c r="I120" s="99"/>
      <c r="J120" s="495" t="str">
        <f>IF(I120="","",VLOOKUP(I120,PROV,2,0))</f>
        <v/>
      </c>
      <c r="K120" s="99"/>
      <c r="L120" s="496"/>
      <c r="M120" s="496">
        <f t="shared" ref="M120:M121" si="15">IF(D120=3,M120=0,L120*0.19)</f>
        <v>0</v>
      </c>
      <c r="N120" s="496"/>
      <c r="O120" s="496"/>
      <c r="P120" s="496"/>
      <c r="Q120" s="496"/>
      <c r="R120" s="496"/>
      <c r="S120" s="497"/>
      <c r="T120" s="497"/>
      <c r="U120" s="498">
        <f t="shared" si="14"/>
        <v>0</v>
      </c>
      <c r="V120" s="496"/>
      <c r="W120" s="496"/>
      <c r="X120" s="496"/>
      <c r="Y120" s="499"/>
      <c r="Z120" s="500"/>
      <c r="AA120" s="491"/>
      <c r="AB120" s="493"/>
      <c r="AC120" s="501"/>
    </row>
    <row r="121" ht="12.75" customHeight="1">
      <c r="A121" s="491"/>
      <c r="B121" s="492"/>
      <c r="C121" s="492"/>
      <c r="D121" s="491"/>
      <c r="E121" s="493"/>
      <c r="F121" s="494"/>
      <c r="G121" s="495"/>
      <c r="H121" s="99"/>
      <c r="I121" s="99"/>
      <c r="J121" s="495" t="str">
        <f>IF(I121="","",VLOOKUP(I121,PROV,2,0))</f>
        <v/>
      </c>
      <c r="K121" s="99"/>
      <c r="L121" s="496"/>
      <c r="M121" s="496">
        <f t="shared" si="15"/>
        <v>0</v>
      </c>
      <c r="N121" s="496"/>
      <c r="O121" s="496"/>
      <c r="P121" s="496"/>
      <c r="Q121" s="496"/>
      <c r="R121" s="496"/>
      <c r="S121" s="497"/>
      <c r="T121" s="497"/>
      <c r="U121" s="498">
        <f t="shared" si="14"/>
        <v>0</v>
      </c>
      <c r="V121" s="496"/>
      <c r="W121" s="496"/>
      <c r="X121" s="496"/>
      <c r="Y121" s="499"/>
      <c r="Z121" s="500"/>
      <c r="AA121" s="491"/>
      <c r="AB121" s="493"/>
      <c r="AC121" s="501"/>
    </row>
    <row r="122" ht="3.75" customHeight="1">
      <c r="A122" s="502"/>
      <c r="B122" s="503"/>
      <c r="C122" s="503"/>
      <c r="D122" s="502"/>
      <c r="E122" s="504"/>
      <c r="F122" s="505"/>
      <c r="G122" s="2"/>
      <c r="H122" s="15"/>
      <c r="I122" s="15"/>
      <c r="J122" s="2"/>
      <c r="K122" s="15"/>
      <c r="L122" s="506"/>
      <c r="M122" s="506"/>
      <c r="N122" s="506"/>
      <c r="O122" s="506"/>
      <c r="P122" s="506"/>
      <c r="Q122" s="506"/>
      <c r="R122" s="506"/>
      <c r="S122" s="507"/>
      <c r="T122" s="507"/>
      <c r="U122" s="508"/>
      <c r="V122" s="506"/>
      <c r="W122" s="506"/>
      <c r="X122" s="506"/>
      <c r="Y122" s="448"/>
      <c r="Z122" s="509"/>
      <c r="AA122" s="502"/>
      <c r="AB122" s="504"/>
      <c r="AC122" s="510"/>
    </row>
    <row r="123" ht="12.75" customHeight="1">
      <c r="A123" s="2"/>
      <c r="B123" s="203"/>
      <c r="C123" s="203"/>
      <c r="D123" s="511"/>
      <c r="E123" s="511"/>
      <c r="F123" s="203"/>
      <c r="G123" s="203"/>
      <c r="H123" s="203"/>
      <c r="I123" s="203"/>
      <c r="J123" s="512" t="s">
        <v>1191</v>
      </c>
      <c r="K123" s="513"/>
      <c r="L123" s="514">
        <f t="shared" ref="L123:M123" si="16">SUM(L108:L121)</f>
        <v>3975.9263</v>
      </c>
      <c r="M123" s="514">
        <f t="shared" si="16"/>
        <v>755.425997</v>
      </c>
      <c r="N123" s="514"/>
      <c r="O123" s="514"/>
      <c r="P123" s="514"/>
      <c r="Q123" s="514"/>
      <c r="R123" s="514"/>
      <c r="S123" s="515"/>
      <c r="T123" s="515"/>
      <c r="U123" s="514">
        <f>SUM(U108:U121)</f>
        <v>4731.352297</v>
      </c>
      <c r="V123" s="516"/>
      <c r="W123" s="516"/>
      <c r="X123" s="506"/>
      <c r="Y123" s="448"/>
      <c r="Z123" s="506"/>
      <c r="AA123" s="506"/>
      <c r="AB123" s="506"/>
      <c r="AC123" s="506"/>
    </row>
    <row r="124" ht="12.75" customHeight="1">
      <c r="A124" s="2"/>
      <c r="B124" s="203"/>
      <c r="C124" s="203"/>
      <c r="D124" s="511"/>
      <c r="E124" s="511"/>
      <c r="F124" s="203"/>
      <c r="G124" s="203"/>
      <c r="H124" s="203"/>
      <c r="I124" s="203"/>
      <c r="J124" s="166"/>
      <c r="K124" s="166"/>
      <c r="L124" s="508"/>
      <c r="M124" s="508"/>
      <c r="N124" s="508"/>
      <c r="O124" s="508"/>
      <c r="P124" s="508"/>
      <c r="Q124" s="508"/>
      <c r="R124" s="508"/>
      <c r="S124" s="517"/>
      <c r="T124" s="517"/>
      <c r="U124" s="508"/>
      <c r="V124" s="516"/>
      <c r="W124" s="516"/>
      <c r="X124" s="506"/>
      <c r="Y124" s="448"/>
      <c r="Z124" s="506"/>
      <c r="AA124" s="506"/>
      <c r="AB124" s="506"/>
      <c r="AC124" s="506"/>
    </row>
    <row r="125" ht="11.25" customHeight="1">
      <c r="A125" s="449"/>
      <c r="B125" s="449"/>
      <c r="C125" s="349"/>
      <c r="D125" s="449"/>
      <c r="E125" s="449"/>
      <c r="F125" s="449"/>
      <c r="G125" s="449"/>
      <c r="H125" s="449"/>
      <c r="I125" s="449"/>
      <c r="J125" s="449"/>
      <c r="K125" s="449"/>
      <c r="L125" s="449"/>
      <c r="M125" s="449"/>
      <c r="N125" s="449"/>
      <c r="O125" s="449"/>
      <c r="P125" s="449"/>
      <c r="Q125" s="449"/>
      <c r="R125" s="449"/>
      <c r="S125" s="449"/>
      <c r="T125" s="449"/>
      <c r="U125" s="449"/>
      <c r="V125" s="449"/>
      <c r="W125" s="449"/>
      <c r="X125" s="449"/>
      <c r="Y125" s="450"/>
      <c r="Z125" s="449"/>
      <c r="AA125" s="449"/>
      <c r="AB125" s="449"/>
      <c r="AC125" s="449"/>
    </row>
    <row r="126" ht="26.25" customHeight="1">
      <c r="A126" s="136"/>
      <c r="B126" s="136" t="s">
        <v>1446</v>
      </c>
      <c r="C126" s="349"/>
      <c r="D126" s="449"/>
      <c r="E126" s="449"/>
      <c r="F126" s="451"/>
      <c r="G126" s="449"/>
      <c r="H126" s="449"/>
      <c r="I126" s="449"/>
      <c r="J126" s="449"/>
      <c r="K126" s="449"/>
      <c r="L126" s="449"/>
      <c r="M126" s="449"/>
      <c r="N126" s="449"/>
      <c r="O126" s="449"/>
      <c r="P126" s="449"/>
      <c r="Q126" s="449"/>
      <c r="R126" s="449"/>
      <c r="S126" s="449"/>
      <c r="T126" s="449"/>
      <c r="U126" s="449"/>
      <c r="V126" s="449"/>
      <c r="W126" s="449"/>
      <c r="X126" s="449"/>
      <c r="Y126" s="450"/>
      <c r="Z126" s="449"/>
      <c r="AA126" s="449"/>
      <c r="AB126" s="449"/>
      <c r="AC126" s="449"/>
    </row>
    <row r="127" ht="17.25" customHeight="1">
      <c r="A127" s="109" t="s">
        <v>1447</v>
      </c>
      <c r="B127" s="452"/>
      <c r="C127" s="107"/>
      <c r="D127" s="452"/>
      <c r="E127" s="452"/>
      <c r="F127" s="451"/>
      <c r="G127" s="452"/>
      <c r="H127" s="107"/>
      <c r="J127" s="452"/>
      <c r="K127" s="452"/>
      <c r="L127" s="452"/>
      <c r="M127" s="452"/>
      <c r="N127" s="452"/>
      <c r="O127" s="452"/>
      <c r="P127" s="452"/>
      <c r="Q127" s="452"/>
      <c r="R127" s="452"/>
      <c r="S127" s="452"/>
      <c r="T127" s="452"/>
      <c r="U127" s="452"/>
      <c r="V127" s="452"/>
      <c r="W127" s="452"/>
      <c r="X127" s="452"/>
      <c r="Y127" s="453"/>
      <c r="Z127" s="452"/>
      <c r="AA127" s="452"/>
      <c r="AB127" s="452"/>
      <c r="AC127" s="452"/>
    </row>
    <row r="128" ht="18.0" customHeight="1">
      <c r="A128" s="109" t="str">
        <f>CONCATENATE(TABLAS!$B$5," ",TABLAS!$C$5)</f>
        <v>R.U.C. : </v>
      </c>
      <c r="B128" s="452"/>
      <c r="C128" s="107"/>
      <c r="D128" s="452"/>
      <c r="E128" s="452"/>
      <c r="F128" s="451"/>
      <c r="G128" s="452"/>
      <c r="H128" s="107"/>
      <c r="I128" s="452"/>
      <c r="J128" s="452"/>
      <c r="K128" s="452"/>
      <c r="L128" s="452"/>
      <c r="M128" s="452"/>
      <c r="N128" s="452"/>
      <c r="O128" s="452"/>
      <c r="P128" s="452"/>
      <c r="Q128" s="452"/>
      <c r="R128" s="452"/>
      <c r="S128" s="452"/>
      <c r="T128" s="452"/>
      <c r="U128" s="452"/>
      <c r="V128" s="452"/>
      <c r="W128" s="452"/>
      <c r="X128" s="452"/>
      <c r="Y128" s="453"/>
      <c r="Z128" s="452"/>
      <c r="AA128" s="452"/>
      <c r="AB128" s="452"/>
      <c r="AC128" s="452"/>
    </row>
    <row r="129" ht="12.75" customHeight="1">
      <c r="A129" s="109" t="str">
        <f>CONCATENATE(TABLAS!$B$4," ",TABLAS!$C$4)</f>
        <v>NOMBRE O RAZÓN SOCIAL: Columna1</v>
      </c>
      <c r="B129" s="452"/>
      <c r="C129" s="107"/>
      <c r="D129" s="452"/>
      <c r="E129" s="452"/>
      <c r="F129" s="452"/>
      <c r="G129" s="452"/>
      <c r="H129" s="452"/>
      <c r="I129" s="452"/>
      <c r="J129" s="452"/>
      <c r="K129" s="452"/>
      <c r="L129" s="452"/>
      <c r="M129" s="452"/>
      <c r="N129" s="452"/>
      <c r="O129" s="452"/>
      <c r="P129" s="452"/>
      <c r="Q129" s="452"/>
      <c r="R129" s="452"/>
      <c r="S129" s="452"/>
      <c r="T129" s="452"/>
      <c r="U129" s="452"/>
      <c r="V129" s="452"/>
      <c r="W129" s="452"/>
      <c r="X129" s="452"/>
      <c r="Y129" s="453"/>
      <c r="Z129" s="452"/>
      <c r="AA129" s="452"/>
      <c r="AB129" s="452"/>
      <c r="AC129" s="452"/>
    </row>
    <row r="130" ht="12.75" customHeight="1">
      <c r="A130" s="109"/>
      <c r="B130" s="452"/>
      <c r="C130" s="107"/>
      <c r="D130" s="452"/>
      <c r="E130" s="452"/>
      <c r="F130" s="452"/>
      <c r="G130" s="452"/>
      <c r="H130" s="452"/>
      <c r="I130" s="452"/>
      <c r="J130" s="452"/>
      <c r="K130" s="452"/>
      <c r="L130" s="452"/>
      <c r="M130" s="452"/>
      <c r="N130" s="452"/>
      <c r="O130" s="452"/>
      <c r="P130" s="452"/>
      <c r="Q130" s="452"/>
      <c r="R130" s="452"/>
      <c r="S130" s="452"/>
      <c r="T130" s="452"/>
      <c r="U130" s="452"/>
      <c r="V130" s="452"/>
      <c r="W130" s="452"/>
      <c r="X130" s="452"/>
      <c r="Y130" s="453"/>
      <c r="Z130" s="452"/>
      <c r="AA130" s="452"/>
      <c r="AB130" s="452"/>
      <c r="AC130" s="452"/>
    </row>
    <row r="131" ht="12.0" customHeight="1">
      <c r="A131" s="454" t="s">
        <v>1182</v>
      </c>
      <c r="B131" s="454"/>
      <c r="C131" s="454"/>
      <c r="D131" s="455" t="s">
        <v>1355</v>
      </c>
      <c r="E131" s="253"/>
      <c r="F131" s="254"/>
      <c r="G131" s="456" t="s">
        <v>1356</v>
      </c>
      <c r="H131" s="457" t="s">
        <v>1357</v>
      </c>
      <c r="I131" s="253"/>
      <c r="J131" s="254"/>
      <c r="K131" s="458"/>
      <c r="L131" s="459" t="s">
        <v>1358</v>
      </c>
      <c r="M131" s="460"/>
      <c r="N131" s="459" t="s">
        <v>1359</v>
      </c>
      <c r="O131" s="460"/>
      <c r="P131" s="459" t="s">
        <v>1448</v>
      </c>
      <c r="Q131" s="460"/>
      <c r="R131" s="461"/>
      <c r="S131" s="461"/>
      <c r="T131" s="461"/>
      <c r="U131" s="461"/>
      <c r="V131" s="458" t="s">
        <v>1361</v>
      </c>
      <c r="W131" s="457" t="s">
        <v>1362</v>
      </c>
      <c r="X131" s="254"/>
      <c r="Y131" s="462"/>
      <c r="Z131" s="457" t="s">
        <v>1363</v>
      </c>
      <c r="AA131" s="253"/>
      <c r="AB131" s="253"/>
      <c r="AC131" s="254"/>
    </row>
    <row r="132" ht="12.75" customHeight="1">
      <c r="A132" s="463" t="s">
        <v>1364</v>
      </c>
      <c r="B132" s="464" t="s">
        <v>1365</v>
      </c>
      <c r="C132" s="464" t="s">
        <v>1366</v>
      </c>
      <c r="D132" s="465" t="s">
        <v>1367</v>
      </c>
      <c r="E132" s="466"/>
      <c r="F132" s="467"/>
      <c r="G132" s="468" t="s">
        <v>1368</v>
      </c>
      <c r="H132" s="469" t="s">
        <v>1369</v>
      </c>
      <c r="I132" s="466"/>
      <c r="J132" s="467"/>
      <c r="K132" s="464" t="s">
        <v>1101</v>
      </c>
      <c r="L132" s="470"/>
      <c r="M132" s="471"/>
      <c r="N132" s="470"/>
      <c r="O132" s="471"/>
      <c r="P132" s="470"/>
      <c r="Q132" s="471"/>
      <c r="R132" s="464" t="s">
        <v>1370</v>
      </c>
      <c r="S132" s="472"/>
      <c r="T132" s="464"/>
      <c r="U132" s="464"/>
      <c r="V132" s="464" t="s">
        <v>1371</v>
      </c>
      <c r="W132" s="469" t="s">
        <v>1372</v>
      </c>
      <c r="X132" s="467"/>
      <c r="Y132" s="473"/>
      <c r="Z132" s="469" t="s">
        <v>1373</v>
      </c>
      <c r="AA132" s="466"/>
      <c r="AB132" s="466"/>
      <c r="AC132" s="467"/>
    </row>
    <row r="133" ht="12.75" customHeight="1">
      <c r="A133" s="464" t="s">
        <v>1374</v>
      </c>
      <c r="B133" s="464" t="s">
        <v>1375</v>
      </c>
      <c r="C133" s="464" t="s">
        <v>1376</v>
      </c>
      <c r="D133" s="468"/>
      <c r="E133" s="464" t="s">
        <v>1377</v>
      </c>
      <c r="F133" s="464" t="s">
        <v>1378</v>
      </c>
      <c r="G133" s="468" t="s">
        <v>1379</v>
      </c>
      <c r="H133" s="474" t="s">
        <v>1177</v>
      </c>
      <c r="I133" s="94"/>
      <c r="J133" s="463" t="s">
        <v>1380</v>
      </c>
      <c r="K133" s="463" t="s">
        <v>1381</v>
      </c>
      <c r="L133" s="470"/>
      <c r="M133" s="471"/>
      <c r="N133" s="470"/>
      <c r="O133" s="471"/>
      <c r="P133" s="470"/>
      <c r="Q133" s="471"/>
      <c r="R133" s="464" t="s">
        <v>1382</v>
      </c>
      <c r="S133" s="464"/>
      <c r="T133" s="464" t="s">
        <v>861</v>
      </c>
      <c r="U133" s="464" t="s">
        <v>1383</v>
      </c>
      <c r="V133" s="464" t="s">
        <v>1384</v>
      </c>
      <c r="W133" s="472"/>
      <c r="X133" s="475"/>
      <c r="Y133" s="476" t="s">
        <v>1385</v>
      </c>
      <c r="Z133" s="472"/>
      <c r="AA133" s="472"/>
      <c r="AB133" s="472"/>
      <c r="AC133" s="464" t="s">
        <v>1386</v>
      </c>
    </row>
    <row r="134" ht="12.75" customHeight="1">
      <c r="A134" s="464" t="s">
        <v>1387</v>
      </c>
      <c r="B134" s="464" t="s">
        <v>1388</v>
      </c>
      <c r="C134" s="464" t="s">
        <v>1389</v>
      </c>
      <c r="D134" s="464" t="s">
        <v>1181</v>
      </c>
      <c r="E134" s="464" t="s">
        <v>1390</v>
      </c>
      <c r="F134" s="464" t="s">
        <v>1391</v>
      </c>
      <c r="G134" s="468" t="s">
        <v>1392</v>
      </c>
      <c r="H134" s="464"/>
      <c r="I134" s="464"/>
      <c r="J134" s="463" t="s">
        <v>1393</v>
      </c>
      <c r="K134" s="463" t="s">
        <v>31</v>
      </c>
      <c r="L134" s="477"/>
      <c r="M134" s="478"/>
      <c r="N134" s="477"/>
      <c r="O134" s="478"/>
      <c r="P134" s="477"/>
      <c r="Q134" s="478"/>
      <c r="R134" s="464" t="s">
        <v>1394</v>
      </c>
      <c r="S134" s="464" t="s">
        <v>1395</v>
      </c>
      <c r="T134" s="464" t="s">
        <v>1396</v>
      </c>
      <c r="U134" s="464" t="s">
        <v>1397</v>
      </c>
      <c r="V134" s="464" t="s">
        <v>1398</v>
      </c>
      <c r="W134" s="464"/>
      <c r="X134" s="475" t="s">
        <v>1399</v>
      </c>
      <c r="Y134" s="476" t="s">
        <v>1376</v>
      </c>
      <c r="Z134" s="464" t="s">
        <v>1366</v>
      </c>
      <c r="AA134" s="464" t="s">
        <v>1385</v>
      </c>
      <c r="AB134" s="464" t="s">
        <v>1400</v>
      </c>
      <c r="AC134" s="464" t="s">
        <v>1401</v>
      </c>
    </row>
    <row r="135" ht="12.75" customHeight="1">
      <c r="A135" s="464" t="s">
        <v>1402</v>
      </c>
      <c r="B135" s="464" t="s">
        <v>1403</v>
      </c>
      <c r="C135" s="464" t="s">
        <v>1404</v>
      </c>
      <c r="D135" s="464" t="s">
        <v>1405</v>
      </c>
      <c r="E135" s="464" t="s">
        <v>1406</v>
      </c>
      <c r="F135" s="464" t="s">
        <v>1407</v>
      </c>
      <c r="G135" s="468" t="s">
        <v>1408</v>
      </c>
      <c r="H135" s="464" t="s">
        <v>1385</v>
      </c>
      <c r="I135" s="464" t="s">
        <v>1182</v>
      </c>
      <c r="J135" s="463" t="s">
        <v>1304</v>
      </c>
      <c r="K135" s="463" t="s">
        <v>1409</v>
      </c>
      <c r="L135" s="464" t="s">
        <v>1410</v>
      </c>
      <c r="M135" s="464"/>
      <c r="N135" s="464" t="s">
        <v>1410</v>
      </c>
      <c r="O135" s="464"/>
      <c r="P135" s="464" t="s">
        <v>1410</v>
      </c>
      <c r="Q135" s="464"/>
      <c r="R135" s="463" t="s">
        <v>1411</v>
      </c>
      <c r="S135" s="479"/>
      <c r="T135" s="464" t="s">
        <v>1412</v>
      </c>
      <c r="U135" s="472"/>
      <c r="V135" s="464" t="s">
        <v>1413</v>
      </c>
      <c r="W135" s="464" t="s">
        <v>1182</v>
      </c>
      <c r="X135" s="475" t="s">
        <v>1414</v>
      </c>
      <c r="Y135" s="476" t="s">
        <v>1415</v>
      </c>
      <c r="Z135" s="480"/>
      <c r="AA135" s="464" t="s">
        <v>1416</v>
      </c>
      <c r="AB135" s="480"/>
      <c r="AC135" s="464" t="s">
        <v>1417</v>
      </c>
    </row>
    <row r="136" ht="12.75" customHeight="1">
      <c r="A136" s="464" t="s">
        <v>1418</v>
      </c>
      <c r="B136" s="464" t="s">
        <v>1419</v>
      </c>
      <c r="C136" s="464" t="s">
        <v>1420</v>
      </c>
      <c r="D136" s="464" t="s">
        <v>1421</v>
      </c>
      <c r="E136" s="464" t="s">
        <v>1422</v>
      </c>
      <c r="F136" s="464" t="s">
        <v>1423</v>
      </c>
      <c r="G136" s="468" t="s">
        <v>1424</v>
      </c>
      <c r="H136" s="464" t="s">
        <v>1187</v>
      </c>
      <c r="I136" s="472"/>
      <c r="J136" s="463" t="s">
        <v>1425</v>
      </c>
      <c r="K136" s="463" t="s">
        <v>1426</v>
      </c>
      <c r="L136" s="481" t="s">
        <v>1427</v>
      </c>
      <c r="M136" s="481" t="s">
        <v>1428</v>
      </c>
      <c r="N136" s="481" t="s">
        <v>1427</v>
      </c>
      <c r="O136" s="481" t="s">
        <v>1428</v>
      </c>
      <c r="P136" s="481" t="s">
        <v>1427</v>
      </c>
      <c r="Q136" s="481" t="s">
        <v>1428</v>
      </c>
      <c r="R136" s="481" t="s">
        <v>1429</v>
      </c>
      <c r="S136" s="482"/>
      <c r="T136" s="482"/>
      <c r="U136" s="472"/>
      <c r="V136" s="464" t="s">
        <v>1430</v>
      </c>
      <c r="W136" s="472"/>
      <c r="X136" s="475" t="s">
        <v>1431</v>
      </c>
      <c r="Y136" s="473"/>
      <c r="Z136" s="472"/>
      <c r="AA136" s="472"/>
      <c r="AB136" s="472"/>
      <c r="AC136" s="464" t="s">
        <v>1432</v>
      </c>
    </row>
    <row r="137" ht="12.75" customHeight="1">
      <c r="A137" s="483"/>
      <c r="B137" s="483" t="s">
        <v>1432</v>
      </c>
      <c r="C137" s="483"/>
      <c r="D137" s="484"/>
      <c r="E137" s="485" t="s">
        <v>1433</v>
      </c>
      <c r="F137" s="483" t="s">
        <v>1434</v>
      </c>
      <c r="G137" s="486" t="s">
        <v>1435</v>
      </c>
      <c r="H137" s="487"/>
      <c r="I137" s="487"/>
      <c r="J137" s="488" t="s">
        <v>1436</v>
      </c>
      <c r="K137" s="488" t="s">
        <v>1008</v>
      </c>
      <c r="L137" s="487"/>
      <c r="M137" s="487"/>
      <c r="N137" s="487"/>
      <c r="O137" s="487"/>
      <c r="P137" s="487"/>
      <c r="Q137" s="487"/>
      <c r="R137" s="487"/>
      <c r="S137" s="484"/>
      <c r="T137" s="484"/>
      <c r="U137" s="487"/>
      <c r="V137" s="489"/>
      <c r="W137" s="487"/>
      <c r="X137" s="489"/>
      <c r="Y137" s="490"/>
      <c r="Z137" s="487"/>
      <c r="AA137" s="487"/>
      <c r="AB137" s="487"/>
      <c r="AC137" s="487"/>
    </row>
    <row r="138" ht="12.75" customHeight="1">
      <c r="A138" s="491">
        <v>1.0</v>
      </c>
      <c r="B138" s="492">
        <v>40065.0</v>
      </c>
      <c r="C138" s="492"/>
      <c r="D138" s="491">
        <v>1.0</v>
      </c>
      <c r="E138" s="493">
        <v>1.0</v>
      </c>
      <c r="F138" s="494">
        <v>45825.0</v>
      </c>
      <c r="G138" s="495"/>
      <c r="H138" s="99">
        <v>6.0</v>
      </c>
      <c r="I138" s="99">
        <v>2.049565763E10</v>
      </c>
      <c r="J138" s="495" t="str">
        <f>IF(I138="","",VLOOKUP(I138,PROV,2,0))</f>
        <v>#N/A</v>
      </c>
      <c r="K138" s="99"/>
      <c r="L138" s="496">
        <v>5.04</v>
      </c>
      <c r="M138" s="496">
        <f t="shared" ref="M138:M149" si="17">IF(D138=3,0,L138*0.19)</f>
        <v>0.9576</v>
      </c>
      <c r="N138" s="496"/>
      <c r="O138" s="496"/>
      <c r="P138" s="496"/>
      <c r="Q138" s="496"/>
      <c r="R138" s="496"/>
      <c r="S138" s="497"/>
      <c r="T138" s="497"/>
      <c r="U138" s="498">
        <f t="shared" ref="U138:U151" si="18">SUM(L138:T138)</f>
        <v>5.9976</v>
      </c>
      <c r="V138" s="496"/>
      <c r="W138" s="496"/>
      <c r="X138" s="496"/>
      <c r="Y138" s="499"/>
      <c r="Z138" s="500"/>
      <c r="AA138" s="491"/>
      <c r="AB138" s="493"/>
      <c r="AC138" s="501"/>
    </row>
    <row r="139" ht="12.75" customHeight="1">
      <c r="A139" s="491">
        <v>2.0</v>
      </c>
      <c r="B139" s="492">
        <v>40065.0</v>
      </c>
      <c r="C139" s="492"/>
      <c r="D139" s="491">
        <v>1.0</v>
      </c>
      <c r="E139" s="493">
        <v>1.0</v>
      </c>
      <c r="F139" s="494">
        <v>29444.0</v>
      </c>
      <c r="G139" s="495"/>
      <c r="H139" s="99">
        <v>6.0</v>
      </c>
      <c r="I139" s="99">
        <v>2.0495726895E10</v>
      </c>
      <c r="J139" s="495" t="str">
        <f>IF(I139="","",VLOOKUP(I139,PROV,2,0))</f>
        <v>Inversiones La Florida EIRL</v>
      </c>
      <c r="K139" s="99">
        <v>601.0</v>
      </c>
      <c r="L139" s="496">
        <v>174.29</v>
      </c>
      <c r="M139" s="496">
        <f t="shared" si="17"/>
        <v>33.1151</v>
      </c>
      <c r="N139" s="496"/>
      <c r="O139" s="496"/>
      <c r="P139" s="496"/>
      <c r="Q139" s="496"/>
      <c r="R139" s="496"/>
      <c r="S139" s="497"/>
      <c r="T139" s="497"/>
      <c r="U139" s="498">
        <f t="shared" si="18"/>
        <v>207.4051</v>
      </c>
      <c r="V139" s="496"/>
      <c r="W139" s="496"/>
      <c r="X139" s="496"/>
      <c r="Y139" s="499"/>
      <c r="Z139" s="500"/>
      <c r="AA139" s="491"/>
      <c r="AB139" s="493"/>
      <c r="AC139" s="501"/>
    </row>
    <row r="140" ht="12.75" customHeight="1">
      <c r="A140" s="491">
        <v>3.0</v>
      </c>
      <c r="B140" s="492">
        <v>40071.0</v>
      </c>
      <c r="C140" s="492"/>
      <c r="D140" s="491">
        <v>1.0</v>
      </c>
      <c r="E140" s="493">
        <v>1.0</v>
      </c>
      <c r="F140" s="494">
        <v>3619.0</v>
      </c>
      <c r="G140" s="495"/>
      <c r="H140" s="99">
        <v>6.0</v>
      </c>
      <c r="I140" s="99">
        <v>2.0509037966E10</v>
      </c>
      <c r="J140" s="495" t="str">
        <f>IF(I140="","",VLOOKUP(I140,PROV,2,0))</f>
        <v>Corporación Sol Latino SAC</v>
      </c>
      <c r="K140" s="99"/>
      <c r="L140" s="496">
        <f>462.18*Y140</f>
        <v>1350.95214</v>
      </c>
      <c r="M140" s="496">
        <f t="shared" si="17"/>
        <v>256.6809066</v>
      </c>
      <c r="N140" s="496"/>
      <c r="O140" s="496"/>
      <c r="P140" s="496"/>
      <c r="Q140" s="496"/>
      <c r="R140" s="496"/>
      <c r="S140" s="497"/>
      <c r="T140" s="497"/>
      <c r="U140" s="498">
        <f t="shared" si="18"/>
        <v>1607.633047</v>
      </c>
      <c r="V140" s="496"/>
      <c r="W140" s="496"/>
      <c r="X140" s="496"/>
      <c r="Y140" s="499">
        <v>2.923</v>
      </c>
      <c r="Z140" s="500"/>
      <c r="AA140" s="491"/>
      <c r="AB140" s="493"/>
      <c r="AC140" s="501"/>
    </row>
    <row r="141" ht="12.75" customHeight="1">
      <c r="A141" s="491">
        <v>7.0</v>
      </c>
      <c r="B141" s="492">
        <v>40072.0</v>
      </c>
      <c r="C141" s="492"/>
      <c r="D141" s="491">
        <v>1.0</v>
      </c>
      <c r="E141" s="493">
        <v>1.0</v>
      </c>
      <c r="F141" s="494">
        <v>5316.0</v>
      </c>
      <c r="G141" s="495"/>
      <c r="H141" s="99">
        <v>6.0</v>
      </c>
      <c r="I141" s="99">
        <v>2.0554305649E10</v>
      </c>
      <c r="J141" s="495" t="str">
        <f>IF(I141="","",VLOOKUP(I141,PROV,2,0))</f>
        <v>#N/A</v>
      </c>
      <c r="K141" s="99"/>
      <c r="L141" s="496">
        <v>5.88</v>
      </c>
      <c r="M141" s="496">
        <f t="shared" si="17"/>
        <v>1.1172</v>
      </c>
      <c r="N141" s="496"/>
      <c r="O141" s="496"/>
      <c r="P141" s="496"/>
      <c r="Q141" s="496"/>
      <c r="R141" s="496"/>
      <c r="S141" s="497"/>
      <c r="T141" s="497"/>
      <c r="U141" s="498">
        <f t="shared" si="18"/>
        <v>6.9972</v>
      </c>
      <c r="V141" s="496"/>
      <c r="W141" s="496"/>
      <c r="X141" s="496"/>
      <c r="Y141" s="499"/>
      <c r="Z141" s="500"/>
      <c r="AA141" s="491"/>
      <c r="AB141" s="493"/>
      <c r="AC141" s="501"/>
    </row>
    <row r="142" ht="12.75" customHeight="1">
      <c r="A142" s="491">
        <v>4.0</v>
      </c>
      <c r="B142" s="492"/>
      <c r="C142" s="492"/>
      <c r="D142" s="491"/>
      <c r="E142" s="493"/>
      <c r="F142" s="494"/>
      <c r="G142" s="495"/>
      <c r="H142" s="99"/>
      <c r="I142" s="99"/>
      <c r="J142" s="495" t="str">
        <f>IF(I142="","",VLOOKUP(I142,PROV,2,0))</f>
        <v/>
      </c>
      <c r="K142" s="99"/>
      <c r="L142" s="496"/>
      <c r="M142" s="496">
        <f t="shared" si="17"/>
        <v>0</v>
      </c>
      <c r="N142" s="496"/>
      <c r="O142" s="496"/>
      <c r="P142" s="496"/>
      <c r="Q142" s="496"/>
      <c r="R142" s="496"/>
      <c r="S142" s="497"/>
      <c r="T142" s="497"/>
      <c r="U142" s="498">
        <f t="shared" si="18"/>
        <v>0</v>
      </c>
      <c r="V142" s="496"/>
      <c r="W142" s="496"/>
      <c r="X142" s="496"/>
      <c r="Y142" s="499"/>
      <c r="Z142" s="500"/>
      <c r="AA142" s="491"/>
      <c r="AB142" s="493"/>
      <c r="AC142" s="501"/>
    </row>
    <row r="143" ht="12.75" customHeight="1">
      <c r="A143" s="491">
        <v>5.0</v>
      </c>
      <c r="B143" s="492"/>
      <c r="C143" s="492"/>
      <c r="D143" s="491"/>
      <c r="E143" s="493"/>
      <c r="F143" s="494"/>
      <c r="G143" s="495"/>
      <c r="H143" s="99"/>
      <c r="I143" s="99"/>
      <c r="J143" s="495" t="str">
        <f>IF(I143="","",VLOOKUP(I143,PROV,2,0))</f>
        <v/>
      </c>
      <c r="K143" s="99"/>
      <c r="L143" s="496"/>
      <c r="M143" s="496">
        <f t="shared" si="17"/>
        <v>0</v>
      </c>
      <c r="N143" s="496"/>
      <c r="O143" s="496"/>
      <c r="P143" s="496"/>
      <c r="Q143" s="496"/>
      <c r="R143" s="496"/>
      <c r="S143" s="497"/>
      <c r="T143" s="497"/>
      <c r="U143" s="498">
        <f t="shared" si="18"/>
        <v>0</v>
      </c>
      <c r="V143" s="496"/>
      <c r="W143" s="496"/>
      <c r="X143" s="496"/>
      <c r="Y143" s="499"/>
      <c r="Z143" s="500"/>
      <c r="AA143" s="491"/>
      <c r="AB143" s="493"/>
      <c r="AC143" s="501"/>
    </row>
    <row r="144" ht="12.75" customHeight="1">
      <c r="A144" s="491">
        <v>6.0</v>
      </c>
      <c r="B144" s="492"/>
      <c r="C144" s="492"/>
      <c r="D144" s="491"/>
      <c r="E144" s="493"/>
      <c r="F144" s="494"/>
      <c r="G144" s="495"/>
      <c r="H144" s="99"/>
      <c r="I144" s="99"/>
      <c r="J144" s="495" t="str">
        <f>IF(I144="","",VLOOKUP(I144,PROV,2,0))</f>
        <v/>
      </c>
      <c r="K144" s="99"/>
      <c r="L144" s="496"/>
      <c r="M144" s="496">
        <f t="shared" si="17"/>
        <v>0</v>
      </c>
      <c r="N144" s="496"/>
      <c r="O144" s="496"/>
      <c r="P144" s="496"/>
      <c r="Q144" s="496"/>
      <c r="R144" s="496"/>
      <c r="S144" s="497"/>
      <c r="T144" s="497"/>
      <c r="U144" s="498">
        <f t="shared" si="18"/>
        <v>0</v>
      </c>
      <c r="V144" s="496"/>
      <c r="W144" s="496"/>
      <c r="X144" s="496"/>
      <c r="Y144" s="499"/>
      <c r="Z144" s="500"/>
      <c r="AA144" s="491"/>
      <c r="AB144" s="493"/>
      <c r="AC144" s="501"/>
    </row>
    <row r="145" ht="12.75" customHeight="1">
      <c r="A145" s="491">
        <v>8.0</v>
      </c>
      <c r="B145" s="492"/>
      <c r="C145" s="492"/>
      <c r="D145" s="491"/>
      <c r="E145" s="493"/>
      <c r="F145" s="494"/>
      <c r="G145" s="495"/>
      <c r="H145" s="99"/>
      <c r="I145" s="99"/>
      <c r="J145" s="495" t="str">
        <f>IF(I145="","",VLOOKUP(I145,PROV,2,0))</f>
        <v/>
      </c>
      <c r="K145" s="99"/>
      <c r="L145" s="496"/>
      <c r="M145" s="496">
        <f t="shared" si="17"/>
        <v>0</v>
      </c>
      <c r="N145" s="496"/>
      <c r="O145" s="496"/>
      <c r="P145" s="496"/>
      <c r="Q145" s="496"/>
      <c r="R145" s="496"/>
      <c r="S145" s="497"/>
      <c r="T145" s="497"/>
      <c r="U145" s="498">
        <f t="shared" si="18"/>
        <v>0</v>
      </c>
      <c r="V145" s="496"/>
      <c r="W145" s="496"/>
      <c r="X145" s="496"/>
      <c r="Y145" s="499"/>
      <c r="Z145" s="500"/>
      <c r="AA145" s="491"/>
      <c r="AB145" s="493"/>
      <c r="AC145" s="501"/>
    </row>
    <row r="146" ht="12.75" customHeight="1">
      <c r="A146" s="491">
        <v>9.0</v>
      </c>
      <c r="B146" s="492"/>
      <c r="C146" s="492"/>
      <c r="D146" s="491"/>
      <c r="E146" s="493"/>
      <c r="F146" s="494"/>
      <c r="G146" s="495"/>
      <c r="H146" s="99"/>
      <c r="I146" s="99"/>
      <c r="J146" s="495" t="str">
        <f>IF(I146="","",VLOOKUP(I146,PROV,2,0))</f>
        <v/>
      </c>
      <c r="K146" s="99"/>
      <c r="L146" s="496"/>
      <c r="M146" s="496">
        <f t="shared" si="17"/>
        <v>0</v>
      </c>
      <c r="N146" s="496"/>
      <c r="O146" s="496"/>
      <c r="P146" s="496"/>
      <c r="Q146" s="496"/>
      <c r="R146" s="496"/>
      <c r="S146" s="497"/>
      <c r="T146" s="497"/>
      <c r="U146" s="498">
        <f t="shared" si="18"/>
        <v>0</v>
      </c>
      <c r="V146" s="496"/>
      <c r="W146" s="496"/>
      <c r="X146" s="496"/>
      <c r="Y146" s="499"/>
      <c r="Z146" s="500"/>
      <c r="AA146" s="491"/>
      <c r="AB146" s="493"/>
      <c r="AC146" s="501"/>
    </row>
    <row r="147" ht="12.75" customHeight="1">
      <c r="A147" s="491">
        <v>10.0</v>
      </c>
      <c r="B147" s="492"/>
      <c r="C147" s="492"/>
      <c r="D147" s="491"/>
      <c r="E147" s="493"/>
      <c r="F147" s="494"/>
      <c r="G147" s="495"/>
      <c r="H147" s="99"/>
      <c r="I147" s="99"/>
      <c r="J147" s="495" t="str">
        <f>IF(I147="","",VLOOKUP(I147,PROV,2,0))</f>
        <v/>
      </c>
      <c r="K147" s="99"/>
      <c r="L147" s="496"/>
      <c r="M147" s="496">
        <f t="shared" si="17"/>
        <v>0</v>
      </c>
      <c r="N147" s="496"/>
      <c r="O147" s="496"/>
      <c r="P147" s="496"/>
      <c r="Q147" s="496"/>
      <c r="R147" s="496"/>
      <c r="S147" s="497"/>
      <c r="T147" s="497"/>
      <c r="U147" s="498">
        <f t="shared" si="18"/>
        <v>0</v>
      </c>
      <c r="V147" s="496"/>
      <c r="W147" s="496"/>
      <c r="X147" s="496"/>
      <c r="Y147" s="499"/>
      <c r="Z147" s="500"/>
      <c r="AA147" s="491"/>
      <c r="AB147" s="493"/>
      <c r="AC147" s="501"/>
    </row>
    <row r="148" ht="12.75" customHeight="1">
      <c r="A148" s="491"/>
      <c r="B148" s="492"/>
      <c r="C148" s="492"/>
      <c r="D148" s="491"/>
      <c r="E148" s="493"/>
      <c r="F148" s="494"/>
      <c r="G148" s="495"/>
      <c r="H148" s="99"/>
      <c r="I148" s="99"/>
      <c r="J148" s="495" t="str">
        <f>IF(I148="","",VLOOKUP(I148,PROV,2,0))</f>
        <v/>
      </c>
      <c r="K148" s="99"/>
      <c r="L148" s="496"/>
      <c r="M148" s="496">
        <f t="shared" si="17"/>
        <v>0</v>
      </c>
      <c r="N148" s="496"/>
      <c r="O148" s="496"/>
      <c r="P148" s="496"/>
      <c r="Q148" s="496"/>
      <c r="R148" s="496"/>
      <c r="S148" s="497"/>
      <c r="T148" s="497"/>
      <c r="U148" s="498">
        <f t="shared" si="18"/>
        <v>0</v>
      </c>
      <c r="V148" s="496"/>
      <c r="W148" s="496"/>
      <c r="X148" s="496"/>
      <c r="Y148" s="499"/>
      <c r="Z148" s="500"/>
      <c r="AA148" s="491"/>
      <c r="AB148" s="493"/>
      <c r="AC148" s="501"/>
    </row>
    <row r="149" ht="12.75" customHeight="1">
      <c r="A149" s="491"/>
      <c r="B149" s="492"/>
      <c r="C149" s="492"/>
      <c r="D149" s="491"/>
      <c r="E149" s="493"/>
      <c r="F149" s="494"/>
      <c r="G149" s="495"/>
      <c r="H149" s="99"/>
      <c r="I149" s="99"/>
      <c r="J149" s="495" t="str">
        <f>IF(I149="","",VLOOKUP(I149,PROV,2,0))</f>
        <v/>
      </c>
      <c r="K149" s="99"/>
      <c r="L149" s="496"/>
      <c r="M149" s="496">
        <f t="shared" si="17"/>
        <v>0</v>
      </c>
      <c r="N149" s="496"/>
      <c r="O149" s="496"/>
      <c r="P149" s="496"/>
      <c r="Q149" s="496"/>
      <c r="R149" s="496"/>
      <c r="S149" s="497"/>
      <c r="T149" s="497"/>
      <c r="U149" s="498">
        <f t="shared" si="18"/>
        <v>0</v>
      </c>
      <c r="V149" s="496"/>
      <c r="W149" s="496"/>
      <c r="X149" s="496"/>
      <c r="Y149" s="499"/>
      <c r="Z149" s="500"/>
      <c r="AA149" s="491"/>
      <c r="AB149" s="493"/>
      <c r="AC149" s="501"/>
    </row>
    <row r="150" ht="12.75" customHeight="1">
      <c r="A150" s="491"/>
      <c r="B150" s="492"/>
      <c r="C150" s="492"/>
      <c r="D150" s="491"/>
      <c r="E150" s="493"/>
      <c r="F150" s="494"/>
      <c r="G150" s="495"/>
      <c r="H150" s="99"/>
      <c r="I150" s="99"/>
      <c r="J150" s="495" t="str">
        <f>IF(I150="","",VLOOKUP(I150,PROV,2,0))</f>
        <v/>
      </c>
      <c r="K150" s="99"/>
      <c r="L150" s="496"/>
      <c r="M150" s="496">
        <f t="shared" ref="M150:M151" si="19">IF(D150=3,M150=0,L150*0.19)</f>
        <v>0</v>
      </c>
      <c r="N150" s="496"/>
      <c r="O150" s="496"/>
      <c r="P150" s="496"/>
      <c r="Q150" s="496"/>
      <c r="R150" s="496"/>
      <c r="S150" s="497"/>
      <c r="T150" s="497"/>
      <c r="U150" s="498">
        <f t="shared" si="18"/>
        <v>0</v>
      </c>
      <c r="V150" s="496"/>
      <c r="W150" s="496"/>
      <c r="X150" s="496"/>
      <c r="Y150" s="499"/>
      <c r="Z150" s="500"/>
      <c r="AA150" s="491"/>
      <c r="AB150" s="493"/>
      <c r="AC150" s="501"/>
    </row>
    <row r="151" ht="12.75" customHeight="1">
      <c r="A151" s="491"/>
      <c r="B151" s="492"/>
      <c r="C151" s="492"/>
      <c r="D151" s="491"/>
      <c r="E151" s="493"/>
      <c r="F151" s="494"/>
      <c r="G151" s="495"/>
      <c r="H151" s="99"/>
      <c r="I151" s="99"/>
      <c r="J151" s="495" t="str">
        <f>IF(I151="","",VLOOKUP(I151,PROV,2,0))</f>
        <v/>
      </c>
      <c r="K151" s="99"/>
      <c r="L151" s="496"/>
      <c r="M151" s="496">
        <f t="shared" si="19"/>
        <v>0</v>
      </c>
      <c r="N151" s="496"/>
      <c r="O151" s="496"/>
      <c r="P151" s="496"/>
      <c r="Q151" s="496"/>
      <c r="R151" s="496"/>
      <c r="S151" s="497"/>
      <c r="T151" s="497"/>
      <c r="U151" s="498">
        <f t="shared" si="18"/>
        <v>0</v>
      </c>
      <c r="V151" s="496"/>
      <c r="W151" s="496"/>
      <c r="X151" s="496"/>
      <c r="Y151" s="499"/>
      <c r="Z151" s="500"/>
      <c r="AA151" s="491"/>
      <c r="AB151" s="493"/>
      <c r="AC151" s="501"/>
    </row>
    <row r="152" ht="3.75" customHeight="1">
      <c r="A152" s="502"/>
      <c r="B152" s="503"/>
      <c r="C152" s="503"/>
      <c r="D152" s="502"/>
      <c r="E152" s="504"/>
      <c r="F152" s="505"/>
      <c r="G152" s="2"/>
      <c r="H152" s="15"/>
      <c r="I152" s="15"/>
      <c r="J152" s="2"/>
      <c r="K152" s="15"/>
      <c r="L152" s="506"/>
      <c r="M152" s="506"/>
      <c r="N152" s="506"/>
      <c r="O152" s="506"/>
      <c r="P152" s="506"/>
      <c r="Q152" s="506"/>
      <c r="R152" s="506"/>
      <c r="S152" s="507"/>
      <c r="T152" s="507"/>
      <c r="U152" s="508"/>
      <c r="V152" s="506"/>
      <c r="W152" s="506"/>
      <c r="X152" s="506"/>
      <c r="Y152" s="448"/>
      <c r="Z152" s="509"/>
      <c r="AA152" s="502"/>
      <c r="AB152" s="504"/>
      <c r="AC152" s="510"/>
    </row>
    <row r="153" ht="12.75" customHeight="1">
      <c r="A153" s="2"/>
      <c r="B153" s="203"/>
      <c r="C153" s="203"/>
      <c r="D153" s="511"/>
      <c r="E153" s="511"/>
      <c r="F153" s="203"/>
      <c r="G153" s="203"/>
      <c r="H153" s="203"/>
      <c r="I153" s="203"/>
      <c r="J153" s="512" t="s">
        <v>1191</v>
      </c>
      <c r="K153" s="513"/>
      <c r="L153" s="514">
        <f t="shared" ref="L153:M153" si="20">SUM(L138:L151)</f>
        <v>1536.16214</v>
      </c>
      <c r="M153" s="514">
        <f t="shared" si="20"/>
        <v>291.8708066</v>
      </c>
      <c r="N153" s="514"/>
      <c r="O153" s="514"/>
      <c r="P153" s="514"/>
      <c r="Q153" s="514"/>
      <c r="R153" s="514"/>
      <c r="S153" s="515"/>
      <c r="T153" s="515"/>
      <c r="U153" s="514">
        <f>SUM(U138:U151)</f>
        <v>1828.032947</v>
      </c>
      <c r="V153" s="516"/>
      <c r="W153" s="516"/>
      <c r="X153" s="506"/>
      <c r="Y153" s="448"/>
      <c r="Z153" s="506"/>
      <c r="AA153" s="506"/>
      <c r="AB153" s="506"/>
      <c r="AC153" s="506"/>
    </row>
    <row r="154" ht="12.75" customHeight="1">
      <c r="A154" s="2"/>
      <c r="B154" s="203"/>
      <c r="C154" s="203"/>
      <c r="D154" s="511"/>
      <c r="E154" s="511"/>
      <c r="F154" s="203"/>
      <c r="G154" s="203"/>
      <c r="H154" s="203"/>
      <c r="I154" s="203"/>
      <c r="J154" s="166"/>
      <c r="K154" s="166"/>
      <c r="L154" s="508"/>
      <c r="M154" s="508"/>
      <c r="N154" s="508"/>
      <c r="O154" s="508"/>
      <c r="P154" s="508"/>
      <c r="Q154" s="508"/>
      <c r="R154" s="508"/>
      <c r="S154" s="517"/>
      <c r="T154" s="517"/>
      <c r="U154" s="508"/>
      <c r="V154" s="516"/>
      <c r="W154" s="516"/>
      <c r="X154" s="506"/>
      <c r="Y154" s="448"/>
      <c r="Z154" s="506"/>
      <c r="AA154" s="506"/>
      <c r="AB154" s="506"/>
      <c r="AC154" s="506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448"/>
      <c r="Z155" s="2"/>
      <c r="AA155" s="2"/>
      <c r="AB155" s="2"/>
      <c r="AC155" s="2"/>
    </row>
    <row r="156" ht="26.25" customHeight="1">
      <c r="A156" s="136"/>
      <c r="B156" s="136" t="s">
        <v>1449</v>
      </c>
      <c r="C156" s="349"/>
      <c r="D156" s="449"/>
      <c r="E156" s="449"/>
      <c r="F156" s="451"/>
      <c r="G156" s="449"/>
      <c r="H156" s="449"/>
      <c r="I156" s="449"/>
      <c r="J156" s="449"/>
      <c r="K156" s="449"/>
      <c r="L156" s="449"/>
      <c r="M156" s="449"/>
      <c r="N156" s="449"/>
      <c r="O156" s="449"/>
      <c r="P156" s="449"/>
      <c r="Q156" s="449"/>
      <c r="R156" s="449"/>
      <c r="S156" s="449"/>
      <c r="T156" s="449"/>
      <c r="U156" s="449"/>
      <c r="V156" s="449"/>
      <c r="W156" s="449"/>
      <c r="X156" s="449"/>
      <c r="Y156" s="450"/>
      <c r="Z156" s="449"/>
      <c r="AA156" s="449"/>
      <c r="AB156" s="449"/>
      <c r="AC156" s="449"/>
    </row>
    <row r="157" ht="17.25" customHeight="1">
      <c r="A157" s="109" t="s">
        <v>1450</v>
      </c>
      <c r="B157" s="452"/>
      <c r="C157" s="107"/>
      <c r="D157" s="452"/>
      <c r="E157" s="452"/>
      <c r="F157" s="451"/>
      <c r="G157" s="452"/>
      <c r="H157" s="107"/>
      <c r="J157" s="452"/>
      <c r="K157" s="452"/>
      <c r="L157" s="452"/>
      <c r="M157" s="452"/>
      <c r="N157" s="452"/>
      <c r="O157" s="452"/>
      <c r="P157" s="452"/>
      <c r="Q157" s="452"/>
      <c r="R157" s="452"/>
      <c r="S157" s="452"/>
      <c r="T157" s="452"/>
      <c r="U157" s="452"/>
      <c r="V157" s="452"/>
      <c r="W157" s="452"/>
      <c r="X157" s="452"/>
      <c r="Y157" s="453"/>
      <c r="Z157" s="452"/>
      <c r="AA157" s="452"/>
      <c r="AB157" s="452"/>
      <c r="AC157" s="452"/>
    </row>
    <row r="158" ht="18.0" customHeight="1">
      <c r="A158" s="109" t="str">
        <f>CONCATENATE(TABLAS!$B$5," ",TABLAS!$C$5)</f>
        <v>R.U.C. : </v>
      </c>
      <c r="B158" s="452"/>
      <c r="C158" s="107"/>
      <c r="D158" s="452"/>
      <c r="E158" s="452"/>
      <c r="F158" s="451"/>
      <c r="G158" s="452"/>
      <c r="H158" s="107"/>
      <c r="I158" s="452"/>
      <c r="J158" s="452"/>
      <c r="K158" s="452"/>
      <c r="L158" s="452"/>
      <c r="M158" s="452"/>
      <c r="N158" s="452"/>
      <c r="O158" s="452"/>
      <c r="P158" s="452"/>
      <c r="Q158" s="452"/>
      <c r="R158" s="452"/>
      <c r="S158" s="452"/>
      <c r="T158" s="452"/>
      <c r="U158" s="452"/>
      <c r="V158" s="452"/>
      <c r="W158" s="452"/>
      <c r="X158" s="452"/>
      <c r="Y158" s="453"/>
      <c r="Z158" s="452"/>
      <c r="AA158" s="452"/>
      <c r="AB158" s="452"/>
      <c r="AC158" s="452"/>
    </row>
    <row r="159" ht="12.75" customHeight="1">
      <c r="A159" s="109" t="str">
        <f>CONCATENATE(TABLAS!$B$4," ",TABLAS!$C$4)</f>
        <v>NOMBRE O RAZÓN SOCIAL: Columna1</v>
      </c>
      <c r="B159" s="452"/>
      <c r="C159" s="107"/>
      <c r="D159" s="452"/>
      <c r="E159" s="452"/>
      <c r="F159" s="452"/>
      <c r="G159" s="452"/>
      <c r="H159" s="452"/>
      <c r="I159" s="452"/>
      <c r="J159" s="452"/>
      <c r="K159" s="452"/>
      <c r="L159" s="452"/>
      <c r="M159" s="452"/>
      <c r="N159" s="452"/>
      <c r="O159" s="452"/>
      <c r="P159" s="452"/>
      <c r="Q159" s="452"/>
      <c r="R159" s="452"/>
      <c r="S159" s="452"/>
      <c r="T159" s="452"/>
      <c r="U159" s="452"/>
      <c r="V159" s="452"/>
      <c r="W159" s="452"/>
      <c r="X159" s="452"/>
      <c r="Y159" s="453"/>
      <c r="Z159" s="452"/>
      <c r="AA159" s="452"/>
      <c r="AB159" s="452"/>
      <c r="AC159" s="452"/>
    </row>
    <row r="160" ht="12.75" customHeight="1">
      <c r="A160" s="109"/>
      <c r="B160" s="452"/>
      <c r="C160" s="107"/>
      <c r="D160" s="452"/>
      <c r="E160" s="452"/>
      <c r="F160" s="452"/>
      <c r="G160" s="452"/>
      <c r="H160" s="452"/>
      <c r="I160" s="452"/>
      <c r="J160" s="452"/>
      <c r="K160" s="452"/>
      <c r="L160" s="452"/>
      <c r="M160" s="452"/>
      <c r="N160" s="452"/>
      <c r="O160" s="452"/>
      <c r="P160" s="452"/>
      <c r="Q160" s="452"/>
      <c r="R160" s="452"/>
      <c r="S160" s="452"/>
      <c r="T160" s="452"/>
      <c r="U160" s="452"/>
      <c r="V160" s="452"/>
      <c r="W160" s="452"/>
      <c r="X160" s="452"/>
      <c r="Y160" s="453"/>
      <c r="Z160" s="452"/>
      <c r="AA160" s="452"/>
      <c r="AB160" s="452"/>
      <c r="AC160" s="452"/>
    </row>
    <row r="161" ht="12.0" customHeight="1">
      <c r="A161" s="454" t="s">
        <v>1182</v>
      </c>
      <c r="B161" s="454"/>
      <c r="C161" s="454"/>
      <c r="D161" s="455" t="s">
        <v>1355</v>
      </c>
      <c r="E161" s="253"/>
      <c r="F161" s="254"/>
      <c r="G161" s="456" t="s">
        <v>1356</v>
      </c>
      <c r="H161" s="457" t="s">
        <v>1357</v>
      </c>
      <c r="I161" s="253"/>
      <c r="J161" s="254"/>
      <c r="K161" s="458"/>
      <c r="L161" s="459" t="s">
        <v>1358</v>
      </c>
      <c r="M161" s="460"/>
      <c r="N161" s="459" t="s">
        <v>1359</v>
      </c>
      <c r="O161" s="460"/>
      <c r="P161" s="459" t="s">
        <v>1451</v>
      </c>
      <c r="Q161" s="460"/>
      <c r="R161" s="461"/>
      <c r="S161" s="461"/>
      <c r="T161" s="461"/>
      <c r="U161" s="461"/>
      <c r="V161" s="458" t="s">
        <v>1361</v>
      </c>
      <c r="W161" s="457" t="s">
        <v>1362</v>
      </c>
      <c r="X161" s="254"/>
      <c r="Y161" s="462"/>
      <c r="Z161" s="457" t="s">
        <v>1363</v>
      </c>
      <c r="AA161" s="253"/>
      <c r="AB161" s="253"/>
      <c r="AC161" s="254"/>
    </row>
    <row r="162" ht="12.75" customHeight="1">
      <c r="A162" s="463" t="s">
        <v>1364</v>
      </c>
      <c r="B162" s="464" t="s">
        <v>1365</v>
      </c>
      <c r="C162" s="464" t="s">
        <v>1366</v>
      </c>
      <c r="D162" s="465" t="s">
        <v>1367</v>
      </c>
      <c r="E162" s="466"/>
      <c r="F162" s="467"/>
      <c r="G162" s="468" t="s">
        <v>1368</v>
      </c>
      <c r="H162" s="469" t="s">
        <v>1369</v>
      </c>
      <c r="I162" s="466"/>
      <c r="J162" s="467"/>
      <c r="K162" s="464" t="s">
        <v>1101</v>
      </c>
      <c r="L162" s="470"/>
      <c r="M162" s="471"/>
      <c r="N162" s="470"/>
      <c r="O162" s="471"/>
      <c r="P162" s="470"/>
      <c r="Q162" s="471"/>
      <c r="R162" s="464" t="s">
        <v>1370</v>
      </c>
      <c r="S162" s="472"/>
      <c r="T162" s="464"/>
      <c r="U162" s="464"/>
      <c r="V162" s="464" t="s">
        <v>1371</v>
      </c>
      <c r="W162" s="469" t="s">
        <v>1372</v>
      </c>
      <c r="X162" s="467"/>
      <c r="Y162" s="473"/>
      <c r="Z162" s="469" t="s">
        <v>1373</v>
      </c>
      <c r="AA162" s="466"/>
      <c r="AB162" s="466"/>
      <c r="AC162" s="467"/>
    </row>
    <row r="163" ht="12.75" customHeight="1">
      <c r="A163" s="464" t="s">
        <v>1374</v>
      </c>
      <c r="B163" s="464" t="s">
        <v>1375</v>
      </c>
      <c r="C163" s="464" t="s">
        <v>1376</v>
      </c>
      <c r="D163" s="468"/>
      <c r="E163" s="464" t="s">
        <v>1377</v>
      </c>
      <c r="F163" s="464" t="s">
        <v>1378</v>
      </c>
      <c r="G163" s="468" t="s">
        <v>1379</v>
      </c>
      <c r="H163" s="474" t="s">
        <v>1177</v>
      </c>
      <c r="I163" s="94"/>
      <c r="J163" s="463" t="s">
        <v>1380</v>
      </c>
      <c r="K163" s="463" t="s">
        <v>1381</v>
      </c>
      <c r="L163" s="470"/>
      <c r="M163" s="471"/>
      <c r="N163" s="470"/>
      <c r="O163" s="471"/>
      <c r="P163" s="470"/>
      <c r="Q163" s="471"/>
      <c r="R163" s="464" t="s">
        <v>1382</v>
      </c>
      <c r="S163" s="464"/>
      <c r="T163" s="464" t="s">
        <v>861</v>
      </c>
      <c r="U163" s="464" t="s">
        <v>1383</v>
      </c>
      <c r="V163" s="464" t="s">
        <v>1384</v>
      </c>
      <c r="W163" s="472"/>
      <c r="X163" s="475"/>
      <c r="Y163" s="476" t="s">
        <v>1385</v>
      </c>
      <c r="Z163" s="472"/>
      <c r="AA163" s="472"/>
      <c r="AB163" s="472"/>
      <c r="AC163" s="464" t="s">
        <v>1386</v>
      </c>
    </row>
    <row r="164" ht="12.75" customHeight="1">
      <c r="A164" s="464" t="s">
        <v>1387</v>
      </c>
      <c r="B164" s="464" t="s">
        <v>1388</v>
      </c>
      <c r="C164" s="464" t="s">
        <v>1389</v>
      </c>
      <c r="D164" s="464" t="s">
        <v>1181</v>
      </c>
      <c r="E164" s="464" t="s">
        <v>1390</v>
      </c>
      <c r="F164" s="464" t="s">
        <v>1391</v>
      </c>
      <c r="G164" s="468" t="s">
        <v>1392</v>
      </c>
      <c r="H164" s="464"/>
      <c r="I164" s="464"/>
      <c r="J164" s="463" t="s">
        <v>1393</v>
      </c>
      <c r="K164" s="463" t="s">
        <v>31</v>
      </c>
      <c r="L164" s="477"/>
      <c r="M164" s="478"/>
      <c r="N164" s="477"/>
      <c r="O164" s="478"/>
      <c r="P164" s="477"/>
      <c r="Q164" s="478"/>
      <c r="R164" s="464" t="s">
        <v>1394</v>
      </c>
      <c r="S164" s="464" t="s">
        <v>1395</v>
      </c>
      <c r="T164" s="464" t="s">
        <v>1396</v>
      </c>
      <c r="U164" s="464" t="s">
        <v>1397</v>
      </c>
      <c r="V164" s="464" t="s">
        <v>1398</v>
      </c>
      <c r="W164" s="464"/>
      <c r="X164" s="475" t="s">
        <v>1399</v>
      </c>
      <c r="Y164" s="476" t="s">
        <v>1376</v>
      </c>
      <c r="Z164" s="464" t="s">
        <v>1366</v>
      </c>
      <c r="AA164" s="464" t="s">
        <v>1385</v>
      </c>
      <c r="AB164" s="464" t="s">
        <v>1400</v>
      </c>
      <c r="AC164" s="464" t="s">
        <v>1401</v>
      </c>
    </row>
    <row r="165" ht="12.75" customHeight="1">
      <c r="A165" s="464" t="s">
        <v>1402</v>
      </c>
      <c r="B165" s="464" t="s">
        <v>1403</v>
      </c>
      <c r="C165" s="464" t="s">
        <v>1404</v>
      </c>
      <c r="D165" s="464" t="s">
        <v>1405</v>
      </c>
      <c r="E165" s="464" t="s">
        <v>1406</v>
      </c>
      <c r="F165" s="464" t="s">
        <v>1407</v>
      </c>
      <c r="G165" s="468" t="s">
        <v>1408</v>
      </c>
      <c r="H165" s="464" t="s">
        <v>1385</v>
      </c>
      <c r="I165" s="464" t="s">
        <v>1182</v>
      </c>
      <c r="J165" s="463" t="s">
        <v>1304</v>
      </c>
      <c r="K165" s="463" t="s">
        <v>1409</v>
      </c>
      <c r="L165" s="464" t="s">
        <v>1410</v>
      </c>
      <c r="M165" s="464"/>
      <c r="N165" s="464" t="s">
        <v>1410</v>
      </c>
      <c r="O165" s="464"/>
      <c r="P165" s="464" t="s">
        <v>1410</v>
      </c>
      <c r="Q165" s="464"/>
      <c r="R165" s="463" t="s">
        <v>1411</v>
      </c>
      <c r="S165" s="479"/>
      <c r="T165" s="464" t="s">
        <v>1412</v>
      </c>
      <c r="U165" s="472"/>
      <c r="V165" s="464" t="s">
        <v>1413</v>
      </c>
      <c r="W165" s="464" t="s">
        <v>1182</v>
      </c>
      <c r="X165" s="475" t="s">
        <v>1414</v>
      </c>
      <c r="Y165" s="476" t="s">
        <v>1415</v>
      </c>
      <c r="Z165" s="480"/>
      <c r="AA165" s="464" t="s">
        <v>1416</v>
      </c>
      <c r="AB165" s="480"/>
      <c r="AC165" s="464" t="s">
        <v>1417</v>
      </c>
    </row>
    <row r="166" ht="12.75" customHeight="1">
      <c r="A166" s="464" t="s">
        <v>1418</v>
      </c>
      <c r="B166" s="464" t="s">
        <v>1419</v>
      </c>
      <c r="C166" s="464" t="s">
        <v>1420</v>
      </c>
      <c r="D166" s="464" t="s">
        <v>1421</v>
      </c>
      <c r="E166" s="464" t="s">
        <v>1422</v>
      </c>
      <c r="F166" s="464" t="s">
        <v>1423</v>
      </c>
      <c r="G166" s="468" t="s">
        <v>1424</v>
      </c>
      <c r="H166" s="464" t="s">
        <v>1187</v>
      </c>
      <c r="I166" s="472"/>
      <c r="J166" s="463" t="s">
        <v>1425</v>
      </c>
      <c r="K166" s="463" t="s">
        <v>1426</v>
      </c>
      <c r="L166" s="481" t="s">
        <v>1427</v>
      </c>
      <c r="M166" s="481" t="s">
        <v>1428</v>
      </c>
      <c r="N166" s="481" t="s">
        <v>1427</v>
      </c>
      <c r="O166" s="481" t="s">
        <v>1428</v>
      </c>
      <c r="P166" s="481" t="s">
        <v>1427</v>
      </c>
      <c r="Q166" s="481" t="s">
        <v>1428</v>
      </c>
      <c r="R166" s="481" t="s">
        <v>1429</v>
      </c>
      <c r="S166" s="482"/>
      <c r="T166" s="482"/>
      <c r="U166" s="472"/>
      <c r="V166" s="464" t="s">
        <v>1430</v>
      </c>
      <c r="W166" s="472"/>
      <c r="X166" s="475" t="s">
        <v>1431</v>
      </c>
      <c r="Y166" s="473"/>
      <c r="Z166" s="472"/>
      <c r="AA166" s="472"/>
      <c r="AB166" s="472"/>
      <c r="AC166" s="464" t="s">
        <v>1432</v>
      </c>
    </row>
    <row r="167" ht="12.75" customHeight="1">
      <c r="A167" s="483"/>
      <c r="B167" s="483" t="s">
        <v>1432</v>
      </c>
      <c r="C167" s="483"/>
      <c r="D167" s="484"/>
      <c r="E167" s="485" t="s">
        <v>1433</v>
      </c>
      <c r="F167" s="483" t="s">
        <v>1434</v>
      </c>
      <c r="G167" s="486" t="s">
        <v>1435</v>
      </c>
      <c r="H167" s="487"/>
      <c r="I167" s="487"/>
      <c r="J167" s="488" t="s">
        <v>1436</v>
      </c>
      <c r="K167" s="488" t="s">
        <v>1008</v>
      </c>
      <c r="L167" s="487"/>
      <c r="M167" s="487"/>
      <c r="N167" s="487"/>
      <c r="O167" s="487"/>
      <c r="P167" s="487"/>
      <c r="Q167" s="487"/>
      <c r="R167" s="487"/>
      <c r="S167" s="484"/>
      <c r="T167" s="484"/>
      <c r="U167" s="487"/>
      <c r="V167" s="489"/>
      <c r="W167" s="487"/>
      <c r="X167" s="489"/>
      <c r="Y167" s="490"/>
      <c r="Z167" s="487"/>
      <c r="AA167" s="487"/>
      <c r="AB167" s="487"/>
      <c r="AC167" s="487"/>
    </row>
    <row r="168" ht="12.75" customHeight="1">
      <c r="A168" s="491">
        <v>1.0</v>
      </c>
      <c r="B168" s="492">
        <v>40115.0</v>
      </c>
      <c r="C168" s="492"/>
      <c r="D168" s="491">
        <v>1.0</v>
      </c>
      <c r="E168" s="493">
        <v>70.0</v>
      </c>
      <c r="F168" s="494">
        <v>13530.0</v>
      </c>
      <c r="G168" s="495"/>
      <c r="H168" s="99">
        <v>6.0</v>
      </c>
      <c r="I168" s="99">
        <v>2.0224305649E10</v>
      </c>
      <c r="J168" s="495" t="str">
        <f>IF(I168="","",VLOOKUP(I168,PROV,2,0))</f>
        <v>E.T. Turismo Directo Asegurado SA</v>
      </c>
      <c r="K168" s="99"/>
      <c r="L168" s="496">
        <v>6.72</v>
      </c>
      <c r="M168" s="496">
        <f t="shared" ref="M168:M179" si="21">IF(D168=3,0,L168*0.19)</f>
        <v>1.2768</v>
      </c>
      <c r="N168" s="496"/>
      <c r="O168" s="496"/>
      <c r="P168" s="496"/>
      <c r="Q168" s="496"/>
      <c r="R168" s="496"/>
      <c r="S168" s="497"/>
      <c r="T168" s="497"/>
      <c r="U168" s="498">
        <f t="shared" ref="U168:U181" si="22">SUM(L168:T168)</f>
        <v>7.9968</v>
      </c>
      <c r="V168" s="496"/>
      <c r="W168" s="496"/>
      <c r="X168" s="496"/>
      <c r="Y168" s="499"/>
      <c r="Z168" s="500"/>
      <c r="AA168" s="491"/>
      <c r="AB168" s="493"/>
      <c r="AC168" s="501"/>
    </row>
    <row r="169" ht="12.75" customHeight="1">
      <c r="A169" s="491">
        <v>2.0</v>
      </c>
      <c r="B169" s="492">
        <v>40116.0</v>
      </c>
      <c r="C169" s="492"/>
      <c r="D169" s="491">
        <v>1.0</v>
      </c>
      <c r="E169" s="493">
        <v>540.0</v>
      </c>
      <c r="F169" s="494">
        <v>24929.0</v>
      </c>
      <c r="G169" s="495"/>
      <c r="H169" s="99">
        <v>6.0</v>
      </c>
      <c r="I169" s="99">
        <v>2.0438933272E10</v>
      </c>
      <c r="J169" s="495" t="str">
        <f>IF(I169="","",VLOOKUP(I169,PROV,2,0))</f>
        <v>Transportes LINEA SA</v>
      </c>
      <c r="K169" s="99">
        <v>601.0</v>
      </c>
      <c r="L169" s="496">
        <v>22.69</v>
      </c>
      <c r="M169" s="496">
        <f t="shared" si="21"/>
        <v>4.3111</v>
      </c>
      <c r="N169" s="496"/>
      <c r="O169" s="496"/>
      <c r="P169" s="496"/>
      <c r="Q169" s="496"/>
      <c r="R169" s="496"/>
      <c r="S169" s="497"/>
      <c r="T169" s="497"/>
      <c r="U169" s="498">
        <f t="shared" si="22"/>
        <v>27.0011</v>
      </c>
      <c r="V169" s="496"/>
      <c r="W169" s="496"/>
      <c r="X169" s="496"/>
      <c r="Y169" s="499"/>
      <c r="Z169" s="500"/>
      <c r="AA169" s="491"/>
      <c r="AB169" s="493"/>
      <c r="AC169" s="501"/>
    </row>
    <row r="170" ht="12.75" customHeight="1">
      <c r="A170" s="491">
        <v>3.0</v>
      </c>
      <c r="B170" s="492">
        <v>40120.0</v>
      </c>
      <c r="C170" s="492"/>
      <c r="D170" s="491">
        <v>12.0</v>
      </c>
      <c r="E170" s="493">
        <v>340.0</v>
      </c>
      <c r="F170" s="494">
        <v>80507.0</v>
      </c>
      <c r="G170" s="495"/>
      <c r="H170" s="99">
        <v>6.0</v>
      </c>
      <c r="I170" s="99">
        <v>2.0378890161E10</v>
      </c>
      <c r="J170" s="495" t="str">
        <f>IF(I170="","",VLOOKUP(I170,PROV,2,0))</f>
        <v>Rash Peru SAC</v>
      </c>
      <c r="K170" s="99"/>
      <c r="L170" s="496">
        <v>41.93</v>
      </c>
      <c r="M170" s="496">
        <f t="shared" si="21"/>
        <v>7.9667</v>
      </c>
      <c r="N170" s="496"/>
      <c r="O170" s="496"/>
      <c r="P170" s="496"/>
      <c r="Q170" s="496"/>
      <c r="R170" s="496"/>
      <c r="S170" s="497"/>
      <c r="T170" s="497"/>
      <c r="U170" s="498">
        <f t="shared" si="22"/>
        <v>49.8967</v>
      </c>
      <c r="V170" s="496"/>
      <c r="W170" s="496"/>
      <c r="X170" s="496"/>
      <c r="Y170" s="499">
        <v>2.923</v>
      </c>
      <c r="Z170" s="500"/>
      <c r="AA170" s="491"/>
      <c r="AB170" s="493"/>
      <c r="AC170" s="501"/>
    </row>
    <row r="171" ht="12.75" customHeight="1">
      <c r="A171" s="491">
        <v>7.0</v>
      </c>
      <c r="B171" s="492">
        <v>40120.0</v>
      </c>
      <c r="C171" s="492"/>
      <c r="D171" s="491">
        <v>1.0</v>
      </c>
      <c r="E171" s="493">
        <v>73.0</v>
      </c>
      <c r="F171" s="494">
        <v>24192.0</v>
      </c>
      <c r="G171" s="495"/>
      <c r="H171" s="99">
        <v>6.0</v>
      </c>
      <c r="I171" s="99">
        <v>2.0438933272E10</v>
      </c>
      <c r="J171" s="495" t="str">
        <f>IF(I171="","",VLOOKUP(I171,PROV,2,0))</f>
        <v>Transportes LINEA SA</v>
      </c>
      <c r="K171" s="99"/>
      <c r="L171" s="496">
        <v>5.04</v>
      </c>
      <c r="M171" s="496">
        <f t="shared" si="21"/>
        <v>0.9576</v>
      </c>
      <c r="N171" s="496"/>
      <c r="O171" s="496"/>
      <c r="P171" s="496"/>
      <c r="Q171" s="496"/>
      <c r="R171" s="496"/>
      <c r="S171" s="497"/>
      <c r="T171" s="497"/>
      <c r="U171" s="498">
        <f t="shared" si="22"/>
        <v>5.9976</v>
      </c>
      <c r="V171" s="496"/>
      <c r="W171" s="496"/>
      <c r="X171" s="496"/>
      <c r="Y171" s="499"/>
      <c r="Z171" s="500"/>
      <c r="AA171" s="491"/>
      <c r="AB171" s="493"/>
      <c r="AC171" s="501"/>
    </row>
    <row r="172" ht="12.75" customHeight="1">
      <c r="A172" s="491">
        <v>4.0</v>
      </c>
      <c r="B172" s="492">
        <v>40124.0</v>
      </c>
      <c r="C172" s="492"/>
      <c r="D172" s="491">
        <v>1.0</v>
      </c>
      <c r="E172" s="493">
        <v>3.0</v>
      </c>
      <c r="F172" s="494">
        <v>44.0</v>
      </c>
      <c r="G172" s="495"/>
      <c r="H172" s="99">
        <v>6.0</v>
      </c>
      <c r="I172" s="99">
        <v>1.010531975E10</v>
      </c>
      <c r="J172" s="495" t="str">
        <f>IF(I172="","",VLOOKUP(I172,PROV,2,0))</f>
        <v>Rabanal Pajares Norma Elizabeth</v>
      </c>
      <c r="K172" s="99"/>
      <c r="L172" s="496">
        <v>7.98</v>
      </c>
      <c r="M172" s="496">
        <f t="shared" si="21"/>
        <v>1.5162</v>
      </c>
      <c r="N172" s="496"/>
      <c r="O172" s="496"/>
      <c r="P172" s="496"/>
      <c r="Q172" s="496"/>
      <c r="R172" s="496"/>
      <c r="S172" s="497"/>
      <c r="T172" s="497"/>
      <c r="U172" s="498">
        <f t="shared" si="22"/>
        <v>9.4962</v>
      </c>
      <c r="V172" s="496"/>
      <c r="W172" s="496"/>
      <c r="X172" s="496"/>
      <c r="Y172" s="499"/>
      <c r="Z172" s="500"/>
      <c r="AA172" s="491"/>
      <c r="AB172" s="493"/>
      <c r="AC172" s="501"/>
    </row>
    <row r="173" ht="12.75" customHeight="1">
      <c r="A173" s="491">
        <v>5.0</v>
      </c>
      <c r="B173" s="492">
        <v>40136.0</v>
      </c>
      <c r="C173" s="492"/>
      <c r="D173" s="491">
        <v>1.0</v>
      </c>
      <c r="E173" s="493">
        <v>1.0</v>
      </c>
      <c r="F173" s="494">
        <v>54022.0</v>
      </c>
      <c r="G173" s="495"/>
      <c r="H173" s="99">
        <v>6.0</v>
      </c>
      <c r="I173" s="99">
        <v>2.0411033458E10</v>
      </c>
      <c r="J173" s="495" t="str">
        <f>IF(I173="","",VLOOKUP(I173,PROV,2,0))</f>
        <v>HyM Almacenes Generales SRL</v>
      </c>
      <c r="K173" s="99"/>
      <c r="L173" s="496">
        <v>6.3</v>
      </c>
      <c r="M173" s="496">
        <f t="shared" si="21"/>
        <v>1.197</v>
      </c>
      <c r="N173" s="496"/>
      <c r="O173" s="496"/>
      <c r="P173" s="496"/>
      <c r="Q173" s="496"/>
      <c r="R173" s="496"/>
      <c r="S173" s="497"/>
      <c r="T173" s="497"/>
      <c r="U173" s="498">
        <f t="shared" si="22"/>
        <v>7.497</v>
      </c>
      <c r="V173" s="496"/>
      <c r="W173" s="496"/>
      <c r="X173" s="496"/>
      <c r="Y173" s="499"/>
      <c r="Z173" s="500"/>
      <c r="AA173" s="491"/>
      <c r="AB173" s="493"/>
      <c r="AC173" s="501"/>
    </row>
    <row r="174" ht="12.75" customHeight="1">
      <c r="A174" s="491">
        <v>6.0</v>
      </c>
      <c r="B174" s="492"/>
      <c r="C174" s="492"/>
      <c r="D174" s="491"/>
      <c r="E174" s="493"/>
      <c r="F174" s="494"/>
      <c r="G174" s="495"/>
      <c r="H174" s="99"/>
      <c r="I174" s="99"/>
      <c r="J174" s="495" t="str">
        <f>IF(I174="","",VLOOKUP(I174,PROV,2,0))</f>
        <v/>
      </c>
      <c r="K174" s="99"/>
      <c r="L174" s="496"/>
      <c r="M174" s="496">
        <f t="shared" si="21"/>
        <v>0</v>
      </c>
      <c r="N174" s="496"/>
      <c r="O174" s="496"/>
      <c r="P174" s="496"/>
      <c r="Q174" s="496"/>
      <c r="R174" s="496"/>
      <c r="S174" s="497"/>
      <c r="T174" s="497"/>
      <c r="U174" s="498">
        <f t="shared" si="22"/>
        <v>0</v>
      </c>
      <c r="V174" s="496"/>
      <c r="W174" s="496"/>
      <c r="X174" s="496"/>
      <c r="Y174" s="499"/>
      <c r="Z174" s="500"/>
      <c r="AA174" s="491"/>
      <c r="AB174" s="493"/>
      <c r="AC174" s="501"/>
    </row>
    <row r="175" ht="12.75" customHeight="1">
      <c r="A175" s="491">
        <v>8.0</v>
      </c>
      <c r="B175" s="492"/>
      <c r="C175" s="492"/>
      <c r="D175" s="491"/>
      <c r="E175" s="493"/>
      <c r="F175" s="494"/>
      <c r="G175" s="495"/>
      <c r="H175" s="99"/>
      <c r="I175" s="99"/>
      <c r="J175" s="495" t="str">
        <f>IF(I175="","",VLOOKUP(I175,PROV,2,0))</f>
        <v/>
      </c>
      <c r="K175" s="99"/>
      <c r="L175" s="496"/>
      <c r="M175" s="496">
        <f t="shared" si="21"/>
        <v>0</v>
      </c>
      <c r="N175" s="496"/>
      <c r="O175" s="496"/>
      <c r="P175" s="496"/>
      <c r="Q175" s="496"/>
      <c r="R175" s="496"/>
      <c r="S175" s="497"/>
      <c r="T175" s="497"/>
      <c r="U175" s="498">
        <f t="shared" si="22"/>
        <v>0</v>
      </c>
      <c r="V175" s="496"/>
      <c r="W175" s="496"/>
      <c r="X175" s="496"/>
      <c r="Y175" s="499"/>
      <c r="Z175" s="500"/>
      <c r="AA175" s="491"/>
      <c r="AB175" s="493"/>
      <c r="AC175" s="501"/>
    </row>
    <row r="176" ht="12.75" customHeight="1">
      <c r="A176" s="491">
        <v>9.0</v>
      </c>
      <c r="B176" s="492"/>
      <c r="C176" s="492"/>
      <c r="D176" s="491"/>
      <c r="E176" s="493"/>
      <c r="F176" s="494"/>
      <c r="G176" s="495"/>
      <c r="H176" s="99"/>
      <c r="I176" s="99"/>
      <c r="J176" s="495" t="str">
        <f>IF(I176="","",VLOOKUP(I176,PROV,2,0))</f>
        <v/>
      </c>
      <c r="K176" s="99"/>
      <c r="L176" s="496"/>
      <c r="M176" s="496">
        <f t="shared" si="21"/>
        <v>0</v>
      </c>
      <c r="N176" s="496"/>
      <c r="O176" s="496"/>
      <c r="P176" s="496"/>
      <c r="Q176" s="496"/>
      <c r="R176" s="496"/>
      <c r="S176" s="497"/>
      <c r="T176" s="497"/>
      <c r="U176" s="498">
        <f t="shared" si="22"/>
        <v>0</v>
      </c>
      <c r="V176" s="496"/>
      <c r="W176" s="496"/>
      <c r="X176" s="496"/>
      <c r="Y176" s="499"/>
      <c r="Z176" s="500"/>
      <c r="AA176" s="491"/>
      <c r="AB176" s="493"/>
      <c r="AC176" s="501"/>
    </row>
    <row r="177" ht="12.75" customHeight="1">
      <c r="A177" s="491">
        <v>10.0</v>
      </c>
      <c r="B177" s="492"/>
      <c r="C177" s="492"/>
      <c r="D177" s="491"/>
      <c r="E177" s="493"/>
      <c r="F177" s="494"/>
      <c r="G177" s="495"/>
      <c r="H177" s="99"/>
      <c r="I177" s="99"/>
      <c r="J177" s="495" t="str">
        <f>IF(I177="","",VLOOKUP(I177,PROV,2,0))</f>
        <v/>
      </c>
      <c r="K177" s="99"/>
      <c r="L177" s="496"/>
      <c r="M177" s="496">
        <f t="shared" si="21"/>
        <v>0</v>
      </c>
      <c r="N177" s="496"/>
      <c r="O177" s="496"/>
      <c r="P177" s="496"/>
      <c r="Q177" s="496"/>
      <c r="R177" s="496"/>
      <c r="S177" s="497"/>
      <c r="T177" s="497"/>
      <c r="U177" s="498">
        <f t="shared" si="22"/>
        <v>0</v>
      </c>
      <c r="V177" s="496"/>
      <c r="W177" s="496"/>
      <c r="X177" s="496"/>
      <c r="Y177" s="499"/>
      <c r="Z177" s="500"/>
      <c r="AA177" s="491"/>
      <c r="AB177" s="493"/>
      <c r="AC177" s="501"/>
    </row>
    <row r="178" ht="12.75" customHeight="1">
      <c r="A178" s="491"/>
      <c r="B178" s="492"/>
      <c r="C178" s="492"/>
      <c r="D178" s="491"/>
      <c r="E178" s="493"/>
      <c r="F178" s="494"/>
      <c r="G178" s="495"/>
      <c r="H178" s="99"/>
      <c r="I178" s="99"/>
      <c r="J178" s="495" t="str">
        <f>IF(I178="","",VLOOKUP(I178,PROV,2,0))</f>
        <v/>
      </c>
      <c r="K178" s="99"/>
      <c r="L178" s="496"/>
      <c r="M178" s="496">
        <f t="shared" si="21"/>
        <v>0</v>
      </c>
      <c r="N178" s="496"/>
      <c r="O178" s="496"/>
      <c r="P178" s="496"/>
      <c r="Q178" s="496"/>
      <c r="R178" s="496"/>
      <c r="S178" s="497"/>
      <c r="T178" s="497"/>
      <c r="U178" s="498">
        <f t="shared" si="22"/>
        <v>0</v>
      </c>
      <c r="V178" s="496"/>
      <c r="W178" s="496"/>
      <c r="X178" s="496"/>
      <c r="Y178" s="499"/>
      <c r="Z178" s="500"/>
      <c r="AA178" s="491"/>
      <c r="AB178" s="493"/>
      <c r="AC178" s="501"/>
    </row>
    <row r="179" ht="12.75" customHeight="1">
      <c r="A179" s="491"/>
      <c r="B179" s="492"/>
      <c r="C179" s="492"/>
      <c r="D179" s="491"/>
      <c r="E179" s="493"/>
      <c r="F179" s="494"/>
      <c r="G179" s="495"/>
      <c r="H179" s="99"/>
      <c r="I179" s="99"/>
      <c r="J179" s="495" t="str">
        <f>IF(I179="","",VLOOKUP(I179,PROV,2,0))</f>
        <v/>
      </c>
      <c r="K179" s="99"/>
      <c r="L179" s="496"/>
      <c r="M179" s="496">
        <f t="shared" si="21"/>
        <v>0</v>
      </c>
      <c r="N179" s="496"/>
      <c r="O179" s="496"/>
      <c r="P179" s="496"/>
      <c r="Q179" s="496"/>
      <c r="R179" s="496"/>
      <c r="S179" s="497"/>
      <c r="T179" s="497"/>
      <c r="U179" s="498">
        <f t="shared" si="22"/>
        <v>0</v>
      </c>
      <c r="V179" s="496"/>
      <c r="W179" s="496"/>
      <c r="X179" s="496"/>
      <c r="Y179" s="499"/>
      <c r="Z179" s="500"/>
      <c r="AA179" s="491"/>
      <c r="AB179" s="493"/>
      <c r="AC179" s="501"/>
    </row>
    <row r="180" ht="12.75" customHeight="1">
      <c r="A180" s="491"/>
      <c r="B180" s="492"/>
      <c r="C180" s="492"/>
      <c r="D180" s="491"/>
      <c r="E180" s="493"/>
      <c r="F180" s="494"/>
      <c r="G180" s="495"/>
      <c r="H180" s="99"/>
      <c r="I180" s="99"/>
      <c r="J180" s="495" t="str">
        <f>IF(I180="","",VLOOKUP(I180,PROV,2,0))</f>
        <v/>
      </c>
      <c r="K180" s="99"/>
      <c r="L180" s="496"/>
      <c r="M180" s="496">
        <f t="shared" ref="M180:M181" si="23">IF(D180=3,M180=0,L180*0.19)</f>
        <v>0</v>
      </c>
      <c r="N180" s="496"/>
      <c r="O180" s="496"/>
      <c r="P180" s="496"/>
      <c r="Q180" s="496"/>
      <c r="R180" s="496"/>
      <c r="S180" s="497"/>
      <c r="T180" s="497"/>
      <c r="U180" s="498">
        <f t="shared" si="22"/>
        <v>0</v>
      </c>
      <c r="V180" s="496"/>
      <c r="W180" s="496"/>
      <c r="X180" s="496"/>
      <c r="Y180" s="499"/>
      <c r="Z180" s="500"/>
      <c r="AA180" s="491"/>
      <c r="AB180" s="493"/>
      <c r="AC180" s="501"/>
    </row>
    <row r="181" ht="12.75" customHeight="1">
      <c r="A181" s="491"/>
      <c r="B181" s="492"/>
      <c r="C181" s="492"/>
      <c r="D181" s="491"/>
      <c r="E181" s="493"/>
      <c r="F181" s="494"/>
      <c r="G181" s="495"/>
      <c r="H181" s="99"/>
      <c r="I181" s="99"/>
      <c r="J181" s="495" t="str">
        <f>IF(I181="","",VLOOKUP(I181,PROV,2,0))</f>
        <v/>
      </c>
      <c r="K181" s="99"/>
      <c r="L181" s="496"/>
      <c r="M181" s="496">
        <f t="shared" si="23"/>
        <v>0</v>
      </c>
      <c r="N181" s="496"/>
      <c r="O181" s="496"/>
      <c r="P181" s="496"/>
      <c r="Q181" s="496"/>
      <c r="R181" s="496"/>
      <c r="S181" s="497"/>
      <c r="T181" s="497"/>
      <c r="U181" s="498">
        <f t="shared" si="22"/>
        <v>0</v>
      </c>
      <c r="V181" s="496"/>
      <c r="W181" s="496"/>
      <c r="X181" s="496"/>
      <c r="Y181" s="499"/>
      <c r="Z181" s="500"/>
      <c r="AA181" s="491"/>
      <c r="AB181" s="493"/>
      <c r="AC181" s="501"/>
    </row>
    <row r="182" ht="3.75" customHeight="1">
      <c r="A182" s="502"/>
      <c r="B182" s="503"/>
      <c r="C182" s="503"/>
      <c r="D182" s="502"/>
      <c r="E182" s="504"/>
      <c r="F182" s="505"/>
      <c r="G182" s="2"/>
      <c r="H182" s="15"/>
      <c r="I182" s="15"/>
      <c r="J182" s="2"/>
      <c r="K182" s="15"/>
      <c r="L182" s="506"/>
      <c r="M182" s="506"/>
      <c r="N182" s="506"/>
      <c r="O182" s="506"/>
      <c r="P182" s="506"/>
      <c r="Q182" s="506"/>
      <c r="R182" s="506"/>
      <c r="S182" s="507"/>
      <c r="T182" s="507"/>
      <c r="U182" s="508"/>
      <c r="V182" s="506"/>
      <c r="W182" s="506"/>
      <c r="X182" s="506"/>
      <c r="Y182" s="448"/>
      <c r="Z182" s="509"/>
      <c r="AA182" s="502"/>
      <c r="AB182" s="504"/>
      <c r="AC182" s="510"/>
    </row>
    <row r="183" ht="12.75" customHeight="1">
      <c r="A183" s="2"/>
      <c r="B183" s="203"/>
      <c r="C183" s="203"/>
      <c r="D183" s="511"/>
      <c r="E183" s="511"/>
      <c r="F183" s="203"/>
      <c r="G183" s="203"/>
      <c r="H183" s="203"/>
      <c r="I183" s="203"/>
      <c r="J183" s="512" t="s">
        <v>1191</v>
      </c>
      <c r="K183" s="513"/>
      <c r="L183" s="514">
        <f t="shared" ref="L183:M183" si="24">SUM(L168:L181)</f>
        <v>90.66</v>
      </c>
      <c r="M183" s="514">
        <f t="shared" si="24"/>
        <v>17.2254</v>
      </c>
      <c r="N183" s="514"/>
      <c r="O183" s="514"/>
      <c r="P183" s="514"/>
      <c r="Q183" s="514"/>
      <c r="R183" s="514"/>
      <c r="S183" s="515"/>
      <c r="T183" s="515"/>
      <c r="U183" s="514">
        <f>SUM(U168:U181)</f>
        <v>107.8854</v>
      </c>
      <c r="V183" s="516"/>
      <c r="W183" s="516"/>
      <c r="X183" s="506"/>
      <c r="Y183" s="448"/>
      <c r="Z183" s="506"/>
      <c r="AA183" s="506"/>
      <c r="AB183" s="506"/>
      <c r="AC183" s="506"/>
    </row>
    <row r="184" ht="12.75" customHeight="1">
      <c r="A184" s="2"/>
      <c r="B184" s="203"/>
      <c r="C184" s="203"/>
      <c r="D184" s="511"/>
      <c r="E184" s="511"/>
      <c r="F184" s="203"/>
      <c r="G184" s="203"/>
      <c r="H184" s="203"/>
      <c r="I184" s="203"/>
      <c r="J184" s="166"/>
      <c r="K184" s="166"/>
      <c r="L184" s="508"/>
      <c r="M184" s="508"/>
      <c r="N184" s="508"/>
      <c r="O184" s="508"/>
      <c r="P184" s="508"/>
      <c r="Q184" s="508"/>
      <c r="R184" s="508"/>
      <c r="S184" s="517"/>
      <c r="T184" s="517"/>
      <c r="U184" s="508"/>
      <c r="V184" s="516"/>
      <c r="W184" s="516"/>
      <c r="X184" s="506"/>
      <c r="Y184" s="448"/>
      <c r="Z184" s="506"/>
      <c r="AA184" s="506"/>
      <c r="AB184" s="506"/>
      <c r="AC184" s="506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448"/>
      <c r="Z185" s="2"/>
      <c r="AA185" s="2"/>
      <c r="AB185" s="2"/>
      <c r="AC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448"/>
      <c r="Z186" s="2"/>
      <c r="AA186" s="2"/>
      <c r="AB186" s="2"/>
      <c r="AC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448"/>
      <c r="Z187" s="2"/>
      <c r="AA187" s="2"/>
      <c r="AB187" s="2"/>
      <c r="AC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448"/>
      <c r="Z188" s="2"/>
      <c r="AA188" s="2"/>
      <c r="AB188" s="2"/>
      <c r="AC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448"/>
      <c r="Z189" s="2"/>
      <c r="AA189" s="2"/>
      <c r="AB189" s="2"/>
      <c r="AC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448"/>
      <c r="Z190" s="2"/>
      <c r="AA190" s="2"/>
      <c r="AB190" s="2"/>
      <c r="AC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448"/>
      <c r="Z191" s="2"/>
      <c r="AA191" s="2"/>
      <c r="AB191" s="2"/>
      <c r="AC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448"/>
      <c r="Z192" s="2"/>
      <c r="AA192" s="2"/>
      <c r="AB192" s="2"/>
      <c r="AC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448"/>
      <c r="Z193" s="2"/>
      <c r="AA193" s="2"/>
      <c r="AB193" s="2"/>
      <c r="AC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448"/>
      <c r="Z194" s="2"/>
      <c r="AA194" s="2"/>
      <c r="AB194" s="2"/>
      <c r="AC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448"/>
      <c r="Z195" s="2"/>
      <c r="AA195" s="2"/>
      <c r="AB195" s="2"/>
      <c r="AC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448"/>
      <c r="Z196" s="2"/>
      <c r="AA196" s="2"/>
      <c r="AB196" s="2"/>
      <c r="AC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448"/>
      <c r="Z197" s="2"/>
      <c r="AA197" s="2"/>
      <c r="AB197" s="2"/>
      <c r="AC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448"/>
      <c r="Z198" s="2"/>
      <c r="AA198" s="2"/>
      <c r="AB198" s="2"/>
      <c r="AC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448"/>
      <c r="Z199" s="2"/>
      <c r="AA199" s="2"/>
      <c r="AB199" s="2"/>
      <c r="AC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448"/>
      <c r="Z200" s="2"/>
      <c r="AA200" s="2"/>
      <c r="AB200" s="2"/>
      <c r="AC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448"/>
      <c r="Z201" s="2"/>
      <c r="AA201" s="2"/>
      <c r="AB201" s="2"/>
      <c r="AC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448"/>
      <c r="Z202" s="2"/>
      <c r="AA202" s="2"/>
      <c r="AB202" s="2"/>
      <c r="AC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448"/>
      <c r="Z203" s="2"/>
      <c r="AA203" s="2"/>
      <c r="AB203" s="2"/>
      <c r="AC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448"/>
      <c r="Z204" s="2"/>
      <c r="AA204" s="2"/>
      <c r="AB204" s="2"/>
      <c r="AC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448"/>
      <c r="Z205" s="2"/>
      <c r="AA205" s="2"/>
      <c r="AB205" s="2"/>
      <c r="AC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448"/>
      <c r="Z206" s="2"/>
      <c r="AA206" s="2"/>
      <c r="AB206" s="2"/>
      <c r="AC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448"/>
      <c r="Z207" s="2"/>
      <c r="AA207" s="2"/>
      <c r="AB207" s="2"/>
      <c r="AC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448"/>
      <c r="Z208" s="2"/>
      <c r="AA208" s="2"/>
      <c r="AB208" s="2"/>
      <c r="AC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448"/>
      <c r="Z209" s="2"/>
      <c r="AA209" s="2"/>
      <c r="AB209" s="2"/>
      <c r="AC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448"/>
      <c r="Z210" s="2"/>
      <c r="AA210" s="2"/>
      <c r="AB210" s="2"/>
      <c r="AC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448"/>
      <c r="Z211" s="2"/>
      <c r="AA211" s="2"/>
      <c r="AB211" s="2"/>
      <c r="AC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448"/>
      <c r="Z212" s="2"/>
      <c r="AA212" s="2"/>
      <c r="AB212" s="2"/>
      <c r="AC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448"/>
      <c r="Z213" s="2"/>
      <c r="AA213" s="2"/>
      <c r="AB213" s="2"/>
      <c r="AC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448"/>
      <c r="Z214" s="2"/>
      <c r="AA214" s="2"/>
      <c r="AB214" s="2"/>
      <c r="AC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448"/>
      <c r="Z215" s="2"/>
      <c r="AA215" s="2"/>
      <c r="AB215" s="2"/>
      <c r="AC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448"/>
      <c r="Z216" s="2"/>
      <c r="AA216" s="2"/>
      <c r="AB216" s="2"/>
      <c r="AC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448"/>
      <c r="Z217" s="2"/>
      <c r="AA217" s="2"/>
      <c r="AB217" s="2"/>
      <c r="AC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448"/>
      <c r="Z218" s="2"/>
      <c r="AA218" s="2"/>
      <c r="AB218" s="2"/>
      <c r="AC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448"/>
      <c r="Z219" s="2"/>
      <c r="AA219" s="2"/>
      <c r="AB219" s="2"/>
      <c r="AC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448"/>
      <c r="Z220" s="2"/>
      <c r="AA220" s="2"/>
      <c r="AB220" s="2"/>
      <c r="AC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448"/>
      <c r="Z221" s="2"/>
      <c r="AA221" s="2"/>
      <c r="AB221" s="2"/>
      <c r="AC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448"/>
      <c r="Z222" s="2"/>
      <c r="AA222" s="2"/>
      <c r="AB222" s="2"/>
      <c r="AC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448"/>
      <c r="Z223" s="2"/>
      <c r="AA223" s="2"/>
      <c r="AB223" s="2"/>
      <c r="AC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448"/>
      <c r="Z224" s="2"/>
      <c r="AA224" s="2"/>
      <c r="AB224" s="2"/>
      <c r="AC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448"/>
      <c r="Z225" s="2"/>
      <c r="AA225" s="2"/>
      <c r="AB225" s="2"/>
      <c r="AC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448"/>
      <c r="Z226" s="2"/>
      <c r="AA226" s="2"/>
      <c r="AB226" s="2"/>
      <c r="AC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448"/>
      <c r="Z227" s="2"/>
      <c r="AA227" s="2"/>
      <c r="AB227" s="2"/>
      <c r="AC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448"/>
      <c r="Z228" s="2"/>
      <c r="AA228" s="2"/>
      <c r="AB228" s="2"/>
      <c r="AC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448"/>
      <c r="Z229" s="2"/>
      <c r="AA229" s="2"/>
      <c r="AB229" s="2"/>
      <c r="AC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448"/>
      <c r="Z230" s="2"/>
      <c r="AA230" s="2"/>
      <c r="AB230" s="2"/>
      <c r="AC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448"/>
      <c r="Z231" s="2"/>
      <c r="AA231" s="2"/>
      <c r="AB231" s="2"/>
      <c r="AC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448"/>
      <c r="Z232" s="2"/>
      <c r="AA232" s="2"/>
      <c r="AB232" s="2"/>
      <c r="AC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448"/>
      <c r="Z233" s="2"/>
      <c r="AA233" s="2"/>
      <c r="AB233" s="2"/>
      <c r="AC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448"/>
      <c r="Z234" s="2"/>
      <c r="AA234" s="2"/>
      <c r="AB234" s="2"/>
      <c r="AC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448"/>
      <c r="Z235" s="2"/>
      <c r="AA235" s="2"/>
      <c r="AB235" s="2"/>
      <c r="AC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448"/>
      <c r="Z236" s="2"/>
      <c r="AA236" s="2"/>
      <c r="AB236" s="2"/>
      <c r="AC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448"/>
      <c r="Z237" s="2"/>
      <c r="AA237" s="2"/>
      <c r="AB237" s="2"/>
      <c r="AC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448"/>
      <c r="Z238" s="2"/>
      <c r="AA238" s="2"/>
      <c r="AB238" s="2"/>
      <c r="AC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448"/>
      <c r="Z239" s="2"/>
      <c r="AA239" s="2"/>
      <c r="AB239" s="2"/>
      <c r="AC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448"/>
      <c r="Z240" s="2"/>
      <c r="AA240" s="2"/>
      <c r="AB240" s="2"/>
      <c r="AC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448"/>
      <c r="Z241" s="2"/>
      <c r="AA241" s="2"/>
      <c r="AB241" s="2"/>
      <c r="AC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448"/>
      <c r="Z242" s="2"/>
      <c r="AA242" s="2"/>
      <c r="AB242" s="2"/>
      <c r="AC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448"/>
      <c r="Z243" s="2"/>
      <c r="AA243" s="2"/>
      <c r="AB243" s="2"/>
      <c r="AC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448"/>
      <c r="Z244" s="2"/>
      <c r="AA244" s="2"/>
      <c r="AB244" s="2"/>
      <c r="AC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448"/>
      <c r="Z245" s="2"/>
      <c r="AA245" s="2"/>
      <c r="AB245" s="2"/>
      <c r="AC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448"/>
      <c r="Z246" s="2"/>
      <c r="AA246" s="2"/>
      <c r="AB246" s="2"/>
      <c r="AC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448"/>
      <c r="Z247" s="2"/>
      <c r="AA247" s="2"/>
      <c r="AB247" s="2"/>
      <c r="AC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448"/>
      <c r="Z248" s="2"/>
      <c r="AA248" s="2"/>
      <c r="AB248" s="2"/>
      <c r="AC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448"/>
      <c r="Z249" s="2"/>
      <c r="AA249" s="2"/>
      <c r="AB249" s="2"/>
      <c r="AC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448"/>
      <c r="Z250" s="2"/>
      <c r="AA250" s="2"/>
      <c r="AB250" s="2"/>
      <c r="AC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448"/>
      <c r="Z251" s="2"/>
      <c r="AA251" s="2"/>
      <c r="AB251" s="2"/>
      <c r="AC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448"/>
      <c r="Z252" s="2"/>
      <c r="AA252" s="2"/>
      <c r="AB252" s="2"/>
      <c r="AC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448"/>
      <c r="Z253" s="2"/>
      <c r="AA253" s="2"/>
      <c r="AB253" s="2"/>
      <c r="AC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448"/>
      <c r="Z254" s="2"/>
      <c r="AA254" s="2"/>
      <c r="AB254" s="2"/>
      <c r="AC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448"/>
      <c r="Z255" s="2"/>
      <c r="AA255" s="2"/>
      <c r="AB255" s="2"/>
      <c r="AC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448"/>
      <c r="Z256" s="2"/>
      <c r="AA256" s="2"/>
      <c r="AB256" s="2"/>
      <c r="AC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448"/>
      <c r="Z257" s="2"/>
      <c r="AA257" s="2"/>
      <c r="AB257" s="2"/>
      <c r="AC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448"/>
      <c r="Z258" s="2"/>
      <c r="AA258" s="2"/>
      <c r="AB258" s="2"/>
      <c r="AC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448"/>
      <c r="Z259" s="2"/>
      <c r="AA259" s="2"/>
      <c r="AB259" s="2"/>
      <c r="AC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448"/>
      <c r="Z260" s="2"/>
      <c r="AA260" s="2"/>
      <c r="AB260" s="2"/>
      <c r="AC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448"/>
      <c r="Z261" s="2"/>
      <c r="AA261" s="2"/>
      <c r="AB261" s="2"/>
      <c r="AC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448"/>
      <c r="Z262" s="2"/>
      <c r="AA262" s="2"/>
      <c r="AB262" s="2"/>
      <c r="AC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448"/>
      <c r="Z263" s="2"/>
      <c r="AA263" s="2"/>
      <c r="AB263" s="2"/>
      <c r="AC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448"/>
      <c r="Z264" s="2"/>
      <c r="AA264" s="2"/>
      <c r="AB264" s="2"/>
      <c r="AC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448"/>
      <c r="Z265" s="2"/>
      <c r="AA265" s="2"/>
      <c r="AB265" s="2"/>
      <c r="AC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448"/>
      <c r="Z266" s="2"/>
      <c r="AA266" s="2"/>
      <c r="AB266" s="2"/>
      <c r="AC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448"/>
      <c r="Z267" s="2"/>
      <c r="AA267" s="2"/>
      <c r="AB267" s="2"/>
      <c r="AC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448"/>
      <c r="Z268" s="2"/>
      <c r="AA268" s="2"/>
      <c r="AB268" s="2"/>
      <c r="AC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448"/>
      <c r="Z269" s="2"/>
      <c r="AA269" s="2"/>
      <c r="AB269" s="2"/>
      <c r="AC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448"/>
      <c r="Z270" s="2"/>
      <c r="AA270" s="2"/>
      <c r="AB270" s="2"/>
      <c r="AC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448"/>
      <c r="Z271" s="2"/>
      <c r="AA271" s="2"/>
      <c r="AB271" s="2"/>
      <c r="AC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448"/>
      <c r="Z272" s="2"/>
      <c r="AA272" s="2"/>
      <c r="AB272" s="2"/>
      <c r="AC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448"/>
      <c r="Z273" s="2"/>
      <c r="AA273" s="2"/>
      <c r="AB273" s="2"/>
      <c r="AC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448"/>
      <c r="Z274" s="2"/>
      <c r="AA274" s="2"/>
      <c r="AB274" s="2"/>
      <c r="AC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448"/>
      <c r="Z275" s="2"/>
      <c r="AA275" s="2"/>
      <c r="AB275" s="2"/>
      <c r="AC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448"/>
      <c r="Z276" s="2"/>
      <c r="AA276" s="2"/>
      <c r="AB276" s="2"/>
      <c r="AC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448"/>
      <c r="Z277" s="2"/>
      <c r="AA277" s="2"/>
      <c r="AB277" s="2"/>
      <c r="AC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448"/>
      <c r="Z278" s="2"/>
      <c r="AA278" s="2"/>
      <c r="AB278" s="2"/>
      <c r="AC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448"/>
      <c r="Z279" s="2"/>
      <c r="AA279" s="2"/>
      <c r="AB279" s="2"/>
      <c r="AC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448"/>
      <c r="Z280" s="2"/>
      <c r="AA280" s="2"/>
      <c r="AB280" s="2"/>
      <c r="AC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448"/>
      <c r="Z281" s="2"/>
      <c r="AA281" s="2"/>
      <c r="AB281" s="2"/>
      <c r="AC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448"/>
      <c r="Z282" s="2"/>
      <c r="AA282" s="2"/>
      <c r="AB282" s="2"/>
      <c r="AC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448"/>
      <c r="Z283" s="2"/>
      <c r="AA283" s="2"/>
      <c r="AB283" s="2"/>
      <c r="AC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448"/>
      <c r="Z284" s="2"/>
      <c r="AA284" s="2"/>
      <c r="AB284" s="2"/>
      <c r="AC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448"/>
      <c r="Z285" s="2"/>
      <c r="AA285" s="2"/>
      <c r="AB285" s="2"/>
      <c r="AC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448"/>
      <c r="Z286" s="2"/>
      <c r="AA286" s="2"/>
      <c r="AB286" s="2"/>
      <c r="AC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448"/>
      <c r="Z287" s="2"/>
      <c r="AA287" s="2"/>
      <c r="AB287" s="2"/>
      <c r="AC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448"/>
      <c r="Z288" s="2"/>
      <c r="AA288" s="2"/>
      <c r="AB288" s="2"/>
      <c r="AC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448"/>
      <c r="Z289" s="2"/>
      <c r="AA289" s="2"/>
      <c r="AB289" s="2"/>
      <c r="AC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448"/>
      <c r="Z290" s="2"/>
      <c r="AA290" s="2"/>
      <c r="AB290" s="2"/>
      <c r="AC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448"/>
      <c r="Z291" s="2"/>
      <c r="AA291" s="2"/>
      <c r="AB291" s="2"/>
      <c r="AC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448"/>
      <c r="Z292" s="2"/>
      <c r="AA292" s="2"/>
      <c r="AB292" s="2"/>
      <c r="AC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448"/>
      <c r="Z293" s="2"/>
      <c r="AA293" s="2"/>
      <c r="AB293" s="2"/>
      <c r="AC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448"/>
      <c r="Z294" s="2"/>
      <c r="AA294" s="2"/>
      <c r="AB294" s="2"/>
      <c r="AC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448"/>
      <c r="Z295" s="2"/>
      <c r="AA295" s="2"/>
      <c r="AB295" s="2"/>
      <c r="AC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448"/>
      <c r="Z296" s="2"/>
      <c r="AA296" s="2"/>
      <c r="AB296" s="2"/>
      <c r="AC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448"/>
      <c r="Z297" s="2"/>
      <c r="AA297" s="2"/>
      <c r="AB297" s="2"/>
      <c r="AC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448"/>
      <c r="Z298" s="2"/>
      <c r="AA298" s="2"/>
      <c r="AB298" s="2"/>
      <c r="AC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448"/>
      <c r="Z299" s="2"/>
      <c r="AA299" s="2"/>
      <c r="AB299" s="2"/>
      <c r="AC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448"/>
      <c r="Z300" s="2"/>
      <c r="AA300" s="2"/>
      <c r="AB300" s="2"/>
      <c r="AC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448"/>
      <c r="Z301" s="2"/>
      <c r="AA301" s="2"/>
      <c r="AB301" s="2"/>
      <c r="AC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448"/>
      <c r="Z302" s="2"/>
      <c r="AA302" s="2"/>
      <c r="AB302" s="2"/>
      <c r="AC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448"/>
      <c r="Z303" s="2"/>
      <c r="AA303" s="2"/>
      <c r="AB303" s="2"/>
      <c r="AC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448"/>
      <c r="Z304" s="2"/>
      <c r="AA304" s="2"/>
      <c r="AB304" s="2"/>
      <c r="AC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448"/>
      <c r="Z305" s="2"/>
      <c r="AA305" s="2"/>
      <c r="AB305" s="2"/>
      <c r="AC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448"/>
      <c r="Z306" s="2"/>
      <c r="AA306" s="2"/>
      <c r="AB306" s="2"/>
      <c r="AC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448"/>
      <c r="Z307" s="2"/>
      <c r="AA307" s="2"/>
      <c r="AB307" s="2"/>
      <c r="AC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448"/>
      <c r="Z308" s="2"/>
      <c r="AA308" s="2"/>
      <c r="AB308" s="2"/>
      <c r="AC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448"/>
      <c r="Z309" s="2"/>
      <c r="AA309" s="2"/>
      <c r="AB309" s="2"/>
      <c r="AC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448"/>
      <c r="Z310" s="2"/>
      <c r="AA310" s="2"/>
      <c r="AB310" s="2"/>
      <c r="AC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448"/>
      <c r="Z311" s="2"/>
      <c r="AA311" s="2"/>
      <c r="AB311" s="2"/>
      <c r="AC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448"/>
      <c r="Z312" s="2"/>
      <c r="AA312" s="2"/>
      <c r="AB312" s="2"/>
      <c r="AC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448"/>
      <c r="Z313" s="2"/>
      <c r="AA313" s="2"/>
      <c r="AB313" s="2"/>
      <c r="AC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448"/>
      <c r="Z314" s="2"/>
      <c r="AA314" s="2"/>
      <c r="AB314" s="2"/>
      <c r="AC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448"/>
      <c r="Z315" s="2"/>
      <c r="AA315" s="2"/>
      <c r="AB315" s="2"/>
      <c r="AC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448"/>
      <c r="Z316" s="2"/>
      <c r="AA316" s="2"/>
      <c r="AB316" s="2"/>
      <c r="AC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448"/>
      <c r="Z317" s="2"/>
      <c r="AA317" s="2"/>
      <c r="AB317" s="2"/>
      <c r="AC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448"/>
      <c r="Z318" s="2"/>
      <c r="AA318" s="2"/>
      <c r="AB318" s="2"/>
      <c r="AC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448"/>
      <c r="Z319" s="2"/>
      <c r="AA319" s="2"/>
      <c r="AB319" s="2"/>
      <c r="AC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448"/>
      <c r="Z320" s="2"/>
      <c r="AA320" s="2"/>
      <c r="AB320" s="2"/>
      <c r="AC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448"/>
      <c r="Z321" s="2"/>
      <c r="AA321" s="2"/>
      <c r="AB321" s="2"/>
      <c r="AC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448"/>
      <c r="Z322" s="2"/>
      <c r="AA322" s="2"/>
      <c r="AB322" s="2"/>
      <c r="AC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448"/>
      <c r="Z323" s="2"/>
      <c r="AA323" s="2"/>
      <c r="AB323" s="2"/>
      <c r="AC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448"/>
      <c r="Z324" s="2"/>
      <c r="AA324" s="2"/>
      <c r="AB324" s="2"/>
      <c r="AC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448"/>
      <c r="Z325" s="2"/>
      <c r="AA325" s="2"/>
      <c r="AB325" s="2"/>
      <c r="AC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448"/>
      <c r="Z326" s="2"/>
      <c r="AA326" s="2"/>
      <c r="AB326" s="2"/>
      <c r="AC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448"/>
      <c r="Z327" s="2"/>
      <c r="AA327" s="2"/>
      <c r="AB327" s="2"/>
      <c r="AC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448"/>
      <c r="Z328" s="2"/>
      <c r="AA328" s="2"/>
      <c r="AB328" s="2"/>
      <c r="AC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448"/>
      <c r="Z329" s="2"/>
      <c r="AA329" s="2"/>
      <c r="AB329" s="2"/>
      <c r="AC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448"/>
      <c r="Z330" s="2"/>
      <c r="AA330" s="2"/>
      <c r="AB330" s="2"/>
      <c r="AC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448"/>
      <c r="Z331" s="2"/>
      <c r="AA331" s="2"/>
      <c r="AB331" s="2"/>
      <c r="AC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448"/>
      <c r="Z332" s="2"/>
      <c r="AA332" s="2"/>
      <c r="AB332" s="2"/>
      <c r="AC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448"/>
      <c r="Z333" s="2"/>
      <c r="AA333" s="2"/>
      <c r="AB333" s="2"/>
      <c r="AC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448"/>
      <c r="Z334" s="2"/>
      <c r="AA334" s="2"/>
      <c r="AB334" s="2"/>
      <c r="AC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448"/>
      <c r="Z335" s="2"/>
      <c r="AA335" s="2"/>
      <c r="AB335" s="2"/>
      <c r="AC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448"/>
      <c r="Z336" s="2"/>
      <c r="AA336" s="2"/>
      <c r="AB336" s="2"/>
      <c r="AC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448"/>
      <c r="Z337" s="2"/>
      <c r="AA337" s="2"/>
      <c r="AB337" s="2"/>
      <c r="AC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448"/>
      <c r="Z338" s="2"/>
      <c r="AA338" s="2"/>
      <c r="AB338" s="2"/>
      <c r="AC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448"/>
      <c r="Z339" s="2"/>
      <c r="AA339" s="2"/>
      <c r="AB339" s="2"/>
      <c r="AC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448"/>
      <c r="Z340" s="2"/>
      <c r="AA340" s="2"/>
      <c r="AB340" s="2"/>
      <c r="AC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448"/>
      <c r="Z341" s="2"/>
      <c r="AA341" s="2"/>
      <c r="AB341" s="2"/>
      <c r="AC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448"/>
      <c r="Z342" s="2"/>
      <c r="AA342" s="2"/>
      <c r="AB342" s="2"/>
      <c r="AC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448"/>
      <c r="Z343" s="2"/>
      <c r="AA343" s="2"/>
      <c r="AB343" s="2"/>
      <c r="AC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448"/>
      <c r="Z344" s="2"/>
      <c r="AA344" s="2"/>
      <c r="AB344" s="2"/>
      <c r="AC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448"/>
      <c r="Z345" s="2"/>
      <c r="AA345" s="2"/>
      <c r="AB345" s="2"/>
      <c r="AC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448"/>
      <c r="Z346" s="2"/>
      <c r="AA346" s="2"/>
      <c r="AB346" s="2"/>
      <c r="AC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448"/>
      <c r="Z347" s="2"/>
      <c r="AA347" s="2"/>
      <c r="AB347" s="2"/>
      <c r="AC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448"/>
      <c r="Z348" s="2"/>
      <c r="AA348" s="2"/>
      <c r="AB348" s="2"/>
      <c r="AC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448"/>
      <c r="Z349" s="2"/>
      <c r="AA349" s="2"/>
      <c r="AB349" s="2"/>
      <c r="AC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448"/>
      <c r="Z350" s="2"/>
      <c r="AA350" s="2"/>
      <c r="AB350" s="2"/>
      <c r="AC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448"/>
      <c r="Z351" s="2"/>
      <c r="AA351" s="2"/>
      <c r="AB351" s="2"/>
      <c r="AC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448"/>
      <c r="Z352" s="2"/>
      <c r="AA352" s="2"/>
      <c r="AB352" s="2"/>
      <c r="AC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448"/>
      <c r="Z353" s="2"/>
      <c r="AA353" s="2"/>
      <c r="AB353" s="2"/>
      <c r="AC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448"/>
      <c r="Z354" s="2"/>
      <c r="AA354" s="2"/>
      <c r="AB354" s="2"/>
      <c r="AC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448"/>
      <c r="Z355" s="2"/>
      <c r="AA355" s="2"/>
      <c r="AB355" s="2"/>
      <c r="AC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448"/>
      <c r="Z356" s="2"/>
      <c r="AA356" s="2"/>
      <c r="AB356" s="2"/>
      <c r="AC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448"/>
      <c r="Z357" s="2"/>
      <c r="AA357" s="2"/>
      <c r="AB357" s="2"/>
      <c r="AC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448"/>
      <c r="Z358" s="2"/>
      <c r="AA358" s="2"/>
      <c r="AB358" s="2"/>
      <c r="AC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448"/>
      <c r="Z359" s="2"/>
      <c r="AA359" s="2"/>
      <c r="AB359" s="2"/>
      <c r="AC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448"/>
      <c r="Z360" s="2"/>
      <c r="AA360" s="2"/>
      <c r="AB360" s="2"/>
      <c r="AC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448"/>
      <c r="Z361" s="2"/>
      <c r="AA361" s="2"/>
      <c r="AB361" s="2"/>
      <c r="AC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448"/>
      <c r="Z362" s="2"/>
      <c r="AA362" s="2"/>
      <c r="AB362" s="2"/>
      <c r="AC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448"/>
      <c r="Z363" s="2"/>
      <c r="AA363" s="2"/>
      <c r="AB363" s="2"/>
      <c r="AC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448"/>
      <c r="Z364" s="2"/>
      <c r="AA364" s="2"/>
      <c r="AB364" s="2"/>
      <c r="AC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448"/>
      <c r="Z365" s="2"/>
      <c r="AA365" s="2"/>
      <c r="AB365" s="2"/>
      <c r="AC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448"/>
      <c r="Z366" s="2"/>
      <c r="AA366" s="2"/>
      <c r="AB366" s="2"/>
      <c r="AC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448"/>
      <c r="Z367" s="2"/>
      <c r="AA367" s="2"/>
      <c r="AB367" s="2"/>
      <c r="AC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448"/>
      <c r="Z368" s="2"/>
      <c r="AA368" s="2"/>
      <c r="AB368" s="2"/>
      <c r="AC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448"/>
      <c r="Z369" s="2"/>
      <c r="AA369" s="2"/>
      <c r="AB369" s="2"/>
      <c r="AC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448"/>
      <c r="Z370" s="2"/>
      <c r="AA370" s="2"/>
      <c r="AB370" s="2"/>
      <c r="AC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448"/>
      <c r="Z371" s="2"/>
      <c r="AA371" s="2"/>
      <c r="AB371" s="2"/>
      <c r="AC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448"/>
      <c r="Z372" s="2"/>
      <c r="AA372" s="2"/>
      <c r="AB372" s="2"/>
      <c r="AC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448"/>
      <c r="Z373" s="2"/>
      <c r="AA373" s="2"/>
      <c r="AB373" s="2"/>
      <c r="AC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448"/>
      <c r="Z374" s="2"/>
      <c r="AA374" s="2"/>
      <c r="AB374" s="2"/>
      <c r="AC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448"/>
      <c r="Z375" s="2"/>
      <c r="AA375" s="2"/>
      <c r="AB375" s="2"/>
      <c r="AC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448"/>
      <c r="Z376" s="2"/>
      <c r="AA376" s="2"/>
      <c r="AB376" s="2"/>
      <c r="AC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448"/>
      <c r="Z377" s="2"/>
      <c r="AA377" s="2"/>
      <c r="AB377" s="2"/>
      <c r="AC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448"/>
      <c r="Z378" s="2"/>
      <c r="AA378" s="2"/>
      <c r="AB378" s="2"/>
      <c r="AC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448"/>
      <c r="Z379" s="2"/>
      <c r="AA379" s="2"/>
      <c r="AB379" s="2"/>
      <c r="AC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448"/>
      <c r="Z380" s="2"/>
      <c r="AA380" s="2"/>
      <c r="AB380" s="2"/>
      <c r="AC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448"/>
      <c r="Z381" s="2"/>
      <c r="AA381" s="2"/>
      <c r="AB381" s="2"/>
      <c r="AC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448"/>
      <c r="Z382" s="2"/>
      <c r="AA382" s="2"/>
      <c r="AB382" s="2"/>
      <c r="AC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448"/>
      <c r="Z383" s="2"/>
      <c r="AA383" s="2"/>
      <c r="AB383" s="2"/>
      <c r="AC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448"/>
      <c r="Z384" s="2"/>
      <c r="AA384" s="2"/>
      <c r="AB384" s="2"/>
      <c r="AC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448"/>
      <c r="Z385" s="2"/>
      <c r="AA385" s="2"/>
      <c r="AB385" s="2"/>
      <c r="AC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448"/>
      <c r="Z386" s="2"/>
      <c r="AA386" s="2"/>
      <c r="AB386" s="2"/>
      <c r="AC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448"/>
      <c r="Z387" s="2"/>
      <c r="AA387" s="2"/>
      <c r="AB387" s="2"/>
      <c r="AC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448"/>
      <c r="Z388" s="2"/>
      <c r="AA388" s="2"/>
      <c r="AB388" s="2"/>
      <c r="AC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448"/>
      <c r="Z389" s="2"/>
      <c r="AA389" s="2"/>
      <c r="AB389" s="2"/>
      <c r="AC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448"/>
      <c r="Z390" s="2"/>
      <c r="AA390" s="2"/>
      <c r="AB390" s="2"/>
      <c r="AC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448"/>
      <c r="Z391" s="2"/>
      <c r="AA391" s="2"/>
      <c r="AB391" s="2"/>
      <c r="AC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448"/>
      <c r="Z392" s="2"/>
      <c r="AA392" s="2"/>
      <c r="AB392" s="2"/>
      <c r="AC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448"/>
      <c r="Z393" s="2"/>
      <c r="AA393" s="2"/>
      <c r="AB393" s="2"/>
      <c r="AC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448"/>
      <c r="Z394" s="2"/>
      <c r="AA394" s="2"/>
      <c r="AB394" s="2"/>
      <c r="AC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448"/>
      <c r="Z395" s="2"/>
      <c r="AA395" s="2"/>
      <c r="AB395" s="2"/>
      <c r="AC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448"/>
      <c r="Z396" s="2"/>
      <c r="AA396" s="2"/>
      <c r="AB396" s="2"/>
      <c r="AC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448"/>
      <c r="Z397" s="2"/>
      <c r="AA397" s="2"/>
      <c r="AB397" s="2"/>
      <c r="AC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448"/>
      <c r="Z398" s="2"/>
      <c r="AA398" s="2"/>
      <c r="AB398" s="2"/>
      <c r="AC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448"/>
      <c r="Z399" s="2"/>
      <c r="AA399" s="2"/>
      <c r="AB399" s="2"/>
      <c r="AC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448"/>
      <c r="Z400" s="2"/>
      <c r="AA400" s="2"/>
      <c r="AB400" s="2"/>
      <c r="AC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448"/>
      <c r="Z401" s="2"/>
      <c r="AA401" s="2"/>
      <c r="AB401" s="2"/>
      <c r="AC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448"/>
      <c r="Z402" s="2"/>
      <c r="AA402" s="2"/>
      <c r="AB402" s="2"/>
      <c r="AC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448"/>
      <c r="Z403" s="2"/>
      <c r="AA403" s="2"/>
      <c r="AB403" s="2"/>
      <c r="AC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448"/>
      <c r="Z404" s="2"/>
      <c r="AA404" s="2"/>
      <c r="AB404" s="2"/>
      <c r="AC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448"/>
      <c r="Z405" s="2"/>
      <c r="AA405" s="2"/>
      <c r="AB405" s="2"/>
      <c r="AC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448"/>
      <c r="Z406" s="2"/>
      <c r="AA406" s="2"/>
      <c r="AB406" s="2"/>
      <c r="AC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448"/>
      <c r="Z407" s="2"/>
      <c r="AA407" s="2"/>
      <c r="AB407" s="2"/>
      <c r="AC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448"/>
      <c r="Z408" s="2"/>
      <c r="AA408" s="2"/>
      <c r="AB408" s="2"/>
      <c r="AC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448"/>
      <c r="Z409" s="2"/>
      <c r="AA409" s="2"/>
      <c r="AB409" s="2"/>
      <c r="AC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448"/>
      <c r="Z410" s="2"/>
      <c r="AA410" s="2"/>
      <c r="AB410" s="2"/>
      <c r="AC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448"/>
      <c r="Z411" s="2"/>
      <c r="AA411" s="2"/>
      <c r="AB411" s="2"/>
      <c r="AC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448"/>
      <c r="Z412" s="2"/>
      <c r="AA412" s="2"/>
      <c r="AB412" s="2"/>
      <c r="AC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448"/>
      <c r="Z413" s="2"/>
      <c r="AA413" s="2"/>
      <c r="AB413" s="2"/>
      <c r="AC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448"/>
      <c r="Z414" s="2"/>
      <c r="AA414" s="2"/>
      <c r="AB414" s="2"/>
      <c r="AC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448"/>
      <c r="Z415" s="2"/>
      <c r="AA415" s="2"/>
      <c r="AB415" s="2"/>
      <c r="AC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448"/>
      <c r="Z416" s="2"/>
      <c r="AA416" s="2"/>
      <c r="AB416" s="2"/>
      <c r="AC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448"/>
      <c r="Z417" s="2"/>
      <c r="AA417" s="2"/>
      <c r="AB417" s="2"/>
      <c r="AC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448"/>
      <c r="Z418" s="2"/>
      <c r="AA418" s="2"/>
      <c r="AB418" s="2"/>
      <c r="AC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448"/>
      <c r="Z419" s="2"/>
      <c r="AA419" s="2"/>
      <c r="AB419" s="2"/>
      <c r="AC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448"/>
      <c r="Z420" s="2"/>
      <c r="AA420" s="2"/>
      <c r="AB420" s="2"/>
      <c r="AC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448"/>
      <c r="Z421" s="2"/>
      <c r="AA421" s="2"/>
      <c r="AB421" s="2"/>
      <c r="AC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448"/>
      <c r="Z422" s="2"/>
      <c r="AA422" s="2"/>
      <c r="AB422" s="2"/>
      <c r="AC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448"/>
      <c r="Z423" s="2"/>
      <c r="AA423" s="2"/>
      <c r="AB423" s="2"/>
      <c r="AC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448"/>
      <c r="Z424" s="2"/>
      <c r="AA424" s="2"/>
      <c r="AB424" s="2"/>
      <c r="AC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448"/>
      <c r="Z425" s="2"/>
      <c r="AA425" s="2"/>
      <c r="AB425" s="2"/>
      <c r="AC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448"/>
      <c r="Z426" s="2"/>
      <c r="AA426" s="2"/>
      <c r="AB426" s="2"/>
      <c r="AC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448"/>
      <c r="Z427" s="2"/>
      <c r="AA427" s="2"/>
      <c r="AB427" s="2"/>
      <c r="AC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448"/>
      <c r="Z428" s="2"/>
      <c r="AA428" s="2"/>
      <c r="AB428" s="2"/>
      <c r="AC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448"/>
      <c r="Z429" s="2"/>
      <c r="AA429" s="2"/>
      <c r="AB429" s="2"/>
      <c r="AC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448"/>
      <c r="Z430" s="2"/>
      <c r="AA430" s="2"/>
      <c r="AB430" s="2"/>
      <c r="AC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448"/>
      <c r="Z431" s="2"/>
      <c r="AA431" s="2"/>
      <c r="AB431" s="2"/>
      <c r="AC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448"/>
      <c r="Z432" s="2"/>
      <c r="AA432" s="2"/>
      <c r="AB432" s="2"/>
      <c r="AC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448"/>
      <c r="Z433" s="2"/>
      <c r="AA433" s="2"/>
      <c r="AB433" s="2"/>
      <c r="AC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448"/>
      <c r="Z434" s="2"/>
      <c r="AA434" s="2"/>
      <c r="AB434" s="2"/>
      <c r="AC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448"/>
      <c r="Z435" s="2"/>
      <c r="AA435" s="2"/>
      <c r="AB435" s="2"/>
      <c r="AC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448"/>
      <c r="Z436" s="2"/>
      <c r="AA436" s="2"/>
      <c r="AB436" s="2"/>
      <c r="AC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448"/>
      <c r="Z437" s="2"/>
      <c r="AA437" s="2"/>
      <c r="AB437" s="2"/>
      <c r="AC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448"/>
      <c r="Z438" s="2"/>
      <c r="AA438" s="2"/>
      <c r="AB438" s="2"/>
      <c r="AC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448"/>
      <c r="Z439" s="2"/>
      <c r="AA439" s="2"/>
      <c r="AB439" s="2"/>
      <c r="AC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448"/>
      <c r="Z440" s="2"/>
      <c r="AA440" s="2"/>
      <c r="AB440" s="2"/>
      <c r="AC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448"/>
      <c r="Z441" s="2"/>
      <c r="AA441" s="2"/>
      <c r="AB441" s="2"/>
      <c r="AC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448"/>
      <c r="Z442" s="2"/>
      <c r="AA442" s="2"/>
      <c r="AB442" s="2"/>
      <c r="AC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448"/>
      <c r="Z443" s="2"/>
      <c r="AA443" s="2"/>
      <c r="AB443" s="2"/>
      <c r="AC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448"/>
      <c r="Z444" s="2"/>
      <c r="AA444" s="2"/>
      <c r="AB444" s="2"/>
      <c r="AC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448"/>
      <c r="Z445" s="2"/>
      <c r="AA445" s="2"/>
      <c r="AB445" s="2"/>
      <c r="AC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448"/>
      <c r="Z446" s="2"/>
      <c r="AA446" s="2"/>
      <c r="AB446" s="2"/>
      <c r="AC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448"/>
      <c r="Z447" s="2"/>
      <c r="AA447" s="2"/>
      <c r="AB447" s="2"/>
      <c r="AC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448"/>
      <c r="Z448" s="2"/>
      <c r="AA448" s="2"/>
      <c r="AB448" s="2"/>
      <c r="AC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448"/>
      <c r="Z449" s="2"/>
      <c r="AA449" s="2"/>
      <c r="AB449" s="2"/>
      <c r="AC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448"/>
      <c r="Z450" s="2"/>
      <c r="AA450" s="2"/>
      <c r="AB450" s="2"/>
      <c r="AC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448"/>
      <c r="Z451" s="2"/>
      <c r="AA451" s="2"/>
      <c r="AB451" s="2"/>
      <c r="AC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448"/>
      <c r="Z452" s="2"/>
      <c r="AA452" s="2"/>
      <c r="AB452" s="2"/>
      <c r="AC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448"/>
      <c r="Z453" s="2"/>
      <c r="AA453" s="2"/>
      <c r="AB453" s="2"/>
      <c r="AC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448"/>
      <c r="Z454" s="2"/>
      <c r="AA454" s="2"/>
      <c r="AB454" s="2"/>
      <c r="AC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448"/>
      <c r="Z455" s="2"/>
      <c r="AA455" s="2"/>
      <c r="AB455" s="2"/>
      <c r="AC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448"/>
      <c r="Z456" s="2"/>
      <c r="AA456" s="2"/>
      <c r="AB456" s="2"/>
      <c r="AC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448"/>
      <c r="Z457" s="2"/>
      <c r="AA457" s="2"/>
      <c r="AB457" s="2"/>
      <c r="AC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448"/>
      <c r="Z458" s="2"/>
      <c r="AA458" s="2"/>
      <c r="AB458" s="2"/>
      <c r="AC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448"/>
      <c r="Z459" s="2"/>
      <c r="AA459" s="2"/>
      <c r="AB459" s="2"/>
      <c r="AC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448"/>
      <c r="Z460" s="2"/>
      <c r="AA460" s="2"/>
      <c r="AB460" s="2"/>
      <c r="AC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448"/>
      <c r="Z461" s="2"/>
      <c r="AA461" s="2"/>
      <c r="AB461" s="2"/>
      <c r="AC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448"/>
      <c r="Z462" s="2"/>
      <c r="AA462" s="2"/>
      <c r="AB462" s="2"/>
      <c r="AC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448"/>
      <c r="Z463" s="2"/>
      <c r="AA463" s="2"/>
      <c r="AB463" s="2"/>
      <c r="AC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448"/>
      <c r="Z464" s="2"/>
      <c r="AA464" s="2"/>
      <c r="AB464" s="2"/>
      <c r="AC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448"/>
      <c r="Z465" s="2"/>
      <c r="AA465" s="2"/>
      <c r="AB465" s="2"/>
      <c r="AC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448"/>
      <c r="Z466" s="2"/>
      <c r="AA466" s="2"/>
      <c r="AB466" s="2"/>
      <c r="AC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448"/>
      <c r="Z467" s="2"/>
      <c r="AA467" s="2"/>
      <c r="AB467" s="2"/>
      <c r="AC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448"/>
      <c r="Z468" s="2"/>
      <c r="AA468" s="2"/>
      <c r="AB468" s="2"/>
      <c r="AC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448"/>
      <c r="Z469" s="2"/>
      <c r="AA469" s="2"/>
      <c r="AB469" s="2"/>
      <c r="AC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448"/>
      <c r="Z470" s="2"/>
      <c r="AA470" s="2"/>
      <c r="AB470" s="2"/>
      <c r="AC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448"/>
      <c r="Z471" s="2"/>
      <c r="AA471" s="2"/>
      <c r="AB471" s="2"/>
      <c r="AC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448"/>
      <c r="Z472" s="2"/>
      <c r="AA472" s="2"/>
      <c r="AB472" s="2"/>
      <c r="AC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448"/>
      <c r="Z473" s="2"/>
      <c r="AA473" s="2"/>
      <c r="AB473" s="2"/>
      <c r="AC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448"/>
      <c r="Z474" s="2"/>
      <c r="AA474" s="2"/>
      <c r="AB474" s="2"/>
      <c r="AC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448"/>
      <c r="Z475" s="2"/>
      <c r="AA475" s="2"/>
      <c r="AB475" s="2"/>
      <c r="AC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448"/>
      <c r="Z476" s="2"/>
      <c r="AA476" s="2"/>
      <c r="AB476" s="2"/>
      <c r="AC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448"/>
      <c r="Z477" s="2"/>
      <c r="AA477" s="2"/>
      <c r="AB477" s="2"/>
      <c r="AC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448"/>
      <c r="Z478" s="2"/>
      <c r="AA478" s="2"/>
      <c r="AB478" s="2"/>
      <c r="AC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448"/>
      <c r="Z479" s="2"/>
      <c r="AA479" s="2"/>
      <c r="AB479" s="2"/>
      <c r="AC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448"/>
      <c r="Z480" s="2"/>
      <c r="AA480" s="2"/>
      <c r="AB480" s="2"/>
      <c r="AC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448"/>
      <c r="Z481" s="2"/>
      <c r="AA481" s="2"/>
      <c r="AB481" s="2"/>
      <c r="AC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448"/>
      <c r="Z482" s="2"/>
      <c r="AA482" s="2"/>
      <c r="AB482" s="2"/>
      <c r="AC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448"/>
      <c r="Z483" s="2"/>
      <c r="AA483" s="2"/>
      <c r="AB483" s="2"/>
      <c r="AC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448"/>
      <c r="Z484" s="2"/>
      <c r="AA484" s="2"/>
      <c r="AB484" s="2"/>
      <c r="AC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448"/>
      <c r="Z485" s="2"/>
      <c r="AA485" s="2"/>
      <c r="AB485" s="2"/>
      <c r="AC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448"/>
      <c r="Z486" s="2"/>
      <c r="AA486" s="2"/>
      <c r="AB486" s="2"/>
      <c r="AC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448"/>
      <c r="Z487" s="2"/>
      <c r="AA487" s="2"/>
      <c r="AB487" s="2"/>
      <c r="AC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448"/>
      <c r="Z488" s="2"/>
      <c r="AA488" s="2"/>
      <c r="AB488" s="2"/>
      <c r="AC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448"/>
      <c r="Z489" s="2"/>
      <c r="AA489" s="2"/>
      <c r="AB489" s="2"/>
      <c r="AC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448"/>
      <c r="Z490" s="2"/>
      <c r="AA490" s="2"/>
      <c r="AB490" s="2"/>
      <c r="AC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448"/>
      <c r="Z491" s="2"/>
      <c r="AA491" s="2"/>
      <c r="AB491" s="2"/>
      <c r="AC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448"/>
      <c r="Z492" s="2"/>
      <c r="AA492" s="2"/>
      <c r="AB492" s="2"/>
      <c r="AC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448"/>
      <c r="Z493" s="2"/>
      <c r="AA493" s="2"/>
      <c r="AB493" s="2"/>
      <c r="AC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448"/>
      <c r="Z494" s="2"/>
      <c r="AA494" s="2"/>
      <c r="AB494" s="2"/>
      <c r="AC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448"/>
      <c r="Z495" s="2"/>
      <c r="AA495" s="2"/>
      <c r="AB495" s="2"/>
      <c r="AC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448"/>
      <c r="Z496" s="2"/>
      <c r="AA496" s="2"/>
      <c r="AB496" s="2"/>
      <c r="AC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448"/>
      <c r="Z497" s="2"/>
      <c r="AA497" s="2"/>
      <c r="AB497" s="2"/>
      <c r="AC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448"/>
      <c r="Z498" s="2"/>
      <c r="AA498" s="2"/>
      <c r="AB498" s="2"/>
      <c r="AC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448"/>
      <c r="Z499" s="2"/>
      <c r="AA499" s="2"/>
      <c r="AB499" s="2"/>
      <c r="AC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448"/>
      <c r="Z500" s="2"/>
      <c r="AA500" s="2"/>
      <c r="AB500" s="2"/>
      <c r="AC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448"/>
      <c r="Z501" s="2"/>
      <c r="AA501" s="2"/>
      <c r="AB501" s="2"/>
      <c r="AC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448"/>
      <c r="Z502" s="2"/>
      <c r="AA502" s="2"/>
      <c r="AB502" s="2"/>
      <c r="AC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448"/>
      <c r="Z503" s="2"/>
      <c r="AA503" s="2"/>
      <c r="AB503" s="2"/>
      <c r="AC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448"/>
      <c r="Z504" s="2"/>
      <c r="AA504" s="2"/>
      <c r="AB504" s="2"/>
      <c r="AC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448"/>
      <c r="Z505" s="2"/>
      <c r="AA505" s="2"/>
      <c r="AB505" s="2"/>
      <c r="AC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448"/>
      <c r="Z506" s="2"/>
      <c r="AA506" s="2"/>
      <c r="AB506" s="2"/>
      <c r="AC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448"/>
      <c r="Z507" s="2"/>
      <c r="AA507" s="2"/>
      <c r="AB507" s="2"/>
      <c r="AC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448"/>
      <c r="Z508" s="2"/>
      <c r="AA508" s="2"/>
      <c r="AB508" s="2"/>
      <c r="AC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448"/>
      <c r="Z509" s="2"/>
      <c r="AA509" s="2"/>
      <c r="AB509" s="2"/>
      <c r="AC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448"/>
      <c r="Z510" s="2"/>
      <c r="AA510" s="2"/>
      <c r="AB510" s="2"/>
      <c r="AC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448"/>
      <c r="Z511" s="2"/>
      <c r="AA511" s="2"/>
      <c r="AB511" s="2"/>
      <c r="AC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448"/>
      <c r="Z512" s="2"/>
      <c r="AA512" s="2"/>
      <c r="AB512" s="2"/>
      <c r="AC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448"/>
      <c r="Z513" s="2"/>
      <c r="AA513" s="2"/>
      <c r="AB513" s="2"/>
      <c r="AC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448"/>
      <c r="Z514" s="2"/>
      <c r="AA514" s="2"/>
      <c r="AB514" s="2"/>
      <c r="AC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448"/>
      <c r="Z515" s="2"/>
      <c r="AA515" s="2"/>
      <c r="AB515" s="2"/>
      <c r="AC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448"/>
      <c r="Z516" s="2"/>
      <c r="AA516" s="2"/>
      <c r="AB516" s="2"/>
      <c r="AC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448"/>
      <c r="Z517" s="2"/>
      <c r="AA517" s="2"/>
      <c r="AB517" s="2"/>
      <c r="AC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448"/>
      <c r="Z518" s="2"/>
      <c r="AA518" s="2"/>
      <c r="AB518" s="2"/>
      <c r="AC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448"/>
      <c r="Z519" s="2"/>
      <c r="AA519" s="2"/>
      <c r="AB519" s="2"/>
      <c r="AC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448"/>
      <c r="Z520" s="2"/>
      <c r="AA520" s="2"/>
      <c r="AB520" s="2"/>
      <c r="AC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448"/>
      <c r="Z521" s="2"/>
      <c r="AA521" s="2"/>
      <c r="AB521" s="2"/>
      <c r="AC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448"/>
      <c r="Z522" s="2"/>
      <c r="AA522" s="2"/>
      <c r="AB522" s="2"/>
      <c r="AC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448"/>
      <c r="Z523" s="2"/>
      <c r="AA523" s="2"/>
      <c r="AB523" s="2"/>
      <c r="AC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448"/>
      <c r="Z524" s="2"/>
      <c r="AA524" s="2"/>
      <c r="AB524" s="2"/>
      <c r="AC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448"/>
      <c r="Z525" s="2"/>
      <c r="AA525" s="2"/>
      <c r="AB525" s="2"/>
      <c r="AC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448"/>
      <c r="Z526" s="2"/>
      <c r="AA526" s="2"/>
      <c r="AB526" s="2"/>
      <c r="AC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448"/>
      <c r="Z527" s="2"/>
      <c r="AA527" s="2"/>
      <c r="AB527" s="2"/>
      <c r="AC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448"/>
      <c r="Z528" s="2"/>
      <c r="AA528" s="2"/>
      <c r="AB528" s="2"/>
      <c r="AC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448"/>
      <c r="Z529" s="2"/>
      <c r="AA529" s="2"/>
      <c r="AB529" s="2"/>
      <c r="AC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448"/>
      <c r="Z530" s="2"/>
      <c r="AA530" s="2"/>
      <c r="AB530" s="2"/>
      <c r="AC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448"/>
      <c r="Z531" s="2"/>
      <c r="AA531" s="2"/>
      <c r="AB531" s="2"/>
      <c r="AC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448"/>
      <c r="Z532" s="2"/>
      <c r="AA532" s="2"/>
      <c r="AB532" s="2"/>
      <c r="AC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448"/>
      <c r="Z533" s="2"/>
      <c r="AA533" s="2"/>
      <c r="AB533" s="2"/>
      <c r="AC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448"/>
      <c r="Z534" s="2"/>
      <c r="AA534" s="2"/>
      <c r="AB534" s="2"/>
      <c r="AC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448"/>
      <c r="Z535" s="2"/>
      <c r="AA535" s="2"/>
      <c r="AB535" s="2"/>
      <c r="AC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448"/>
      <c r="Z536" s="2"/>
      <c r="AA536" s="2"/>
      <c r="AB536" s="2"/>
      <c r="AC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448"/>
      <c r="Z537" s="2"/>
      <c r="AA537" s="2"/>
      <c r="AB537" s="2"/>
      <c r="AC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448"/>
      <c r="Z538" s="2"/>
      <c r="AA538" s="2"/>
      <c r="AB538" s="2"/>
      <c r="AC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448"/>
      <c r="Z539" s="2"/>
      <c r="AA539" s="2"/>
      <c r="AB539" s="2"/>
      <c r="AC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448"/>
      <c r="Z540" s="2"/>
      <c r="AA540" s="2"/>
      <c r="AB540" s="2"/>
      <c r="AC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448"/>
      <c r="Z541" s="2"/>
      <c r="AA541" s="2"/>
      <c r="AB541" s="2"/>
      <c r="AC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448"/>
      <c r="Z542" s="2"/>
      <c r="AA542" s="2"/>
      <c r="AB542" s="2"/>
      <c r="AC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448"/>
      <c r="Z543" s="2"/>
      <c r="AA543" s="2"/>
      <c r="AB543" s="2"/>
      <c r="AC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448"/>
      <c r="Z544" s="2"/>
      <c r="AA544" s="2"/>
      <c r="AB544" s="2"/>
      <c r="AC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448"/>
      <c r="Z545" s="2"/>
      <c r="AA545" s="2"/>
      <c r="AB545" s="2"/>
      <c r="AC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448"/>
      <c r="Z546" s="2"/>
      <c r="AA546" s="2"/>
      <c r="AB546" s="2"/>
      <c r="AC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448"/>
      <c r="Z547" s="2"/>
      <c r="AA547" s="2"/>
      <c r="AB547" s="2"/>
      <c r="AC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448"/>
      <c r="Z548" s="2"/>
      <c r="AA548" s="2"/>
      <c r="AB548" s="2"/>
      <c r="AC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448"/>
      <c r="Z549" s="2"/>
      <c r="AA549" s="2"/>
      <c r="AB549" s="2"/>
      <c r="AC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448"/>
      <c r="Z550" s="2"/>
      <c r="AA550" s="2"/>
      <c r="AB550" s="2"/>
      <c r="AC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448"/>
      <c r="Z551" s="2"/>
      <c r="AA551" s="2"/>
      <c r="AB551" s="2"/>
      <c r="AC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448"/>
      <c r="Z552" s="2"/>
      <c r="AA552" s="2"/>
      <c r="AB552" s="2"/>
      <c r="AC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448"/>
      <c r="Z553" s="2"/>
      <c r="AA553" s="2"/>
      <c r="AB553" s="2"/>
      <c r="AC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448"/>
      <c r="Z554" s="2"/>
      <c r="AA554" s="2"/>
      <c r="AB554" s="2"/>
      <c r="AC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448"/>
      <c r="Z555" s="2"/>
      <c r="AA555" s="2"/>
      <c r="AB555" s="2"/>
      <c r="AC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448"/>
      <c r="Z556" s="2"/>
      <c r="AA556" s="2"/>
      <c r="AB556" s="2"/>
      <c r="AC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448"/>
      <c r="Z557" s="2"/>
      <c r="AA557" s="2"/>
      <c r="AB557" s="2"/>
      <c r="AC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448"/>
      <c r="Z558" s="2"/>
      <c r="AA558" s="2"/>
      <c r="AB558" s="2"/>
      <c r="AC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448"/>
      <c r="Z559" s="2"/>
      <c r="AA559" s="2"/>
      <c r="AB559" s="2"/>
      <c r="AC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448"/>
      <c r="Z560" s="2"/>
      <c r="AA560" s="2"/>
      <c r="AB560" s="2"/>
      <c r="AC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448"/>
      <c r="Z561" s="2"/>
      <c r="AA561" s="2"/>
      <c r="AB561" s="2"/>
      <c r="AC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448"/>
      <c r="Z562" s="2"/>
      <c r="AA562" s="2"/>
      <c r="AB562" s="2"/>
      <c r="AC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448"/>
      <c r="Z563" s="2"/>
      <c r="AA563" s="2"/>
      <c r="AB563" s="2"/>
      <c r="AC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448"/>
      <c r="Z564" s="2"/>
      <c r="AA564" s="2"/>
      <c r="AB564" s="2"/>
      <c r="AC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448"/>
      <c r="Z565" s="2"/>
      <c r="AA565" s="2"/>
      <c r="AB565" s="2"/>
      <c r="AC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448"/>
      <c r="Z566" s="2"/>
      <c r="AA566" s="2"/>
      <c r="AB566" s="2"/>
      <c r="AC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448"/>
      <c r="Z567" s="2"/>
      <c r="AA567" s="2"/>
      <c r="AB567" s="2"/>
      <c r="AC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448"/>
      <c r="Z568" s="2"/>
      <c r="AA568" s="2"/>
      <c r="AB568" s="2"/>
      <c r="AC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448"/>
      <c r="Z569" s="2"/>
      <c r="AA569" s="2"/>
      <c r="AB569" s="2"/>
      <c r="AC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448"/>
      <c r="Z570" s="2"/>
      <c r="AA570" s="2"/>
      <c r="AB570" s="2"/>
      <c r="AC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448"/>
      <c r="Z571" s="2"/>
      <c r="AA571" s="2"/>
      <c r="AB571" s="2"/>
      <c r="AC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448"/>
      <c r="Z572" s="2"/>
      <c r="AA572" s="2"/>
      <c r="AB572" s="2"/>
      <c r="AC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448"/>
      <c r="Z573" s="2"/>
      <c r="AA573" s="2"/>
      <c r="AB573" s="2"/>
      <c r="AC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448"/>
      <c r="Z574" s="2"/>
      <c r="AA574" s="2"/>
      <c r="AB574" s="2"/>
      <c r="AC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448"/>
      <c r="Z575" s="2"/>
      <c r="AA575" s="2"/>
      <c r="AB575" s="2"/>
      <c r="AC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448"/>
      <c r="Z576" s="2"/>
      <c r="AA576" s="2"/>
      <c r="AB576" s="2"/>
      <c r="AC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448"/>
      <c r="Z577" s="2"/>
      <c r="AA577" s="2"/>
      <c r="AB577" s="2"/>
      <c r="AC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448"/>
      <c r="Z578" s="2"/>
      <c r="AA578" s="2"/>
      <c r="AB578" s="2"/>
      <c r="AC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448"/>
      <c r="Z579" s="2"/>
      <c r="AA579" s="2"/>
      <c r="AB579" s="2"/>
      <c r="AC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448"/>
      <c r="Z580" s="2"/>
      <c r="AA580" s="2"/>
      <c r="AB580" s="2"/>
      <c r="AC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448"/>
      <c r="Z581" s="2"/>
      <c r="AA581" s="2"/>
      <c r="AB581" s="2"/>
      <c r="AC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448"/>
      <c r="Z582" s="2"/>
      <c r="AA582" s="2"/>
      <c r="AB582" s="2"/>
      <c r="AC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448"/>
      <c r="Z583" s="2"/>
      <c r="AA583" s="2"/>
      <c r="AB583" s="2"/>
      <c r="AC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448"/>
      <c r="Z584" s="2"/>
      <c r="AA584" s="2"/>
      <c r="AB584" s="2"/>
      <c r="AC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448"/>
      <c r="Z585" s="2"/>
      <c r="AA585" s="2"/>
      <c r="AB585" s="2"/>
      <c r="AC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448"/>
      <c r="Z586" s="2"/>
      <c r="AA586" s="2"/>
      <c r="AB586" s="2"/>
      <c r="AC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448"/>
      <c r="Z587" s="2"/>
      <c r="AA587" s="2"/>
      <c r="AB587" s="2"/>
      <c r="AC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448"/>
      <c r="Z588" s="2"/>
      <c r="AA588" s="2"/>
      <c r="AB588" s="2"/>
      <c r="AC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448"/>
      <c r="Z589" s="2"/>
      <c r="AA589" s="2"/>
      <c r="AB589" s="2"/>
      <c r="AC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448"/>
      <c r="Z590" s="2"/>
      <c r="AA590" s="2"/>
      <c r="AB590" s="2"/>
      <c r="AC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448"/>
      <c r="Z591" s="2"/>
      <c r="AA591" s="2"/>
      <c r="AB591" s="2"/>
      <c r="AC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448"/>
      <c r="Z592" s="2"/>
      <c r="AA592" s="2"/>
      <c r="AB592" s="2"/>
      <c r="AC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448"/>
      <c r="Z593" s="2"/>
      <c r="AA593" s="2"/>
      <c r="AB593" s="2"/>
      <c r="AC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448"/>
      <c r="Z594" s="2"/>
      <c r="AA594" s="2"/>
      <c r="AB594" s="2"/>
      <c r="AC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448"/>
      <c r="Z595" s="2"/>
      <c r="AA595" s="2"/>
      <c r="AB595" s="2"/>
      <c r="AC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448"/>
      <c r="Z596" s="2"/>
      <c r="AA596" s="2"/>
      <c r="AB596" s="2"/>
      <c r="AC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448"/>
      <c r="Z597" s="2"/>
      <c r="AA597" s="2"/>
      <c r="AB597" s="2"/>
      <c r="AC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448"/>
      <c r="Z598" s="2"/>
      <c r="AA598" s="2"/>
      <c r="AB598" s="2"/>
      <c r="AC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448"/>
      <c r="Z599" s="2"/>
      <c r="AA599" s="2"/>
      <c r="AB599" s="2"/>
      <c r="AC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448"/>
      <c r="Z600" s="2"/>
      <c r="AA600" s="2"/>
      <c r="AB600" s="2"/>
      <c r="AC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448"/>
      <c r="Z601" s="2"/>
      <c r="AA601" s="2"/>
      <c r="AB601" s="2"/>
      <c r="AC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448"/>
      <c r="Z602" s="2"/>
      <c r="AA602" s="2"/>
      <c r="AB602" s="2"/>
      <c r="AC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448"/>
      <c r="Z603" s="2"/>
      <c r="AA603" s="2"/>
      <c r="AB603" s="2"/>
      <c r="AC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448"/>
      <c r="Z604" s="2"/>
      <c r="AA604" s="2"/>
      <c r="AB604" s="2"/>
      <c r="AC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448"/>
      <c r="Z605" s="2"/>
      <c r="AA605" s="2"/>
      <c r="AB605" s="2"/>
      <c r="AC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448"/>
      <c r="Z606" s="2"/>
      <c r="AA606" s="2"/>
      <c r="AB606" s="2"/>
      <c r="AC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448"/>
      <c r="Z607" s="2"/>
      <c r="AA607" s="2"/>
      <c r="AB607" s="2"/>
      <c r="AC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448"/>
      <c r="Z608" s="2"/>
      <c r="AA608" s="2"/>
      <c r="AB608" s="2"/>
      <c r="AC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448"/>
      <c r="Z609" s="2"/>
      <c r="AA609" s="2"/>
      <c r="AB609" s="2"/>
      <c r="AC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448"/>
      <c r="Z610" s="2"/>
      <c r="AA610" s="2"/>
      <c r="AB610" s="2"/>
      <c r="AC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448"/>
      <c r="Z611" s="2"/>
      <c r="AA611" s="2"/>
      <c r="AB611" s="2"/>
      <c r="AC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448"/>
      <c r="Z612" s="2"/>
      <c r="AA612" s="2"/>
      <c r="AB612" s="2"/>
      <c r="AC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448"/>
      <c r="Z613" s="2"/>
      <c r="AA613" s="2"/>
      <c r="AB613" s="2"/>
      <c r="AC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448"/>
      <c r="Z614" s="2"/>
      <c r="AA614" s="2"/>
      <c r="AB614" s="2"/>
      <c r="AC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448"/>
      <c r="Z615" s="2"/>
      <c r="AA615" s="2"/>
      <c r="AB615" s="2"/>
      <c r="AC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448"/>
      <c r="Z616" s="2"/>
      <c r="AA616" s="2"/>
      <c r="AB616" s="2"/>
      <c r="AC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448"/>
      <c r="Z617" s="2"/>
      <c r="AA617" s="2"/>
      <c r="AB617" s="2"/>
      <c r="AC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448"/>
      <c r="Z618" s="2"/>
      <c r="AA618" s="2"/>
      <c r="AB618" s="2"/>
      <c r="AC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448"/>
      <c r="Z619" s="2"/>
      <c r="AA619" s="2"/>
      <c r="AB619" s="2"/>
      <c r="AC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448"/>
      <c r="Z620" s="2"/>
      <c r="AA620" s="2"/>
      <c r="AB620" s="2"/>
      <c r="AC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448"/>
      <c r="Z621" s="2"/>
      <c r="AA621" s="2"/>
      <c r="AB621" s="2"/>
      <c r="AC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448"/>
      <c r="Z622" s="2"/>
      <c r="AA622" s="2"/>
      <c r="AB622" s="2"/>
      <c r="AC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448"/>
      <c r="Z623" s="2"/>
      <c r="AA623" s="2"/>
      <c r="AB623" s="2"/>
      <c r="AC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448"/>
      <c r="Z624" s="2"/>
      <c r="AA624" s="2"/>
      <c r="AB624" s="2"/>
      <c r="AC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448"/>
      <c r="Z625" s="2"/>
      <c r="AA625" s="2"/>
      <c r="AB625" s="2"/>
      <c r="AC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448"/>
      <c r="Z626" s="2"/>
      <c r="AA626" s="2"/>
      <c r="AB626" s="2"/>
      <c r="AC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448"/>
      <c r="Z627" s="2"/>
      <c r="AA627" s="2"/>
      <c r="AB627" s="2"/>
      <c r="AC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448"/>
      <c r="Z628" s="2"/>
      <c r="AA628" s="2"/>
      <c r="AB628" s="2"/>
      <c r="AC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448"/>
      <c r="Z629" s="2"/>
      <c r="AA629" s="2"/>
      <c r="AB629" s="2"/>
      <c r="AC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448"/>
      <c r="Z630" s="2"/>
      <c r="AA630" s="2"/>
      <c r="AB630" s="2"/>
      <c r="AC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448"/>
      <c r="Z631" s="2"/>
      <c r="AA631" s="2"/>
      <c r="AB631" s="2"/>
      <c r="AC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448"/>
      <c r="Z632" s="2"/>
      <c r="AA632" s="2"/>
      <c r="AB632" s="2"/>
      <c r="AC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448"/>
      <c r="Z633" s="2"/>
      <c r="AA633" s="2"/>
      <c r="AB633" s="2"/>
      <c r="AC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448"/>
      <c r="Z634" s="2"/>
      <c r="AA634" s="2"/>
      <c r="AB634" s="2"/>
      <c r="AC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448"/>
      <c r="Z635" s="2"/>
      <c r="AA635" s="2"/>
      <c r="AB635" s="2"/>
      <c r="AC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448"/>
      <c r="Z636" s="2"/>
      <c r="AA636" s="2"/>
      <c r="AB636" s="2"/>
      <c r="AC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448"/>
      <c r="Z637" s="2"/>
      <c r="AA637" s="2"/>
      <c r="AB637" s="2"/>
      <c r="AC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448"/>
      <c r="Z638" s="2"/>
      <c r="AA638" s="2"/>
      <c r="AB638" s="2"/>
      <c r="AC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448"/>
      <c r="Z639" s="2"/>
      <c r="AA639" s="2"/>
      <c r="AB639" s="2"/>
      <c r="AC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448"/>
      <c r="Z640" s="2"/>
      <c r="AA640" s="2"/>
      <c r="AB640" s="2"/>
      <c r="AC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448"/>
      <c r="Z641" s="2"/>
      <c r="AA641" s="2"/>
      <c r="AB641" s="2"/>
      <c r="AC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448"/>
      <c r="Z642" s="2"/>
      <c r="AA642" s="2"/>
      <c r="AB642" s="2"/>
      <c r="AC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448"/>
      <c r="Z643" s="2"/>
      <c r="AA643" s="2"/>
      <c r="AB643" s="2"/>
      <c r="AC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448"/>
      <c r="Z644" s="2"/>
      <c r="AA644" s="2"/>
      <c r="AB644" s="2"/>
      <c r="AC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448"/>
      <c r="Z645" s="2"/>
      <c r="AA645" s="2"/>
      <c r="AB645" s="2"/>
      <c r="AC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448"/>
      <c r="Z646" s="2"/>
      <c r="AA646" s="2"/>
      <c r="AB646" s="2"/>
      <c r="AC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448"/>
      <c r="Z647" s="2"/>
      <c r="AA647" s="2"/>
      <c r="AB647" s="2"/>
      <c r="AC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448"/>
      <c r="Z648" s="2"/>
      <c r="AA648" s="2"/>
      <c r="AB648" s="2"/>
      <c r="AC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448"/>
      <c r="Z649" s="2"/>
      <c r="AA649" s="2"/>
      <c r="AB649" s="2"/>
      <c r="AC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448"/>
      <c r="Z650" s="2"/>
      <c r="AA650" s="2"/>
      <c r="AB650" s="2"/>
      <c r="AC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448"/>
      <c r="Z651" s="2"/>
      <c r="AA651" s="2"/>
      <c r="AB651" s="2"/>
      <c r="AC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448"/>
      <c r="Z652" s="2"/>
      <c r="AA652" s="2"/>
      <c r="AB652" s="2"/>
      <c r="AC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448"/>
      <c r="Z653" s="2"/>
      <c r="AA653" s="2"/>
      <c r="AB653" s="2"/>
      <c r="AC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448"/>
      <c r="Z654" s="2"/>
      <c r="AA654" s="2"/>
      <c r="AB654" s="2"/>
      <c r="AC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448"/>
      <c r="Z655" s="2"/>
      <c r="AA655" s="2"/>
      <c r="AB655" s="2"/>
      <c r="AC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448"/>
      <c r="Z656" s="2"/>
      <c r="AA656" s="2"/>
      <c r="AB656" s="2"/>
      <c r="AC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448"/>
      <c r="Z657" s="2"/>
      <c r="AA657" s="2"/>
      <c r="AB657" s="2"/>
      <c r="AC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448"/>
      <c r="Z658" s="2"/>
      <c r="AA658" s="2"/>
      <c r="AB658" s="2"/>
      <c r="AC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448"/>
      <c r="Z659" s="2"/>
      <c r="AA659" s="2"/>
      <c r="AB659" s="2"/>
      <c r="AC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448"/>
      <c r="Z660" s="2"/>
      <c r="AA660" s="2"/>
      <c r="AB660" s="2"/>
      <c r="AC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448"/>
      <c r="Z661" s="2"/>
      <c r="AA661" s="2"/>
      <c r="AB661" s="2"/>
      <c r="AC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448"/>
      <c r="Z662" s="2"/>
      <c r="AA662" s="2"/>
      <c r="AB662" s="2"/>
      <c r="AC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448"/>
      <c r="Z663" s="2"/>
      <c r="AA663" s="2"/>
      <c r="AB663" s="2"/>
      <c r="AC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448"/>
      <c r="Z664" s="2"/>
      <c r="AA664" s="2"/>
      <c r="AB664" s="2"/>
      <c r="AC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448"/>
      <c r="Z665" s="2"/>
      <c r="AA665" s="2"/>
      <c r="AB665" s="2"/>
      <c r="AC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448"/>
      <c r="Z666" s="2"/>
      <c r="AA666" s="2"/>
      <c r="AB666" s="2"/>
      <c r="AC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448"/>
      <c r="Z667" s="2"/>
      <c r="AA667" s="2"/>
      <c r="AB667" s="2"/>
      <c r="AC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448"/>
      <c r="Z668" s="2"/>
      <c r="AA668" s="2"/>
      <c r="AB668" s="2"/>
      <c r="AC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448"/>
      <c r="Z669" s="2"/>
      <c r="AA669" s="2"/>
      <c r="AB669" s="2"/>
      <c r="AC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448"/>
      <c r="Z670" s="2"/>
      <c r="AA670" s="2"/>
      <c r="AB670" s="2"/>
      <c r="AC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448"/>
      <c r="Z671" s="2"/>
      <c r="AA671" s="2"/>
      <c r="AB671" s="2"/>
      <c r="AC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448"/>
      <c r="Z672" s="2"/>
      <c r="AA672" s="2"/>
      <c r="AB672" s="2"/>
      <c r="AC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448"/>
      <c r="Z673" s="2"/>
      <c r="AA673" s="2"/>
      <c r="AB673" s="2"/>
      <c r="AC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448"/>
      <c r="Z674" s="2"/>
      <c r="AA674" s="2"/>
      <c r="AB674" s="2"/>
      <c r="AC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448"/>
      <c r="Z675" s="2"/>
      <c r="AA675" s="2"/>
      <c r="AB675" s="2"/>
      <c r="AC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448"/>
      <c r="Z676" s="2"/>
      <c r="AA676" s="2"/>
      <c r="AB676" s="2"/>
      <c r="AC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448"/>
      <c r="Z677" s="2"/>
      <c r="AA677" s="2"/>
      <c r="AB677" s="2"/>
      <c r="AC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448"/>
      <c r="Z678" s="2"/>
      <c r="AA678" s="2"/>
      <c r="AB678" s="2"/>
      <c r="AC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448"/>
      <c r="Z679" s="2"/>
      <c r="AA679" s="2"/>
      <c r="AB679" s="2"/>
      <c r="AC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448"/>
      <c r="Z680" s="2"/>
      <c r="AA680" s="2"/>
      <c r="AB680" s="2"/>
      <c r="AC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448"/>
      <c r="Z681" s="2"/>
      <c r="AA681" s="2"/>
      <c r="AB681" s="2"/>
      <c r="AC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448"/>
      <c r="Z682" s="2"/>
      <c r="AA682" s="2"/>
      <c r="AB682" s="2"/>
      <c r="AC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448"/>
      <c r="Z683" s="2"/>
      <c r="AA683" s="2"/>
      <c r="AB683" s="2"/>
      <c r="AC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448"/>
      <c r="Z684" s="2"/>
      <c r="AA684" s="2"/>
      <c r="AB684" s="2"/>
      <c r="AC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448"/>
      <c r="Z685" s="2"/>
      <c r="AA685" s="2"/>
      <c r="AB685" s="2"/>
      <c r="AC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448"/>
      <c r="Z686" s="2"/>
      <c r="AA686" s="2"/>
      <c r="AB686" s="2"/>
      <c r="AC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448"/>
      <c r="Z687" s="2"/>
      <c r="AA687" s="2"/>
      <c r="AB687" s="2"/>
      <c r="AC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448"/>
      <c r="Z688" s="2"/>
      <c r="AA688" s="2"/>
      <c r="AB688" s="2"/>
      <c r="AC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448"/>
      <c r="Z689" s="2"/>
      <c r="AA689" s="2"/>
      <c r="AB689" s="2"/>
      <c r="AC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448"/>
      <c r="Z690" s="2"/>
      <c r="AA690" s="2"/>
      <c r="AB690" s="2"/>
      <c r="AC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448"/>
      <c r="Z691" s="2"/>
      <c r="AA691" s="2"/>
      <c r="AB691" s="2"/>
      <c r="AC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448"/>
      <c r="Z692" s="2"/>
      <c r="AA692" s="2"/>
      <c r="AB692" s="2"/>
      <c r="AC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448"/>
      <c r="Z693" s="2"/>
      <c r="AA693" s="2"/>
      <c r="AB693" s="2"/>
      <c r="AC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448"/>
      <c r="Z694" s="2"/>
      <c r="AA694" s="2"/>
      <c r="AB694" s="2"/>
      <c r="AC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448"/>
      <c r="Z695" s="2"/>
      <c r="AA695" s="2"/>
      <c r="AB695" s="2"/>
      <c r="AC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448"/>
      <c r="Z696" s="2"/>
      <c r="AA696" s="2"/>
      <c r="AB696" s="2"/>
      <c r="AC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448"/>
      <c r="Z697" s="2"/>
      <c r="AA697" s="2"/>
      <c r="AB697" s="2"/>
      <c r="AC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448"/>
      <c r="Z698" s="2"/>
      <c r="AA698" s="2"/>
      <c r="AB698" s="2"/>
      <c r="AC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448"/>
      <c r="Z699" s="2"/>
      <c r="AA699" s="2"/>
      <c r="AB699" s="2"/>
      <c r="AC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448"/>
      <c r="Z700" s="2"/>
      <c r="AA700" s="2"/>
      <c r="AB700" s="2"/>
      <c r="AC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448"/>
      <c r="Z701" s="2"/>
      <c r="AA701" s="2"/>
      <c r="AB701" s="2"/>
      <c r="AC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448"/>
      <c r="Z702" s="2"/>
      <c r="AA702" s="2"/>
      <c r="AB702" s="2"/>
      <c r="AC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448"/>
      <c r="Z703" s="2"/>
      <c r="AA703" s="2"/>
      <c r="AB703" s="2"/>
      <c r="AC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448"/>
      <c r="Z704" s="2"/>
      <c r="AA704" s="2"/>
      <c r="AB704" s="2"/>
      <c r="AC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448"/>
      <c r="Z705" s="2"/>
      <c r="AA705" s="2"/>
      <c r="AB705" s="2"/>
      <c r="AC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448"/>
      <c r="Z706" s="2"/>
      <c r="AA706" s="2"/>
      <c r="AB706" s="2"/>
      <c r="AC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448"/>
      <c r="Z707" s="2"/>
      <c r="AA707" s="2"/>
      <c r="AB707" s="2"/>
      <c r="AC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448"/>
      <c r="Z708" s="2"/>
      <c r="AA708" s="2"/>
      <c r="AB708" s="2"/>
      <c r="AC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448"/>
      <c r="Z709" s="2"/>
      <c r="AA709" s="2"/>
      <c r="AB709" s="2"/>
      <c r="AC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448"/>
      <c r="Z710" s="2"/>
      <c r="AA710" s="2"/>
      <c r="AB710" s="2"/>
      <c r="AC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448"/>
      <c r="Z711" s="2"/>
      <c r="AA711" s="2"/>
      <c r="AB711" s="2"/>
      <c r="AC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448"/>
      <c r="Z712" s="2"/>
      <c r="AA712" s="2"/>
      <c r="AB712" s="2"/>
      <c r="AC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448"/>
      <c r="Z713" s="2"/>
      <c r="AA713" s="2"/>
      <c r="AB713" s="2"/>
      <c r="AC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448"/>
      <c r="Z714" s="2"/>
      <c r="AA714" s="2"/>
      <c r="AB714" s="2"/>
      <c r="AC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448"/>
      <c r="Z715" s="2"/>
      <c r="AA715" s="2"/>
      <c r="AB715" s="2"/>
      <c r="AC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448"/>
      <c r="Z716" s="2"/>
      <c r="AA716" s="2"/>
      <c r="AB716" s="2"/>
      <c r="AC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448"/>
      <c r="Z717" s="2"/>
      <c r="AA717" s="2"/>
      <c r="AB717" s="2"/>
      <c r="AC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448"/>
      <c r="Z718" s="2"/>
      <c r="AA718" s="2"/>
      <c r="AB718" s="2"/>
      <c r="AC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448"/>
      <c r="Z719" s="2"/>
      <c r="AA719" s="2"/>
      <c r="AB719" s="2"/>
      <c r="AC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448"/>
      <c r="Z720" s="2"/>
      <c r="AA720" s="2"/>
      <c r="AB720" s="2"/>
      <c r="AC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448"/>
      <c r="Z721" s="2"/>
      <c r="AA721" s="2"/>
      <c r="AB721" s="2"/>
      <c r="AC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448"/>
      <c r="Z722" s="2"/>
      <c r="AA722" s="2"/>
      <c r="AB722" s="2"/>
      <c r="AC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448"/>
      <c r="Z723" s="2"/>
      <c r="AA723" s="2"/>
      <c r="AB723" s="2"/>
      <c r="AC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448"/>
      <c r="Z724" s="2"/>
      <c r="AA724" s="2"/>
      <c r="AB724" s="2"/>
      <c r="AC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448"/>
      <c r="Z725" s="2"/>
      <c r="AA725" s="2"/>
      <c r="AB725" s="2"/>
      <c r="AC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448"/>
      <c r="Z726" s="2"/>
      <c r="AA726" s="2"/>
      <c r="AB726" s="2"/>
      <c r="AC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448"/>
      <c r="Z727" s="2"/>
      <c r="AA727" s="2"/>
      <c r="AB727" s="2"/>
      <c r="AC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448"/>
      <c r="Z728" s="2"/>
      <c r="AA728" s="2"/>
      <c r="AB728" s="2"/>
      <c r="AC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448"/>
      <c r="Z729" s="2"/>
      <c r="AA729" s="2"/>
      <c r="AB729" s="2"/>
      <c r="AC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448"/>
      <c r="Z730" s="2"/>
      <c r="AA730" s="2"/>
      <c r="AB730" s="2"/>
      <c r="AC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448"/>
      <c r="Z731" s="2"/>
      <c r="AA731" s="2"/>
      <c r="AB731" s="2"/>
      <c r="AC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448"/>
      <c r="Z732" s="2"/>
      <c r="AA732" s="2"/>
      <c r="AB732" s="2"/>
      <c r="AC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448"/>
      <c r="Z733" s="2"/>
      <c r="AA733" s="2"/>
      <c r="AB733" s="2"/>
      <c r="AC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448"/>
      <c r="Z734" s="2"/>
      <c r="AA734" s="2"/>
      <c r="AB734" s="2"/>
      <c r="AC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448"/>
      <c r="Z735" s="2"/>
      <c r="AA735" s="2"/>
      <c r="AB735" s="2"/>
      <c r="AC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448"/>
      <c r="Z736" s="2"/>
      <c r="AA736" s="2"/>
      <c r="AB736" s="2"/>
      <c r="AC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448"/>
      <c r="Z737" s="2"/>
      <c r="AA737" s="2"/>
      <c r="AB737" s="2"/>
      <c r="AC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448"/>
      <c r="Z738" s="2"/>
      <c r="AA738" s="2"/>
      <c r="AB738" s="2"/>
      <c r="AC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448"/>
      <c r="Z739" s="2"/>
      <c r="AA739" s="2"/>
      <c r="AB739" s="2"/>
      <c r="AC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448"/>
      <c r="Z740" s="2"/>
      <c r="AA740" s="2"/>
      <c r="AB740" s="2"/>
      <c r="AC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448"/>
      <c r="Z741" s="2"/>
      <c r="AA741" s="2"/>
      <c r="AB741" s="2"/>
      <c r="AC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448"/>
      <c r="Z742" s="2"/>
      <c r="AA742" s="2"/>
      <c r="AB742" s="2"/>
      <c r="AC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448"/>
      <c r="Z743" s="2"/>
      <c r="AA743" s="2"/>
      <c r="AB743" s="2"/>
      <c r="AC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448"/>
      <c r="Z744" s="2"/>
      <c r="AA744" s="2"/>
      <c r="AB744" s="2"/>
      <c r="AC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448"/>
      <c r="Z745" s="2"/>
      <c r="AA745" s="2"/>
      <c r="AB745" s="2"/>
      <c r="AC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448"/>
      <c r="Z746" s="2"/>
      <c r="AA746" s="2"/>
      <c r="AB746" s="2"/>
      <c r="AC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448"/>
      <c r="Z747" s="2"/>
      <c r="AA747" s="2"/>
      <c r="AB747" s="2"/>
      <c r="AC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448"/>
      <c r="Z748" s="2"/>
      <c r="AA748" s="2"/>
      <c r="AB748" s="2"/>
      <c r="AC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448"/>
      <c r="Z749" s="2"/>
      <c r="AA749" s="2"/>
      <c r="AB749" s="2"/>
      <c r="AC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448"/>
      <c r="Z750" s="2"/>
      <c r="AA750" s="2"/>
      <c r="AB750" s="2"/>
      <c r="AC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448"/>
      <c r="Z751" s="2"/>
      <c r="AA751" s="2"/>
      <c r="AB751" s="2"/>
      <c r="AC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448"/>
      <c r="Z752" s="2"/>
      <c r="AA752" s="2"/>
      <c r="AB752" s="2"/>
      <c r="AC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448"/>
      <c r="Z753" s="2"/>
      <c r="AA753" s="2"/>
      <c r="AB753" s="2"/>
      <c r="AC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448"/>
      <c r="Z754" s="2"/>
      <c r="AA754" s="2"/>
      <c r="AB754" s="2"/>
      <c r="AC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448"/>
      <c r="Z755" s="2"/>
      <c r="AA755" s="2"/>
      <c r="AB755" s="2"/>
      <c r="AC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448"/>
      <c r="Z756" s="2"/>
      <c r="AA756" s="2"/>
      <c r="AB756" s="2"/>
      <c r="AC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448"/>
      <c r="Z757" s="2"/>
      <c r="AA757" s="2"/>
      <c r="AB757" s="2"/>
      <c r="AC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448"/>
      <c r="Z758" s="2"/>
      <c r="AA758" s="2"/>
      <c r="AB758" s="2"/>
      <c r="AC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448"/>
      <c r="Z759" s="2"/>
      <c r="AA759" s="2"/>
      <c r="AB759" s="2"/>
      <c r="AC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448"/>
      <c r="Z760" s="2"/>
      <c r="AA760" s="2"/>
      <c r="AB760" s="2"/>
      <c r="AC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448"/>
      <c r="Z761" s="2"/>
      <c r="AA761" s="2"/>
      <c r="AB761" s="2"/>
      <c r="AC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448"/>
      <c r="Z762" s="2"/>
      <c r="AA762" s="2"/>
      <c r="AB762" s="2"/>
      <c r="AC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448"/>
      <c r="Z763" s="2"/>
      <c r="AA763" s="2"/>
      <c r="AB763" s="2"/>
      <c r="AC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448"/>
      <c r="Z764" s="2"/>
      <c r="AA764" s="2"/>
      <c r="AB764" s="2"/>
      <c r="AC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448"/>
      <c r="Z765" s="2"/>
      <c r="AA765" s="2"/>
      <c r="AB765" s="2"/>
      <c r="AC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448"/>
      <c r="Z766" s="2"/>
      <c r="AA766" s="2"/>
      <c r="AB766" s="2"/>
      <c r="AC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448"/>
      <c r="Z767" s="2"/>
      <c r="AA767" s="2"/>
      <c r="AB767" s="2"/>
      <c r="AC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448"/>
      <c r="Z768" s="2"/>
      <c r="AA768" s="2"/>
      <c r="AB768" s="2"/>
      <c r="AC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448"/>
      <c r="Z769" s="2"/>
      <c r="AA769" s="2"/>
      <c r="AB769" s="2"/>
      <c r="AC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448"/>
      <c r="Z770" s="2"/>
      <c r="AA770" s="2"/>
      <c r="AB770" s="2"/>
      <c r="AC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448"/>
      <c r="Z771" s="2"/>
      <c r="AA771" s="2"/>
      <c r="AB771" s="2"/>
      <c r="AC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448"/>
      <c r="Z772" s="2"/>
      <c r="AA772" s="2"/>
      <c r="AB772" s="2"/>
      <c r="AC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448"/>
      <c r="Z773" s="2"/>
      <c r="AA773" s="2"/>
      <c r="AB773" s="2"/>
      <c r="AC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448"/>
      <c r="Z774" s="2"/>
      <c r="AA774" s="2"/>
      <c r="AB774" s="2"/>
      <c r="AC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448"/>
      <c r="Z775" s="2"/>
      <c r="AA775" s="2"/>
      <c r="AB775" s="2"/>
      <c r="AC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448"/>
      <c r="Z776" s="2"/>
      <c r="AA776" s="2"/>
      <c r="AB776" s="2"/>
      <c r="AC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448"/>
      <c r="Z777" s="2"/>
      <c r="AA777" s="2"/>
      <c r="AB777" s="2"/>
      <c r="AC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448"/>
      <c r="Z778" s="2"/>
      <c r="AA778" s="2"/>
      <c r="AB778" s="2"/>
      <c r="AC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448"/>
      <c r="Z779" s="2"/>
      <c r="AA779" s="2"/>
      <c r="AB779" s="2"/>
      <c r="AC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448"/>
      <c r="Z780" s="2"/>
      <c r="AA780" s="2"/>
      <c r="AB780" s="2"/>
      <c r="AC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448"/>
      <c r="Z781" s="2"/>
      <c r="AA781" s="2"/>
      <c r="AB781" s="2"/>
      <c r="AC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448"/>
      <c r="Z782" s="2"/>
      <c r="AA782" s="2"/>
      <c r="AB782" s="2"/>
      <c r="AC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448"/>
      <c r="Z783" s="2"/>
      <c r="AA783" s="2"/>
      <c r="AB783" s="2"/>
      <c r="AC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448"/>
      <c r="Z784" s="2"/>
      <c r="AA784" s="2"/>
      <c r="AB784" s="2"/>
      <c r="AC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448"/>
      <c r="Z785" s="2"/>
      <c r="AA785" s="2"/>
      <c r="AB785" s="2"/>
      <c r="AC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448"/>
      <c r="Z786" s="2"/>
      <c r="AA786" s="2"/>
      <c r="AB786" s="2"/>
      <c r="AC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448"/>
      <c r="Z787" s="2"/>
      <c r="AA787" s="2"/>
      <c r="AB787" s="2"/>
      <c r="AC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448"/>
      <c r="Z788" s="2"/>
      <c r="AA788" s="2"/>
      <c r="AB788" s="2"/>
      <c r="AC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448"/>
      <c r="Z789" s="2"/>
      <c r="AA789" s="2"/>
      <c r="AB789" s="2"/>
      <c r="AC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448"/>
      <c r="Z790" s="2"/>
      <c r="AA790" s="2"/>
      <c r="AB790" s="2"/>
      <c r="AC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448"/>
      <c r="Z791" s="2"/>
      <c r="AA791" s="2"/>
      <c r="AB791" s="2"/>
      <c r="AC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448"/>
      <c r="Z792" s="2"/>
      <c r="AA792" s="2"/>
      <c r="AB792" s="2"/>
      <c r="AC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448"/>
      <c r="Z793" s="2"/>
      <c r="AA793" s="2"/>
      <c r="AB793" s="2"/>
      <c r="AC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448"/>
      <c r="Z794" s="2"/>
      <c r="AA794" s="2"/>
      <c r="AB794" s="2"/>
      <c r="AC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448"/>
      <c r="Z795" s="2"/>
      <c r="AA795" s="2"/>
      <c r="AB795" s="2"/>
      <c r="AC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448"/>
      <c r="Z796" s="2"/>
      <c r="AA796" s="2"/>
      <c r="AB796" s="2"/>
      <c r="AC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448"/>
      <c r="Z797" s="2"/>
      <c r="AA797" s="2"/>
      <c r="AB797" s="2"/>
      <c r="AC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448"/>
      <c r="Z798" s="2"/>
      <c r="AA798" s="2"/>
      <c r="AB798" s="2"/>
      <c r="AC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448"/>
      <c r="Z799" s="2"/>
      <c r="AA799" s="2"/>
      <c r="AB799" s="2"/>
      <c r="AC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448"/>
      <c r="Z800" s="2"/>
      <c r="AA800" s="2"/>
      <c r="AB800" s="2"/>
      <c r="AC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448"/>
      <c r="Z801" s="2"/>
      <c r="AA801" s="2"/>
      <c r="AB801" s="2"/>
      <c r="AC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448"/>
      <c r="Z802" s="2"/>
      <c r="AA802" s="2"/>
      <c r="AB802" s="2"/>
      <c r="AC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448"/>
      <c r="Z803" s="2"/>
      <c r="AA803" s="2"/>
      <c r="AB803" s="2"/>
      <c r="AC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448"/>
      <c r="Z804" s="2"/>
      <c r="AA804" s="2"/>
      <c r="AB804" s="2"/>
      <c r="AC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448"/>
      <c r="Z805" s="2"/>
      <c r="AA805" s="2"/>
      <c r="AB805" s="2"/>
      <c r="AC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448"/>
      <c r="Z806" s="2"/>
      <c r="AA806" s="2"/>
      <c r="AB806" s="2"/>
      <c r="AC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448"/>
      <c r="Z807" s="2"/>
      <c r="AA807" s="2"/>
      <c r="AB807" s="2"/>
      <c r="AC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448"/>
      <c r="Z808" s="2"/>
      <c r="AA808" s="2"/>
      <c r="AB808" s="2"/>
      <c r="AC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448"/>
      <c r="Z809" s="2"/>
      <c r="AA809" s="2"/>
      <c r="AB809" s="2"/>
      <c r="AC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448"/>
      <c r="Z810" s="2"/>
      <c r="AA810" s="2"/>
      <c r="AB810" s="2"/>
      <c r="AC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448"/>
      <c r="Z811" s="2"/>
      <c r="AA811" s="2"/>
      <c r="AB811" s="2"/>
      <c r="AC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448"/>
      <c r="Z812" s="2"/>
      <c r="AA812" s="2"/>
      <c r="AB812" s="2"/>
      <c r="AC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448"/>
      <c r="Z813" s="2"/>
      <c r="AA813" s="2"/>
      <c r="AB813" s="2"/>
      <c r="AC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448"/>
      <c r="Z814" s="2"/>
      <c r="AA814" s="2"/>
      <c r="AB814" s="2"/>
      <c r="AC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448"/>
      <c r="Z815" s="2"/>
      <c r="AA815" s="2"/>
      <c r="AB815" s="2"/>
      <c r="AC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448"/>
      <c r="Z816" s="2"/>
      <c r="AA816" s="2"/>
      <c r="AB816" s="2"/>
      <c r="AC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448"/>
      <c r="Z817" s="2"/>
      <c r="AA817" s="2"/>
      <c r="AB817" s="2"/>
      <c r="AC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448"/>
      <c r="Z818" s="2"/>
      <c r="AA818" s="2"/>
      <c r="AB818" s="2"/>
      <c r="AC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448"/>
      <c r="Z819" s="2"/>
      <c r="AA819" s="2"/>
      <c r="AB819" s="2"/>
      <c r="AC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448"/>
      <c r="Z820" s="2"/>
      <c r="AA820" s="2"/>
      <c r="AB820" s="2"/>
      <c r="AC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448"/>
      <c r="Z821" s="2"/>
      <c r="AA821" s="2"/>
      <c r="AB821" s="2"/>
      <c r="AC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448"/>
      <c r="Z822" s="2"/>
      <c r="AA822" s="2"/>
      <c r="AB822" s="2"/>
      <c r="AC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448"/>
      <c r="Z823" s="2"/>
      <c r="AA823" s="2"/>
      <c r="AB823" s="2"/>
      <c r="AC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448"/>
      <c r="Z824" s="2"/>
      <c r="AA824" s="2"/>
      <c r="AB824" s="2"/>
      <c r="AC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448"/>
      <c r="Z825" s="2"/>
      <c r="AA825" s="2"/>
      <c r="AB825" s="2"/>
      <c r="AC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448"/>
      <c r="Z826" s="2"/>
      <c r="AA826" s="2"/>
      <c r="AB826" s="2"/>
      <c r="AC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448"/>
      <c r="Z827" s="2"/>
      <c r="AA827" s="2"/>
      <c r="AB827" s="2"/>
      <c r="AC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448"/>
      <c r="Z828" s="2"/>
      <c r="AA828" s="2"/>
      <c r="AB828" s="2"/>
      <c r="AC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448"/>
      <c r="Z829" s="2"/>
      <c r="AA829" s="2"/>
      <c r="AB829" s="2"/>
      <c r="AC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448"/>
      <c r="Z830" s="2"/>
      <c r="AA830" s="2"/>
      <c r="AB830" s="2"/>
      <c r="AC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448"/>
      <c r="Z831" s="2"/>
      <c r="AA831" s="2"/>
      <c r="AB831" s="2"/>
      <c r="AC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448"/>
      <c r="Z832" s="2"/>
      <c r="AA832" s="2"/>
      <c r="AB832" s="2"/>
      <c r="AC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448"/>
      <c r="Z833" s="2"/>
      <c r="AA833" s="2"/>
      <c r="AB833" s="2"/>
      <c r="AC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448"/>
      <c r="Z834" s="2"/>
      <c r="AA834" s="2"/>
      <c r="AB834" s="2"/>
      <c r="AC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448"/>
      <c r="Z835" s="2"/>
      <c r="AA835" s="2"/>
      <c r="AB835" s="2"/>
      <c r="AC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448"/>
      <c r="Z836" s="2"/>
      <c r="AA836" s="2"/>
      <c r="AB836" s="2"/>
      <c r="AC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448"/>
      <c r="Z837" s="2"/>
      <c r="AA837" s="2"/>
      <c r="AB837" s="2"/>
      <c r="AC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448"/>
      <c r="Z838" s="2"/>
      <c r="AA838" s="2"/>
      <c r="AB838" s="2"/>
      <c r="AC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448"/>
      <c r="Z839" s="2"/>
      <c r="AA839" s="2"/>
      <c r="AB839" s="2"/>
      <c r="AC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448"/>
      <c r="Z840" s="2"/>
      <c r="AA840" s="2"/>
      <c r="AB840" s="2"/>
      <c r="AC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448"/>
      <c r="Z841" s="2"/>
      <c r="AA841" s="2"/>
      <c r="AB841" s="2"/>
      <c r="AC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448"/>
      <c r="Z842" s="2"/>
      <c r="AA842" s="2"/>
      <c r="AB842" s="2"/>
      <c r="AC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448"/>
      <c r="Z843" s="2"/>
      <c r="AA843" s="2"/>
      <c r="AB843" s="2"/>
      <c r="AC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448"/>
      <c r="Z844" s="2"/>
      <c r="AA844" s="2"/>
      <c r="AB844" s="2"/>
      <c r="AC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448"/>
      <c r="Z845" s="2"/>
      <c r="AA845" s="2"/>
      <c r="AB845" s="2"/>
      <c r="AC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448"/>
      <c r="Z846" s="2"/>
      <c r="AA846" s="2"/>
      <c r="AB846" s="2"/>
      <c r="AC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448"/>
      <c r="Z847" s="2"/>
      <c r="AA847" s="2"/>
      <c r="AB847" s="2"/>
      <c r="AC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448"/>
      <c r="Z848" s="2"/>
      <c r="AA848" s="2"/>
      <c r="AB848" s="2"/>
      <c r="AC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448"/>
      <c r="Z849" s="2"/>
      <c r="AA849" s="2"/>
      <c r="AB849" s="2"/>
      <c r="AC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448"/>
      <c r="Z850" s="2"/>
      <c r="AA850" s="2"/>
      <c r="AB850" s="2"/>
      <c r="AC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448"/>
      <c r="Z851" s="2"/>
      <c r="AA851" s="2"/>
      <c r="AB851" s="2"/>
      <c r="AC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448"/>
      <c r="Z852" s="2"/>
      <c r="AA852" s="2"/>
      <c r="AB852" s="2"/>
      <c r="AC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448"/>
      <c r="Z853" s="2"/>
      <c r="AA853" s="2"/>
      <c r="AB853" s="2"/>
      <c r="AC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448"/>
      <c r="Z854" s="2"/>
      <c r="AA854" s="2"/>
      <c r="AB854" s="2"/>
      <c r="AC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448"/>
      <c r="Z855" s="2"/>
      <c r="AA855" s="2"/>
      <c r="AB855" s="2"/>
      <c r="AC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448"/>
      <c r="Z856" s="2"/>
      <c r="AA856" s="2"/>
      <c r="AB856" s="2"/>
      <c r="AC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448"/>
      <c r="Z857" s="2"/>
      <c r="AA857" s="2"/>
      <c r="AB857" s="2"/>
      <c r="AC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448"/>
      <c r="Z858" s="2"/>
      <c r="AA858" s="2"/>
      <c r="AB858" s="2"/>
      <c r="AC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448"/>
      <c r="Z859" s="2"/>
      <c r="AA859" s="2"/>
      <c r="AB859" s="2"/>
      <c r="AC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448"/>
      <c r="Z860" s="2"/>
      <c r="AA860" s="2"/>
      <c r="AB860" s="2"/>
      <c r="AC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448"/>
      <c r="Z861" s="2"/>
      <c r="AA861" s="2"/>
      <c r="AB861" s="2"/>
      <c r="AC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448"/>
      <c r="Z862" s="2"/>
      <c r="AA862" s="2"/>
      <c r="AB862" s="2"/>
      <c r="AC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448"/>
      <c r="Z863" s="2"/>
      <c r="AA863" s="2"/>
      <c r="AB863" s="2"/>
      <c r="AC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448"/>
      <c r="Z864" s="2"/>
      <c r="AA864" s="2"/>
      <c r="AB864" s="2"/>
      <c r="AC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448"/>
      <c r="Z865" s="2"/>
      <c r="AA865" s="2"/>
      <c r="AB865" s="2"/>
      <c r="AC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448"/>
      <c r="Z866" s="2"/>
      <c r="AA866" s="2"/>
      <c r="AB866" s="2"/>
      <c r="AC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448"/>
      <c r="Z867" s="2"/>
      <c r="AA867" s="2"/>
      <c r="AB867" s="2"/>
      <c r="AC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448"/>
      <c r="Z868" s="2"/>
      <c r="AA868" s="2"/>
      <c r="AB868" s="2"/>
      <c r="AC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448"/>
      <c r="Z869" s="2"/>
      <c r="AA869" s="2"/>
      <c r="AB869" s="2"/>
      <c r="AC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448"/>
      <c r="Z870" s="2"/>
      <c r="AA870" s="2"/>
      <c r="AB870" s="2"/>
      <c r="AC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448"/>
      <c r="Z871" s="2"/>
      <c r="AA871" s="2"/>
      <c r="AB871" s="2"/>
      <c r="AC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448"/>
      <c r="Z872" s="2"/>
      <c r="AA872" s="2"/>
      <c r="AB872" s="2"/>
      <c r="AC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448"/>
      <c r="Z873" s="2"/>
      <c r="AA873" s="2"/>
      <c r="AB873" s="2"/>
      <c r="AC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448"/>
      <c r="Z874" s="2"/>
      <c r="AA874" s="2"/>
      <c r="AB874" s="2"/>
      <c r="AC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448"/>
      <c r="Z875" s="2"/>
      <c r="AA875" s="2"/>
      <c r="AB875" s="2"/>
      <c r="AC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448"/>
      <c r="Z876" s="2"/>
      <c r="AA876" s="2"/>
      <c r="AB876" s="2"/>
      <c r="AC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448"/>
      <c r="Z877" s="2"/>
      <c r="AA877" s="2"/>
      <c r="AB877" s="2"/>
      <c r="AC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448"/>
      <c r="Z878" s="2"/>
      <c r="AA878" s="2"/>
      <c r="AB878" s="2"/>
      <c r="AC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448"/>
      <c r="Z879" s="2"/>
      <c r="AA879" s="2"/>
      <c r="AB879" s="2"/>
      <c r="AC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448"/>
      <c r="Z880" s="2"/>
      <c r="AA880" s="2"/>
      <c r="AB880" s="2"/>
      <c r="AC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448"/>
      <c r="Z881" s="2"/>
      <c r="AA881" s="2"/>
      <c r="AB881" s="2"/>
      <c r="AC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448"/>
      <c r="Z882" s="2"/>
      <c r="AA882" s="2"/>
      <c r="AB882" s="2"/>
      <c r="AC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448"/>
      <c r="Z883" s="2"/>
      <c r="AA883" s="2"/>
      <c r="AB883" s="2"/>
      <c r="AC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448"/>
      <c r="Z884" s="2"/>
      <c r="AA884" s="2"/>
      <c r="AB884" s="2"/>
      <c r="AC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448"/>
      <c r="Z885" s="2"/>
      <c r="AA885" s="2"/>
      <c r="AB885" s="2"/>
      <c r="AC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448"/>
      <c r="Z886" s="2"/>
      <c r="AA886" s="2"/>
      <c r="AB886" s="2"/>
      <c r="AC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448"/>
      <c r="Z887" s="2"/>
      <c r="AA887" s="2"/>
      <c r="AB887" s="2"/>
      <c r="AC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448"/>
      <c r="Z888" s="2"/>
      <c r="AA888" s="2"/>
      <c r="AB888" s="2"/>
      <c r="AC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448"/>
      <c r="Z889" s="2"/>
      <c r="AA889" s="2"/>
      <c r="AB889" s="2"/>
      <c r="AC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448"/>
      <c r="Z890" s="2"/>
      <c r="AA890" s="2"/>
      <c r="AB890" s="2"/>
      <c r="AC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448"/>
      <c r="Z891" s="2"/>
      <c r="AA891" s="2"/>
      <c r="AB891" s="2"/>
      <c r="AC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448"/>
      <c r="Z892" s="2"/>
      <c r="AA892" s="2"/>
      <c r="AB892" s="2"/>
      <c r="AC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448"/>
      <c r="Z893" s="2"/>
      <c r="AA893" s="2"/>
      <c r="AB893" s="2"/>
      <c r="AC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448"/>
      <c r="Z894" s="2"/>
      <c r="AA894" s="2"/>
      <c r="AB894" s="2"/>
      <c r="AC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448"/>
      <c r="Z895" s="2"/>
      <c r="AA895" s="2"/>
      <c r="AB895" s="2"/>
      <c r="AC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448"/>
      <c r="Z896" s="2"/>
      <c r="AA896" s="2"/>
      <c r="AB896" s="2"/>
      <c r="AC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448"/>
      <c r="Z897" s="2"/>
      <c r="AA897" s="2"/>
      <c r="AB897" s="2"/>
      <c r="AC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448"/>
      <c r="Z898" s="2"/>
      <c r="AA898" s="2"/>
      <c r="AB898" s="2"/>
      <c r="AC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448"/>
      <c r="Z899" s="2"/>
      <c r="AA899" s="2"/>
      <c r="AB899" s="2"/>
      <c r="AC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448"/>
      <c r="Z900" s="2"/>
      <c r="AA900" s="2"/>
      <c r="AB900" s="2"/>
      <c r="AC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448"/>
      <c r="Z901" s="2"/>
      <c r="AA901" s="2"/>
      <c r="AB901" s="2"/>
      <c r="AC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448"/>
      <c r="Z902" s="2"/>
      <c r="AA902" s="2"/>
      <c r="AB902" s="2"/>
      <c r="AC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448"/>
      <c r="Z903" s="2"/>
      <c r="AA903" s="2"/>
      <c r="AB903" s="2"/>
      <c r="AC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448"/>
      <c r="Z904" s="2"/>
      <c r="AA904" s="2"/>
      <c r="AB904" s="2"/>
      <c r="AC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448"/>
      <c r="Z905" s="2"/>
      <c r="AA905" s="2"/>
      <c r="AB905" s="2"/>
      <c r="AC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448"/>
      <c r="Z906" s="2"/>
      <c r="AA906" s="2"/>
      <c r="AB906" s="2"/>
      <c r="AC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448"/>
      <c r="Z907" s="2"/>
      <c r="AA907" s="2"/>
      <c r="AB907" s="2"/>
      <c r="AC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448"/>
      <c r="Z908" s="2"/>
      <c r="AA908" s="2"/>
      <c r="AB908" s="2"/>
      <c r="AC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448"/>
      <c r="Z909" s="2"/>
      <c r="AA909" s="2"/>
      <c r="AB909" s="2"/>
      <c r="AC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448"/>
      <c r="Z910" s="2"/>
      <c r="AA910" s="2"/>
      <c r="AB910" s="2"/>
      <c r="AC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448"/>
      <c r="Z911" s="2"/>
      <c r="AA911" s="2"/>
      <c r="AB911" s="2"/>
      <c r="AC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448"/>
      <c r="Z912" s="2"/>
      <c r="AA912" s="2"/>
      <c r="AB912" s="2"/>
      <c r="AC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448"/>
      <c r="Z913" s="2"/>
      <c r="AA913" s="2"/>
      <c r="AB913" s="2"/>
      <c r="AC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448"/>
      <c r="Z914" s="2"/>
      <c r="AA914" s="2"/>
      <c r="AB914" s="2"/>
      <c r="AC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448"/>
      <c r="Z915" s="2"/>
      <c r="AA915" s="2"/>
      <c r="AB915" s="2"/>
      <c r="AC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448"/>
      <c r="Z916" s="2"/>
      <c r="AA916" s="2"/>
      <c r="AB916" s="2"/>
      <c r="AC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448"/>
      <c r="Z917" s="2"/>
      <c r="AA917" s="2"/>
      <c r="AB917" s="2"/>
      <c r="AC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448"/>
      <c r="Z918" s="2"/>
      <c r="AA918" s="2"/>
      <c r="AB918" s="2"/>
      <c r="AC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448"/>
      <c r="Z919" s="2"/>
      <c r="AA919" s="2"/>
      <c r="AB919" s="2"/>
      <c r="AC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448"/>
      <c r="Z920" s="2"/>
      <c r="AA920" s="2"/>
      <c r="AB920" s="2"/>
      <c r="AC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448"/>
      <c r="Z921" s="2"/>
      <c r="AA921" s="2"/>
      <c r="AB921" s="2"/>
      <c r="AC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448"/>
      <c r="Z922" s="2"/>
      <c r="AA922" s="2"/>
      <c r="AB922" s="2"/>
      <c r="AC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448"/>
      <c r="Z923" s="2"/>
      <c r="AA923" s="2"/>
      <c r="AB923" s="2"/>
      <c r="AC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448"/>
      <c r="Z924" s="2"/>
      <c r="AA924" s="2"/>
      <c r="AB924" s="2"/>
      <c r="AC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448"/>
      <c r="Z925" s="2"/>
      <c r="AA925" s="2"/>
      <c r="AB925" s="2"/>
      <c r="AC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448"/>
      <c r="Z926" s="2"/>
      <c r="AA926" s="2"/>
      <c r="AB926" s="2"/>
      <c r="AC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448"/>
      <c r="Z927" s="2"/>
      <c r="AA927" s="2"/>
      <c r="AB927" s="2"/>
      <c r="AC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448"/>
      <c r="Z928" s="2"/>
      <c r="AA928" s="2"/>
      <c r="AB928" s="2"/>
      <c r="AC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448"/>
      <c r="Z929" s="2"/>
      <c r="AA929" s="2"/>
      <c r="AB929" s="2"/>
      <c r="AC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448"/>
      <c r="Z930" s="2"/>
      <c r="AA930" s="2"/>
      <c r="AB930" s="2"/>
      <c r="AC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448"/>
      <c r="Z931" s="2"/>
      <c r="AA931" s="2"/>
      <c r="AB931" s="2"/>
      <c r="AC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448"/>
      <c r="Z932" s="2"/>
      <c r="AA932" s="2"/>
      <c r="AB932" s="2"/>
      <c r="AC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448"/>
      <c r="Z933" s="2"/>
      <c r="AA933" s="2"/>
      <c r="AB933" s="2"/>
      <c r="AC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448"/>
      <c r="Z934" s="2"/>
      <c r="AA934" s="2"/>
      <c r="AB934" s="2"/>
      <c r="AC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448"/>
      <c r="Z935" s="2"/>
      <c r="AA935" s="2"/>
      <c r="AB935" s="2"/>
      <c r="AC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448"/>
      <c r="Z936" s="2"/>
      <c r="AA936" s="2"/>
      <c r="AB936" s="2"/>
      <c r="AC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448"/>
      <c r="Z937" s="2"/>
      <c r="AA937" s="2"/>
      <c r="AB937" s="2"/>
      <c r="AC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448"/>
      <c r="Z938" s="2"/>
      <c r="AA938" s="2"/>
      <c r="AB938" s="2"/>
      <c r="AC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448"/>
      <c r="Z939" s="2"/>
      <c r="AA939" s="2"/>
      <c r="AB939" s="2"/>
      <c r="AC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448"/>
      <c r="Z940" s="2"/>
      <c r="AA940" s="2"/>
      <c r="AB940" s="2"/>
      <c r="AC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448"/>
      <c r="Z941" s="2"/>
      <c r="AA941" s="2"/>
      <c r="AB941" s="2"/>
      <c r="AC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448"/>
      <c r="Z942" s="2"/>
      <c r="AA942" s="2"/>
      <c r="AB942" s="2"/>
      <c r="AC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448"/>
      <c r="Z943" s="2"/>
      <c r="AA943" s="2"/>
      <c r="AB943" s="2"/>
      <c r="AC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448"/>
      <c r="Z944" s="2"/>
      <c r="AA944" s="2"/>
      <c r="AB944" s="2"/>
      <c r="AC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448"/>
      <c r="Z945" s="2"/>
      <c r="AA945" s="2"/>
      <c r="AB945" s="2"/>
      <c r="AC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448"/>
      <c r="Z946" s="2"/>
      <c r="AA946" s="2"/>
      <c r="AB946" s="2"/>
      <c r="AC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448"/>
      <c r="Z947" s="2"/>
      <c r="AA947" s="2"/>
      <c r="AB947" s="2"/>
      <c r="AC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448"/>
      <c r="Z948" s="2"/>
      <c r="AA948" s="2"/>
      <c r="AB948" s="2"/>
      <c r="AC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448"/>
      <c r="Z949" s="2"/>
      <c r="AA949" s="2"/>
      <c r="AB949" s="2"/>
      <c r="AC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448"/>
      <c r="Z950" s="2"/>
      <c r="AA950" s="2"/>
      <c r="AB950" s="2"/>
      <c r="AC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448"/>
      <c r="Z951" s="2"/>
      <c r="AA951" s="2"/>
      <c r="AB951" s="2"/>
      <c r="AC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448"/>
      <c r="Z952" s="2"/>
      <c r="AA952" s="2"/>
      <c r="AB952" s="2"/>
      <c r="AC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448"/>
      <c r="Z953" s="2"/>
      <c r="AA953" s="2"/>
      <c r="AB953" s="2"/>
      <c r="AC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448"/>
      <c r="Z954" s="2"/>
      <c r="AA954" s="2"/>
      <c r="AB954" s="2"/>
      <c r="AC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448"/>
      <c r="Z955" s="2"/>
      <c r="AA955" s="2"/>
      <c r="AB955" s="2"/>
      <c r="AC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448"/>
      <c r="Z956" s="2"/>
      <c r="AA956" s="2"/>
      <c r="AB956" s="2"/>
      <c r="AC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448"/>
      <c r="Z957" s="2"/>
      <c r="AA957" s="2"/>
      <c r="AB957" s="2"/>
      <c r="AC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448"/>
      <c r="Z958" s="2"/>
      <c r="AA958" s="2"/>
      <c r="AB958" s="2"/>
      <c r="AC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448"/>
      <c r="Z959" s="2"/>
      <c r="AA959" s="2"/>
      <c r="AB959" s="2"/>
      <c r="AC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448"/>
      <c r="Z960" s="2"/>
      <c r="AA960" s="2"/>
      <c r="AB960" s="2"/>
      <c r="AC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448"/>
      <c r="Z961" s="2"/>
      <c r="AA961" s="2"/>
      <c r="AB961" s="2"/>
      <c r="AC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448"/>
      <c r="Z962" s="2"/>
      <c r="AA962" s="2"/>
      <c r="AB962" s="2"/>
      <c r="AC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448"/>
      <c r="Z963" s="2"/>
      <c r="AA963" s="2"/>
      <c r="AB963" s="2"/>
      <c r="AC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448"/>
      <c r="Z964" s="2"/>
      <c r="AA964" s="2"/>
      <c r="AB964" s="2"/>
      <c r="AC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448"/>
      <c r="Z965" s="2"/>
      <c r="AA965" s="2"/>
      <c r="AB965" s="2"/>
      <c r="AC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448"/>
      <c r="Z966" s="2"/>
      <c r="AA966" s="2"/>
      <c r="AB966" s="2"/>
      <c r="AC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448"/>
      <c r="Z967" s="2"/>
      <c r="AA967" s="2"/>
      <c r="AB967" s="2"/>
      <c r="AC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448"/>
      <c r="Z968" s="2"/>
      <c r="AA968" s="2"/>
      <c r="AB968" s="2"/>
      <c r="AC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448"/>
      <c r="Z969" s="2"/>
      <c r="AA969" s="2"/>
      <c r="AB969" s="2"/>
      <c r="AC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448"/>
      <c r="Z970" s="2"/>
      <c r="AA970" s="2"/>
      <c r="AB970" s="2"/>
      <c r="AC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448"/>
      <c r="Z971" s="2"/>
      <c r="AA971" s="2"/>
      <c r="AB971" s="2"/>
      <c r="AC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448"/>
      <c r="Z972" s="2"/>
      <c r="AA972" s="2"/>
      <c r="AB972" s="2"/>
      <c r="AC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448"/>
      <c r="Z973" s="2"/>
      <c r="AA973" s="2"/>
      <c r="AB973" s="2"/>
      <c r="AC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448"/>
      <c r="Z974" s="2"/>
      <c r="AA974" s="2"/>
      <c r="AB974" s="2"/>
      <c r="AC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448"/>
      <c r="Z975" s="2"/>
      <c r="AA975" s="2"/>
      <c r="AB975" s="2"/>
      <c r="AC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448"/>
      <c r="Z976" s="2"/>
      <c r="AA976" s="2"/>
      <c r="AB976" s="2"/>
      <c r="AC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448"/>
      <c r="Z977" s="2"/>
      <c r="AA977" s="2"/>
      <c r="AB977" s="2"/>
      <c r="AC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448"/>
      <c r="Z978" s="2"/>
      <c r="AA978" s="2"/>
      <c r="AB978" s="2"/>
      <c r="AC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448"/>
      <c r="Z979" s="2"/>
      <c r="AA979" s="2"/>
      <c r="AB979" s="2"/>
      <c r="AC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448"/>
      <c r="Z980" s="2"/>
      <c r="AA980" s="2"/>
      <c r="AB980" s="2"/>
      <c r="AC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448"/>
      <c r="Z981" s="2"/>
      <c r="AA981" s="2"/>
      <c r="AB981" s="2"/>
      <c r="AC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448"/>
      <c r="Z982" s="2"/>
      <c r="AA982" s="2"/>
      <c r="AB982" s="2"/>
      <c r="AC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448"/>
      <c r="Z983" s="2"/>
      <c r="AA983" s="2"/>
      <c r="AB983" s="2"/>
      <c r="AC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448"/>
      <c r="Z984" s="2"/>
      <c r="AA984" s="2"/>
      <c r="AB984" s="2"/>
      <c r="AC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448"/>
      <c r="Z985" s="2"/>
      <c r="AA985" s="2"/>
      <c r="AB985" s="2"/>
      <c r="AC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448"/>
      <c r="Z986" s="2"/>
      <c r="AA986" s="2"/>
      <c r="AB986" s="2"/>
      <c r="AC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448"/>
      <c r="Z987" s="2"/>
      <c r="AA987" s="2"/>
      <c r="AB987" s="2"/>
      <c r="AC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448"/>
      <c r="Z988" s="2"/>
      <c r="AA988" s="2"/>
      <c r="AB988" s="2"/>
      <c r="AC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448"/>
      <c r="Z989" s="2"/>
      <c r="AA989" s="2"/>
      <c r="AB989" s="2"/>
      <c r="AC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448"/>
      <c r="Z990" s="2"/>
      <c r="AA990" s="2"/>
      <c r="AB990" s="2"/>
      <c r="AC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448"/>
      <c r="Z991" s="2"/>
      <c r="AA991" s="2"/>
      <c r="AB991" s="2"/>
      <c r="AC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448"/>
      <c r="Z992" s="2"/>
      <c r="AA992" s="2"/>
      <c r="AB992" s="2"/>
      <c r="AC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448"/>
      <c r="Z993" s="2"/>
      <c r="AA993" s="2"/>
      <c r="AB993" s="2"/>
      <c r="AC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448"/>
      <c r="Z994" s="2"/>
      <c r="AA994" s="2"/>
      <c r="AB994" s="2"/>
      <c r="AC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448"/>
      <c r="Z995" s="2"/>
      <c r="AA995" s="2"/>
      <c r="AB995" s="2"/>
      <c r="AC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448"/>
      <c r="Z996" s="2"/>
      <c r="AA996" s="2"/>
      <c r="AB996" s="2"/>
      <c r="AC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448"/>
      <c r="Z997" s="2"/>
      <c r="AA997" s="2"/>
      <c r="AB997" s="2"/>
      <c r="AC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448"/>
      <c r="Z998" s="2"/>
      <c r="AA998" s="2"/>
      <c r="AB998" s="2"/>
      <c r="AC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448"/>
      <c r="Z999" s="2"/>
      <c r="AA999" s="2"/>
      <c r="AB999" s="2"/>
      <c r="AC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448"/>
      <c r="Z1000" s="2"/>
      <c r="AA1000" s="2"/>
      <c r="AB1000" s="2"/>
      <c r="AC1000" s="2"/>
    </row>
  </sheetData>
  <mergeCells count="78">
    <mergeCell ref="D102:F102"/>
    <mergeCell ref="D131:F131"/>
    <mergeCell ref="D132:F132"/>
    <mergeCell ref="D161:F161"/>
    <mergeCell ref="D162:F162"/>
    <mergeCell ref="D8:F8"/>
    <mergeCell ref="D9:F9"/>
    <mergeCell ref="D39:F39"/>
    <mergeCell ref="D40:F40"/>
    <mergeCell ref="D70:F70"/>
    <mergeCell ref="D71:F71"/>
    <mergeCell ref="D101:F101"/>
    <mergeCell ref="H71:J71"/>
    <mergeCell ref="H72:I72"/>
    <mergeCell ref="H97:I97"/>
    <mergeCell ref="H101:J101"/>
    <mergeCell ref="L101:M104"/>
    <mergeCell ref="N101:O104"/>
    <mergeCell ref="P101:Q104"/>
    <mergeCell ref="H157:I157"/>
    <mergeCell ref="H161:J161"/>
    <mergeCell ref="L161:M164"/>
    <mergeCell ref="N161:O164"/>
    <mergeCell ref="P161:Q164"/>
    <mergeCell ref="H162:J162"/>
    <mergeCell ref="H163:I163"/>
    <mergeCell ref="H102:J102"/>
    <mergeCell ref="H103:I103"/>
    <mergeCell ref="H127:I127"/>
    <mergeCell ref="H131:J131"/>
    <mergeCell ref="L131:M134"/>
    <mergeCell ref="N131:O134"/>
    <mergeCell ref="P131:Q134"/>
    <mergeCell ref="H4:I4"/>
    <mergeCell ref="H8:J8"/>
    <mergeCell ref="L8:M11"/>
    <mergeCell ref="N8:O11"/>
    <mergeCell ref="P8:Q11"/>
    <mergeCell ref="Z8:AC8"/>
    <mergeCell ref="Z9:AC9"/>
    <mergeCell ref="H9:J9"/>
    <mergeCell ref="H10:I10"/>
    <mergeCell ref="H35:I35"/>
    <mergeCell ref="H39:J39"/>
    <mergeCell ref="L39:M42"/>
    <mergeCell ref="N39:O42"/>
    <mergeCell ref="P39:Q42"/>
    <mergeCell ref="W8:X8"/>
    <mergeCell ref="W9:X9"/>
    <mergeCell ref="W39:X39"/>
    <mergeCell ref="Z39:AC39"/>
    <mergeCell ref="W40:X40"/>
    <mergeCell ref="Z40:AC40"/>
    <mergeCell ref="Z70:AC70"/>
    <mergeCell ref="Z71:AC71"/>
    <mergeCell ref="H40:J40"/>
    <mergeCell ref="H41:I41"/>
    <mergeCell ref="H66:I66"/>
    <mergeCell ref="H70:J70"/>
    <mergeCell ref="L70:M73"/>
    <mergeCell ref="N70:O73"/>
    <mergeCell ref="P70:Q73"/>
    <mergeCell ref="W131:X131"/>
    <mergeCell ref="W132:X132"/>
    <mergeCell ref="W161:X161"/>
    <mergeCell ref="Z161:AC161"/>
    <mergeCell ref="W162:X162"/>
    <mergeCell ref="Z162:AC162"/>
    <mergeCell ref="W70:X70"/>
    <mergeCell ref="W71:X71"/>
    <mergeCell ref="W101:X101"/>
    <mergeCell ref="Z101:AC101"/>
    <mergeCell ref="W102:X102"/>
    <mergeCell ref="Z102:AC102"/>
    <mergeCell ref="Z131:AC131"/>
    <mergeCell ref="Z132:AC132"/>
    <mergeCell ref="H132:J132"/>
    <mergeCell ref="H133:I133"/>
  </mergeCells>
  <conditionalFormatting sqref="A1 A3 M1:M7 L1:L8 Q1:Q7 O1:O7 N1:N8 P1:P8 L12:Q1000 B1:K1000 A8:A35 A38:A66 A69:A97 B125:AC154 A100:A1000 A156:AC184">
    <cfRule type="cellIs" dxfId="10" priority="1" stopIfTrue="1" operator="equal">
      <formula>0</formula>
    </cfRule>
  </conditionalFormatting>
  <conditionalFormatting sqref="L15:AC62">
    <cfRule type="cellIs" dxfId="13" priority="2" stopIfTrue="1" operator="lessThan">
      <formula>0</formula>
    </cfRule>
  </conditionalFormatting>
  <conditionalFormatting sqref="L77:AC93">
    <cfRule type="cellIs" dxfId="13" priority="3" stopIfTrue="1" operator="lessThan">
      <formula>0</formula>
    </cfRule>
  </conditionalFormatting>
  <conditionalFormatting sqref="L108:AC124">
    <cfRule type="cellIs" dxfId="13" priority="4" stopIfTrue="1" operator="lessThan">
      <formula>0</formula>
    </cfRule>
  </conditionalFormatting>
  <conditionalFormatting sqref="L138:AC154">
    <cfRule type="cellIs" dxfId="13" priority="5" stopIfTrue="1" operator="lessThan">
      <formula>0</formula>
    </cfRule>
  </conditionalFormatting>
  <conditionalFormatting sqref="L168:AC184">
    <cfRule type="cellIs" dxfId="13" priority="6" stopIfTrue="1" operator="lessThan">
      <formula>0</formula>
    </cfRule>
  </conditionalFormatting>
  <dataValidations>
    <dataValidation type="list" allowBlank="1" showInputMessage="1" showErrorMessage="1" prompt="COMPROBANTE - 07 CREDITO_x000a_08 DEBITO" sqref="D15:D29 AA15:AA29 D46:D60 AA46:AA60 D77:D91 AA77:AA91 D108:D122 AA108:AA122 D138:D152 AA138:AA152 D168:D182 AA168:AA182">
      <formula1>_TAB10</formula1>
    </dataValidation>
    <dataValidation type="list" allowBlank="1" showInputMessage="1" showErrorMessage="1" prompt="DOCUMENTO - 0 OTROS_x000a_1 DNI_x000a_6 RUC_x000a_7 CE" sqref="H15:H29 H46:H60 H77:H91 H108:H122 H138:H152 H168:H182">
      <formula1>_TAB2</formula1>
    </dataValidation>
  </dataValidations>
  <printOptions/>
  <pageMargins bottom="0.0" footer="0.0" header="0.0" left="0.7086614173228347" right="0.0" top="0.7480314960629921"/>
  <pageSetup paperSize="9" scale="55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2.29"/>
    <col customWidth="1" min="2" max="2" width="11.86"/>
    <col customWidth="1" min="3" max="3" width="10.57"/>
    <col customWidth="1" min="4" max="4" width="8.29"/>
    <col customWidth="1" min="5" max="5" width="13.43"/>
    <col customWidth="1" min="6" max="6" width="8.0"/>
    <col customWidth="1" min="7" max="7" width="7.71"/>
    <col customWidth="1" min="8" max="8" width="12.43"/>
    <col customWidth="1" min="9" max="9" width="24.43"/>
    <col customWidth="1" min="10" max="11" width="10.86"/>
    <col customWidth="1" min="12" max="13" width="10.43"/>
    <col customWidth="1" min="14" max="14" width="8.14"/>
    <col customWidth="1" min="15" max="15" width="10.14"/>
    <col customWidth="1" min="16" max="16" width="12.86"/>
    <col customWidth="1" min="17" max="17" width="12.57"/>
    <col customWidth="1" min="18" max="18" width="7.86"/>
    <col customWidth="1" min="19" max="19" width="8.14"/>
    <col customWidth="1" min="20" max="20" width="9.0"/>
    <col customWidth="1" min="21" max="21" width="7.57"/>
    <col customWidth="1" min="22" max="22" width="12.71"/>
    <col customWidth="1" min="23" max="23" width="1.86"/>
    <col customWidth="1" min="24" max="35" width="11.43"/>
  </cols>
  <sheetData>
    <row r="1" ht="33.75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52"/>
      <c r="R1" s="51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</row>
    <row r="2" ht="12.7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52"/>
      <c r="R2" s="51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</row>
    <row r="3" ht="12.75" customHeight="1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52"/>
      <c r="R3" s="51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</row>
    <row r="4" ht="14.25" customHeight="1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52"/>
      <c r="R4" s="51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</row>
    <row r="5" ht="12.75" customHeight="1">
      <c r="A5" s="519"/>
      <c r="B5" s="520" t="s">
        <v>1452</v>
      </c>
      <c r="C5" s="520"/>
      <c r="D5" s="519"/>
      <c r="E5" s="520"/>
      <c r="F5" s="520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109"/>
      <c r="R5" s="521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</row>
    <row r="6" ht="12.75" customHeight="1">
      <c r="A6" s="520"/>
      <c r="B6" s="520"/>
      <c r="C6" s="520"/>
      <c r="D6" s="519"/>
      <c r="E6" s="520"/>
      <c r="F6" s="520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109"/>
      <c r="R6" s="521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</row>
    <row r="7" ht="12.75" customHeight="1">
      <c r="A7" s="109" t="s">
        <v>1453</v>
      </c>
      <c r="B7" s="109"/>
      <c r="C7" s="109"/>
      <c r="D7" s="38"/>
      <c r="E7" s="109"/>
      <c r="F7" s="109"/>
      <c r="G7" s="38"/>
      <c r="H7" s="38"/>
      <c r="I7" s="38"/>
      <c r="J7" s="38"/>
      <c r="K7" s="38"/>
      <c r="L7" s="38"/>
      <c r="M7" s="38"/>
      <c r="N7" s="38"/>
      <c r="O7" s="38"/>
      <c r="P7" s="38"/>
      <c r="Q7" s="52"/>
      <c r="R7" s="51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</row>
    <row r="8" ht="12.75" customHeight="1">
      <c r="A8" s="109" t="str">
        <f>CONCATENATE(TABLAS!$B$5," ",TABLAS!$C$5)</f>
        <v>R.U.C. : </v>
      </c>
      <c r="B8" s="109"/>
      <c r="C8" s="109"/>
      <c r="D8" s="522"/>
      <c r="E8" s="109"/>
      <c r="F8" s="109"/>
      <c r="G8" s="522"/>
      <c r="H8" s="522"/>
      <c r="I8" s="522"/>
      <c r="J8" s="522"/>
      <c r="K8" s="522"/>
      <c r="L8" s="522"/>
      <c r="M8" s="522"/>
      <c r="N8" s="522"/>
      <c r="O8" s="522"/>
      <c r="P8" s="522"/>
      <c r="Q8" s="523"/>
      <c r="R8" s="524"/>
      <c r="S8" s="522"/>
      <c r="T8" s="522"/>
      <c r="U8" s="522"/>
      <c r="V8" s="522"/>
      <c r="W8" s="522"/>
      <c r="X8" s="522"/>
      <c r="Y8" s="522"/>
      <c r="Z8" s="522"/>
      <c r="AA8" s="522"/>
      <c r="AB8" s="522"/>
      <c r="AC8" s="522"/>
      <c r="AD8" s="522"/>
      <c r="AE8" s="522"/>
      <c r="AF8" s="522"/>
      <c r="AG8" s="522"/>
      <c r="AH8" s="522"/>
      <c r="AI8" s="522"/>
    </row>
    <row r="9" ht="12.75" customHeight="1">
      <c r="A9" s="109" t="str">
        <f>CONCATENATE(TABLAS!$B$4," ",TABLAS!$C$4)</f>
        <v>NOMBRE O RAZÓN SOCIAL: Columna1</v>
      </c>
      <c r="B9" s="109"/>
      <c r="C9" s="109"/>
      <c r="D9" s="522"/>
      <c r="E9" s="109"/>
      <c r="F9" s="109"/>
      <c r="G9" s="522"/>
      <c r="H9" s="522"/>
      <c r="I9" s="522"/>
      <c r="J9" s="522"/>
      <c r="K9" s="522"/>
      <c r="L9" s="522"/>
      <c r="M9" s="522"/>
      <c r="N9" s="522"/>
      <c r="O9" s="522"/>
      <c r="P9" s="522"/>
      <c r="Q9" s="523"/>
      <c r="R9" s="524"/>
      <c r="S9" s="522"/>
      <c r="T9" s="522"/>
      <c r="U9" s="522"/>
      <c r="V9" s="522"/>
      <c r="W9" s="522"/>
      <c r="X9" s="522"/>
      <c r="Y9" s="522"/>
      <c r="Z9" s="522"/>
      <c r="AA9" s="522"/>
      <c r="AB9" s="522"/>
      <c r="AC9" s="522"/>
      <c r="AD9" s="522"/>
      <c r="AE9" s="522"/>
      <c r="AF9" s="522"/>
      <c r="AG9" s="522"/>
      <c r="AH9" s="522"/>
      <c r="AI9" s="522"/>
    </row>
    <row r="10" ht="4.5" customHeight="1">
      <c r="A10" s="525"/>
      <c r="B10" s="525"/>
      <c r="C10" s="525"/>
      <c r="D10" s="525"/>
      <c r="E10" s="525"/>
      <c r="F10" s="525"/>
      <c r="G10" s="525"/>
      <c r="H10" s="525"/>
      <c r="I10" s="525"/>
      <c r="J10" s="525"/>
      <c r="K10" s="525"/>
      <c r="L10" s="525"/>
      <c r="M10" s="525"/>
      <c r="N10" s="525"/>
      <c r="O10" s="525"/>
      <c r="P10" s="525"/>
      <c r="Q10" s="526"/>
      <c r="R10" s="524"/>
      <c r="S10" s="522"/>
      <c r="T10" s="522"/>
      <c r="U10" s="522"/>
      <c r="V10" s="522"/>
      <c r="W10" s="522"/>
      <c r="X10" s="522"/>
      <c r="Y10" s="522"/>
      <c r="Z10" s="522"/>
      <c r="AA10" s="522"/>
      <c r="AB10" s="522"/>
      <c r="AC10" s="522"/>
      <c r="AD10" s="522"/>
      <c r="AE10" s="522"/>
      <c r="AF10" s="522"/>
      <c r="AG10" s="522"/>
      <c r="AH10" s="522"/>
      <c r="AI10" s="522"/>
    </row>
    <row r="11" ht="12.75" customHeight="1">
      <c r="A11" s="527" t="s">
        <v>1182</v>
      </c>
      <c r="B11" s="528" t="s">
        <v>1365</v>
      </c>
      <c r="C11" s="528" t="s">
        <v>1366</v>
      </c>
      <c r="D11" s="529" t="s">
        <v>1454</v>
      </c>
      <c r="E11" s="527"/>
      <c r="F11" s="527"/>
      <c r="G11" s="530" t="s">
        <v>1455</v>
      </c>
      <c r="H11" s="531"/>
      <c r="I11" s="460"/>
      <c r="J11" s="528" t="s">
        <v>1370</v>
      </c>
      <c r="K11" s="528" t="s">
        <v>1410</v>
      </c>
      <c r="L11" s="532" t="s">
        <v>1456</v>
      </c>
      <c r="M11" s="254"/>
      <c r="N11" s="533"/>
      <c r="O11" s="534"/>
      <c r="P11" s="528" t="s">
        <v>1457</v>
      </c>
      <c r="Q11" s="528" t="s">
        <v>1383</v>
      </c>
      <c r="R11" s="535"/>
      <c r="S11" s="532" t="s">
        <v>1363</v>
      </c>
      <c r="T11" s="253"/>
      <c r="U11" s="253"/>
      <c r="V11" s="254"/>
      <c r="W11" s="522"/>
      <c r="X11" s="522"/>
      <c r="Y11" s="522"/>
      <c r="Z11" s="522"/>
      <c r="AA11" s="522"/>
      <c r="AB11" s="522"/>
      <c r="AC11" s="522"/>
      <c r="AD11" s="522"/>
      <c r="AE11" s="522"/>
      <c r="AF11" s="522"/>
      <c r="AG11" s="522"/>
      <c r="AH11" s="522"/>
      <c r="AI11" s="522"/>
    </row>
    <row r="12" ht="12.75" customHeight="1">
      <c r="A12" s="536" t="s">
        <v>1364</v>
      </c>
      <c r="B12" s="536" t="s">
        <v>1375</v>
      </c>
      <c r="C12" s="536" t="s">
        <v>1376</v>
      </c>
      <c r="D12" s="537" t="s">
        <v>1458</v>
      </c>
      <c r="E12" s="538"/>
      <c r="F12" s="539"/>
      <c r="G12" s="477"/>
      <c r="H12" s="540"/>
      <c r="I12" s="478"/>
      <c r="J12" s="536" t="s">
        <v>1459</v>
      </c>
      <c r="K12" s="536" t="s">
        <v>1427</v>
      </c>
      <c r="L12" s="541" t="s">
        <v>1460</v>
      </c>
      <c r="M12" s="467"/>
      <c r="N12" s="542"/>
      <c r="O12" s="543"/>
      <c r="P12" s="536" t="s">
        <v>1461</v>
      </c>
      <c r="Q12" s="536" t="s">
        <v>1462</v>
      </c>
      <c r="R12" s="544" t="s">
        <v>1385</v>
      </c>
      <c r="S12" s="541" t="s">
        <v>1373</v>
      </c>
      <c r="T12" s="466"/>
      <c r="U12" s="466"/>
      <c r="V12" s="467"/>
      <c r="W12" s="522"/>
      <c r="X12" s="522"/>
      <c r="Y12" s="522"/>
      <c r="Z12" s="522"/>
      <c r="AA12" s="522"/>
      <c r="AB12" s="522"/>
      <c r="AC12" s="522"/>
      <c r="AD12" s="522"/>
      <c r="AE12" s="522"/>
      <c r="AF12" s="522"/>
      <c r="AG12" s="522"/>
      <c r="AH12" s="522"/>
      <c r="AI12" s="522"/>
    </row>
    <row r="13" ht="12.75" customHeight="1">
      <c r="A13" s="536" t="s">
        <v>1463</v>
      </c>
      <c r="B13" s="536" t="s">
        <v>1401</v>
      </c>
      <c r="C13" s="536" t="s">
        <v>1389</v>
      </c>
      <c r="D13" s="528"/>
      <c r="E13" s="528" t="s">
        <v>1464</v>
      </c>
      <c r="F13" s="545"/>
      <c r="G13" s="546" t="s">
        <v>1177</v>
      </c>
      <c r="H13" s="94"/>
      <c r="I13" s="528" t="s">
        <v>1465</v>
      </c>
      <c r="J13" s="536" t="s">
        <v>1153</v>
      </c>
      <c r="K13" s="536" t="s">
        <v>1153</v>
      </c>
      <c r="L13" s="545"/>
      <c r="M13" s="545"/>
      <c r="N13" s="547" t="s">
        <v>1395</v>
      </c>
      <c r="O13" s="536" t="s">
        <v>1466</v>
      </c>
      <c r="P13" s="536" t="s">
        <v>1467</v>
      </c>
      <c r="Q13" s="536" t="s">
        <v>1468</v>
      </c>
      <c r="R13" s="544" t="s">
        <v>1376</v>
      </c>
      <c r="S13" s="545"/>
      <c r="T13" s="545"/>
      <c r="U13" s="545"/>
      <c r="V13" s="528" t="s">
        <v>1386</v>
      </c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</row>
    <row r="14" ht="12.75" customHeight="1">
      <c r="A14" s="536" t="s">
        <v>1469</v>
      </c>
      <c r="B14" s="536" t="s">
        <v>1403</v>
      </c>
      <c r="C14" s="536" t="s">
        <v>1470</v>
      </c>
      <c r="D14" s="536" t="s">
        <v>1385</v>
      </c>
      <c r="E14" s="548" t="s">
        <v>1471</v>
      </c>
      <c r="F14" s="536" t="s">
        <v>1182</v>
      </c>
      <c r="G14" s="528" t="s">
        <v>1385</v>
      </c>
      <c r="H14" s="549" t="s">
        <v>1182</v>
      </c>
      <c r="I14" s="536" t="s">
        <v>1165</v>
      </c>
      <c r="J14" s="536" t="s">
        <v>1472</v>
      </c>
      <c r="K14" s="536" t="s">
        <v>1418</v>
      </c>
      <c r="L14" s="536" t="s">
        <v>1473</v>
      </c>
      <c r="M14" s="536" t="s">
        <v>1474</v>
      </c>
      <c r="N14" s="550"/>
      <c r="O14" s="550"/>
      <c r="P14" s="536" t="s">
        <v>1153</v>
      </c>
      <c r="Q14" s="536" t="s">
        <v>1371</v>
      </c>
      <c r="R14" s="544" t="s">
        <v>1475</v>
      </c>
      <c r="S14" s="536" t="s">
        <v>1366</v>
      </c>
      <c r="T14" s="536" t="s">
        <v>1385</v>
      </c>
      <c r="U14" s="536" t="s">
        <v>1400</v>
      </c>
      <c r="V14" s="536" t="s">
        <v>1401</v>
      </c>
      <c r="W14" s="522"/>
      <c r="X14" s="522"/>
      <c r="Y14" s="522"/>
      <c r="Z14" s="522"/>
      <c r="AA14" s="522"/>
      <c r="AB14" s="522"/>
      <c r="AC14" s="522"/>
      <c r="AD14" s="522"/>
      <c r="AE14" s="522"/>
      <c r="AF14" s="522"/>
      <c r="AG14" s="522"/>
      <c r="AH14" s="522"/>
      <c r="AI14" s="522"/>
    </row>
    <row r="15" ht="12.75" customHeight="1">
      <c r="A15" s="551" t="s">
        <v>1476</v>
      </c>
      <c r="B15" s="551" t="s">
        <v>1367</v>
      </c>
      <c r="C15" s="552"/>
      <c r="D15" s="551" t="s">
        <v>1416</v>
      </c>
      <c r="E15" s="551" t="s">
        <v>1477</v>
      </c>
      <c r="F15" s="553"/>
      <c r="G15" s="551" t="s">
        <v>1187</v>
      </c>
      <c r="H15" s="256"/>
      <c r="I15" s="551" t="s">
        <v>1478</v>
      </c>
      <c r="J15" s="554"/>
      <c r="K15" s="551" t="s">
        <v>1479</v>
      </c>
      <c r="L15" s="554"/>
      <c r="M15" s="554"/>
      <c r="N15" s="554"/>
      <c r="O15" s="554"/>
      <c r="P15" s="551" t="s">
        <v>1480</v>
      </c>
      <c r="Q15" s="551" t="s">
        <v>1403</v>
      </c>
      <c r="R15" s="555"/>
      <c r="S15" s="556"/>
      <c r="T15" s="551" t="s">
        <v>1416</v>
      </c>
      <c r="U15" s="557"/>
      <c r="V15" s="551" t="s">
        <v>1481</v>
      </c>
      <c r="W15" s="522"/>
      <c r="X15" s="522"/>
      <c r="Y15" s="522"/>
      <c r="Z15" s="522"/>
      <c r="AA15" s="522"/>
      <c r="AB15" s="522"/>
      <c r="AC15" s="522"/>
      <c r="AD15" s="522"/>
      <c r="AE15" s="522"/>
      <c r="AF15" s="522"/>
      <c r="AG15" s="522"/>
      <c r="AH15" s="522"/>
      <c r="AI15" s="522"/>
    </row>
    <row r="16" ht="12.75" customHeight="1">
      <c r="A16" s="558">
        <v>1.0</v>
      </c>
      <c r="B16" s="559">
        <v>39952.0</v>
      </c>
      <c r="C16" s="559"/>
      <c r="D16" s="560">
        <v>1.0</v>
      </c>
      <c r="E16" s="561">
        <v>1.0</v>
      </c>
      <c r="F16" s="562">
        <v>1.0</v>
      </c>
      <c r="G16" s="563">
        <v>6.0</v>
      </c>
      <c r="H16" s="563">
        <v>2.0453782761E10</v>
      </c>
      <c r="I16" s="337" t="str">
        <f>IF(H16="","",VLOOKUP(H16,CLI,2,0))</f>
        <v>Hermanos Urteaga Contratistas SRL</v>
      </c>
      <c r="J16" s="564"/>
      <c r="K16" s="565">
        <f>504.2*R16</f>
        <v>1518.6504</v>
      </c>
      <c r="L16" s="566"/>
      <c r="M16" s="566"/>
      <c r="N16" s="566"/>
      <c r="O16" s="566">
        <f t="shared" ref="O16:O31" si="1">K16*0.19</f>
        <v>288.543576</v>
      </c>
      <c r="P16" s="565"/>
      <c r="Q16" s="567">
        <f t="shared" ref="Q16:Q31" si="2">J16+K16+O16</f>
        <v>1807.193976</v>
      </c>
      <c r="R16" s="568">
        <v>3.012</v>
      </c>
      <c r="S16" s="569"/>
      <c r="T16" s="563"/>
      <c r="U16" s="570"/>
      <c r="V16" s="563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</row>
    <row r="17" ht="12.75" customHeight="1">
      <c r="A17" s="558"/>
      <c r="B17" s="559"/>
      <c r="C17" s="559"/>
      <c r="D17" s="560"/>
      <c r="E17" s="561"/>
      <c r="F17" s="562"/>
      <c r="G17" s="563"/>
      <c r="H17" s="563"/>
      <c r="I17" s="337" t="str">
        <f>IF(H17="","",VLOOKUP(H17,CLI,2,0))</f>
        <v/>
      </c>
      <c r="J17" s="564"/>
      <c r="K17" s="565"/>
      <c r="L17" s="566"/>
      <c r="M17" s="566"/>
      <c r="N17" s="566"/>
      <c r="O17" s="566">
        <f t="shared" si="1"/>
        <v>0</v>
      </c>
      <c r="P17" s="565"/>
      <c r="Q17" s="567">
        <f t="shared" si="2"/>
        <v>0</v>
      </c>
      <c r="R17" s="568"/>
      <c r="S17" s="569"/>
      <c r="T17" s="563"/>
      <c r="U17" s="570"/>
      <c r="V17" s="563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</row>
    <row r="18" ht="12.75" customHeight="1">
      <c r="A18" s="558"/>
      <c r="B18" s="559"/>
      <c r="C18" s="559"/>
      <c r="D18" s="560"/>
      <c r="E18" s="561"/>
      <c r="F18" s="562"/>
      <c r="G18" s="563"/>
      <c r="H18" s="563"/>
      <c r="I18" s="337" t="str">
        <f>IF(H18="","",VLOOKUP(H18,CLI,2,0))</f>
        <v/>
      </c>
      <c r="J18" s="564"/>
      <c r="K18" s="565"/>
      <c r="L18" s="566"/>
      <c r="M18" s="566"/>
      <c r="N18" s="566"/>
      <c r="O18" s="566">
        <f t="shared" si="1"/>
        <v>0</v>
      </c>
      <c r="P18" s="565"/>
      <c r="Q18" s="567">
        <f t="shared" si="2"/>
        <v>0</v>
      </c>
      <c r="R18" s="568"/>
      <c r="S18" s="569"/>
      <c r="T18" s="563"/>
      <c r="U18" s="570"/>
      <c r="V18" s="563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</row>
    <row r="19" ht="12.75" customHeight="1">
      <c r="A19" s="558"/>
      <c r="B19" s="559"/>
      <c r="C19" s="559"/>
      <c r="D19" s="560"/>
      <c r="E19" s="561"/>
      <c r="F19" s="562"/>
      <c r="G19" s="563"/>
      <c r="H19" s="563"/>
      <c r="I19" s="337" t="str">
        <f>IF(H19="","",VLOOKUP(H19,CLI,2,0))</f>
        <v/>
      </c>
      <c r="J19" s="564"/>
      <c r="K19" s="565"/>
      <c r="L19" s="566"/>
      <c r="M19" s="566"/>
      <c r="N19" s="566"/>
      <c r="O19" s="566">
        <f t="shared" si="1"/>
        <v>0</v>
      </c>
      <c r="P19" s="565"/>
      <c r="Q19" s="567">
        <f t="shared" si="2"/>
        <v>0</v>
      </c>
      <c r="R19" s="568"/>
      <c r="S19" s="569"/>
      <c r="T19" s="563"/>
      <c r="U19" s="570"/>
      <c r="V19" s="563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</row>
    <row r="20" ht="12.75" customHeight="1">
      <c r="A20" s="558"/>
      <c r="B20" s="559"/>
      <c r="C20" s="559"/>
      <c r="D20" s="560"/>
      <c r="E20" s="561"/>
      <c r="F20" s="562"/>
      <c r="G20" s="563"/>
      <c r="H20" s="563"/>
      <c r="I20" s="337" t="str">
        <f>IF(H20="","",VLOOKUP(H20,CLI,2,0))</f>
        <v/>
      </c>
      <c r="J20" s="564"/>
      <c r="K20" s="565"/>
      <c r="L20" s="566"/>
      <c r="M20" s="566"/>
      <c r="N20" s="566"/>
      <c r="O20" s="566">
        <f t="shared" si="1"/>
        <v>0</v>
      </c>
      <c r="P20" s="565"/>
      <c r="Q20" s="567">
        <f t="shared" si="2"/>
        <v>0</v>
      </c>
      <c r="R20" s="568"/>
      <c r="S20" s="569"/>
      <c r="T20" s="563"/>
      <c r="U20" s="570"/>
      <c r="V20" s="563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</row>
    <row r="21" ht="12.75" customHeight="1">
      <c r="A21" s="558"/>
      <c r="B21" s="559"/>
      <c r="C21" s="559"/>
      <c r="D21" s="560"/>
      <c r="E21" s="561"/>
      <c r="F21" s="562"/>
      <c r="G21" s="563"/>
      <c r="H21" s="563"/>
      <c r="I21" s="337" t="str">
        <f>IF(H21="","",VLOOKUP(H21,CLI,2,0))</f>
        <v/>
      </c>
      <c r="J21" s="564"/>
      <c r="K21" s="565"/>
      <c r="L21" s="566"/>
      <c r="M21" s="566"/>
      <c r="N21" s="566"/>
      <c r="O21" s="566">
        <f t="shared" si="1"/>
        <v>0</v>
      </c>
      <c r="P21" s="565"/>
      <c r="Q21" s="567">
        <f t="shared" si="2"/>
        <v>0</v>
      </c>
      <c r="R21" s="568"/>
      <c r="S21" s="569"/>
      <c r="T21" s="563"/>
      <c r="U21" s="570"/>
      <c r="V21" s="563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</row>
    <row r="22" ht="12.75" customHeight="1">
      <c r="A22" s="558"/>
      <c r="B22" s="559"/>
      <c r="C22" s="559"/>
      <c r="D22" s="560"/>
      <c r="E22" s="561"/>
      <c r="F22" s="562"/>
      <c r="G22" s="563"/>
      <c r="H22" s="563"/>
      <c r="I22" s="337" t="str">
        <f>IF(H22="","",VLOOKUP(H22,CLI,2,0))</f>
        <v/>
      </c>
      <c r="J22" s="564"/>
      <c r="K22" s="565"/>
      <c r="L22" s="566"/>
      <c r="M22" s="566"/>
      <c r="N22" s="566"/>
      <c r="O22" s="566">
        <f t="shared" si="1"/>
        <v>0</v>
      </c>
      <c r="P22" s="565"/>
      <c r="Q22" s="567">
        <f t="shared" si="2"/>
        <v>0</v>
      </c>
      <c r="R22" s="568"/>
      <c r="S22" s="569"/>
      <c r="T22" s="563"/>
      <c r="U22" s="570"/>
      <c r="V22" s="563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</row>
    <row r="23" ht="12.75" customHeight="1">
      <c r="A23" s="558"/>
      <c r="B23" s="559"/>
      <c r="C23" s="559"/>
      <c r="D23" s="560"/>
      <c r="E23" s="561"/>
      <c r="F23" s="562"/>
      <c r="G23" s="563"/>
      <c r="H23" s="563"/>
      <c r="I23" s="337" t="str">
        <f>IF(H23="","",VLOOKUP(H23,CLI,2,0))</f>
        <v/>
      </c>
      <c r="J23" s="564"/>
      <c r="K23" s="565"/>
      <c r="L23" s="566"/>
      <c r="M23" s="566"/>
      <c r="N23" s="566"/>
      <c r="O23" s="566">
        <f t="shared" si="1"/>
        <v>0</v>
      </c>
      <c r="P23" s="565"/>
      <c r="Q23" s="567">
        <f t="shared" si="2"/>
        <v>0</v>
      </c>
      <c r="R23" s="568"/>
      <c r="S23" s="569"/>
      <c r="T23" s="563"/>
      <c r="U23" s="570"/>
      <c r="V23" s="563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</row>
    <row r="24" ht="12.75" customHeight="1">
      <c r="A24" s="560"/>
      <c r="B24" s="559"/>
      <c r="C24" s="559"/>
      <c r="D24" s="560"/>
      <c r="E24" s="260"/>
      <c r="F24" s="562"/>
      <c r="G24" s="563"/>
      <c r="H24" s="344"/>
      <c r="I24" s="337" t="str">
        <f>IF(H24="","",VLOOKUP(H24,CLI,2,0))</f>
        <v/>
      </c>
      <c r="J24" s="564"/>
      <c r="K24" s="566"/>
      <c r="L24" s="566"/>
      <c r="M24" s="566"/>
      <c r="N24" s="566"/>
      <c r="O24" s="566">
        <f t="shared" si="1"/>
        <v>0</v>
      </c>
      <c r="P24" s="566"/>
      <c r="Q24" s="567">
        <f t="shared" si="2"/>
        <v>0</v>
      </c>
      <c r="R24" s="568"/>
      <c r="S24" s="569"/>
      <c r="T24" s="570"/>
      <c r="U24" s="570"/>
      <c r="V24" s="571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</row>
    <row r="25" ht="12.75" customHeight="1">
      <c r="A25" s="560"/>
      <c r="B25" s="559"/>
      <c r="C25" s="559"/>
      <c r="D25" s="560"/>
      <c r="E25" s="260"/>
      <c r="F25" s="562"/>
      <c r="G25" s="563"/>
      <c r="H25" s="344"/>
      <c r="I25" s="337" t="str">
        <f>IF(H25="","",VLOOKUP(H25,CLI,2,0))</f>
        <v/>
      </c>
      <c r="J25" s="564"/>
      <c r="K25" s="566"/>
      <c r="L25" s="566"/>
      <c r="M25" s="566"/>
      <c r="N25" s="566"/>
      <c r="O25" s="566">
        <f t="shared" si="1"/>
        <v>0</v>
      </c>
      <c r="P25" s="566"/>
      <c r="Q25" s="567">
        <f t="shared" si="2"/>
        <v>0</v>
      </c>
      <c r="R25" s="568"/>
      <c r="S25" s="569"/>
      <c r="T25" s="570"/>
      <c r="U25" s="570"/>
      <c r="V25" s="571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</row>
    <row r="26" ht="12.75" customHeight="1">
      <c r="A26" s="560"/>
      <c r="B26" s="559"/>
      <c r="C26" s="559"/>
      <c r="D26" s="560"/>
      <c r="E26" s="260"/>
      <c r="F26" s="562"/>
      <c r="G26" s="563"/>
      <c r="H26" s="344"/>
      <c r="I26" s="337" t="str">
        <f>IF(H26="","",VLOOKUP(H26,CLI,2,0))</f>
        <v/>
      </c>
      <c r="J26" s="564"/>
      <c r="K26" s="566"/>
      <c r="L26" s="566"/>
      <c r="M26" s="566"/>
      <c r="N26" s="566"/>
      <c r="O26" s="566">
        <f t="shared" si="1"/>
        <v>0</v>
      </c>
      <c r="P26" s="566"/>
      <c r="Q26" s="567">
        <f t="shared" si="2"/>
        <v>0</v>
      </c>
      <c r="R26" s="568"/>
      <c r="S26" s="569"/>
      <c r="T26" s="570"/>
      <c r="U26" s="570"/>
      <c r="V26" s="571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</row>
    <row r="27" ht="12.75" customHeight="1">
      <c r="A27" s="560"/>
      <c r="B27" s="559"/>
      <c r="C27" s="559"/>
      <c r="D27" s="560"/>
      <c r="E27" s="260"/>
      <c r="F27" s="562"/>
      <c r="G27" s="563"/>
      <c r="H27" s="344"/>
      <c r="I27" s="337" t="str">
        <f>IF(H27="","",VLOOKUP(H27,CLI,2,0))</f>
        <v/>
      </c>
      <c r="J27" s="564"/>
      <c r="K27" s="566"/>
      <c r="L27" s="566"/>
      <c r="M27" s="566"/>
      <c r="N27" s="566"/>
      <c r="O27" s="566">
        <f t="shared" si="1"/>
        <v>0</v>
      </c>
      <c r="P27" s="566"/>
      <c r="Q27" s="567">
        <f t="shared" si="2"/>
        <v>0</v>
      </c>
      <c r="R27" s="568"/>
      <c r="S27" s="569"/>
      <c r="T27" s="570"/>
      <c r="U27" s="570"/>
      <c r="V27" s="571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</row>
    <row r="28" ht="12.75" customHeight="1">
      <c r="A28" s="560"/>
      <c r="B28" s="559"/>
      <c r="C28" s="559"/>
      <c r="D28" s="560"/>
      <c r="E28" s="260"/>
      <c r="F28" s="562"/>
      <c r="G28" s="563"/>
      <c r="H28" s="344"/>
      <c r="I28" s="337" t="str">
        <f>IF(H28="","",VLOOKUP(H28,CLI,2,0))</f>
        <v/>
      </c>
      <c r="J28" s="564"/>
      <c r="K28" s="566"/>
      <c r="L28" s="566"/>
      <c r="M28" s="566"/>
      <c r="N28" s="566"/>
      <c r="O28" s="566">
        <f t="shared" si="1"/>
        <v>0</v>
      </c>
      <c r="P28" s="566"/>
      <c r="Q28" s="567">
        <f t="shared" si="2"/>
        <v>0</v>
      </c>
      <c r="R28" s="568"/>
      <c r="S28" s="569"/>
      <c r="T28" s="570"/>
      <c r="U28" s="570"/>
      <c r="V28" s="571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</row>
    <row r="29" ht="12.75" customHeight="1">
      <c r="A29" s="560"/>
      <c r="B29" s="559"/>
      <c r="C29" s="559"/>
      <c r="D29" s="560"/>
      <c r="E29" s="260"/>
      <c r="F29" s="562"/>
      <c r="G29" s="563"/>
      <c r="H29" s="344"/>
      <c r="I29" s="337" t="str">
        <f>IF(H29="","",VLOOKUP(H29,CLI,2,0))</f>
        <v/>
      </c>
      <c r="J29" s="564"/>
      <c r="K29" s="566"/>
      <c r="L29" s="566"/>
      <c r="M29" s="566"/>
      <c r="N29" s="566"/>
      <c r="O29" s="566">
        <f t="shared" si="1"/>
        <v>0</v>
      </c>
      <c r="P29" s="566"/>
      <c r="Q29" s="567">
        <f t="shared" si="2"/>
        <v>0</v>
      </c>
      <c r="R29" s="568"/>
      <c r="S29" s="569"/>
      <c r="T29" s="570"/>
      <c r="U29" s="570"/>
      <c r="V29" s="571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</row>
    <row r="30" ht="12.75" customHeight="1">
      <c r="A30" s="560"/>
      <c r="B30" s="559"/>
      <c r="C30" s="559"/>
      <c r="D30" s="560"/>
      <c r="E30" s="260"/>
      <c r="F30" s="562"/>
      <c r="G30" s="563"/>
      <c r="H30" s="344"/>
      <c r="I30" s="337" t="str">
        <f>IF(H30="","",VLOOKUP(H30,CLI,2,0))</f>
        <v/>
      </c>
      <c r="J30" s="564"/>
      <c r="K30" s="566"/>
      <c r="L30" s="566"/>
      <c r="M30" s="566"/>
      <c r="N30" s="566"/>
      <c r="O30" s="566">
        <f t="shared" si="1"/>
        <v>0</v>
      </c>
      <c r="P30" s="566"/>
      <c r="Q30" s="567">
        <f t="shared" si="2"/>
        <v>0</v>
      </c>
      <c r="R30" s="568"/>
      <c r="S30" s="569"/>
      <c r="T30" s="570"/>
      <c r="U30" s="570"/>
      <c r="V30" s="571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</row>
    <row r="31" ht="12.75" customHeight="1">
      <c r="A31" s="560"/>
      <c r="B31" s="559"/>
      <c r="C31" s="559"/>
      <c r="D31" s="560"/>
      <c r="E31" s="260"/>
      <c r="F31" s="562"/>
      <c r="G31" s="563"/>
      <c r="H31" s="344"/>
      <c r="I31" s="337" t="str">
        <f>IF(H31="","",VLOOKUP(H31,CLI,2,0))</f>
        <v/>
      </c>
      <c r="J31" s="564"/>
      <c r="K31" s="566"/>
      <c r="L31" s="566"/>
      <c r="M31" s="566"/>
      <c r="N31" s="566"/>
      <c r="O31" s="566">
        <f t="shared" si="1"/>
        <v>0</v>
      </c>
      <c r="P31" s="566"/>
      <c r="Q31" s="567">
        <f t="shared" si="2"/>
        <v>0</v>
      </c>
      <c r="R31" s="568"/>
      <c r="S31" s="569"/>
      <c r="T31" s="570"/>
      <c r="U31" s="570"/>
      <c r="V31" s="571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</row>
    <row r="32" ht="6.0" customHeight="1">
      <c r="A32" s="572"/>
      <c r="B32" s="573"/>
      <c r="C32" s="573"/>
      <c r="D32" s="572"/>
      <c r="E32" s="235"/>
      <c r="F32" s="574"/>
      <c r="G32" s="398"/>
      <c r="H32" s="38"/>
      <c r="I32" s="27"/>
      <c r="J32" s="575"/>
      <c r="K32" s="576"/>
      <c r="L32" s="576"/>
      <c r="M32" s="576"/>
      <c r="N32" s="576"/>
      <c r="O32" s="576"/>
      <c r="P32" s="576"/>
      <c r="Q32" s="577"/>
      <c r="R32" s="578"/>
      <c r="S32" s="579"/>
      <c r="T32" s="580"/>
      <c r="U32" s="580"/>
      <c r="V32" s="581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</row>
    <row r="33" ht="17.25" customHeight="1">
      <c r="A33" s="582"/>
      <c r="B33" s="582"/>
      <c r="C33" s="582"/>
      <c r="D33" s="582"/>
      <c r="E33" s="582"/>
      <c r="F33" s="582"/>
      <c r="G33" s="583"/>
      <c r="H33" s="583"/>
      <c r="I33" s="584" t="s">
        <v>1482</v>
      </c>
      <c r="J33" s="585">
        <f t="shared" ref="J33:Q33" si="3">SUM(J16:J31)</f>
        <v>0</v>
      </c>
      <c r="K33" s="585">
        <f t="shared" si="3"/>
        <v>1518.6504</v>
      </c>
      <c r="L33" s="585">
        <f t="shared" si="3"/>
        <v>0</v>
      </c>
      <c r="M33" s="585">
        <f t="shared" si="3"/>
        <v>0</v>
      </c>
      <c r="N33" s="585">
        <f t="shared" si="3"/>
        <v>0</v>
      </c>
      <c r="O33" s="585">
        <f t="shared" si="3"/>
        <v>288.543576</v>
      </c>
      <c r="P33" s="585">
        <f t="shared" si="3"/>
        <v>0</v>
      </c>
      <c r="Q33" s="585">
        <f t="shared" si="3"/>
        <v>1807.193976</v>
      </c>
      <c r="R33" s="586"/>
      <c r="S33" s="582"/>
      <c r="T33" s="582"/>
      <c r="U33" s="582"/>
      <c r="V33" s="582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</row>
    <row r="34" ht="12.75" customHeight="1">
      <c r="A34" s="38"/>
      <c r="B34" s="38"/>
      <c r="C34" s="38"/>
      <c r="D34" s="38"/>
      <c r="E34" s="38"/>
      <c r="F34" s="38"/>
      <c r="G34" s="38"/>
      <c r="H34" s="38"/>
      <c r="I34" s="38"/>
      <c r="J34" s="587"/>
      <c r="K34" s="587"/>
      <c r="L34" s="587"/>
      <c r="M34" s="587"/>
      <c r="N34" s="38"/>
      <c r="O34" s="38"/>
      <c r="P34" s="38"/>
      <c r="Q34" s="52"/>
      <c r="R34" s="51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</row>
    <row r="35" ht="12.75" customHeigh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52"/>
      <c r="R35" s="51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</row>
    <row r="36" ht="12.75" customHeigh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52"/>
      <c r="R36" s="51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</row>
    <row r="37" ht="12.75" customHeigh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52"/>
      <c r="R37" s="51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</row>
    <row r="38" ht="12.75" customHeigh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52"/>
      <c r="R38" s="51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</row>
    <row r="39" ht="12.75" customHeight="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52"/>
      <c r="R39" s="51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</row>
    <row r="40" ht="12.75" customHeight="1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52"/>
      <c r="R40" s="51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</row>
    <row r="41" ht="12.75" customHeight="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52"/>
      <c r="R41" s="51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</row>
    <row r="42" ht="12.75" customHeight="1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52"/>
      <c r="R42" s="51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</row>
    <row r="43" ht="12.75" customHeight="1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52"/>
      <c r="R43" s="51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</row>
    <row r="44" ht="12.75" customHeight="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52"/>
      <c r="R44" s="51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</row>
    <row r="45" ht="12.75" customHeight="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52"/>
      <c r="R45" s="51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</row>
    <row r="46" ht="12.75" customHeight="1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52"/>
      <c r="R46" s="51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</row>
    <row r="47" ht="12.75" customHeight="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52"/>
      <c r="R47" s="51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</row>
    <row r="48" ht="12.75" customHeight="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52"/>
      <c r="R48" s="51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</row>
    <row r="49" ht="12.75" customHeight="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52"/>
      <c r="R49" s="51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</row>
    <row r="50" ht="12.75" customHeight="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52"/>
      <c r="R50" s="51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</row>
    <row r="51" ht="12.7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52"/>
      <c r="R51" s="51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</row>
    <row r="52" ht="12.7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52"/>
      <c r="R52" s="51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</row>
    <row r="53" ht="12.7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52"/>
      <c r="R53" s="51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</row>
    <row r="54" ht="12.7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52"/>
      <c r="R54" s="51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</row>
    <row r="55" ht="12.7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52"/>
      <c r="R55" s="51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</row>
    <row r="56" ht="12.7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52"/>
      <c r="R56" s="51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</row>
    <row r="57" ht="12.7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52"/>
      <c r="R57" s="51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</row>
    <row r="58" ht="12.7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52"/>
      <c r="R58" s="51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</row>
    <row r="59" ht="12.7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52"/>
      <c r="R59" s="51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</row>
    <row r="60" ht="12.7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52"/>
      <c r="R60" s="51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</row>
    <row r="61" ht="12.7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52"/>
      <c r="R61" s="51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</row>
    <row r="62" ht="12.7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52"/>
      <c r="R62" s="51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</row>
    <row r="63" ht="12.7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52"/>
      <c r="R63" s="51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</row>
    <row r="64" ht="12.7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52"/>
      <c r="R64" s="51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</row>
    <row r="65" ht="12.7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52"/>
      <c r="R65" s="51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</row>
    <row r="66" ht="12.7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52"/>
      <c r="R66" s="51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</row>
    <row r="67" ht="12.7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52"/>
      <c r="R67" s="51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</row>
    <row r="68" ht="12.7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52"/>
      <c r="R68" s="51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</row>
    <row r="69" ht="12.7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52"/>
      <c r="R69" s="51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</row>
    <row r="70" ht="12.7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52"/>
      <c r="R70" s="51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</row>
    <row r="71" ht="12.7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52"/>
      <c r="R71" s="51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</row>
    <row r="72" ht="12.7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52"/>
      <c r="R72" s="51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</row>
    <row r="73" ht="12.7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52"/>
      <c r="R73" s="51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</row>
    <row r="74" ht="12.7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52"/>
      <c r="R74" s="51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</row>
    <row r="75" ht="12.7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52"/>
      <c r="R75" s="51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</row>
    <row r="76" ht="12.7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52"/>
      <c r="R76" s="51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</row>
    <row r="77" ht="12.7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52"/>
      <c r="R77" s="51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</row>
    <row r="78" ht="12.7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52"/>
      <c r="R78" s="51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</row>
    <row r="79" ht="12.7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52"/>
      <c r="R79" s="51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</row>
    <row r="80" ht="12.7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52"/>
      <c r="R80" s="51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</row>
    <row r="81" ht="12.7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52"/>
      <c r="R81" s="51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</row>
    <row r="82" ht="12.7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52"/>
      <c r="R82" s="51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</row>
    <row r="83" ht="12.7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52"/>
      <c r="R83" s="51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</row>
    <row r="84" ht="12.7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52"/>
      <c r="R84" s="51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</row>
    <row r="85" ht="12.7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52"/>
      <c r="R85" s="51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</row>
    <row r="86" ht="12.7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52"/>
      <c r="R86" s="51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</row>
    <row r="87" ht="12.7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52"/>
      <c r="R87" s="51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</row>
    <row r="88" ht="12.7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52"/>
      <c r="R88" s="51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</row>
    <row r="89" ht="12.7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52"/>
      <c r="R89" s="51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</row>
    <row r="90" ht="12.7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52"/>
      <c r="R90" s="51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</row>
    <row r="91" ht="12.7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52"/>
      <c r="R91" s="51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</row>
    <row r="92" ht="12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52"/>
      <c r="R92" s="51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</row>
    <row r="93" ht="12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52"/>
      <c r="R93" s="51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</row>
    <row r="94" ht="12.7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52"/>
      <c r="R94" s="51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</row>
    <row r="95" ht="12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52"/>
      <c r="R95" s="51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</row>
    <row r="96" ht="12.7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52"/>
      <c r="R96" s="51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</row>
    <row r="97" ht="12.7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52"/>
      <c r="R97" s="51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</row>
    <row r="98" ht="12.7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52"/>
      <c r="R98" s="51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</row>
    <row r="99" ht="12.7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52"/>
      <c r="R99" s="51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</row>
    <row r="100" ht="12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52"/>
      <c r="R100" s="51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</row>
    <row r="101" ht="12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52"/>
      <c r="R101" s="51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</row>
    <row r="102" ht="12.7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52"/>
      <c r="R102" s="51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</row>
    <row r="103" ht="12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52"/>
      <c r="R103" s="51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</row>
    <row r="104" ht="12.7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52"/>
      <c r="R104" s="51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</row>
    <row r="105" ht="12.7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52"/>
      <c r="R105" s="51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</row>
    <row r="106" ht="12.7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52"/>
      <c r="R106" s="51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</row>
    <row r="107" ht="12.7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52"/>
      <c r="R107" s="51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</row>
    <row r="108" ht="12.7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52"/>
      <c r="R108" s="51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</row>
    <row r="109" ht="12.7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52"/>
      <c r="R109" s="51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</row>
    <row r="110" ht="12.7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52"/>
      <c r="R110" s="51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</row>
    <row r="111" ht="12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52"/>
      <c r="R111" s="51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</row>
    <row r="112" ht="12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52"/>
      <c r="R112" s="51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</row>
    <row r="113" ht="12.7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52"/>
      <c r="R113" s="51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</row>
    <row r="114" ht="12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52"/>
      <c r="R114" s="51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</row>
    <row r="115" ht="12.7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52"/>
      <c r="R115" s="51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</row>
    <row r="116" ht="12.7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52"/>
      <c r="R116" s="51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</row>
    <row r="117" ht="12.7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52"/>
      <c r="R117" s="51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</row>
    <row r="118" ht="12.7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52"/>
      <c r="R118" s="51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</row>
    <row r="119" ht="12.7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52"/>
      <c r="R119" s="51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</row>
    <row r="120" ht="12.7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52"/>
      <c r="R120" s="51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</row>
    <row r="121" ht="12.7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52"/>
      <c r="R121" s="51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</row>
    <row r="122" ht="12.7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52"/>
      <c r="R122" s="51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</row>
    <row r="123" ht="12.7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52"/>
      <c r="R123" s="51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</row>
    <row r="124" ht="12.7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52"/>
      <c r="R124" s="51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</row>
    <row r="125" ht="12.7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52"/>
      <c r="R125" s="51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</row>
    <row r="126" ht="12.7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52"/>
      <c r="R126" s="51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</row>
    <row r="127" ht="12.7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52"/>
      <c r="R127" s="51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</row>
    <row r="128" ht="12.7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52"/>
      <c r="R128" s="51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</row>
    <row r="129" ht="12.7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52"/>
      <c r="R129" s="51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</row>
    <row r="130" ht="12.7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52"/>
      <c r="R130" s="51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</row>
    <row r="131" ht="12.7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52"/>
      <c r="R131" s="51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</row>
    <row r="132" ht="12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52"/>
      <c r="R132" s="51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</row>
    <row r="133" ht="12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52"/>
      <c r="R133" s="51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</row>
    <row r="134" ht="12.7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52"/>
      <c r="R134" s="51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</row>
    <row r="135" ht="12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52"/>
      <c r="R135" s="51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</row>
    <row r="136" ht="12.7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52"/>
      <c r="R136" s="51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</row>
    <row r="137" ht="12.7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52"/>
      <c r="R137" s="51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</row>
    <row r="138" ht="12.7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52"/>
      <c r="R138" s="51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</row>
    <row r="139" ht="12.7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52"/>
      <c r="R139" s="51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</row>
    <row r="140" ht="12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52"/>
      <c r="R140" s="51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</row>
    <row r="141" ht="12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52"/>
      <c r="R141" s="51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</row>
    <row r="142" ht="12.7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52"/>
      <c r="R142" s="51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</row>
    <row r="143" ht="12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52"/>
      <c r="R143" s="51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</row>
    <row r="144" ht="12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52"/>
      <c r="R144" s="51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</row>
    <row r="145" ht="12.7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52"/>
      <c r="R145" s="51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</row>
    <row r="146" ht="12.7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52"/>
      <c r="R146" s="51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</row>
    <row r="147" ht="12.7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52"/>
      <c r="R147" s="51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</row>
    <row r="148" ht="12.7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52"/>
      <c r="R148" s="51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</row>
    <row r="149" ht="12.7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52"/>
      <c r="R149" s="51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</row>
    <row r="150" ht="12.7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52"/>
      <c r="R150" s="51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</row>
    <row r="151" ht="12.7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52"/>
      <c r="R151" s="51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</row>
    <row r="152" ht="12.7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52"/>
      <c r="R152" s="51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</row>
    <row r="153" ht="12.7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52"/>
      <c r="R153" s="51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</row>
    <row r="154" ht="12.7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52"/>
      <c r="R154" s="51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</row>
    <row r="155" ht="12.7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52"/>
      <c r="R155" s="51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</row>
    <row r="156" ht="12.7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52"/>
      <c r="R156" s="51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</row>
    <row r="157" ht="12.7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52"/>
      <c r="R157" s="51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</row>
    <row r="158" ht="12.7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52"/>
      <c r="R158" s="51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</row>
    <row r="159" ht="12.7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52"/>
      <c r="R159" s="51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</row>
    <row r="160" ht="12.7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52"/>
      <c r="R160" s="51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</row>
    <row r="161" ht="12.7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52"/>
      <c r="R161" s="51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</row>
    <row r="162" ht="12.7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52"/>
      <c r="R162" s="51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</row>
    <row r="163" ht="12.7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52"/>
      <c r="R163" s="51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</row>
    <row r="164" ht="12.7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52"/>
      <c r="R164" s="51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</row>
    <row r="165" ht="12.7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52"/>
      <c r="R165" s="51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</row>
    <row r="166" ht="12.7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52"/>
      <c r="R166" s="51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</row>
    <row r="167" ht="12.7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52"/>
      <c r="R167" s="51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</row>
    <row r="168" ht="12.7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52"/>
      <c r="R168" s="51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</row>
    <row r="169" ht="12.7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52"/>
      <c r="R169" s="51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</row>
    <row r="170" ht="12.7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52"/>
      <c r="R170" s="51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</row>
    <row r="171" ht="12.7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52"/>
      <c r="R171" s="51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</row>
    <row r="172" ht="12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52"/>
      <c r="R172" s="51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</row>
    <row r="173" ht="12.7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52"/>
      <c r="R173" s="51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</row>
    <row r="174" ht="12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52"/>
      <c r="R174" s="51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</row>
    <row r="175" ht="12.7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52"/>
      <c r="R175" s="51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</row>
    <row r="176" ht="12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52"/>
      <c r="R176" s="51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</row>
    <row r="177" ht="12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52"/>
      <c r="R177" s="51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</row>
    <row r="178" ht="12.7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52"/>
      <c r="R178" s="51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</row>
    <row r="179" ht="12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52"/>
      <c r="R179" s="51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</row>
    <row r="180" ht="12.7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52"/>
      <c r="R180" s="51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</row>
    <row r="181" ht="12.7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52"/>
      <c r="R181" s="51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</row>
    <row r="182" ht="12.7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52"/>
      <c r="R182" s="51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</row>
    <row r="183" ht="12.7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52"/>
      <c r="R183" s="51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</row>
    <row r="184" ht="12.7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52"/>
      <c r="R184" s="51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</row>
    <row r="185" ht="12.7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52"/>
      <c r="R185" s="51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</row>
    <row r="186" ht="12.7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52"/>
      <c r="R186" s="51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</row>
    <row r="187" ht="12.7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52"/>
      <c r="R187" s="51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</row>
    <row r="188" ht="12.7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52"/>
      <c r="R188" s="51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</row>
    <row r="189" ht="12.7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52"/>
      <c r="R189" s="51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</row>
    <row r="190" ht="12.7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52"/>
      <c r="R190" s="51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</row>
    <row r="191" ht="12.7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52"/>
      <c r="R191" s="51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</row>
    <row r="192" ht="12.7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52"/>
      <c r="R192" s="51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</row>
    <row r="193" ht="12.7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52"/>
      <c r="R193" s="51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</row>
    <row r="194" ht="12.7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52"/>
      <c r="R194" s="51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</row>
    <row r="195" ht="12.7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52"/>
      <c r="R195" s="51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</row>
    <row r="196" ht="12.7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52"/>
      <c r="R196" s="51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</row>
    <row r="197" ht="12.7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52"/>
      <c r="R197" s="51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</row>
    <row r="198" ht="12.7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52"/>
      <c r="R198" s="51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</row>
    <row r="199" ht="12.7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52"/>
      <c r="R199" s="51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</row>
    <row r="200" ht="12.7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52"/>
      <c r="R200" s="51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</row>
    <row r="201" ht="12.7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52"/>
      <c r="R201" s="51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</row>
    <row r="202" ht="12.7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52"/>
      <c r="R202" s="51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</row>
    <row r="203" ht="12.7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52"/>
      <c r="R203" s="51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</row>
    <row r="204" ht="12.7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52"/>
      <c r="R204" s="51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</row>
    <row r="205" ht="12.7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52"/>
      <c r="R205" s="51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</row>
    <row r="206" ht="12.7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52"/>
      <c r="R206" s="51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</row>
    <row r="207" ht="12.7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52"/>
      <c r="R207" s="51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</row>
    <row r="208" ht="12.7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52"/>
      <c r="R208" s="51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</row>
    <row r="209" ht="12.7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52"/>
      <c r="R209" s="51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</row>
    <row r="210" ht="12.7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52"/>
      <c r="R210" s="51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</row>
    <row r="211" ht="12.7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52"/>
      <c r="R211" s="51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</row>
    <row r="212" ht="12.7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52"/>
      <c r="R212" s="51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</row>
    <row r="213" ht="12.7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52"/>
      <c r="R213" s="51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</row>
    <row r="214" ht="12.7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52"/>
      <c r="R214" s="51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</row>
    <row r="215" ht="12.7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52"/>
      <c r="R215" s="51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</row>
    <row r="216" ht="12.7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52"/>
      <c r="R216" s="51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</row>
    <row r="217" ht="12.7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52"/>
      <c r="R217" s="51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</row>
    <row r="218" ht="12.7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52"/>
      <c r="R218" s="51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</row>
    <row r="219" ht="12.7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52"/>
      <c r="R219" s="51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</row>
    <row r="220" ht="12.7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52"/>
      <c r="R220" s="51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</row>
    <row r="221" ht="12.7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52"/>
      <c r="R221" s="51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</row>
    <row r="222" ht="12.7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52"/>
      <c r="R222" s="51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</row>
    <row r="223" ht="12.7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52"/>
      <c r="R223" s="51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</row>
    <row r="224" ht="12.7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52"/>
      <c r="R224" s="51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</row>
    <row r="225" ht="12.7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52"/>
      <c r="R225" s="51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</row>
    <row r="226" ht="12.7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52"/>
      <c r="R226" s="51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</row>
    <row r="227" ht="12.7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52"/>
      <c r="R227" s="51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</row>
    <row r="228" ht="12.7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52"/>
      <c r="R228" s="51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</row>
    <row r="229" ht="12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52"/>
      <c r="R229" s="51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</row>
    <row r="230" ht="12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52"/>
      <c r="R230" s="51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</row>
    <row r="231" ht="12.7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52"/>
      <c r="R231" s="51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</row>
    <row r="232" ht="12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52"/>
      <c r="R232" s="51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</row>
    <row r="233" ht="12.7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52"/>
      <c r="R233" s="51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</row>
    <row r="234" ht="12.7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52"/>
      <c r="R234" s="51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</row>
    <row r="235" ht="12.7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52"/>
      <c r="R235" s="51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</row>
    <row r="236" ht="12.7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52"/>
      <c r="R236" s="51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</row>
    <row r="237" ht="12.7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52"/>
      <c r="R237" s="51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</row>
    <row r="238" ht="12.7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52"/>
      <c r="R238" s="51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</row>
    <row r="239" ht="12.7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52"/>
      <c r="R239" s="51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</row>
    <row r="240" ht="12.7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52"/>
      <c r="R240" s="51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</row>
    <row r="241" ht="12.7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52"/>
      <c r="R241" s="51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</row>
    <row r="242" ht="12.7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52"/>
      <c r="R242" s="51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</row>
    <row r="243" ht="12.7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52"/>
      <c r="R243" s="51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</row>
    <row r="244" ht="12.7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52"/>
      <c r="R244" s="51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</row>
    <row r="245" ht="12.7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52"/>
      <c r="R245" s="51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</row>
    <row r="246" ht="12.7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52"/>
      <c r="R246" s="51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</row>
    <row r="247" ht="12.7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52"/>
      <c r="R247" s="51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</row>
    <row r="248" ht="12.7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52"/>
      <c r="R248" s="51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</row>
    <row r="249" ht="12.7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52"/>
      <c r="R249" s="51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</row>
    <row r="250" ht="12.7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52"/>
      <c r="R250" s="51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</row>
    <row r="251" ht="12.7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52"/>
      <c r="R251" s="51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</row>
    <row r="252" ht="12.7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52"/>
      <c r="R252" s="51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</row>
    <row r="253" ht="12.7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52"/>
      <c r="R253" s="51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</row>
    <row r="254" ht="12.7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52"/>
      <c r="R254" s="51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</row>
    <row r="255" ht="12.7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52"/>
      <c r="R255" s="51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</row>
    <row r="256" ht="12.7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52"/>
      <c r="R256" s="51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</row>
    <row r="257" ht="12.7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52"/>
      <c r="R257" s="51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</row>
    <row r="258" ht="12.7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52"/>
      <c r="R258" s="51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</row>
    <row r="259" ht="12.7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52"/>
      <c r="R259" s="51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</row>
    <row r="260" ht="12.7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52"/>
      <c r="R260" s="51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</row>
    <row r="261" ht="12.7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52"/>
      <c r="R261" s="51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</row>
    <row r="262" ht="12.7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52"/>
      <c r="R262" s="51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</row>
    <row r="263" ht="12.7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52"/>
      <c r="R263" s="51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</row>
    <row r="264" ht="12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52"/>
      <c r="R264" s="51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</row>
    <row r="265" ht="12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52"/>
      <c r="R265" s="51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</row>
    <row r="266" ht="12.7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52"/>
      <c r="R266" s="51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</row>
    <row r="267" ht="12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52"/>
      <c r="R267" s="51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</row>
    <row r="268" ht="12.7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52"/>
      <c r="R268" s="51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</row>
    <row r="269" ht="12.7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52"/>
      <c r="R269" s="51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</row>
    <row r="270" ht="12.7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52"/>
      <c r="R270" s="51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</row>
    <row r="271" ht="12.7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52"/>
      <c r="R271" s="51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</row>
    <row r="272" ht="12.7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52"/>
      <c r="R272" s="51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</row>
    <row r="273" ht="12.7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52"/>
      <c r="R273" s="51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</row>
    <row r="274" ht="12.7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52"/>
      <c r="R274" s="51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</row>
    <row r="275" ht="12.7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52"/>
      <c r="R275" s="51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</row>
    <row r="276" ht="12.7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52"/>
      <c r="R276" s="51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</row>
    <row r="277" ht="12.7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52"/>
      <c r="R277" s="51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</row>
    <row r="278" ht="12.7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52"/>
      <c r="R278" s="51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</row>
    <row r="279" ht="12.7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52"/>
      <c r="R279" s="51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</row>
    <row r="280" ht="12.7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52"/>
      <c r="R280" s="51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</row>
    <row r="281" ht="12.7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52"/>
      <c r="R281" s="51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</row>
    <row r="282" ht="12.7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52"/>
      <c r="R282" s="51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</row>
    <row r="283" ht="12.7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52"/>
      <c r="R283" s="51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</row>
    <row r="284" ht="12.7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52"/>
      <c r="R284" s="51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</row>
    <row r="285" ht="12.7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52"/>
      <c r="R285" s="51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</row>
    <row r="286" ht="12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52"/>
      <c r="R286" s="51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</row>
    <row r="287" ht="12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52"/>
      <c r="R287" s="51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</row>
    <row r="288" ht="12.7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52"/>
      <c r="R288" s="51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</row>
    <row r="289" ht="12.7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52"/>
      <c r="R289" s="51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</row>
    <row r="290" ht="12.7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52"/>
      <c r="R290" s="51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</row>
    <row r="291" ht="12.7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52"/>
      <c r="R291" s="51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</row>
    <row r="292" ht="12.7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52"/>
      <c r="R292" s="51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</row>
    <row r="293" ht="12.7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52"/>
      <c r="R293" s="51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</row>
    <row r="294" ht="12.7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52"/>
      <c r="R294" s="51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</row>
    <row r="295" ht="12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52"/>
      <c r="R295" s="51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</row>
    <row r="296" ht="12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52"/>
      <c r="R296" s="51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</row>
    <row r="297" ht="12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52"/>
      <c r="R297" s="51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</row>
    <row r="298" ht="12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52"/>
      <c r="R298" s="51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</row>
    <row r="299" ht="12.7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52"/>
      <c r="R299" s="51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</row>
    <row r="300" ht="12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52"/>
      <c r="R300" s="51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</row>
    <row r="301" ht="12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52"/>
      <c r="R301" s="51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</row>
    <row r="302" ht="12.7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52"/>
      <c r="R302" s="51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</row>
    <row r="303" ht="12.7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52"/>
      <c r="R303" s="51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</row>
    <row r="304" ht="12.7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52"/>
      <c r="R304" s="51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</row>
    <row r="305" ht="12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52"/>
      <c r="R305" s="51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</row>
    <row r="306" ht="12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52"/>
      <c r="R306" s="51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</row>
    <row r="307" ht="12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52"/>
      <c r="R307" s="51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</row>
    <row r="308" ht="12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52"/>
      <c r="R308" s="51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</row>
    <row r="309" ht="12.7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52"/>
      <c r="R309" s="51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</row>
    <row r="310" ht="12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52"/>
      <c r="R310" s="51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</row>
    <row r="311" ht="12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52"/>
      <c r="R311" s="51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</row>
    <row r="312" ht="12.7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52"/>
      <c r="R312" s="51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</row>
    <row r="313" ht="12.7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52"/>
      <c r="R313" s="51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</row>
    <row r="314" ht="12.7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52"/>
      <c r="R314" s="51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</row>
    <row r="315" ht="12.7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52"/>
      <c r="R315" s="51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</row>
    <row r="316" ht="12.7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52"/>
      <c r="R316" s="51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</row>
    <row r="317" ht="12.7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52"/>
      <c r="R317" s="51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</row>
    <row r="318" ht="12.7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52"/>
      <c r="R318" s="51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</row>
    <row r="319" ht="12.7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52"/>
      <c r="R319" s="51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</row>
    <row r="320" ht="12.7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52"/>
      <c r="R320" s="51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</row>
    <row r="321" ht="12.7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52"/>
      <c r="R321" s="51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</row>
    <row r="322" ht="12.7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52"/>
      <c r="R322" s="51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</row>
    <row r="323" ht="12.7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52"/>
      <c r="R323" s="51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</row>
    <row r="324" ht="12.7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52"/>
      <c r="R324" s="51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</row>
    <row r="325" ht="12.7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52"/>
      <c r="R325" s="51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</row>
    <row r="326" ht="12.7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52"/>
      <c r="R326" s="51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</row>
    <row r="327" ht="12.7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52"/>
      <c r="R327" s="51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</row>
    <row r="328" ht="12.7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52"/>
      <c r="R328" s="51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</row>
    <row r="329" ht="12.7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52"/>
      <c r="R329" s="51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</row>
    <row r="330" ht="12.7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52"/>
      <c r="R330" s="51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</row>
    <row r="331" ht="12.7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52"/>
      <c r="R331" s="51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</row>
    <row r="332" ht="12.7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52"/>
      <c r="R332" s="51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</row>
    <row r="333" ht="12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52"/>
      <c r="R333" s="51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</row>
    <row r="334" ht="12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52"/>
      <c r="R334" s="51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</row>
    <row r="335" ht="12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52"/>
      <c r="R335" s="51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</row>
    <row r="336" ht="12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52"/>
      <c r="R336" s="51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</row>
    <row r="337" ht="12.7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52"/>
      <c r="R337" s="51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</row>
    <row r="338" ht="12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52"/>
      <c r="R338" s="51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</row>
    <row r="339" ht="12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52"/>
      <c r="R339" s="51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</row>
    <row r="340" ht="12.7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52"/>
      <c r="R340" s="51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</row>
    <row r="341" ht="12.7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52"/>
      <c r="R341" s="51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</row>
    <row r="342" ht="12.7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52"/>
      <c r="R342" s="51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</row>
    <row r="343" ht="12.7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52"/>
      <c r="R343" s="51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</row>
    <row r="344" ht="12.7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52"/>
      <c r="R344" s="51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</row>
    <row r="345" ht="12.7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52"/>
      <c r="R345" s="51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</row>
    <row r="346" ht="12.7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52"/>
      <c r="R346" s="51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</row>
    <row r="347" ht="12.7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52"/>
      <c r="R347" s="51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</row>
    <row r="348" ht="12.7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52"/>
      <c r="R348" s="51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</row>
    <row r="349" ht="12.7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52"/>
      <c r="R349" s="51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</row>
    <row r="350" ht="12.7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52"/>
      <c r="R350" s="51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</row>
    <row r="351" ht="12.7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52"/>
      <c r="R351" s="51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</row>
    <row r="352" ht="12.7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52"/>
      <c r="R352" s="51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</row>
    <row r="353" ht="12.7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52"/>
      <c r="R353" s="51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</row>
    <row r="354" ht="12.7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52"/>
      <c r="R354" s="51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</row>
    <row r="355" ht="12.7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52"/>
      <c r="R355" s="51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</row>
    <row r="356" ht="12.7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52"/>
      <c r="R356" s="51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</row>
    <row r="357" ht="12.7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52"/>
      <c r="R357" s="51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</row>
    <row r="358" ht="12.7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52"/>
      <c r="R358" s="51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</row>
    <row r="359" ht="12.7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52"/>
      <c r="R359" s="51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</row>
    <row r="360" ht="12.7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52"/>
      <c r="R360" s="51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</row>
    <row r="361" ht="12.7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52"/>
      <c r="R361" s="51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</row>
    <row r="362" ht="12.7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52"/>
      <c r="R362" s="51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</row>
    <row r="363" ht="12.7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52"/>
      <c r="R363" s="51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</row>
    <row r="364" ht="12.7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52"/>
      <c r="R364" s="51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</row>
    <row r="365" ht="12.7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52"/>
      <c r="R365" s="51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</row>
    <row r="366" ht="12.7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52"/>
      <c r="R366" s="51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</row>
    <row r="367" ht="12.7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52"/>
      <c r="R367" s="51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</row>
    <row r="368" ht="12.7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52"/>
      <c r="R368" s="51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</row>
    <row r="369" ht="12.7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52"/>
      <c r="R369" s="51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</row>
    <row r="370" ht="12.7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52"/>
      <c r="R370" s="51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</row>
    <row r="371" ht="12.7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52"/>
      <c r="R371" s="51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</row>
    <row r="372" ht="12.7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52"/>
      <c r="R372" s="51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</row>
    <row r="373" ht="12.7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52"/>
      <c r="R373" s="51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</row>
    <row r="374" ht="12.7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52"/>
      <c r="R374" s="51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</row>
    <row r="375" ht="12.7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52"/>
      <c r="R375" s="51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</row>
    <row r="376" ht="12.7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52"/>
      <c r="R376" s="51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</row>
    <row r="377" ht="12.7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52"/>
      <c r="R377" s="51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</row>
    <row r="378" ht="12.7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52"/>
      <c r="R378" s="51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</row>
    <row r="379" ht="12.7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52"/>
      <c r="R379" s="51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</row>
    <row r="380" ht="12.7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52"/>
      <c r="R380" s="51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</row>
    <row r="381" ht="12.7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52"/>
      <c r="R381" s="51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</row>
    <row r="382" ht="12.7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52"/>
      <c r="R382" s="51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</row>
    <row r="383" ht="12.7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52"/>
      <c r="R383" s="51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</row>
    <row r="384" ht="12.7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52"/>
      <c r="R384" s="51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</row>
    <row r="385" ht="12.7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52"/>
      <c r="R385" s="51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</row>
    <row r="386" ht="12.7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52"/>
      <c r="R386" s="51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</row>
    <row r="387" ht="12.7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52"/>
      <c r="R387" s="51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</row>
    <row r="388" ht="12.7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52"/>
      <c r="R388" s="51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</row>
    <row r="389" ht="12.7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52"/>
      <c r="R389" s="51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</row>
    <row r="390" ht="12.7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52"/>
      <c r="R390" s="51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</row>
    <row r="391" ht="12.7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52"/>
      <c r="R391" s="51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</row>
    <row r="392" ht="12.7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52"/>
      <c r="R392" s="51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</row>
    <row r="393" ht="12.7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52"/>
      <c r="R393" s="51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</row>
    <row r="394" ht="12.7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52"/>
      <c r="R394" s="51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</row>
    <row r="395" ht="12.7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52"/>
      <c r="R395" s="51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</row>
    <row r="396" ht="12.7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52"/>
      <c r="R396" s="51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</row>
    <row r="397" ht="12.7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52"/>
      <c r="R397" s="51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</row>
    <row r="398" ht="12.7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52"/>
      <c r="R398" s="51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</row>
    <row r="399" ht="12.7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52"/>
      <c r="R399" s="51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</row>
    <row r="400" ht="12.7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52"/>
      <c r="R400" s="51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</row>
    <row r="401" ht="12.7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52"/>
      <c r="R401" s="51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</row>
    <row r="402" ht="12.7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52"/>
      <c r="R402" s="51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</row>
    <row r="403" ht="12.7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52"/>
      <c r="R403" s="51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</row>
    <row r="404" ht="12.7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52"/>
      <c r="R404" s="51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</row>
    <row r="405" ht="12.7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52"/>
      <c r="R405" s="51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</row>
    <row r="406" ht="12.7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52"/>
      <c r="R406" s="51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</row>
    <row r="407" ht="12.7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52"/>
      <c r="R407" s="51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</row>
    <row r="408" ht="12.7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52"/>
      <c r="R408" s="51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</row>
    <row r="409" ht="12.7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52"/>
      <c r="R409" s="51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</row>
    <row r="410" ht="12.7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52"/>
      <c r="R410" s="51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</row>
    <row r="411" ht="12.7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52"/>
      <c r="R411" s="51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</row>
    <row r="412" ht="12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52"/>
      <c r="R412" s="51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</row>
    <row r="413" ht="12.7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52"/>
      <c r="R413" s="51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</row>
    <row r="414" ht="12.7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52"/>
      <c r="R414" s="51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</row>
    <row r="415" ht="12.7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52"/>
      <c r="R415" s="51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</row>
    <row r="416" ht="12.7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52"/>
      <c r="R416" s="51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</row>
    <row r="417" ht="12.7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52"/>
      <c r="R417" s="51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</row>
    <row r="418" ht="12.7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52"/>
      <c r="R418" s="51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</row>
    <row r="419" ht="12.7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52"/>
      <c r="R419" s="51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</row>
    <row r="420" ht="12.7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52"/>
      <c r="R420" s="51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</row>
    <row r="421" ht="12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52"/>
      <c r="R421" s="51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</row>
    <row r="422" ht="12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52"/>
      <c r="R422" s="51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</row>
    <row r="423" ht="12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52"/>
      <c r="R423" s="51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</row>
    <row r="424" ht="12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52"/>
      <c r="R424" s="51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</row>
    <row r="425" ht="12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52"/>
      <c r="R425" s="51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</row>
    <row r="426" ht="12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52"/>
      <c r="R426" s="51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</row>
    <row r="427" ht="12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52"/>
      <c r="R427" s="51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</row>
    <row r="428" ht="12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52"/>
      <c r="R428" s="51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</row>
    <row r="429" ht="12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52"/>
      <c r="R429" s="51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</row>
    <row r="430" ht="12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52"/>
      <c r="R430" s="51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</row>
    <row r="431" ht="12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52"/>
      <c r="R431" s="51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</row>
    <row r="432" ht="12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52"/>
      <c r="R432" s="51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</row>
    <row r="433" ht="12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52"/>
      <c r="R433" s="51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</row>
    <row r="434" ht="12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52"/>
      <c r="R434" s="51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</row>
    <row r="435" ht="12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52"/>
      <c r="R435" s="51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</row>
    <row r="436" ht="12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52"/>
      <c r="R436" s="51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</row>
    <row r="437" ht="12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52"/>
      <c r="R437" s="51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</row>
    <row r="438" ht="12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52"/>
      <c r="R438" s="51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</row>
    <row r="439" ht="12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52"/>
      <c r="R439" s="51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</row>
    <row r="440" ht="12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52"/>
      <c r="R440" s="51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</row>
    <row r="441" ht="12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52"/>
      <c r="R441" s="51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</row>
    <row r="442" ht="12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52"/>
      <c r="R442" s="51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</row>
    <row r="443" ht="12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52"/>
      <c r="R443" s="51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</row>
    <row r="444" ht="12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52"/>
      <c r="R444" s="51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</row>
    <row r="445" ht="12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52"/>
      <c r="R445" s="51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</row>
    <row r="446" ht="12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52"/>
      <c r="R446" s="51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</row>
    <row r="447" ht="12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52"/>
      <c r="R447" s="51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</row>
    <row r="448" ht="12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52"/>
      <c r="R448" s="51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</row>
    <row r="449" ht="12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52"/>
      <c r="R449" s="51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</row>
    <row r="450" ht="12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52"/>
      <c r="R450" s="51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</row>
    <row r="451" ht="12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52"/>
      <c r="R451" s="51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</row>
    <row r="452" ht="12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52"/>
      <c r="R452" s="51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</row>
    <row r="453" ht="12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52"/>
      <c r="R453" s="51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</row>
    <row r="454" ht="12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52"/>
      <c r="R454" s="51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</row>
    <row r="455" ht="12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52"/>
      <c r="R455" s="51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</row>
    <row r="456" ht="12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52"/>
      <c r="R456" s="51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</row>
    <row r="457" ht="12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52"/>
      <c r="R457" s="51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</row>
    <row r="458" ht="12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52"/>
      <c r="R458" s="51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</row>
    <row r="459" ht="12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52"/>
      <c r="R459" s="51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</row>
    <row r="460" ht="12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52"/>
      <c r="R460" s="51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</row>
    <row r="461" ht="12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52"/>
      <c r="R461" s="51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</row>
    <row r="462" ht="12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52"/>
      <c r="R462" s="51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</row>
    <row r="463" ht="12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52"/>
      <c r="R463" s="51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</row>
    <row r="464" ht="12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52"/>
      <c r="R464" s="51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</row>
    <row r="465" ht="12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52"/>
      <c r="R465" s="51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</row>
    <row r="466" ht="12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52"/>
      <c r="R466" s="51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</row>
    <row r="467" ht="12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52"/>
      <c r="R467" s="51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</row>
    <row r="468" ht="12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52"/>
      <c r="R468" s="51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</row>
    <row r="469" ht="12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52"/>
      <c r="R469" s="51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</row>
    <row r="470" ht="12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52"/>
      <c r="R470" s="51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</row>
    <row r="471" ht="12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52"/>
      <c r="R471" s="51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</row>
    <row r="472" ht="12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52"/>
      <c r="R472" s="51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</row>
    <row r="473" ht="12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52"/>
      <c r="R473" s="51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</row>
    <row r="474" ht="12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52"/>
      <c r="R474" s="51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</row>
    <row r="475" ht="12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52"/>
      <c r="R475" s="51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</row>
    <row r="476" ht="12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52"/>
      <c r="R476" s="51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</row>
    <row r="477" ht="12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52"/>
      <c r="R477" s="51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</row>
    <row r="478" ht="12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52"/>
      <c r="R478" s="51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</row>
    <row r="479" ht="12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52"/>
      <c r="R479" s="51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</row>
    <row r="480" ht="12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52"/>
      <c r="R480" s="51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</row>
    <row r="481" ht="12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52"/>
      <c r="R481" s="51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ht="12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52"/>
      <c r="R482" s="51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</row>
    <row r="483" ht="12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52"/>
      <c r="R483" s="51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</row>
    <row r="484" ht="12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52"/>
      <c r="R484" s="51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</row>
    <row r="485" ht="12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52"/>
      <c r="R485" s="51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</row>
    <row r="486" ht="12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52"/>
      <c r="R486" s="51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</row>
    <row r="487" ht="12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52"/>
      <c r="R487" s="51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</row>
    <row r="488" ht="12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52"/>
      <c r="R488" s="51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ht="12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52"/>
      <c r="R489" s="51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ht="12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52"/>
      <c r="R490" s="51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491" ht="12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52"/>
      <c r="R491" s="51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</row>
    <row r="492" ht="12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52"/>
      <c r="R492" s="51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</row>
    <row r="493" ht="12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52"/>
      <c r="R493" s="51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</row>
    <row r="494" ht="12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52"/>
      <c r="R494" s="51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</row>
    <row r="495" ht="12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52"/>
      <c r="R495" s="51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</row>
    <row r="496" ht="12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52"/>
      <c r="R496" s="51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</row>
    <row r="497" ht="12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52"/>
      <c r="R497" s="51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</row>
    <row r="498" ht="12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52"/>
      <c r="R498" s="51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</row>
    <row r="499" ht="12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52"/>
      <c r="R499" s="51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</row>
    <row r="500" ht="12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52"/>
      <c r="R500" s="51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</row>
    <row r="501" ht="12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52"/>
      <c r="R501" s="51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</row>
    <row r="502" ht="12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52"/>
      <c r="R502" s="51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</row>
    <row r="503" ht="12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52"/>
      <c r="R503" s="51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</row>
    <row r="504" ht="12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52"/>
      <c r="R504" s="51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</row>
    <row r="505" ht="12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52"/>
      <c r="R505" s="51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</row>
    <row r="506" ht="12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52"/>
      <c r="R506" s="51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</row>
    <row r="507" ht="12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52"/>
      <c r="R507" s="51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</row>
    <row r="508" ht="12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52"/>
      <c r="R508" s="51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</row>
    <row r="509" ht="12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52"/>
      <c r="R509" s="51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</row>
    <row r="510" ht="12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52"/>
      <c r="R510" s="51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</row>
    <row r="511" ht="12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52"/>
      <c r="R511" s="51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</row>
    <row r="512" ht="12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52"/>
      <c r="R512" s="51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</row>
    <row r="513" ht="12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52"/>
      <c r="R513" s="51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</row>
    <row r="514" ht="12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52"/>
      <c r="R514" s="51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</row>
    <row r="515" ht="12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52"/>
      <c r="R515" s="51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</row>
    <row r="516" ht="12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52"/>
      <c r="R516" s="51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</row>
    <row r="517" ht="12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52"/>
      <c r="R517" s="51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</row>
    <row r="518" ht="12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52"/>
      <c r="R518" s="51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</row>
    <row r="519" ht="12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52"/>
      <c r="R519" s="51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</row>
    <row r="520" ht="12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52"/>
      <c r="R520" s="51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</row>
    <row r="521" ht="12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52"/>
      <c r="R521" s="51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</row>
    <row r="522" ht="12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52"/>
      <c r="R522" s="51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</row>
    <row r="523" ht="12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52"/>
      <c r="R523" s="51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</row>
    <row r="524" ht="12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52"/>
      <c r="R524" s="51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</row>
    <row r="525" ht="12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52"/>
      <c r="R525" s="51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</row>
    <row r="526" ht="12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52"/>
      <c r="R526" s="51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</row>
    <row r="527" ht="12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52"/>
      <c r="R527" s="51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</row>
    <row r="528" ht="12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52"/>
      <c r="R528" s="51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</row>
    <row r="529" ht="12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52"/>
      <c r="R529" s="51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</row>
    <row r="530" ht="12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52"/>
      <c r="R530" s="51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</row>
    <row r="531" ht="12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52"/>
      <c r="R531" s="51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</row>
    <row r="532" ht="12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52"/>
      <c r="R532" s="51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</row>
    <row r="533" ht="12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52"/>
      <c r="R533" s="51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</row>
    <row r="534" ht="12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52"/>
      <c r="R534" s="51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</row>
    <row r="535" ht="12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52"/>
      <c r="R535" s="51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</row>
    <row r="536" ht="12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52"/>
      <c r="R536" s="51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</row>
    <row r="537" ht="12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52"/>
      <c r="R537" s="51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</row>
    <row r="538" ht="12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52"/>
      <c r="R538" s="51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</row>
    <row r="539" ht="12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52"/>
      <c r="R539" s="51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</row>
    <row r="540" ht="12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52"/>
      <c r="R540" s="51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</row>
    <row r="541" ht="12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52"/>
      <c r="R541" s="51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</row>
    <row r="542" ht="12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52"/>
      <c r="R542" s="51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</row>
    <row r="543" ht="12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52"/>
      <c r="R543" s="51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</row>
    <row r="544" ht="12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52"/>
      <c r="R544" s="51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</row>
    <row r="545" ht="12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52"/>
      <c r="R545" s="51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</row>
    <row r="546" ht="12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52"/>
      <c r="R546" s="51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</row>
    <row r="547" ht="12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52"/>
      <c r="R547" s="51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</row>
    <row r="548" ht="12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52"/>
      <c r="R548" s="51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</row>
    <row r="549" ht="12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52"/>
      <c r="R549" s="51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</row>
    <row r="550" ht="12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52"/>
      <c r="R550" s="51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</row>
    <row r="551" ht="12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52"/>
      <c r="R551" s="51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</row>
    <row r="552" ht="12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52"/>
      <c r="R552" s="51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</row>
    <row r="553" ht="12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52"/>
      <c r="R553" s="51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</row>
    <row r="554" ht="12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52"/>
      <c r="R554" s="51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</row>
    <row r="555" ht="12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52"/>
      <c r="R555" s="51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</row>
    <row r="556" ht="12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52"/>
      <c r="R556" s="51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</row>
    <row r="557" ht="12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52"/>
      <c r="R557" s="51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</row>
    <row r="558" ht="12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52"/>
      <c r="R558" s="51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</row>
    <row r="559" ht="12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52"/>
      <c r="R559" s="51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</row>
    <row r="560" ht="12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52"/>
      <c r="R560" s="51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</row>
    <row r="561" ht="12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52"/>
      <c r="R561" s="51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</row>
    <row r="562" ht="12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52"/>
      <c r="R562" s="51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</row>
    <row r="563" ht="12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52"/>
      <c r="R563" s="51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</row>
    <row r="564" ht="12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52"/>
      <c r="R564" s="51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</row>
    <row r="565" ht="12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52"/>
      <c r="R565" s="51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</row>
    <row r="566" ht="12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52"/>
      <c r="R566" s="51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</row>
    <row r="567" ht="12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52"/>
      <c r="R567" s="51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</row>
    <row r="568" ht="12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52"/>
      <c r="R568" s="51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</row>
    <row r="569" ht="12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52"/>
      <c r="R569" s="51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</row>
    <row r="570" ht="12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52"/>
      <c r="R570" s="51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</row>
    <row r="571" ht="12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52"/>
      <c r="R571" s="51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</row>
    <row r="572" ht="12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52"/>
      <c r="R572" s="51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</row>
    <row r="573" ht="12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52"/>
      <c r="R573" s="51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</row>
    <row r="574" ht="12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52"/>
      <c r="R574" s="51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</row>
    <row r="575" ht="12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52"/>
      <c r="R575" s="51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</row>
    <row r="576" ht="12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52"/>
      <c r="R576" s="51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</row>
    <row r="577" ht="12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52"/>
      <c r="R577" s="51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</row>
    <row r="578" ht="12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52"/>
      <c r="R578" s="51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</row>
    <row r="579" ht="12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52"/>
      <c r="R579" s="51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</row>
    <row r="580" ht="12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52"/>
      <c r="R580" s="51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</row>
    <row r="581" ht="12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52"/>
      <c r="R581" s="51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</row>
    <row r="582" ht="12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52"/>
      <c r="R582" s="51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</row>
    <row r="583" ht="12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52"/>
      <c r="R583" s="51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</row>
    <row r="584" ht="12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52"/>
      <c r="R584" s="51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</row>
    <row r="585" ht="12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52"/>
      <c r="R585" s="51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</row>
    <row r="586" ht="12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52"/>
      <c r="R586" s="51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</row>
    <row r="587" ht="12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52"/>
      <c r="R587" s="51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</row>
    <row r="588" ht="12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52"/>
      <c r="R588" s="51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</row>
    <row r="589" ht="12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52"/>
      <c r="R589" s="51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</row>
    <row r="590" ht="12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52"/>
      <c r="R590" s="51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</row>
    <row r="591" ht="12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52"/>
      <c r="R591" s="51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</row>
    <row r="592" ht="12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52"/>
      <c r="R592" s="51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</row>
    <row r="593" ht="12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52"/>
      <c r="R593" s="51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</row>
    <row r="594" ht="12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52"/>
      <c r="R594" s="51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</row>
    <row r="595" ht="12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52"/>
      <c r="R595" s="51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</row>
    <row r="596" ht="12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52"/>
      <c r="R596" s="51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</row>
    <row r="597" ht="12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52"/>
      <c r="R597" s="51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</row>
    <row r="598" ht="12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52"/>
      <c r="R598" s="51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</row>
    <row r="599" ht="12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52"/>
      <c r="R599" s="51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</row>
    <row r="600" ht="12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52"/>
      <c r="R600" s="51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</row>
    <row r="601" ht="12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52"/>
      <c r="R601" s="51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</row>
    <row r="602" ht="12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52"/>
      <c r="R602" s="51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</row>
    <row r="603" ht="12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52"/>
      <c r="R603" s="51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</row>
    <row r="604" ht="12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52"/>
      <c r="R604" s="51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</row>
    <row r="605" ht="12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52"/>
      <c r="R605" s="51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</row>
    <row r="606" ht="12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52"/>
      <c r="R606" s="51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</row>
    <row r="607" ht="12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52"/>
      <c r="R607" s="51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</row>
    <row r="608" ht="12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52"/>
      <c r="R608" s="51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</row>
    <row r="609" ht="12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52"/>
      <c r="R609" s="51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</row>
    <row r="610" ht="12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52"/>
      <c r="R610" s="51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</row>
    <row r="611" ht="12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52"/>
      <c r="R611" s="51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</row>
    <row r="612" ht="12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52"/>
      <c r="R612" s="51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</row>
    <row r="613" ht="12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52"/>
      <c r="R613" s="51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</row>
    <row r="614" ht="12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52"/>
      <c r="R614" s="51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</row>
    <row r="615" ht="12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52"/>
      <c r="R615" s="51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</row>
    <row r="616" ht="12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52"/>
      <c r="R616" s="51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</row>
    <row r="617" ht="12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52"/>
      <c r="R617" s="51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</row>
    <row r="618" ht="12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52"/>
      <c r="R618" s="51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</row>
    <row r="619" ht="12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52"/>
      <c r="R619" s="51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</row>
    <row r="620" ht="12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52"/>
      <c r="R620" s="51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</row>
    <row r="621" ht="12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52"/>
      <c r="R621" s="51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</row>
    <row r="622" ht="12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52"/>
      <c r="R622" s="51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</row>
    <row r="623" ht="12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52"/>
      <c r="R623" s="51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</row>
    <row r="624" ht="12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52"/>
      <c r="R624" s="51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</row>
    <row r="625" ht="12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52"/>
      <c r="R625" s="51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</row>
    <row r="626" ht="12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52"/>
      <c r="R626" s="51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</row>
    <row r="627" ht="12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52"/>
      <c r="R627" s="51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</row>
    <row r="628" ht="12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52"/>
      <c r="R628" s="51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</row>
    <row r="629" ht="12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52"/>
      <c r="R629" s="51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</row>
    <row r="630" ht="12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52"/>
      <c r="R630" s="51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</row>
    <row r="631" ht="12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52"/>
      <c r="R631" s="51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</row>
    <row r="632" ht="12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52"/>
      <c r="R632" s="51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</row>
    <row r="633" ht="12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52"/>
      <c r="R633" s="51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</row>
    <row r="634" ht="12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52"/>
      <c r="R634" s="51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</row>
    <row r="635" ht="12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52"/>
      <c r="R635" s="51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</row>
    <row r="636" ht="12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52"/>
      <c r="R636" s="51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</row>
    <row r="637" ht="12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52"/>
      <c r="R637" s="51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</row>
    <row r="638" ht="12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52"/>
      <c r="R638" s="51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</row>
    <row r="639" ht="12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52"/>
      <c r="R639" s="51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</row>
    <row r="640" ht="12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52"/>
      <c r="R640" s="51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</row>
    <row r="641" ht="12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52"/>
      <c r="R641" s="51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</row>
    <row r="642" ht="12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52"/>
      <c r="R642" s="51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</row>
    <row r="643" ht="12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52"/>
      <c r="R643" s="51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</row>
    <row r="644" ht="12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52"/>
      <c r="R644" s="51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</row>
    <row r="645" ht="12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52"/>
      <c r="R645" s="51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</row>
    <row r="646" ht="12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52"/>
      <c r="R646" s="51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</row>
    <row r="647" ht="12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52"/>
      <c r="R647" s="51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</row>
    <row r="648" ht="12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52"/>
      <c r="R648" s="51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</row>
    <row r="649" ht="12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52"/>
      <c r="R649" s="51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</row>
    <row r="650" ht="12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52"/>
      <c r="R650" s="51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</row>
    <row r="651" ht="12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52"/>
      <c r="R651" s="51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</row>
    <row r="652" ht="12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52"/>
      <c r="R652" s="51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</row>
    <row r="653" ht="12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52"/>
      <c r="R653" s="51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</row>
    <row r="654" ht="12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52"/>
      <c r="R654" s="51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</row>
    <row r="655" ht="12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52"/>
      <c r="R655" s="51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</row>
    <row r="656" ht="12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52"/>
      <c r="R656" s="51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</row>
    <row r="657" ht="12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52"/>
      <c r="R657" s="51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</row>
    <row r="658" ht="12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52"/>
      <c r="R658" s="51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</row>
    <row r="659" ht="12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52"/>
      <c r="R659" s="51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</row>
    <row r="660" ht="12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52"/>
      <c r="R660" s="51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</row>
    <row r="661" ht="12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52"/>
      <c r="R661" s="51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</row>
    <row r="662" ht="12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52"/>
      <c r="R662" s="51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</row>
    <row r="663" ht="12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52"/>
      <c r="R663" s="51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</row>
    <row r="664" ht="12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52"/>
      <c r="R664" s="51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</row>
    <row r="665" ht="12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52"/>
      <c r="R665" s="51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</row>
    <row r="666" ht="12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52"/>
      <c r="R666" s="51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</row>
    <row r="667" ht="12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52"/>
      <c r="R667" s="51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</row>
    <row r="668" ht="12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52"/>
      <c r="R668" s="51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</row>
    <row r="669" ht="12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52"/>
      <c r="R669" s="51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</row>
    <row r="670" ht="12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52"/>
      <c r="R670" s="51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</row>
    <row r="671" ht="12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52"/>
      <c r="R671" s="51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</row>
    <row r="672" ht="12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52"/>
      <c r="R672" s="51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</row>
    <row r="673" ht="12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52"/>
      <c r="R673" s="51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</row>
    <row r="674" ht="12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52"/>
      <c r="R674" s="51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</row>
    <row r="675" ht="12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52"/>
      <c r="R675" s="51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</row>
    <row r="676" ht="12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52"/>
      <c r="R676" s="51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</row>
    <row r="677" ht="12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52"/>
      <c r="R677" s="51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</row>
    <row r="678" ht="12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52"/>
      <c r="R678" s="51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</row>
    <row r="679" ht="12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52"/>
      <c r="R679" s="51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</row>
    <row r="680" ht="12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52"/>
      <c r="R680" s="51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</row>
    <row r="681" ht="12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52"/>
      <c r="R681" s="51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</row>
    <row r="682" ht="12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52"/>
      <c r="R682" s="51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</row>
    <row r="683" ht="12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52"/>
      <c r="R683" s="51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</row>
    <row r="684" ht="12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52"/>
      <c r="R684" s="51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</row>
    <row r="685" ht="12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52"/>
      <c r="R685" s="51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</row>
    <row r="686" ht="12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52"/>
      <c r="R686" s="51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</row>
    <row r="687" ht="12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52"/>
      <c r="R687" s="51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</row>
    <row r="688" ht="12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52"/>
      <c r="R688" s="51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</row>
    <row r="689" ht="12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52"/>
      <c r="R689" s="51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</row>
    <row r="690" ht="12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52"/>
      <c r="R690" s="51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</row>
    <row r="691" ht="12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52"/>
      <c r="R691" s="51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</row>
    <row r="692" ht="12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52"/>
      <c r="R692" s="51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</row>
    <row r="693" ht="12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52"/>
      <c r="R693" s="51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</row>
    <row r="694" ht="12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52"/>
      <c r="R694" s="51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</row>
    <row r="695" ht="12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52"/>
      <c r="R695" s="51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</row>
    <row r="696" ht="12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52"/>
      <c r="R696" s="51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</row>
    <row r="697" ht="12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52"/>
      <c r="R697" s="51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</row>
    <row r="698" ht="12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52"/>
      <c r="R698" s="51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</row>
    <row r="699" ht="12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52"/>
      <c r="R699" s="51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</row>
    <row r="700" ht="12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52"/>
      <c r="R700" s="51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</row>
    <row r="701" ht="12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52"/>
      <c r="R701" s="51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</row>
    <row r="702" ht="12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52"/>
      <c r="R702" s="51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</row>
    <row r="703" ht="12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52"/>
      <c r="R703" s="51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</row>
    <row r="704" ht="12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52"/>
      <c r="R704" s="51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</row>
    <row r="705" ht="12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52"/>
      <c r="R705" s="51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</row>
    <row r="706" ht="12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52"/>
      <c r="R706" s="51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</row>
    <row r="707" ht="12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52"/>
      <c r="R707" s="51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</row>
    <row r="708" ht="12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52"/>
      <c r="R708" s="51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</row>
    <row r="709" ht="12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52"/>
      <c r="R709" s="51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</row>
    <row r="710" ht="12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52"/>
      <c r="R710" s="51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</row>
    <row r="711" ht="12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52"/>
      <c r="R711" s="51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</row>
    <row r="712" ht="12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52"/>
      <c r="R712" s="51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</row>
    <row r="713" ht="12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52"/>
      <c r="R713" s="51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</row>
    <row r="714" ht="12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52"/>
      <c r="R714" s="51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</row>
    <row r="715" ht="12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52"/>
      <c r="R715" s="51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</row>
    <row r="716" ht="12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52"/>
      <c r="R716" s="51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</row>
    <row r="717" ht="12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52"/>
      <c r="R717" s="51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</row>
    <row r="718" ht="12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52"/>
      <c r="R718" s="51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</row>
    <row r="719" ht="12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52"/>
      <c r="R719" s="51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</row>
    <row r="720" ht="12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52"/>
      <c r="R720" s="51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</row>
    <row r="721" ht="12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52"/>
      <c r="R721" s="51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</row>
    <row r="722" ht="12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52"/>
      <c r="R722" s="51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</row>
    <row r="723" ht="12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52"/>
      <c r="R723" s="51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</row>
    <row r="724" ht="12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52"/>
      <c r="R724" s="51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</row>
    <row r="725" ht="12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52"/>
      <c r="R725" s="51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</row>
    <row r="726" ht="12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52"/>
      <c r="R726" s="51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</row>
    <row r="727" ht="12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52"/>
      <c r="R727" s="51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</row>
    <row r="728" ht="12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52"/>
      <c r="R728" s="51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</row>
    <row r="729" ht="12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52"/>
      <c r="R729" s="51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</row>
    <row r="730" ht="12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52"/>
      <c r="R730" s="51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</row>
    <row r="731" ht="12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52"/>
      <c r="R731" s="51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</row>
    <row r="732" ht="12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52"/>
      <c r="R732" s="51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</row>
    <row r="733" ht="12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52"/>
      <c r="R733" s="51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</row>
    <row r="734" ht="12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52"/>
      <c r="R734" s="51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</row>
    <row r="735" ht="12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52"/>
      <c r="R735" s="51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</row>
    <row r="736" ht="12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52"/>
      <c r="R736" s="51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</row>
    <row r="737" ht="12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52"/>
      <c r="R737" s="51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</row>
    <row r="738" ht="12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52"/>
      <c r="R738" s="51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</row>
    <row r="739" ht="12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52"/>
      <c r="R739" s="51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</row>
    <row r="740" ht="12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52"/>
      <c r="R740" s="51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</row>
    <row r="741" ht="12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52"/>
      <c r="R741" s="51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</row>
    <row r="742" ht="12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52"/>
      <c r="R742" s="51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</row>
    <row r="743" ht="12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52"/>
      <c r="R743" s="51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</row>
    <row r="744" ht="12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52"/>
      <c r="R744" s="51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</row>
    <row r="745" ht="12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52"/>
      <c r="R745" s="51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</row>
    <row r="746" ht="12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52"/>
      <c r="R746" s="51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</row>
    <row r="747" ht="12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52"/>
      <c r="R747" s="51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</row>
    <row r="748" ht="12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52"/>
      <c r="R748" s="51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</row>
    <row r="749" ht="12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52"/>
      <c r="R749" s="51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</row>
    <row r="750" ht="12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52"/>
      <c r="R750" s="51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</row>
    <row r="751" ht="12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52"/>
      <c r="R751" s="51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</row>
    <row r="752" ht="12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52"/>
      <c r="R752" s="51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</row>
    <row r="753" ht="12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52"/>
      <c r="R753" s="51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</row>
    <row r="754" ht="12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52"/>
      <c r="R754" s="51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</row>
    <row r="755" ht="12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52"/>
      <c r="R755" s="51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</row>
    <row r="756" ht="12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52"/>
      <c r="R756" s="51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</row>
    <row r="757" ht="12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52"/>
      <c r="R757" s="51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</row>
    <row r="758" ht="12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52"/>
      <c r="R758" s="51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</row>
    <row r="759" ht="12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52"/>
      <c r="R759" s="51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</row>
    <row r="760" ht="12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52"/>
      <c r="R760" s="51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</row>
    <row r="761" ht="12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52"/>
      <c r="R761" s="51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</row>
    <row r="762" ht="12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52"/>
      <c r="R762" s="51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</row>
    <row r="763" ht="12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52"/>
      <c r="R763" s="51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</row>
    <row r="764" ht="12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52"/>
      <c r="R764" s="51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</row>
    <row r="765" ht="12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52"/>
      <c r="R765" s="51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</row>
    <row r="766" ht="12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52"/>
      <c r="R766" s="51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</row>
    <row r="767" ht="12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52"/>
      <c r="R767" s="51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</row>
    <row r="768" ht="12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52"/>
      <c r="R768" s="51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</row>
    <row r="769" ht="12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52"/>
      <c r="R769" s="51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</row>
    <row r="770" ht="12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52"/>
      <c r="R770" s="51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</row>
    <row r="771" ht="12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52"/>
      <c r="R771" s="51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</row>
    <row r="772" ht="12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52"/>
      <c r="R772" s="51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</row>
    <row r="773" ht="12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52"/>
      <c r="R773" s="51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</row>
    <row r="774" ht="12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52"/>
      <c r="R774" s="51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</row>
    <row r="775" ht="12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52"/>
      <c r="R775" s="51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</row>
    <row r="776" ht="12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52"/>
      <c r="R776" s="51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</row>
    <row r="777" ht="12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52"/>
      <c r="R777" s="51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</row>
    <row r="778" ht="12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52"/>
      <c r="R778" s="51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</row>
    <row r="779" ht="12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52"/>
      <c r="R779" s="51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</row>
    <row r="780" ht="12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52"/>
      <c r="R780" s="51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</row>
    <row r="781" ht="12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52"/>
      <c r="R781" s="51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</row>
    <row r="782" ht="12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52"/>
      <c r="R782" s="51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</row>
    <row r="783" ht="12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52"/>
      <c r="R783" s="51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</row>
    <row r="784" ht="12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52"/>
      <c r="R784" s="51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</row>
    <row r="785" ht="12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52"/>
      <c r="R785" s="51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</row>
    <row r="786" ht="12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52"/>
      <c r="R786" s="51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</row>
    <row r="787" ht="12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52"/>
      <c r="R787" s="51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</row>
    <row r="788" ht="12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52"/>
      <c r="R788" s="51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</row>
    <row r="789" ht="12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52"/>
      <c r="R789" s="51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</row>
    <row r="790" ht="12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52"/>
      <c r="R790" s="51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</row>
    <row r="791" ht="12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52"/>
      <c r="R791" s="51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</row>
    <row r="792" ht="12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52"/>
      <c r="R792" s="51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</row>
    <row r="793" ht="12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52"/>
      <c r="R793" s="51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</row>
    <row r="794" ht="12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52"/>
      <c r="R794" s="51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</row>
    <row r="795" ht="12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52"/>
      <c r="R795" s="51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</row>
    <row r="796" ht="12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52"/>
      <c r="R796" s="51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</row>
    <row r="797" ht="12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52"/>
      <c r="R797" s="51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</row>
    <row r="798" ht="12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52"/>
      <c r="R798" s="51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</row>
    <row r="799" ht="12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52"/>
      <c r="R799" s="51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</row>
    <row r="800" ht="12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52"/>
      <c r="R800" s="51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</row>
    <row r="801" ht="12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52"/>
      <c r="R801" s="51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</row>
    <row r="802" ht="12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52"/>
      <c r="R802" s="51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</row>
    <row r="803" ht="12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52"/>
      <c r="R803" s="51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</row>
    <row r="804" ht="12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52"/>
      <c r="R804" s="51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</row>
    <row r="805" ht="12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52"/>
      <c r="R805" s="51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</row>
    <row r="806" ht="12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52"/>
      <c r="R806" s="51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</row>
    <row r="807" ht="12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52"/>
      <c r="R807" s="51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</row>
    <row r="808" ht="12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52"/>
      <c r="R808" s="51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</row>
    <row r="809" ht="12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52"/>
      <c r="R809" s="51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</row>
    <row r="810" ht="12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52"/>
      <c r="R810" s="51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</row>
    <row r="811" ht="12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52"/>
      <c r="R811" s="51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</row>
    <row r="812" ht="12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52"/>
      <c r="R812" s="51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</row>
    <row r="813" ht="12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52"/>
      <c r="R813" s="51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</row>
    <row r="814" ht="12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52"/>
      <c r="R814" s="51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</row>
    <row r="815" ht="12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52"/>
      <c r="R815" s="51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</row>
    <row r="816" ht="12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52"/>
      <c r="R816" s="51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</row>
    <row r="817" ht="12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52"/>
      <c r="R817" s="51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</row>
    <row r="818" ht="12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52"/>
      <c r="R818" s="51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</row>
    <row r="819" ht="12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52"/>
      <c r="R819" s="51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</row>
    <row r="820" ht="12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52"/>
      <c r="R820" s="51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</row>
    <row r="821" ht="12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52"/>
      <c r="R821" s="51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</row>
    <row r="822" ht="12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52"/>
      <c r="R822" s="51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</row>
    <row r="823" ht="12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52"/>
      <c r="R823" s="51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</row>
    <row r="824" ht="12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52"/>
      <c r="R824" s="51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</row>
    <row r="825" ht="12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52"/>
      <c r="R825" s="51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</row>
    <row r="826" ht="12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52"/>
      <c r="R826" s="51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</row>
    <row r="827" ht="12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52"/>
      <c r="R827" s="51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</row>
    <row r="828" ht="12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52"/>
      <c r="R828" s="51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</row>
    <row r="829" ht="12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52"/>
      <c r="R829" s="51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</row>
    <row r="830" ht="12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52"/>
      <c r="R830" s="51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</row>
    <row r="831" ht="12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52"/>
      <c r="R831" s="51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</row>
    <row r="832" ht="12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52"/>
      <c r="R832" s="51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</row>
    <row r="833" ht="12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52"/>
      <c r="R833" s="51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</row>
    <row r="834" ht="12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52"/>
      <c r="R834" s="51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</row>
    <row r="835" ht="12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52"/>
      <c r="R835" s="51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</row>
    <row r="836" ht="12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52"/>
      <c r="R836" s="51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</row>
    <row r="837" ht="12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52"/>
      <c r="R837" s="51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</row>
    <row r="838" ht="12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52"/>
      <c r="R838" s="51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</row>
    <row r="839" ht="12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52"/>
      <c r="R839" s="51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</row>
    <row r="840" ht="12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52"/>
      <c r="R840" s="51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</row>
    <row r="841" ht="12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52"/>
      <c r="R841" s="51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</row>
    <row r="842" ht="12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52"/>
      <c r="R842" s="51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</row>
    <row r="843" ht="12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52"/>
      <c r="R843" s="51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</row>
    <row r="844" ht="12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52"/>
      <c r="R844" s="51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</row>
    <row r="845" ht="12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52"/>
      <c r="R845" s="51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</row>
    <row r="846" ht="12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52"/>
      <c r="R846" s="51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</row>
    <row r="847" ht="12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52"/>
      <c r="R847" s="51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</row>
    <row r="848" ht="12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52"/>
      <c r="R848" s="51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</row>
    <row r="849" ht="12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52"/>
      <c r="R849" s="51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</row>
    <row r="850" ht="12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52"/>
      <c r="R850" s="51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</row>
    <row r="851" ht="12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52"/>
      <c r="R851" s="51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</row>
    <row r="852" ht="12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52"/>
      <c r="R852" s="51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</row>
    <row r="853" ht="12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52"/>
      <c r="R853" s="51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</row>
    <row r="854" ht="12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52"/>
      <c r="R854" s="51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</row>
    <row r="855" ht="12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52"/>
      <c r="R855" s="51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</row>
    <row r="856" ht="12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52"/>
      <c r="R856" s="51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</row>
    <row r="857" ht="12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52"/>
      <c r="R857" s="51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</row>
    <row r="858" ht="12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52"/>
      <c r="R858" s="51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</row>
    <row r="859" ht="12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52"/>
      <c r="R859" s="51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</row>
    <row r="860" ht="12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52"/>
      <c r="R860" s="51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</row>
    <row r="861" ht="12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52"/>
      <c r="R861" s="51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</row>
    <row r="862" ht="12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52"/>
      <c r="R862" s="51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</row>
    <row r="863" ht="12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52"/>
      <c r="R863" s="51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</row>
    <row r="864" ht="12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52"/>
      <c r="R864" s="51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</row>
    <row r="865" ht="12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52"/>
      <c r="R865" s="51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</row>
    <row r="866" ht="12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52"/>
      <c r="R866" s="51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</row>
    <row r="867" ht="12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52"/>
      <c r="R867" s="51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</row>
    <row r="868" ht="12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52"/>
      <c r="R868" s="51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</row>
    <row r="869" ht="12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52"/>
      <c r="R869" s="51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</row>
    <row r="870" ht="12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52"/>
      <c r="R870" s="51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</row>
    <row r="871" ht="12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52"/>
      <c r="R871" s="51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</row>
    <row r="872" ht="12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52"/>
      <c r="R872" s="51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</row>
    <row r="873" ht="12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52"/>
      <c r="R873" s="51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</row>
    <row r="874" ht="12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52"/>
      <c r="R874" s="51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</row>
    <row r="875" ht="12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52"/>
      <c r="R875" s="51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</row>
    <row r="876" ht="12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52"/>
      <c r="R876" s="51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</row>
    <row r="877" ht="12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52"/>
      <c r="R877" s="51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</row>
    <row r="878" ht="12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52"/>
      <c r="R878" s="51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</row>
    <row r="879" ht="12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52"/>
      <c r="R879" s="51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</row>
    <row r="880" ht="12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52"/>
      <c r="R880" s="51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</row>
    <row r="881" ht="12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52"/>
      <c r="R881" s="51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</row>
    <row r="882" ht="12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52"/>
      <c r="R882" s="51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</row>
    <row r="883" ht="12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52"/>
      <c r="R883" s="51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</row>
    <row r="884" ht="12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52"/>
      <c r="R884" s="51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</row>
    <row r="885" ht="12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52"/>
      <c r="R885" s="51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</row>
    <row r="886" ht="12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52"/>
      <c r="R886" s="51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</row>
    <row r="887" ht="12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52"/>
      <c r="R887" s="51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</row>
    <row r="888" ht="12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52"/>
      <c r="R888" s="51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</row>
    <row r="889" ht="12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52"/>
      <c r="R889" s="51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</row>
    <row r="890" ht="12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52"/>
      <c r="R890" s="51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</row>
    <row r="891" ht="12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52"/>
      <c r="R891" s="51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</row>
    <row r="892" ht="12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52"/>
      <c r="R892" s="51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</row>
    <row r="893" ht="12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52"/>
      <c r="R893" s="51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</row>
    <row r="894" ht="12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52"/>
      <c r="R894" s="51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</row>
    <row r="895" ht="12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52"/>
      <c r="R895" s="51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</row>
    <row r="896" ht="12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52"/>
      <c r="R896" s="51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</row>
    <row r="897" ht="12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52"/>
      <c r="R897" s="51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</row>
    <row r="898" ht="12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52"/>
      <c r="R898" s="51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</row>
    <row r="899" ht="12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52"/>
      <c r="R899" s="51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</row>
    <row r="900" ht="12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52"/>
      <c r="R900" s="51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</row>
    <row r="901" ht="12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52"/>
      <c r="R901" s="51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</row>
    <row r="902" ht="12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52"/>
      <c r="R902" s="51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</row>
    <row r="903" ht="12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52"/>
      <c r="R903" s="51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</row>
    <row r="904" ht="12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52"/>
      <c r="R904" s="51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</row>
    <row r="905" ht="12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52"/>
      <c r="R905" s="51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</row>
    <row r="906" ht="12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52"/>
      <c r="R906" s="51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</row>
    <row r="907" ht="12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52"/>
      <c r="R907" s="51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</row>
    <row r="908" ht="12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52"/>
      <c r="R908" s="51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</row>
    <row r="909" ht="12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52"/>
      <c r="R909" s="51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</row>
    <row r="910" ht="12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52"/>
      <c r="R910" s="51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</row>
    <row r="911" ht="12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52"/>
      <c r="R911" s="51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</row>
    <row r="912" ht="12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52"/>
      <c r="R912" s="51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</row>
    <row r="913" ht="12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52"/>
      <c r="R913" s="51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</row>
    <row r="914" ht="12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52"/>
      <c r="R914" s="51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</row>
    <row r="915" ht="12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52"/>
      <c r="R915" s="51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</row>
    <row r="916" ht="12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52"/>
      <c r="R916" s="51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</row>
    <row r="917" ht="12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52"/>
      <c r="R917" s="51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</row>
    <row r="918" ht="12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52"/>
      <c r="R918" s="51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</row>
    <row r="919" ht="12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52"/>
      <c r="R919" s="51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</row>
    <row r="920" ht="12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52"/>
      <c r="R920" s="51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</row>
    <row r="921" ht="12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52"/>
      <c r="R921" s="51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</row>
    <row r="922" ht="12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52"/>
      <c r="R922" s="51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</row>
    <row r="923" ht="12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52"/>
      <c r="R923" s="51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</row>
    <row r="924" ht="12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52"/>
      <c r="R924" s="51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</row>
    <row r="925" ht="12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52"/>
      <c r="R925" s="51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</row>
    <row r="926" ht="12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52"/>
      <c r="R926" s="51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</row>
    <row r="927" ht="12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52"/>
      <c r="R927" s="51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</row>
    <row r="928" ht="12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52"/>
      <c r="R928" s="51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</row>
    <row r="929" ht="12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52"/>
      <c r="R929" s="51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</row>
    <row r="930" ht="12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52"/>
      <c r="R930" s="51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</row>
    <row r="931" ht="12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52"/>
      <c r="R931" s="51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</row>
    <row r="932" ht="12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52"/>
      <c r="R932" s="51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</row>
    <row r="933" ht="12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52"/>
      <c r="R933" s="51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</row>
    <row r="934" ht="12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52"/>
      <c r="R934" s="51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</row>
    <row r="935" ht="12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52"/>
      <c r="R935" s="51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</row>
    <row r="936" ht="12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52"/>
      <c r="R936" s="51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</row>
    <row r="937" ht="12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52"/>
      <c r="R937" s="51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</row>
    <row r="938" ht="12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52"/>
      <c r="R938" s="51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</row>
    <row r="939" ht="12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52"/>
      <c r="R939" s="51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</row>
    <row r="940" ht="12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52"/>
      <c r="R940" s="51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</row>
    <row r="941" ht="12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52"/>
      <c r="R941" s="51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</row>
    <row r="942" ht="12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52"/>
      <c r="R942" s="51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</row>
    <row r="943" ht="12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52"/>
      <c r="R943" s="51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</row>
    <row r="944" ht="12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52"/>
      <c r="R944" s="51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</row>
    <row r="945" ht="12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52"/>
      <c r="R945" s="51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</row>
    <row r="946" ht="12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52"/>
      <c r="R946" s="51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</row>
    <row r="947" ht="12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52"/>
      <c r="R947" s="51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</row>
    <row r="948" ht="12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52"/>
      <c r="R948" s="51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</row>
    <row r="949" ht="12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52"/>
      <c r="R949" s="51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</row>
    <row r="950" ht="12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52"/>
      <c r="R950" s="51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</row>
    <row r="951" ht="12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52"/>
      <c r="R951" s="51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</row>
    <row r="952" ht="12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52"/>
      <c r="R952" s="51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</row>
    <row r="953" ht="12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52"/>
      <c r="R953" s="51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</row>
    <row r="954" ht="12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52"/>
      <c r="R954" s="51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</row>
    <row r="955" ht="12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52"/>
      <c r="R955" s="51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</row>
    <row r="956" ht="12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52"/>
      <c r="R956" s="51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</row>
    <row r="957" ht="12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52"/>
      <c r="R957" s="51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</row>
    <row r="958" ht="12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52"/>
      <c r="R958" s="51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</row>
    <row r="959" ht="12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52"/>
      <c r="R959" s="51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</row>
    <row r="960" ht="12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52"/>
      <c r="R960" s="51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</row>
    <row r="961" ht="12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52"/>
      <c r="R961" s="51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</row>
    <row r="962" ht="12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52"/>
      <c r="R962" s="51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</row>
    <row r="963" ht="12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52"/>
      <c r="R963" s="51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</row>
    <row r="964" ht="12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52"/>
      <c r="R964" s="51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</row>
    <row r="965" ht="12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52"/>
      <c r="R965" s="51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</row>
    <row r="966" ht="12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52"/>
      <c r="R966" s="51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</row>
    <row r="967" ht="12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52"/>
      <c r="R967" s="51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</row>
    <row r="968" ht="12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52"/>
      <c r="R968" s="51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</row>
    <row r="969" ht="12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52"/>
      <c r="R969" s="51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</row>
    <row r="970" ht="12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52"/>
      <c r="R970" s="51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</row>
    <row r="971" ht="12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52"/>
      <c r="R971" s="51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</row>
    <row r="972" ht="12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52"/>
      <c r="R972" s="51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</row>
    <row r="973" ht="12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52"/>
      <c r="R973" s="51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</row>
    <row r="974" ht="12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52"/>
      <c r="R974" s="51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</row>
    <row r="975" ht="12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52"/>
      <c r="R975" s="51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</row>
    <row r="976" ht="12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52"/>
      <c r="R976" s="51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</row>
    <row r="977" ht="12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52"/>
      <c r="R977" s="51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</row>
    <row r="978" ht="12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52"/>
      <c r="R978" s="51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</row>
    <row r="979" ht="12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52"/>
      <c r="R979" s="51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</row>
    <row r="980" ht="12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52"/>
      <c r="R980" s="51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</row>
    <row r="981" ht="12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52"/>
      <c r="R981" s="51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</row>
    <row r="982" ht="12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52"/>
      <c r="R982" s="51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</row>
    <row r="983" ht="12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52"/>
      <c r="R983" s="51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</row>
    <row r="984" ht="12.7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52"/>
      <c r="R984" s="51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</row>
    <row r="985" ht="12.7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52"/>
      <c r="R985" s="51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</row>
    <row r="986" ht="12.7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52"/>
      <c r="R986" s="51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</row>
    <row r="987" ht="12.7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52"/>
      <c r="R987" s="51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</row>
    <row r="988" ht="12.7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52"/>
      <c r="R988" s="51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</row>
    <row r="989" ht="12.7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52"/>
      <c r="R989" s="51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</row>
    <row r="990" ht="12.7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52"/>
      <c r="R990" s="51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</row>
    <row r="991" ht="12.7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52"/>
      <c r="R991" s="51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</row>
    <row r="992" ht="12.7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52"/>
      <c r="R992" s="51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</row>
    <row r="993" ht="12.7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52"/>
      <c r="R993" s="51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</row>
    <row r="994" ht="12.7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52"/>
      <c r="R994" s="51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</row>
    <row r="995" ht="12.7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52"/>
      <c r="R995" s="51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</row>
    <row r="996" ht="12.7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52"/>
      <c r="R996" s="51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</row>
    <row r="997" ht="12.7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52"/>
      <c r="R997" s="51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</row>
    <row r="998" ht="12.7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52"/>
      <c r="R998" s="51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</row>
    <row r="999" ht="12.7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52"/>
      <c r="R999" s="51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</row>
    <row r="1000" ht="12.7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52"/>
      <c r="R1000" s="51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</row>
  </sheetData>
  <mergeCells count="7">
    <mergeCell ref="G11:I12"/>
    <mergeCell ref="L11:M11"/>
    <mergeCell ref="S11:V11"/>
    <mergeCell ref="L12:M12"/>
    <mergeCell ref="S12:V12"/>
    <mergeCell ref="G13:H13"/>
    <mergeCell ref="H14:H15"/>
  </mergeCells>
  <conditionalFormatting sqref="B15:D31">
    <cfRule type="cellIs" dxfId="10" priority="1" stopIfTrue="1" operator="equal">
      <formula>0</formula>
    </cfRule>
  </conditionalFormatting>
  <conditionalFormatting sqref="J15:Q31">
    <cfRule type="cellIs" dxfId="13" priority="2" stopIfTrue="1" operator="lessThan">
      <formula>0</formula>
    </cfRule>
  </conditionalFormatting>
  <conditionalFormatting sqref="B16:D32">
    <cfRule type="cellIs" dxfId="10" priority="3" stopIfTrue="1" operator="equal">
      <formula>0</formula>
    </cfRule>
  </conditionalFormatting>
  <conditionalFormatting sqref="J16:Q32">
    <cfRule type="cellIs" dxfId="13" priority="4" stopIfTrue="1" operator="lessThan">
      <formula>0</formula>
    </cfRule>
  </conditionalFormatting>
  <dataValidations>
    <dataValidation type="list" allowBlank="1" showErrorMessage="1" sqref="U16:U21">
      <formula1>TABLA10</formula1>
    </dataValidation>
    <dataValidation type="list" allowBlank="1" showErrorMessage="1" sqref="D16:D32">
      <formula1>_TAB10</formula1>
    </dataValidation>
    <dataValidation type="list" allowBlank="1" showInputMessage="1" showErrorMessage="1" prompt="DOCUMENTO - 1 DNI_x000a_4 CARNET EXT_x000a_6 RUC_x000a_7 PASAPORTE" sqref="G16:G32">
      <formula1>TABLA2</formula1>
    </dataValidation>
  </dataValidations>
  <printOptions horizontalCentered="1"/>
  <pageMargins bottom="0.5118110236220472" footer="0.0" header="0.0" left="0.3937007874015748" right="0.0" top="0.5905511811023623"/>
  <pageSetup paperSize="9" scale="60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86"/>
    <col customWidth="1" min="2" max="2" width="4.71"/>
    <col customWidth="1" min="3" max="3" width="39.0"/>
    <col customWidth="1" min="4" max="4" width="3.14"/>
    <col customWidth="1" hidden="1" min="5" max="5" width="4.0"/>
    <col customWidth="1" hidden="1" min="6" max="6" width="6.0"/>
    <col customWidth="1" hidden="1" min="7" max="7" width="6.86"/>
    <col customWidth="1" hidden="1" min="8" max="8" width="50.57"/>
    <col customWidth="1" hidden="1" min="9" max="10" width="8.14"/>
    <col customWidth="1" hidden="1" min="11" max="11" width="9.14"/>
    <col customWidth="1" min="12" max="13" width="11.29"/>
    <col customWidth="1" min="14" max="14" width="10.43"/>
    <col customWidth="1" min="15" max="26" width="11.43"/>
  </cols>
  <sheetData>
    <row r="1" ht="15.0" customHeight="1">
      <c r="A1" s="588" t="s">
        <v>1483</v>
      </c>
      <c r="B1" s="235"/>
      <c r="C1" s="27"/>
      <c r="D1" s="297"/>
      <c r="E1" s="38"/>
      <c r="F1" s="38"/>
      <c r="G1" s="38"/>
      <c r="H1" s="38"/>
      <c r="I1" s="237"/>
      <c r="J1" s="237"/>
      <c r="K1" s="238"/>
      <c r="L1" s="159"/>
      <c r="M1" s="159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ht="15.0" customHeight="1">
      <c r="A2" s="188" t="s">
        <v>1484</v>
      </c>
      <c r="B2" s="235"/>
      <c r="C2" s="27"/>
      <c r="D2" s="297"/>
      <c r="E2" s="38"/>
      <c r="F2" s="38"/>
      <c r="G2" s="38"/>
      <c r="H2" s="38"/>
      <c r="I2" s="237"/>
      <c r="J2" s="237"/>
      <c r="K2" s="238"/>
      <c r="L2" s="159"/>
      <c r="M2" s="159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15.0" customHeight="1">
      <c r="A3" s="588" t="s">
        <v>1485</v>
      </c>
      <c r="B3" s="235"/>
      <c r="C3" s="27"/>
      <c r="D3" s="297"/>
      <c r="E3" s="38"/>
      <c r="F3" s="38"/>
      <c r="G3" s="38"/>
      <c r="H3" s="38"/>
      <c r="I3" s="237"/>
      <c r="J3" s="237"/>
      <c r="K3" s="238"/>
      <c r="L3" s="159"/>
      <c r="M3" s="159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ht="15.0" customHeight="1">
      <c r="A4" s="38"/>
      <c r="B4" s="188" t="s">
        <v>1486</v>
      </c>
      <c r="C4" s="38"/>
      <c r="D4" s="589">
        <v>11.0</v>
      </c>
      <c r="E4" s="38"/>
      <c r="F4" s="38"/>
      <c r="G4" s="38"/>
      <c r="H4" s="38"/>
      <c r="I4" s="237"/>
      <c r="J4" s="237"/>
      <c r="K4" s="238"/>
      <c r="L4" s="159"/>
      <c r="M4" s="159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ht="15.0" customHeight="1">
      <c r="A5" s="38"/>
      <c r="B5" s="188" t="s">
        <v>1487</v>
      </c>
      <c r="C5" s="38"/>
      <c r="D5" s="588" t="str">
        <f>IF(D4,VLOOKUP(D4,CTA,5,0))</f>
        <v>INVERSIONES AL VALOR RAZONABLE Y DISPONIBLES PARA LA VENTA</v>
      </c>
      <c r="E5" s="38"/>
      <c r="F5" s="38"/>
      <c r="G5" s="38"/>
      <c r="H5" s="38"/>
      <c r="I5" s="237"/>
      <c r="J5" s="237"/>
      <c r="K5" s="238"/>
      <c r="L5" s="159"/>
      <c r="M5" s="159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ht="15.0" customHeight="1">
      <c r="A6" s="90"/>
      <c r="B6" s="90"/>
      <c r="C6" s="90"/>
      <c r="D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</row>
    <row r="7" ht="13.5" customHeight="1">
      <c r="A7" s="38"/>
      <c r="B7" s="235"/>
      <c r="C7" s="27"/>
      <c r="D7" s="590"/>
      <c r="E7" s="52"/>
      <c r="F7" s="52"/>
      <c r="G7" s="52"/>
      <c r="H7" s="52"/>
      <c r="I7" s="237"/>
      <c r="J7" s="237">
        <f>+L7-M7</f>
        <v>0</v>
      </c>
      <c r="K7" s="238"/>
      <c r="L7" s="591">
        <f t="shared" ref="L7:M7" si="1">SUM(L11:L591)</f>
        <v>1122</v>
      </c>
      <c r="M7" s="591">
        <f t="shared" si="1"/>
        <v>1122</v>
      </c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ht="12.0" customHeight="1">
      <c r="A8" s="38"/>
      <c r="B8" s="592" t="s">
        <v>1291</v>
      </c>
      <c r="C8" s="593" t="s">
        <v>1293</v>
      </c>
      <c r="D8" s="594"/>
      <c r="E8" s="595"/>
      <c r="F8" s="595"/>
      <c r="G8" s="596"/>
      <c r="H8" s="597"/>
      <c r="I8" s="249" t="s">
        <v>1296</v>
      </c>
      <c r="J8" s="249" t="s">
        <v>1297</v>
      </c>
      <c r="K8" s="249" t="s">
        <v>1298</v>
      </c>
      <c r="L8" s="598" t="s">
        <v>1299</v>
      </c>
      <c r="M8" s="94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ht="11.25" customHeight="1">
      <c r="A9" s="38"/>
      <c r="B9" s="250"/>
      <c r="C9" s="599"/>
      <c r="D9" s="600"/>
      <c r="E9" s="601"/>
      <c r="F9" s="601"/>
      <c r="G9" s="602"/>
      <c r="H9" s="597" t="s">
        <v>1304</v>
      </c>
      <c r="I9" s="250"/>
      <c r="J9" s="250"/>
      <c r="K9" s="250"/>
      <c r="L9" s="603" t="s">
        <v>1305</v>
      </c>
      <c r="M9" s="603" t="s">
        <v>1306</v>
      </c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ht="18.0" customHeight="1">
      <c r="A10" s="38"/>
      <c r="B10" s="256"/>
      <c r="C10" s="604"/>
      <c r="D10" s="605"/>
      <c r="E10" s="606"/>
      <c r="F10" s="606"/>
      <c r="G10" s="607"/>
      <c r="H10" s="597"/>
      <c r="I10" s="256"/>
      <c r="J10" s="256"/>
      <c r="K10" s="256"/>
      <c r="L10" s="256"/>
      <c r="M10" s="256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ht="12.75" customHeight="1">
      <c r="A11" s="38"/>
      <c r="B11" s="260">
        <v>0.0</v>
      </c>
      <c r="C11" s="608" t="s">
        <v>1307</v>
      </c>
      <c r="D11" s="609">
        <v>10.0</v>
      </c>
      <c r="E11" s="266"/>
      <c r="F11" s="266"/>
      <c r="G11" s="266"/>
      <c r="H11" s="267" t="str">
        <f>IF(D11&lt;&gt;"",VLOOKUP(D11,CTA,5,0),IF(E11&lt;&gt;"",VLOOKUP(E11,SUB,4,0),IF(F11&lt;&gt;"",VLOOKUP(F11,DIV,3,0),IF(G11&lt;&gt;"",VLOOKUP(G11,SUBDIV,2,0),""))))</f>
        <v>EFECTIVOS Y EQUIVALENTES DE EFECTIVOS</v>
      </c>
      <c r="I11" s="268"/>
      <c r="J11" s="269"/>
      <c r="K11" s="270"/>
      <c r="L11" s="271">
        <f>+K12</f>
        <v>25</v>
      </c>
      <c r="M11" s="271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ht="12.75" hidden="1" customHeight="1">
      <c r="A12" s="38"/>
      <c r="B12" s="260"/>
      <c r="C12" s="608"/>
      <c r="D12" s="609"/>
      <c r="E12" s="266">
        <v>104.0</v>
      </c>
      <c r="F12" s="266"/>
      <c r="G12" s="266"/>
      <c r="H12" s="267" t="str">
        <f>IF(D12&lt;&gt;"",VLOOKUP(D12,CTA,5,0),IF(E12&lt;&gt;"",VLOOKUP(E12,SUB,4,0),IF(F12&lt;&gt;"",VLOOKUP(F12,DIV,3,0),IF(G12&lt;&gt;"",VLOOKUP(G12,SUBDIV,2,0),""))))</f>
        <v>Cuentas Corrientes en Istituciones Financieras</v>
      </c>
      <c r="I12" s="268"/>
      <c r="J12" s="269"/>
      <c r="K12" s="270">
        <f>+J13</f>
        <v>25</v>
      </c>
      <c r="L12" s="271"/>
      <c r="M12" s="271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ht="12.75" hidden="1" customHeight="1">
      <c r="A13" s="38"/>
      <c r="B13" s="260"/>
      <c r="C13" s="608"/>
      <c r="D13" s="609"/>
      <c r="E13" s="266"/>
      <c r="F13" s="266">
        <v>1041.0</v>
      </c>
      <c r="G13" s="266"/>
      <c r="H13" s="267" t="str">
        <f>IF(D13&lt;&gt;"",VLOOKUP(D13,CTA,5,0),IF(E13&lt;&gt;"",VLOOKUP(E13,SUB,4,0),IF(F13&lt;&gt;"",VLOOKUP(F13,DIV,3,0),IF(G13&lt;&gt;"",VLOOKUP(G13,SUBDIV,2,0),""))))</f>
        <v>Cuentasn corrientes operativas</v>
      </c>
      <c r="I13" s="268"/>
      <c r="J13" s="269">
        <f>+ESF!F12</f>
        <v>25</v>
      </c>
      <c r="K13" s="270"/>
      <c r="L13" s="271"/>
      <c r="M13" s="271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ht="12.75" hidden="1" customHeight="1">
      <c r="A14" s="38"/>
      <c r="B14" s="260"/>
      <c r="C14" s="608"/>
      <c r="D14" s="609">
        <v>12.0</v>
      </c>
      <c r="E14" s="266"/>
      <c r="F14" s="266"/>
      <c r="G14" s="266"/>
      <c r="H14" s="267" t="str">
        <f>IF(D14&lt;&gt;"",VLOOKUP(D14,CTA,5,0),IF(E14&lt;&gt;"",VLOOKUP(E14,SUB,4,0),IF(F14&lt;&gt;"",VLOOKUP(F14,DIV,3,0),IF(G14&lt;&gt;"",VLOOKUP(G14,SUBDIV,2,0),""))))</f>
        <v>CUENTAS POR COBRAR COMERCIALES - TERCEROS</v>
      </c>
      <c r="I14" s="268"/>
      <c r="J14" s="269"/>
      <c r="K14" s="270"/>
      <c r="L14" s="271">
        <f>+K15</f>
        <v>30</v>
      </c>
      <c r="M14" s="271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ht="12.75" hidden="1" customHeight="1">
      <c r="A15" s="38"/>
      <c r="B15" s="260"/>
      <c r="C15" s="608"/>
      <c r="D15" s="609"/>
      <c r="E15" s="266">
        <v>121.0</v>
      </c>
      <c r="F15" s="266"/>
      <c r="G15" s="266"/>
      <c r="H15" s="267" t="str">
        <f>IF(D15&lt;&gt;"",VLOOKUP(D15,CTA,5,0),IF(E15&lt;&gt;"",VLOOKUP(E15,SUB,4,0),IF(F15&lt;&gt;"",VLOOKUP(F15,DIV,3,0),IF(G15&lt;&gt;"",VLOOKUP(G15,SUBDIV,2,0),""))))</f>
        <v>Facturas, boletas y otros comprobantes por cobrar</v>
      </c>
      <c r="I15" s="268"/>
      <c r="J15" s="269"/>
      <c r="K15" s="270">
        <f>+J16</f>
        <v>30</v>
      </c>
      <c r="L15" s="271"/>
      <c r="M15" s="271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ht="12.75" hidden="1" customHeight="1">
      <c r="A16" s="38"/>
      <c r="B16" s="260"/>
      <c r="C16" s="608"/>
      <c r="D16" s="609"/>
      <c r="E16" s="266"/>
      <c r="F16" s="266">
        <v>1212.0</v>
      </c>
      <c r="G16" s="266"/>
      <c r="H16" s="267" t="str">
        <f>IF(D16&lt;&gt;"",VLOOKUP(D16,CTA,5,0),IF(E16&lt;&gt;"",VLOOKUP(E16,SUB,4,0),IF(F16&lt;&gt;"",VLOOKUP(F16,DIV,3,0),IF(G16&lt;&gt;"",VLOOKUP(G16,SUBDIV,2,0),""))))</f>
        <v>Emitidas en cartera</v>
      </c>
      <c r="I16" s="268"/>
      <c r="J16" s="269">
        <f>+ESF!F14</f>
        <v>30</v>
      </c>
      <c r="K16" s="270"/>
      <c r="L16" s="271"/>
      <c r="M16" s="271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ht="12.75" hidden="1" customHeight="1">
      <c r="A17" s="38"/>
      <c r="B17" s="260"/>
      <c r="C17" s="608"/>
      <c r="D17" s="609">
        <v>20.0</v>
      </c>
      <c r="E17" s="266"/>
      <c r="F17" s="266"/>
      <c r="G17" s="266"/>
      <c r="H17" s="267" t="str">
        <f>IF(D17&lt;&gt;"",VLOOKUP(D17,CTA,5,0),IF(E17&lt;&gt;"",VLOOKUP(E17,SUB,4,0),IF(F17&lt;&gt;"",VLOOKUP(F17,DIV,3,0),IF(G17&lt;&gt;"",VLOOKUP(G17,SUBDIV,2,0),""))))</f>
        <v>MERCADERÍAS</v>
      </c>
      <c r="I17" s="268"/>
      <c r="J17" s="269"/>
      <c r="K17" s="270"/>
      <c r="L17" s="271">
        <f>+K18</f>
        <v>40</v>
      </c>
      <c r="M17" s="271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ht="12.75" hidden="1" customHeight="1">
      <c r="A18" s="38"/>
      <c r="B18" s="260"/>
      <c r="C18" s="608"/>
      <c r="D18" s="609"/>
      <c r="E18" s="266">
        <v>201.0</v>
      </c>
      <c r="F18" s="266"/>
      <c r="G18" s="266"/>
      <c r="H18" s="267" t="str">
        <f>IF(D18&lt;&gt;"",VLOOKUP(D18,CTA,5,0),IF(E18&lt;&gt;"",VLOOKUP(E18,SUB,4,0),IF(F18&lt;&gt;"",VLOOKUP(F18,DIV,3,0),IF(G18&lt;&gt;"",VLOOKUP(G18,SUBDIV,2,0),""))))</f>
        <v>Productos manufacturados</v>
      </c>
      <c r="I18" s="268"/>
      <c r="J18" s="269"/>
      <c r="K18" s="270">
        <f>+ESF!F17</f>
        <v>40</v>
      </c>
      <c r="L18" s="271"/>
      <c r="M18" s="271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ht="12.75" hidden="1" customHeight="1">
      <c r="A19" s="38"/>
      <c r="B19" s="260"/>
      <c r="C19" s="608"/>
      <c r="D19" s="609">
        <v>33.0</v>
      </c>
      <c r="E19" s="266"/>
      <c r="F19" s="266"/>
      <c r="G19" s="266"/>
      <c r="H19" s="267" t="str">
        <f>IF(D19&lt;&gt;"",VLOOKUP(D19,CTA,5,0),IF(E19&lt;&gt;"",VLOOKUP(E19,SUB,4,0),IF(F19&lt;&gt;"",VLOOKUP(F19,DIV,3,0),IF(G19&lt;&gt;"",VLOOKUP(G19,SUBDIV,2,0),""))))</f>
        <v>INMUEBLES, MAQUINARIA Y EQUIPO</v>
      </c>
      <c r="I19" s="268"/>
      <c r="J19" s="269"/>
      <c r="K19" s="270"/>
      <c r="L19" s="271">
        <f>+K20</f>
        <v>50</v>
      </c>
      <c r="M19" s="271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ht="12.75" hidden="1" customHeight="1">
      <c r="A20" s="38"/>
      <c r="B20" s="260"/>
      <c r="C20" s="608"/>
      <c r="D20" s="609"/>
      <c r="E20" s="266">
        <v>333.0</v>
      </c>
      <c r="F20" s="266"/>
      <c r="G20" s="266"/>
      <c r="H20" s="267" t="str">
        <f>IF(D20&lt;&gt;"",VLOOKUP(D20,CTA,5,0),IF(E20&lt;&gt;"",VLOOKUP(E20,SUB,4,0),IF(F20&lt;&gt;"",VLOOKUP(F20,DIV,3,0),IF(G20&lt;&gt;"",VLOOKUP(G20,SUBDIV,2,0),""))))</f>
        <v>Maquinarias y equipos de explotación</v>
      </c>
      <c r="I20" s="268"/>
      <c r="J20" s="269"/>
      <c r="K20" s="270">
        <v>50.0</v>
      </c>
      <c r="L20" s="271"/>
      <c r="M20" s="271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ht="12.75" hidden="1" customHeight="1">
      <c r="A21" s="38"/>
      <c r="B21" s="260"/>
      <c r="C21" s="608"/>
      <c r="D21" s="609">
        <v>39.0</v>
      </c>
      <c r="E21" s="266"/>
      <c r="F21" s="266"/>
      <c r="G21" s="266"/>
      <c r="H21" s="267" t="str">
        <f>IF(D21&lt;&gt;"",VLOOKUP(D21,CTA,5,0),IF(E21&lt;&gt;"",VLOOKUP(E21,SUB,4,0),IF(F21&lt;&gt;"",VLOOKUP(F21,DIV,3,0),IF(G21&lt;&gt;"",VLOOKUP(G21,SUBDIV,2,0),""))))</f>
        <v>DEPRECIACIÓN, AMORTIZACIÓN Y AGOTAMIENTO ACUMULADOS</v>
      </c>
      <c r="I21" s="268"/>
      <c r="J21" s="269"/>
      <c r="K21" s="270"/>
      <c r="L21" s="271"/>
      <c r="M21" s="271">
        <f>+K22</f>
        <v>5</v>
      </c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ht="12.75" hidden="1" customHeight="1">
      <c r="A22" s="38"/>
      <c r="B22" s="260"/>
      <c r="C22" s="608"/>
      <c r="D22" s="609"/>
      <c r="E22" s="266">
        <v>391.0</v>
      </c>
      <c r="F22" s="266"/>
      <c r="G22" s="266"/>
      <c r="H22" s="267" t="str">
        <f>IF(D22&lt;&gt;"",VLOOKUP(D22,CTA,5,0),IF(E22&lt;&gt;"",VLOOKUP(E22,SUB,4,0),IF(F22&lt;&gt;"",VLOOKUP(F22,DIV,3,0),IF(G22&lt;&gt;"",VLOOKUP(G22,SUBDIV,2,0),""))))</f>
        <v>Depreciación acumulada</v>
      </c>
      <c r="I22" s="268"/>
      <c r="J22" s="269"/>
      <c r="K22" s="270">
        <f>+J23</f>
        <v>5</v>
      </c>
      <c r="L22" s="272"/>
      <c r="M22" s="271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ht="12.75" hidden="1" customHeight="1">
      <c r="A23" s="38"/>
      <c r="B23" s="260"/>
      <c r="C23" s="608"/>
      <c r="D23" s="609"/>
      <c r="E23" s="266"/>
      <c r="F23" s="266">
        <v>3913.0</v>
      </c>
      <c r="G23" s="266"/>
      <c r="H23" s="267" t="str">
        <f>IF(D23&lt;&gt;"",VLOOKUP(D23,CTA,5,0),IF(E23&lt;&gt;"",VLOOKUP(E23,SUB,4,0),IF(F23&lt;&gt;"",VLOOKUP(F23,DIV,3,0),IF(G23&lt;&gt;"",VLOOKUP(G23,SUBDIV,2,0),""))))</f>
        <v>Inmuebles, maquinaria y equipo - Costo</v>
      </c>
      <c r="I23" s="268"/>
      <c r="J23" s="269">
        <v>5.0</v>
      </c>
      <c r="K23" s="270"/>
      <c r="L23" s="159"/>
      <c r="M23" s="271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ht="12.75" hidden="1" customHeight="1">
      <c r="A24" s="38"/>
      <c r="B24" s="260"/>
      <c r="C24" s="608"/>
      <c r="D24" s="609">
        <v>42.0</v>
      </c>
      <c r="E24" s="266"/>
      <c r="F24" s="266"/>
      <c r="G24" s="266"/>
      <c r="H24" s="267" t="str">
        <f>IF(D24&lt;&gt;"",VLOOKUP(D24,CTA,5,0),IF(E24&lt;&gt;"",VLOOKUP(E24,SUB,4,0),IF(F24&lt;&gt;"",VLOOKUP(F24,DIV,3,0),IF(G24&lt;&gt;"",VLOOKUP(G24,SUBDIV,2,0),""))))</f>
        <v>CUENTAS POR PAGAR COMERCIALES - TERCEROS</v>
      </c>
      <c r="I24" s="268"/>
      <c r="J24" s="269"/>
      <c r="K24" s="270"/>
      <c r="L24" s="271"/>
      <c r="M24" s="271">
        <f>+K25</f>
        <v>60</v>
      </c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ht="12.75" hidden="1" customHeight="1">
      <c r="A25" s="38"/>
      <c r="B25" s="260"/>
      <c r="C25" s="608"/>
      <c r="D25" s="609"/>
      <c r="E25" s="266">
        <v>421.0</v>
      </c>
      <c r="F25" s="266"/>
      <c r="G25" s="266"/>
      <c r="H25" s="267" t="str">
        <f>IF(D25&lt;&gt;"",VLOOKUP(D25,CTA,5,0),IF(E25&lt;&gt;"",VLOOKUP(E25,SUB,4,0),IF(F25&lt;&gt;"",VLOOKUP(F25,DIV,3,0),IF(G25&lt;&gt;"",VLOOKUP(G25,SUBDIV,2,0),""))))</f>
        <v> Facturas, boletas y otros comprobantes por pagar</v>
      </c>
      <c r="I25" s="268"/>
      <c r="J25" s="269"/>
      <c r="K25" s="270">
        <f>+ESF!N13</f>
        <v>60</v>
      </c>
      <c r="L25" s="271"/>
      <c r="M25" s="271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ht="12.75" hidden="1" customHeight="1">
      <c r="A26" s="38"/>
      <c r="B26" s="260"/>
      <c r="C26" s="608"/>
      <c r="D26" s="609">
        <v>50.0</v>
      </c>
      <c r="E26" s="266"/>
      <c r="F26" s="266"/>
      <c r="G26" s="266"/>
      <c r="H26" s="267" t="str">
        <f>IF(D26&lt;&gt;"",VLOOKUP(D26,CTA,5,0),IF(E26&lt;&gt;"",VLOOKUP(E26,SUB,4,0),IF(F26&lt;&gt;"",VLOOKUP(F26,DIV,3,0),IF(G26&lt;&gt;"",VLOOKUP(G26,SUBDIV,2,0),""))))</f>
        <v>CAPITAL</v>
      </c>
      <c r="I26" s="268"/>
      <c r="J26" s="269"/>
      <c r="K26" s="270"/>
      <c r="L26" s="271"/>
      <c r="M26" s="271">
        <f>+K27</f>
        <v>80</v>
      </c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ht="12.75" hidden="1" customHeight="1">
      <c r="A27" s="38"/>
      <c r="B27" s="273"/>
      <c r="C27" s="610"/>
      <c r="D27" s="611"/>
      <c r="E27" s="279">
        <v>501.0</v>
      </c>
      <c r="F27" s="279"/>
      <c r="G27" s="279"/>
      <c r="H27" s="280" t="str">
        <f>IF(D27&lt;&gt;"",VLOOKUP(D27,CTA,5,0),IF(E27&lt;&gt;"",VLOOKUP(E27,SUB,4,0),IF(F27&lt;&gt;"",VLOOKUP(F27,DIV,3,0),IF(G27&lt;&gt;"",VLOOKUP(G27,SUBDIV,2,0),""))))</f>
        <v>Capital social</v>
      </c>
      <c r="I27" s="281"/>
      <c r="J27" s="282"/>
      <c r="K27" s="283">
        <f>+ESF!N32</f>
        <v>80</v>
      </c>
      <c r="L27" s="284"/>
      <c r="M27" s="284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ht="12.75" hidden="1" customHeight="1">
      <c r="A28" s="38"/>
      <c r="B28" s="285">
        <v>1.0</v>
      </c>
      <c r="C28" s="612" t="s">
        <v>1308</v>
      </c>
      <c r="D28" s="613">
        <v>60.0</v>
      </c>
      <c r="E28" s="291"/>
      <c r="F28" s="291"/>
      <c r="G28" s="291"/>
      <c r="H28" s="292" t="str">
        <f>IF(D28&lt;&gt;"",VLOOKUP(D28,CTA,5,0),IF(E28&lt;&gt;"",VLOOKUP(E28,SUB,4,0),IF(F28&lt;&gt;"",VLOOKUP(F28,DIV,3,0),IF(G28&lt;&gt;"",VLOOKUP(G28,SUBDIV,2,0),""))))</f>
        <v>COMPRAS</v>
      </c>
      <c r="I28" s="293"/>
      <c r="J28" s="294"/>
      <c r="K28" s="295"/>
      <c r="L28" s="296">
        <f>+K29</f>
        <v>50</v>
      </c>
      <c r="M28" s="296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ht="12.75" hidden="1" customHeight="1">
      <c r="A29" s="38"/>
      <c r="B29" s="260"/>
      <c r="C29" s="608"/>
      <c r="D29" s="609"/>
      <c r="E29" s="266">
        <v>601.0</v>
      </c>
      <c r="F29" s="266"/>
      <c r="G29" s="266"/>
      <c r="H29" s="267" t="str">
        <f>IF(D29&lt;&gt;"",VLOOKUP(D29,CTA,5,0),IF(E29&lt;&gt;"",VLOOKUP(E29,SUB,4,0),IF(F29&lt;&gt;"",VLOOKUP(F29,DIV,3,0),IF(G29&lt;&gt;"",VLOOKUP(G29,SUBDIV,2,0),""))))</f>
        <v>Mercaderias</v>
      </c>
      <c r="I29" s="268"/>
      <c r="J29" s="269"/>
      <c r="K29" s="270">
        <v>50.0</v>
      </c>
      <c r="L29" s="271"/>
      <c r="M29" s="271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ht="12.75" hidden="1" customHeight="1">
      <c r="A30" s="38"/>
      <c r="B30" s="260"/>
      <c r="C30" s="608"/>
      <c r="D30" s="609">
        <v>40.0</v>
      </c>
      <c r="E30" s="266"/>
      <c r="F30" s="266"/>
      <c r="G30" s="266"/>
      <c r="H30" s="267" t="str">
        <f>IF(D30&lt;&gt;"",VLOOKUP(D30,CTA,5,0),IF(E30&lt;&gt;"",VLOOKUP(E30,SUB,4,0),IF(F30&lt;&gt;"",VLOOKUP(F30,DIV,3,0),IF(G30&lt;&gt;"",VLOOKUP(G30,SUBDIV,2,0),""))))</f>
        <v>TRIBUTOS Y APORTES AL SISTEMA PRIVADO DE PENSIONES Y DE SALUD X PAGAR</v>
      </c>
      <c r="I30" s="268"/>
      <c r="J30" s="269"/>
      <c r="K30" s="270"/>
      <c r="L30" s="271">
        <f>+K31</f>
        <v>9</v>
      </c>
      <c r="M30" s="271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ht="12.75" hidden="1" customHeight="1">
      <c r="A31" s="38"/>
      <c r="B31" s="260"/>
      <c r="C31" s="608"/>
      <c r="D31" s="609"/>
      <c r="E31" s="266">
        <v>401.0</v>
      </c>
      <c r="F31" s="266"/>
      <c r="G31" s="266"/>
      <c r="H31" s="267" t="str">
        <f>IF(D31&lt;&gt;"",VLOOKUP(D31,CTA,5,0),IF(E31&lt;&gt;"",VLOOKUP(E31,SUB,4,0),IF(F31&lt;&gt;"",VLOOKUP(F31,DIV,3,0),IF(G31&lt;&gt;"",VLOOKUP(G31,SUBDIV,2,0),""))))</f>
        <v>Gobierno Central</v>
      </c>
      <c r="I31" s="268"/>
      <c r="J31" s="269"/>
      <c r="K31" s="270">
        <f>+J32</f>
        <v>9</v>
      </c>
      <c r="L31" s="271"/>
      <c r="M31" s="271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ht="12.75" hidden="1" customHeight="1">
      <c r="A32" s="38"/>
      <c r="B32" s="260"/>
      <c r="C32" s="608"/>
      <c r="D32" s="609"/>
      <c r="E32" s="266"/>
      <c r="F32" s="266">
        <v>4011.0</v>
      </c>
      <c r="G32" s="266"/>
      <c r="H32" s="267" t="str">
        <f>IF(D32&lt;&gt;"",VLOOKUP(D32,CTA,5,0),IF(E32&lt;&gt;"",VLOOKUP(E32,SUB,4,0),IF(F32&lt;&gt;"",VLOOKUP(F32,DIV,3,0),IF(G32&lt;&gt;"",VLOOKUP(G32,SUBDIV,2,0),""))))</f>
        <v>Impuesto general a las ventas</v>
      </c>
      <c r="I32" s="268"/>
      <c r="J32" s="269">
        <f>+K29*18%</f>
        <v>9</v>
      </c>
      <c r="K32" s="270"/>
      <c r="L32" s="271"/>
      <c r="M32" s="271"/>
      <c r="N32" s="38"/>
      <c r="O32" s="297">
        <f>+O33*18%</f>
        <v>762.7118644</v>
      </c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ht="12.75" hidden="1" customHeight="1">
      <c r="A33" s="38"/>
      <c r="B33" s="260"/>
      <c r="C33" s="608"/>
      <c r="D33" s="609">
        <v>42.0</v>
      </c>
      <c r="E33" s="266"/>
      <c r="F33" s="266"/>
      <c r="G33" s="266"/>
      <c r="H33" s="267" t="str">
        <f>IF(D33&lt;&gt;"",VLOOKUP(D33,CTA,5,0),IF(E33&lt;&gt;"",VLOOKUP(E33,SUB,4,0),IF(F33&lt;&gt;"",VLOOKUP(F33,DIV,3,0),IF(G33&lt;&gt;"",VLOOKUP(G33,SUBDIV,2,0),""))))</f>
        <v>CUENTAS POR PAGAR COMERCIALES - TERCEROS</v>
      </c>
      <c r="I33" s="268"/>
      <c r="J33" s="269"/>
      <c r="K33" s="270"/>
      <c r="L33" s="271"/>
      <c r="M33" s="271">
        <f>+K34</f>
        <v>59</v>
      </c>
      <c r="N33" s="38"/>
      <c r="O33" s="297">
        <f>+O34/118%</f>
        <v>4237.288136</v>
      </c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ht="12.75" hidden="1" customHeight="1">
      <c r="A34" s="38"/>
      <c r="B34" s="260"/>
      <c r="C34" s="608"/>
      <c r="D34" s="609"/>
      <c r="E34" s="266">
        <v>421.0</v>
      </c>
      <c r="F34" s="266"/>
      <c r="G34" s="266"/>
      <c r="H34" s="267" t="str">
        <f>IF(D34&lt;&gt;"",VLOOKUP(D34,CTA,5,0),IF(E34&lt;&gt;"",VLOOKUP(E34,SUB,4,0),IF(F34&lt;&gt;"",VLOOKUP(F34,DIV,3,0),IF(G34&lt;&gt;"",VLOOKUP(G34,SUBDIV,2,0),""))))</f>
        <v> Facturas, boletas y otros comprobantes por pagar</v>
      </c>
      <c r="I34" s="268"/>
      <c r="J34" s="269"/>
      <c r="K34" s="270">
        <f>+J35</f>
        <v>59</v>
      </c>
      <c r="L34" s="271"/>
      <c r="M34" s="271"/>
      <c r="N34" s="298"/>
      <c r="O34" s="297">
        <v>5000.0</v>
      </c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ht="12.75" hidden="1" customHeight="1">
      <c r="A35" s="38"/>
      <c r="B35" s="260"/>
      <c r="C35" s="608"/>
      <c r="D35" s="609"/>
      <c r="E35" s="266"/>
      <c r="F35" s="266">
        <v>4212.0</v>
      </c>
      <c r="G35" s="266"/>
      <c r="H35" s="267" t="str">
        <f>IF(D35&lt;&gt;"",VLOOKUP(D35,CTA,5,0),IF(E35&lt;&gt;"",VLOOKUP(E35,SUB,4,0),IF(F35&lt;&gt;"",VLOOKUP(F35,DIV,3,0),IF(G35&lt;&gt;"",VLOOKUP(G35,SUBDIV,2,0),""))))</f>
        <v>Emitidas</v>
      </c>
      <c r="I35" s="268"/>
      <c r="J35" s="269">
        <f>+K29+J32</f>
        <v>59</v>
      </c>
      <c r="K35" s="270"/>
      <c r="L35" s="271"/>
      <c r="M35" s="271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ht="12.75" hidden="1" customHeight="1">
      <c r="A36" s="38"/>
      <c r="B36" s="260">
        <v>1.0</v>
      </c>
      <c r="C36" s="608" t="s">
        <v>1309</v>
      </c>
      <c r="D36" s="609">
        <v>20.0</v>
      </c>
      <c r="E36" s="266"/>
      <c r="F36" s="266"/>
      <c r="G36" s="266"/>
      <c r="H36" s="267" t="str">
        <f>IF(D36&lt;&gt;"",VLOOKUP(D36,CTA,5,0),IF(E36&lt;&gt;"",VLOOKUP(E36,SUB,4,0),IF(F36&lt;&gt;"",VLOOKUP(F36,DIV,3,0),IF(G36&lt;&gt;"",VLOOKUP(G36,SUBDIV,2,0),""))))</f>
        <v>MERCADERÍAS</v>
      </c>
      <c r="I36" s="268"/>
      <c r="J36" s="269"/>
      <c r="K36" s="270"/>
      <c r="L36" s="271">
        <f>+K37</f>
        <v>50</v>
      </c>
      <c r="M36" s="271"/>
      <c r="N36" s="29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ht="12.75" hidden="1" customHeight="1">
      <c r="A37" s="38"/>
      <c r="B37" s="260"/>
      <c r="C37" s="608"/>
      <c r="D37" s="609"/>
      <c r="E37" s="266">
        <v>201.0</v>
      </c>
      <c r="F37" s="266"/>
      <c r="G37" s="266"/>
      <c r="H37" s="267" t="str">
        <f>IF(D37&lt;&gt;"",VLOOKUP(D37,CTA,5,0),IF(E37&lt;&gt;"",VLOOKUP(E37,SUB,4,0),IF(F37&lt;&gt;"",VLOOKUP(F37,DIV,3,0),IF(G37&lt;&gt;"",VLOOKUP(G37,SUBDIV,2,0),""))))</f>
        <v>Productos manufacturados</v>
      </c>
      <c r="I37" s="268"/>
      <c r="J37" s="269"/>
      <c r="K37" s="270">
        <f>+J38</f>
        <v>50</v>
      </c>
      <c r="L37" s="271"/>
      <c r="M37" s="271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ht="12.75" hidden="1" customHeight="1">
      <c r="A38" s="38"/>
      <c r="B38" s="260"/>
      <c r="C38" s="608"/>
      <c r="D38" s="609"/>
      <c r="E38" s="266"/>
      <c r="F38" s="266">
        <v>2011.0</v>
      </c>
      <c r="G38" s="266"/>
      <c r="H38" s="267" t="str">
        <f>IF(D38&lt;&gt;"",VLOOKUP(D38,CTA,5,0),IF(E38&lt;&gt;"",VLOOKUP(E38,SUB,4,0),IF(F38&lt;&gt;"",VLOOKUP(F38,DIV,3,0),IF(G38&lt;&gt;"",VLOOKUP(G38,SUBDIV,2,0),""))))</f>
        <v>Productos manufacturados</v>
      </c>
      <c r="I38" s="268"/>
      <c r="J38" s="269">
        <f>+K29</f>
        <v>50</v>
      </c>
      <c r="K38" s="270"/>
      <c r="L38" s="271"/>
      <c r="M38" s="271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ht="12.75" hidden="1" customHeight="1">
      <c r="A39" s="38"/>
      <c r="B39" s="260"/>
      <c r="C39" s="608"/>
      <c r="D39" s="609">
        <v>61.0</v>
      </c>
      <c r="E39" s="266"/>
      <c r="F39" s="266"/>
      <c r="G39" s="266"/>
      <c r="H39" s="267" t="str">
        <f>IF(D39&lt;&gt;"",VLOOKUP(D39,CTA,5,0),IF(E39&lt;&gt;"",VLOOKUP(E39,SUB,4,0),IF(F39&lt;&gt;"",VLOOKUP(F39,DIV,3,0),IF(G39&lt;&gt;"",VLOOKUP(G39,SUBDIV,2,0),""))))</f>
        <v>VARIACIÓN DE EXISTENCIAS</v>
      </c>
      <c r="I39" s="268"/>
      <c r="J39" s="269"/>
      <c r="K39" s="270"/>
      <c r="L39" s="271"/>
      <c r="M39" s="271">
        <f>+K40</f>
        <v>50</v>
      </c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ht="12.75" hidden="1" customHeight="1">
      <c r="A40" s="38"/>
      <c r="B40" s="273"/>
      <c r="C40" s="610"/>
      <c r="D40" s="611"/>
      <c r="E40" s="279">
        <v>611.0</v>
      </c>
      <c r="F40" s="279"/>
      <c r="G40" s="279"/>
      <c r="H40" s="280" t="str">
        <f>IF(D40&lt;&gt;"",VLOOKUP(D40,CTA,5,0),IF(E40&lt;&gt;"",VLOOKUP(E40,SUB,4,0),IF(F40&lt;&gt;"",VLOOKUP(F40,DIV,3,0),IF(G40&lt;&gt;"",VLOOKUP(G40,SUBDIV,2,0),""))))</f>
        <v>Mercaderias</v>
      </c>
      <c r="I40" s="281"/>
      <c r="J40" s="282"/>
      <c r="K40" s="283">
        <f>+K37</f>
        <v>50</v>
      </c>
      <c r="L40" s="284"/>
      <c r="M40" s="284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ht="12.75" hidden="1" customHeight="1">
      <c r="A41" s="38"/>
      <c r="B41" s="285">
        <v>2.0</v>
      </c>
      <c r="C41" s="612" t="s">
        <v>1310</v>
      </c>
      <c r="D41" s="613">
        <v>42.0</v>
      </c>
      <c r="E41" s="291"/>
      <c r="F41" s="291"/>
      <c r="G41" s="291"/>
      <c r="H41" s="292" t="str">
        <f>IF(D41&lt;&gt;"",VLOOKUP(D41,CTA,5,0),IF(E41&lt;&gt;"",VLOOKUP(E41,SUB,4,0),IF(F41&lt;&gt;"",VLOOKUP(F41,DIV,3,0),IF(G41&lt;&gt;"",VLOOKUP(G41,SUBDIV,2,0),""))))</f>
        <v>CUENTAS POR PAGAR COMERCIALES - TERCEROS</v>
      </c>
      <c r="I41" s="293"/>
      <c r="J41" s="294"/>
      <c r="K41" s="295"/>
      <c r="L41" s="296">
        <f>+K42</f>
        <v>60</v>
      </c>
      <c r="M41" s="296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ht="12.75" hidden="1" customHeight="1">
      <c r="A42" s="38"/>
      <c r="B42" s="260"/>
      <c r="C42" s="608"/>
      <c r="D42" s="609"/>
      <c r="E42" s="266">
        <v>421.0</v>
      </c>
      <c r="F42" s="266"/>
      <c r="G42" s="266"/>
      <c r="H42" s="267" t="str">
        <f>IF(D42&lt;&gt;"",VLOOKUP(D42,CTA,5,0),IF(E42&lt;&gt;"",VLOOKUP(E42,SUB,4,0),IF(F42&lt;&gt;"",VLOOKUP(F42,DIV,3,0),IF(G42&lt;&gt;"",VLOOKUP(G42,SUBDIV,2,0),""))))</f>
        <v> Facturas, boletas y otros comprobantes por pagar</v>
      </c>
      <c r="I42" s="268"/>
      <c r="J42" s="269"/>
      <c r="K42" s="270">
        <f>+J43</f>
        <v>60</v>
      </c>
      <c r="L42" s="271"/>
      <c r="M42" s="271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ht="12.75" hidden="1" customHeight="1">
      <c r="A43" s="38"/>
      <c r="B43" s="260"/>
      <c r="C43" s="608"/>
      <c r="D43" s="609"/>
      <c r="E43" s="266"/>
      <c r="F43" s="266">
        <v>4212.0</v>
      </c>
      <c r="G43" s="266"/>
      <c r="H43" s="267" t="str">
        <f>IF(D43&lt;&gt;"",VLOOKUP(D43,CTA,5,0),IF(E43&lt;&gt;"",VLOOKUP(E43,SUB,4,0),IF(F43&lt;&gt;"",VLOOKUP(F43,DIV,3,0),IF(G43&lt;&gt;"",VLOOKUP(G43,SUBDIV,2,0),""))))</f>
        <v>Emitidas</v>
      </c>
      <c r="I43" s="268"/>
      <c r="J43" s="269">
        <v>60.0</v>
      </c>
      <c r="K43" s="270"/>
      <c r="L43" s="271"/>
      <c r="M43" s="271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ht="12.75" customHeight="1">
      <c r="A44" s="38"/>
      <c r="B44" s="260"/>
      <c r="C44" s="608"/>
      <c r="D44" s="609">
        <v>10.0</v>
      </c>
      <c r="E44" s="266"/>
      <c r="F44" s="266"/>
      <c r="G44" s="266"/>
      <c r="H44" s="267" t="str">
        <f>IF(D44&lt;&gt;"",VLOOKUP(D44,CTA,5,0),IF(E44&lt;&gt;"",VLOOKUP(E44,SUB,4,0),IF(F44&lt;&gt;"",VLOOKUP(F44,DIV,3,0),IF(G44&lt;&gt;"",VLOOKUP(G44,SUBDIV,2,0),""))))</f>
        <v>EFECTIVOS Y EQUIVALENTES DE EFECTIVOS</v>
      </c>
      <c r="I44" s="268"/>
      <c r="J44" s="269"/>
      <c r="K44" s="270"/>
      <c r="L44" s="271"/>
      <c r="M44" s="271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ht="12.75" hidden="1" customHeight="1">
      <c r="A45" s="38"/>
      <c r="B45" s="260"/>
      <c r="C45" s="608"/>
      <c r="D45" s="609"/>
      <c r="E45" s="266">
        <v>104.0</v>
      </c>
      <c r="F45" s="266"/>
      <c r="G45" s="266"/>
      <c r="H45" s="267" t="str">
        <f>IF(D45&lt;&gt;"",VLOOKUP(D45,CTA,5,0),IF(E45&lt;&gt;"",VLOOKUP(E45,SUB,4,0),IF(F45&lt;&gt;"",VLOOKUP(F45,DIV,3,0),IF(G45&lt;&gt;"",VLOOKUP(G45,SUBDIV,2,0),""))))</f>
        <v>Cuentas Corrientes en Istituciones Financieras</v>
      </c>
      <c r="I45" s="268"/>
      <c r="J45" s="269"/>
      <c r="K45" s="270"/>
      <c r="L45" s="271"/>
      <c r="M45" s="271">
        <f>+K46</f>
        <v>60</v>
      </c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ht="12.75" hidden="1" customHeight="1">
      <c r="A46" s="38"/>
      <c r="B46" s="273"/>
      <c r="C46" s="610"/>
      <c r="D46" s="611"/>
      <c r="E46" s="279"/>
      <c r="F46" s="279">
        <v>1041.0</v>
      </c>
      <c r="G46" s="279"/>
      <c r="H46" s="280" t="str">
        <f>IF(D46&lt;&gt;"",VLOOKUP(D46,CTA,5,0),IF(E46&lt;&gt;"",VLOOKUP(E46,SUB,4,0),IF(F46&lt;&gt;"",VLOOKUP(F46,DIV,3,0),IF(G46&lt;&gt;"",VLOOKUP(G46,SUBDIV,2,0),""))))</f>
        <v>Cuentasn corrientes operativas</v>
      </c>
      <c r="I46" s="281"/>
      <c r="J46" s="282"/>
      <c r="K46" s="283">
        <f>+K42</f>
        <v>60</v>
      </c>
      <c r="L46" s="284"/>
      <c r="M46" s="284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ht="12.75" hidden="1" customHeight="1">
      <c r="A47" s="38"/>
      <c r="B47" s="285">
        <v>3.0</v>
      </c>
      <c r="C47" s="612" t="s">
        <v>1311</v>
      </c>
      <c r="D47" s="613">
        <v>33.0</v>
      </c>
      <c r="E47" s="291"/>
      <c r="F47" s="291"/>
      <c r="G47" s="291"/>
      <c r="H47" s="292" t="str">
        <f>IF(D47&lt;&gt;"",VLOOKUP(D47,CTA,5,0),IF(E47&lt;&gt;"",VLOOKUP(E47,SUB,4,0),IF(F47&lt;&gt;"",VLOOKUP(F47,DIV,3,0),IF(G47&lt;&gt;"",VLOOKUP(G47,SUBDIV,2,0),""))))</f>
        <v>INMUEBLES, MAQUINARIA Y EQUIPO</v>
      </c>
      <c r="I47" s="293"/>
      <c r="J47" s="294"/>
      <c r="K47" s="295"/>
      <c r="L47" s="296">
        <f>+K48</f>
        <v>70</v>
      </c>
      <c r="M47" s="296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ht="12.75" hidden="1" customHeight="1">
      <c r="A48" s="38"/>
      <c r="B48" s="260"/>
      <c r="C48" s="608"/>
      <c r="D48" s="609"/>
      <c r="E48" s="266">
        <v>336.0</v>
      </c>
      <c r="F48" s="266"/>
      <c r="G48" s="266"/>
      <c r="H48" s="267" t="str">
        <f>IF(D48&lt;&gt;"",VLOOKUP(D48,CTA,5,0),IF(E48&lt;&gt;"",VLOOKUP(E48,SUB,4,0),IF(F48&lt;&gt;"",VLOOKUP(F48,DIV,3,0),IF(G48&lt;&gt;"",VLOOKUP(G48,SUBDIV,2,0),""))))</f>
        <v>Equipos diversos</v>
      </c>
      <c r="I48" s="268"/>
      <c r="J48" s="269"/>
      <c r="K48" s="270">
        <f>+J49</f>
        <v>70</v>
      </c>
      <c r="L48" s="271"/>
      <c r="M48" s="271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ht="12.75" hidden="1" customHeight="1">
      <c r="A49" s="38"/>
      <c r="B49" s="260"/>
      <c r="C49" s="608"/>
      <c r="D49" s="609"/>
      <c r="E49" s="266"/>
      <c r="F49" s="266">
        <v>3369.0</v>
      </c>
      <c r="G49" s="266"/>
      <c r="H49" s="267" t="str">
        <f>IF(D49&lt;&gt;"",VLOOKUP(D49,CTA,5,0),IF(E49&lt;&gt;"",VLOOKUP(E49,SUB,4,0),IF(F49&lt;&gt;"",VLOOKUP(F49,DIV,3,0),IF(G49&lt;&gt;"",VLOOKUP(G49,SUBDIV,2,0),""))))</f>
        <v>Otros equipos</v>
      </c>
      <c r="I49" s="268"/>
      <c r="J49" s="269">
        <v>70.0</v>
      </c>
      <c r="K49" s="270"/>
      <c r="L49" s="271"/>
      <c r="M49" s="271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ht="12.75" hidden="1" customHeight="1">
      <c r="A50" s="38"/>
      <c r="B50" s="260"/>
      <c r="C50" s="608"/>
      <c r="D50" s="609">
        <v>40.0</v>
      </c>
      <c r="E50" s="266"/>
      <c r="F50" s="266"/>
      <c r="G50" s="266"/>
      <c r="H50" s="267" t="str">
        <f>IF(D50&lt;&gt;"",VLOOKUP(D50,CTA,5,0),IF(E50&lt;&gt;"",VLOOKUP(E50,SUB,4,0),IF(F50&lt;&gt;"",VLOOKUP(F50,DIV,3,0),IF(G50&lt;&gt;"",VLOOKUP(G50,SUBDIV,2,0),""))))</f>
        <v>TRIBUTOS Y APORTES AL SISTEMA PRIVADO DE PENSIONES Y DE SALUD X PAGAR</v>
      </c>
      <c r="I50" s="268"/>
      <c r="J50" s="269"/>
      <c r="K50" s="270"/>
      <c r="L50" s="271"/>
      <c r="M50" s="271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ht="12.75" hidden="1" customHeight="1">
      <c r="A51" s="38"/>
      <c r="B51" s="260"/>
      <c r="C51" s="608"/>
      <c r="D51" s="609"/>
      <c r="E51" s="266">
        <v>401.0</v>
      </c>
      <c r="F51" s="266"/>
      <c r="G51" s="266"/>
      <c r="H51" s="267" t="str">
        <f>IF(D51&lt;&gt;"",VLOOKUP(D51,CTA,5,0),IF(E51&lt;&gt;"",VLOOKUP(E51,SUB,4,0),IF(F51&lt;&gt;"",VLOOKUP(F51,DIV,3,0),IF(G51&lt;&gt;"",VLOOKUP(G51,SUBDIV,2,0),""))))</f>
        <v>Gobierno Central</v>
      </c>
      <c r="I51" s="268"/>
      <c r="J51" s="269"/>
      <c r="K51" s="270"/>
      <c r="L51" s="271">
        <f>+K52</f>
        <v>12.6</v>
      </c>
      <c r="M51" s="271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ht="12.75" hidden="1" customHeight="1">
      <c r="A52" s="38"/>
      <c r="B52" s="260"/>
      <c r="C52" s="608"/>
      <c r="D52" s="609"/>
      <c r="E52" s="266"/>
      <c r="F52" s="266">
        <v>4011.0</v>
      </c>
      <c r="G52" s="266"/>
      <c r="H52" s="267" t="str">
        <f>IF(D52&lt;&gt;"",VLOOKUP(D52,CTA,5,0),IF(E52&lt;&gt;"",VLOOKUP(E52,SUB,4,0),IF(F52&lt;&gt;"",VLOOKUP(F52,DIV,3,0),IF(G52&lt;&gt;"",VLOOKUP(G52,SUBDIV,2,0),""))))</f>
        <v>Impuesto general a las ventas</v>
      </c>
      <c r="I52" s="268"/>
      <c r="J52" s="269"/>
      <c r="K52" s="270">
        <f>+K48*18%</f>
        <v>12.6</v>
      </c>
      <c r="L52" s="271"/>
      <c r="M52" s="271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ht="12.75" hidden="1" customHeight="1">
      <c r="A53" s="38"/>
      <c r="B53" s="260"/>
      <c r="C53" s="608"/>
      <c r="D53" s="609">
        <v>46.0</v>
      </c>
      <c r="E53" s="266"/>
      <c r="F53" s="266"/>
      <c r="G53" s="266"/>
      <c r="H53" s="267" t="str">
        <f>IF(D53&lt;&gt;"",VLOOKUP(D53,CTA,5,0),IF(E53&lt;&gt;"",VLOOKUP(E53,SUB,4,0),IF(F53&lt;&gt;"",VLOOKUP(F53,DIV,3,0),IF(G53&lt;&gt;"",VLOOKUP(G53,SUBDIV,2,0),""))))</f>
        <v>CUENTAS POR PAGAR DIVERSAS - TERCEROS</v>
      </c>
      <c r="I53" s="268"/>
      <c r="J53" s="269"/>
      <c r="K53" s="270"/>
      <c r="L53" s="271"/>
      <c r="M53" s="271">
        <f>+K54</f>
        <v>82.6</v>
      </c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ht="12.75" hidden="1" customHeight="1">
      <c r="A54" s="38"/>
      <c r="B54" s="273"/>
      <c r="C54" s="610"/>
      <c r="D54" s="611"/>
      <c r="E54" s="279">
        <v>465.0</v>
      </c>
      <c r="F54" s="279"/>
      <c r="G54" s="279"/>
      <c r="H54" s="280" t="str">
        <f>IF(D54&lt;&gt;"",VLOOKUP(D54,CTA,5,0),IF(E54&lt;&gt;"",VLOOKUP(E54,SUB,4,0),IF(F54&lt;&gt;"",VLOOKUP(F54,DIV,3,0),IF(G54&lt;&gt;"",VLOOKUP(G54,SUBDIV,2,0),""))))</f>
        <v>Pasivos por compra de activo</v>
      </c>
      <c r="I54" s="281"/>
      <c r="J54" s="282"/>
      <c r="K54" s="283">
        <f>+K52+K48</f>
        <v>82.6</v>
      </c>
      <c r="L54" s="284"/>
      <c r="M54" s="284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ht="12.75" hidden="1" customHeight="1">
      <c r="A55" s="38"/>
      <c r="B55" s="285">
        <v>4.0</v>
      </c>
      <c r="C55" s="612" t="s">
        <v>1312</v>
      </c>
      <c r="D55" s="613">
        <v>12.0</v>
      </c>
      <c r="E55" s="291"/>
      <c r="F55" s="291"/>
      <c r="G55" s="291"/>
      <c r="H55" s="292" t="str">
        <f>IF(D55&lt;&gt;"",VLOOKUP(D55,CTA,5,0),IF(E55&lt;&gt;"",VLOOKUP(E55,SUB,4,0),IF(F55&lt;&gt;"",VLOOKUP(F55,DIV,3,0),IF(G55&lt;&gt;"",VLOOKUP(G55,SUBDIV,2,0),""))))</f>
        <v>CUENTAS POR COBRAR COMERCIALES - TERCEROS</v>
      </c>
      <c r="I55" s="293"/>
      <c r="J55" s="294"/>
      <c r="K55" s="295"/>
      <c r="L55" s="296">
        <f>+K56</f>
        <v>224.2</v>
      </c>
      <c r="M55" s="296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ht="12.75" hidden="1" customHeight="1">
      <c r="A56" s="38"/>
      <c r="B56" s="260"/>
      <c r="C56" s="608"/>
      <c r="D56" s="609"/>
      <c r="E56" s="266">
        <v>121.0</v>
      </c>
      <c r="F56" s="266"/>
      <c r="G56" s="266"/>
      <c r="H56" s="267" t="str">
        <f>IF(D56&lt;&gt;"",VLOOKUP(D56,CTA,5,0),IF(E56&lt;&gt;"",VLOOKUP(E56,SUB,4,0),IF(F56&lt;&gt;"",VLOOKUP(F56,DIV,3,0),IF(G56&lt;&gt;"",VLOOKUP(G56,SUBDIV,2,0),""))))</f>
        <v>Facturas, boletas y otros comprobantes por cobrar</v>
      </c>
      <c r="I56" s="268"/>
      <c r="J56" s="237"/>
      <c r="K56" s="270">
        <f>+J57</f>
        <v>224.2</v>
      </c>
      <c r="L56" s="271"/>
      <c r="M56" s="271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ht="12.75" hidden="1" customHeight="1">
      <c r="A57" s="38"/>
      <c r="B57" s="260"/>
      <c r="C57" s="608"/>
      <c r="D57" s="609"/>
      <c r="E57" s="266"/>
      <c r="F57" s="266">
        <v>1212.0</v>
      </c>
      <c r="G57" s="266"/>
      <c r="H57" s="267" t="str">
        <f>IF(D57&lt;&gt;"",VLOOKUP(D57,CTA,5,0),IF(E57&lt;&gt;"",VLOOKUP(E57,SUB,4,0),IF(F57&lt;&gt;"",VLOOKUP(F57,DIV,3,0),IF(G57&lt;&gt;"",VLOOKUP(G57,SUBDIV,2,0),""))))</f>
        <v>Emitidas en cartera</v>
      </c>
      <c r="I57" s="268"/>
      <c r="J57" s="269">
        <f>+J60+J63</f>
        <v>224.2</v>
      </c>
      <c r="K57" s="270"/>
      <c r="L57" s="271"/>
      <c r="M57" s="271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ht="12.75" hidden="1" customHeight="1">
      <c r="A58" s="38"/>
      <c r="B58" s="260"/>
      <c r="C58" s="608"/>
      <c r="D58" s="609">
        <v>40.0</v>
      </c>
      <c r="E58" s="266"/>
      <c r="F58" s="266"/>
      <c r="G58" s="266"/>
      <c r="H58" s="267" t="str">
        <f>IF(D58&lt;&gt;"",VLOOKUP(D58,CTA,5,0),IF(E58&lt;&gt;"",VLOOKUP(E58,SUB,4,0),IF(F58&lt;&gt;"",VLOOKUP(F58,DIV,3,0),IF(G58&lt;&gt;"",VLOOKUP(G58,SUBDIV,2,0),""))))</f>
        <v>TRIBUTOS Y APORTES AL SISTEMA PRIVADO DE PENSIONES Y DE SALUD X PAGAR</v>
      </c>
      <c r="I58" s="268"/>
      <c r="J58" s="269"/>
      <c r="K58" s="270"/>
      <c r="L58" s="271"/>
      <c r="M58" s="271">
        <f>+K59</f>
        <v>34.2</v>
      </c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ht="12.75" hidden="1" customHeight="1">
      <c r="A59" s="38"/>
      <c r="B59" s="260"/>
      <c r="C59" s="608"/>
      <c r="D59" s="609"/>
      <c r="E59" s="266">
        <v>401.0</v>
      </c>
      <c r="F59" s="266"/>
      <c r="G59" s="266"/>
      <c r="H59" s="267" t="str">
        <f>IF(D59&lt;&gt;"",VLOOKUP(D59,CTA,5,0),IF(E59&lt;&gt;"",VLOOKUP(E59,SUB,4,0),IF(F59&lt;&gt;"",VLOOKUP(F59,DIV,3,0),IF(G59&lt;&gt;"",VLOOKUP(G59,SUBDIV,2,0),""))))</f>
        <v>Gobierno Central</v>
      </c>
      <c r="I59" s="268"/>
      <c r="J59" s="269"/>
      <c r="K59" s="270">
        <f>+J60</f>
        <v>34.2</v>
      </c>
      <c r="L59" s="271"/>
      <c r="M59" s="271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ht="12.75" hidden="1" customHeight="1">
      <c r="A60" s="38"/>
      <c r="B60" s="260"/>
      <c r="C60" s="608"/>
      <c r="D60" s="609"/>
      <c r="E60" s="266"/>
      <c r="F60" s="266">
        <v>4011.0</v>
      </c>
      <c r="G60" s="266"/>
      <c r="H60" s="267" t="str">
        <f>IF(D60&lt;&gt;"",VLOOKUP(D60,CTA,5,0),IF(E60&lt;&gt;"",VLOOKUP(E60,SUB,4,0),IF(F60&lt;&gt;"",VLOOKUP(F60,DIV,3,0),IF(G60&lt;&gt;"",VLOOKUP(G60,SUBDIV,2,0),""))))</f>
        <v>Impuesto general a las ventas</v>
      </c>
      <c r="I60" s="268"/>
      <c r="J60" s="269">
        <f>+J63*18%</f>
        <v>34.2</v>
      </c>
      <c r="K60" s="270"/>
      <c r="L60" s="271"/>
      <c r="M60" s="271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ht="12.75" hidden="1" customHeight="1">
      <c r="A61" s="38"/>
      <c r="B61" s="260"/>
      <c r="C61" s="608"/>
      <c r="D61" s="609">
        <v>70.0</v>
      </c>
      <c r="E61" s="266"/>
      <c r="F61" s="266"/>
      <c r="G61" s="266"/>
      <c r="H61" s="267" t="str">
        <f>IF(D61&lt;&gt;"",VLOOKUP(D61,CTA,5,0),IF(E61&lt;&gt;"",VLOOKUP(E61,SUB,4,0),IF(F61&lt;&gt;"",VLOOKUP(F61,DIV,3,0),IF(G61&lt;&gt;"",VLOOKUP(G61,SUBDIV,2,0),""))))</f>
        <v>VENTAS</v>
      </c>
      <c r="I61" s="268"/>
      <c r="J61" s="269"/>
      <c r="K61" s="270"/>
      <c r="L61" s="271"/>
      <c r="M61" s="271">
        <f>+K62</f>
        <v>190</v>
      </c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ht="12.75" hidden="1" customHeight="1">
      <c r="A62" s="38"/>
      <c r="B62" s="260"/>
      <c r="C62" s="608"/>
      <c r="D62" s="609"/>
      <c r="E62" s="266">
        <v>701.0</v>
      </c>
      <c r="F62" s="266"/>
      <c r="G62" s="266"/>
      <c r="H62" s="267" t="str">
        <f>IF(D62&lt;&gt;"",VLOOKUP(D62,CTA,5,0),IF(E62&lt;&gt;"",VLOOKUP(E62,SUB,4,0),IF(F62&lt;&gt;"",VLOOKUP(F62,DIV,3,0),IF(G62&lt;&gt;"",VLOOKUP(G62,SUBDIV,2,0),""))))</f>
        <v>Mercaderias</v>
      </c>
      <c r="I62" s="268"/>
      <c r="J62" s="269"/>
      <c r="K62" s="270">
        <f>+J63</f>
        <v>190</v>
      </c>
      <c r="L62" s="271"/>
      <c r="M62" s="271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ht="12.75" hidden="1" customHeight="1">
      <c r="A63" s="38"/>
      <c r="B63" s="260"/>
      <c r="C63" s="608"/>
      <c r="D63" s="609"/>
      <c r="E63" s="266"/>
      <c r="F63" s="266">
        <v>7011.0</v>
      </c>
      <c r="G63" s="266"/>
      <c r="H63" s="267" t="str">
        <f>IF(D63&lt;&gt;"",VLOOKUP(D63,CTA,5,0),IF(E63&lt;&gt;"",VLOOKUP(E63,SUB,4,0),IF(F63&lt;&gt;"",VLOOKUP(F63,DIV,3,0),IF(G63&lt;&gt;"",VLOOKUP(G63,SUBDIV,2,0),""))))</f>
        <v>Mercaderias manufacturadas</v>
      </c>
      <c r="I63" s="268"/>
      <c r="J63" s="269">
        <v>190.0</v>
      </c>
      <c r="K63" s="270"/>
      <c r="L63" s="271"/>
      <c r="M63" s="271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ht="12.75" customHeight="1">
      <c r="A64" s="38"/>
      <c r="B64" s="260">
        <v>4.0</v>
      </c>
      <c r="C64" s="608" t="s">
        <v>1313</v>
      </c>
      <c r="D64" s="609">
        <v>10.0</v>
      </c>
      <c r="E64" s="266"/>
      <c r="F64" s="266"/>
      <c r="G64" s="266"/>
      <c r="H64" s="267" t="str">
        <f>IF(D64&lt;&gt;"",VLOOKUP(D64,CTA,5,0),IF(E64&lt;&gt;"",VLOOKUP(E64,SUB,4,0),IF(F64&lt;&gt;"",VLOOKUP(F64,DIV,3,0),IF(G64&lt;&gt;"",VLOOKUP(G64,SUBDIV,2,0),""))))</f>
        <v>EFECTIVOS Y EQUIVALENTES DE EFECTIVOS</v>
      </c>
      <c r="I64" s="268"/>
      <c r="J64" s="269"/>
      <c r="K64" s="270"/>
      <c r="L64" s="271">
        <f>+K65</f>
        <v>224.2</v>
      </c>
      <c r="M64" s="271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ht="12.75" hidden="1" customHeight="1">
      <c r="A65" s="38"/>
      <c r="B65" s="260"/>
      <c r="C65" s="608"/>
      <c r="D65" s="609"/>
      <c r="E65" s="266">
        <v>101.0</v>
      </c>
      <c r="F65" s="266"/>
      <c r="G65" s="266"/>
      <c r="H65" s="267" t="str">
        <f>IF(D65&lt;&gt;"",VLOOKUP(D65,CTA,5,0),IF(E65&lt;&gt;"",VLOOKUP(E65,SUB,4,0),IF(F65&lt;&gt;"",VLOOKUP(F65,DIV,3,0),IF(G65&lt;&gt;"",VLOOKUP(G65,SUBDIV,2,0),""))))</f>
        <v>Caja  </v>
      </c>
      <c r="I65" s="268"/>
      <c r="J65" s="269"/>
      <c r="K65" s="270">
        <f>+J66</f>
        <v>224.2</v>
      </c>
      <c r="L65" s="271"/>
      <c r="M65" s="271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ht="12.75" hidden="1" customHeight="1">
      <c r="A66" s="38"/>
      <c r="B66" s="260"/>
      <c r="C66" s="608"/>
      <c r="D66" s="609"/>
      <c r="E66" s="266"/>
      <c r="F66" s="266">
        <v>1011.0</v>
      </c>
      <c r="G66" s="266"/>
      <c r="H66" s="267" t="str">
        <f>IF(D66&lt;&gt;"",VLOOKUP(D66,CTA,5,0),IF(E66&lt;&gt;"",VLOOKUP(E66,SUB,4,0),IF(F66&lt;&gt;"",VLOOKUP(F66,DIV,3,0),IF(G66&lt;&gt;"",VLOOKUP(G66,SUBDIV,2,0),""))))</f>
        <v>Caja MN</v>
      </c>
      <c r="I66" s="268"/>
      <c r="J66" s="269">
        <f>+J57</f>
        <v>224.2</v>
      </c>
      <c r="K66" s="270"/>
      <c r="L66" s="271"/>
      <c r="M66" s="271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ht="12.75" hidden="1" customHeight="1">
      <c r="A67" s="38"/>
      <c r="B67" s="260"/>
      <c r="C67" s="608"/>
      <c r="D67" s="609">
        <v>12.0</v>
      </c>
      <c r="E67" s="266"/>
      <c r="F67" s="266"/>
      <c r="G67" s="266"/>
      <c r="H67" s="267" t="str">
        <f>IF(D67&lt;&gt;"",VLOOKUP(D67,CTA,5,0),IF(E67&lt;&gt;"",VLOOKUP(E67,SUB,4,0),IF(F67&lt;&gt;"",VLOOKUP(F67,DIV,3,0),IF(G67&lt;&gt;"",VLOOKUP(G67,SUBDIV,2,0),""))))</f>
        <v>CUENTAS POR COBRAR COMERCIALES - TERCEROS</v>
      </c>
      <c r="I67" s="268"/>
      <c r="J67" s="269"/>
      <c r="K67" s="270"/>
      <c r="L67" s="271"/>
      <c r="M67" s="271">
        <f>+K68</f>
        <v>224.2</v>
      </c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ht="12.75" hidden="1" customHeight="1">
      <c r="A68" s="38"/>
      <c r="B68" s="260"/>
      <c r="C68" s="608"/>
      <c r="D68" s="609"/>
      <c r="E68" s="266">
        <v>121.0</v>
      </c>
      <c r="F68" s="266"/>
      <c r="G68" s="266"/>
      <c r="H68" s="267" t="str">
        <f>IF(D68&lt;&gt;"",VLOOKUP(D68,CTA,5,0),IF(E68&lt;&gt;"",VLOOKUP(E68,SUB,4,0),IF(F68&lt;&gt;"",VLOOKUP(F68,DIV,3,0),IF(G68&lt;&gt;"",VLOOKUP(G68,SUBDIV,2,0),""))))</f>
        <v>Facturas, boletas y otros comprobantes por cobrar</v>
      </c>
      <c r="I68" s="268"/>
      <c r="J68" s="269"/>
      <c r="K68" s="270">
        <f>+J69</f>
        <v>224.2</v>
      </c>
      <c r="L68" s="271"/>
      <c r="M68" s="271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ht="12.75" hidden="1" customHeight="1">
      <c r="A69" s="38"/>
      <c r="B69" s="260"/>
      <c r="C69" s="608"/>
      <c r="D69" s="609"/>
      <c r="E69" s="266"/>
      <c r="F69" s="266">
        <v>1212.0</v>
      </c>
      <c r="G69" s="266"/>
      <c r="H69" s="267" t="str">
        <f>IF(D69&lt;&gt;"",VLOOKUP(D69,CTA,5,0),IF(E69&lt;&gt;"",VLOOKUP(E69,SUB,4,0),IF(F69&lt;&gt;"",VLOOKUP(F69,DIV,3,0),IF(G69&lt;&gt;"",VLOOKUP(G69,SUBDIV,2,0),""))))</f>
        <v>Emitidas en cartera</v>
      </c>
      <c r="I69" s="268"/>
      <c r="J69" s="269">
        <f>+J66</f>
        <v>224.2</v>
      </c>
      <c r="K69" s="270"/>
      <c r="L69" s="271"/>
      <c r="M69" s="271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ht="12.75" hidden="1" customHeight="1">
      <c r="A70" s="38"/>
      <c r="B70" s="260">
        <v>4.0</v>
      </c>
      <c r="C70" s="608" t="s">
        <v>1314</v>
      </c>
      <c r="D70" s="609">
        <v>69.0</v>
      </c>
      <c r="E70" s="266"/>
      <c r="F70" s="266"/>
      <c r="G70" s="266"/>
      <c r="H70" s="267" t="str">
        <f>IF(D70&lt;&gt;"",VLOOKUP(D70,CTA,5,0),IF(E70&lt;&gt;"",VLOOKUP(E70,SUB,4,0),IF(F70&lt;&gt;"",VLOOKUP(F70,DIV,3,0),IF(G70&lt;&gt;"",VLOOKUP(G70,SUBDIV,2,0),""))))</f>
        <v>COSTO DE VENTAS</v>
      </c>
      <c r="I70" s="268"/>
      <c r="J70" s="269"/>
      <c r="K70" s="270"/>
      <c r="L70" s="271">
        <f>+K71</f>
        <v>80</v>
      </c>
      <c r="M70" s="271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ht="12.75" hidden="1" customHeight="1">
      <c r="A71" s="38"/>
      <c r="B71" s="260"/>
      <c r="C71" s="608"/>
      <c r="D71" s="609"/>
      <c r="E71" s="266">
        <v>691.0</v>
      </c>
      <c r="F71" s="266"/>
      <c r="G71" s="266"/>
      <c r="H71" s="267" t="str">
        <f>IF(D71&lt;&gt;"",VLOOKUP(D71,CTA,5,0),IF(E71&lt;&gt;"",VLOOKUP(E71,SUB,4,0),IF(F71&lt;&gt;"",VLOOKUP(F71,DIV,3,0),IF(G71&lt;&gt;"",VLOOKUP(G71,SUBDIV,2,0),""))))</f>
        <v>Mercaderias</v>
      </c>
      <c r="I71" s="268"/>
      <c r="J71" s="269"/>
      <c r="K71" s="270">
        <v>80.0</v>
      </c>
      <c r="L71" s="271"/>
      <c r="M71" s="271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ht="12.75" hidden="1" customHeight="1">
      <c r="A72" s="38"/>
      <c r="B72" s="260"/>
      <c r="C72" s="608"/>
      <c r="D72" s="609">
        <v>20.0</v>
      </c>
      <c r="E72" s="266"/>
      <c r="F72" s="266"/>
      <c r="G72" s="266"/>
      <c r="H72" s="267" t="str">
        <f>IF(D72&lt;&gt;"",VLOOKUP(D72,CTA,5,0),IF(E72&lt;&gt;"",VLOOKUP(E72,SUB,4,0),IF(F72&lt;&gt;"",VLOOKUP(F72,DIV,3,0),IF(G72&lt;&gt;"",VLOOKUP(G72,SUBDIV,2,0),""))))</f>
        <v>MERCADERÍAS</v>
      </c>
      <c r="I72" s="268"/>
      <c r="J72" s="269"/>
      <c r="K72" s="270"/>
      <c r="L72" s="271"/>
      <c r="M72" s="271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ht="12.75" hidden="1" customHeight="1">
      <c r="A73" s="38"/>
      <c r="B73" s="260"/>
      <c r="C73" s="608"/>
      <c r="D73" s="609"/>
      <c r="E73" s="266">
        <v>201.0</v>
      </c>
      <c r="F73" s="266"/>
      <c r="G73" s="266"/>
      <c r="H73" s="267" t="str">
        <f>IF(D73&lt;&gt;"",VLOOKUP(D73,CTA,5,0),IF(E73&lt;&gt;"",VLOOKUP(E73,SUB,4,0),IF(F73&lt;&gt;"",VLOOKUP(F73,DIV,3,0),IF(G73&lt;&gt;"",VLOOKUP(G73,SUBDIV,2,0),""))))</f>
        <v>Productos manufacturados</v>
      </c>
      <c r="I73" s="268"/>
      <c r="J73" s="269"/>
      <c r="K73" s="270"/>
      <c r="L73" s="271"/>
      <c r="M73" s="271">
        <f>+K74</f>
        <v>80</v>
      </c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ht="12.75" hidden="1" customHeight="1">
      <c r="A74" s="38"/>
      <c r="B74" s="273"/>
      <c r="C74" s="610"/>
      <c r="D74" s="611"/>
      <c r="E74" s="279"/>
      <c r="F74" s="279">
        <v>2011.0</v>
      </c>
      <c r="G74" s="279"/>
      <c r="H74" s="280" t="str">
        <f>IF(D74&lt;&gt;"",VLOOKUP(D74,CTA,5,0),IF(E74&lt;&gt;"",VLOOKUP(E74,SUB,4,0),IF(F74&lt;&gt;"",VLOOKUP(F74,DIV,3,0),IF(G74&lt;&gt;"",VLOOKUP(G74,SUBDIV,2,0),""))))</f>
        <v>Productos manufacturados</v>
      </c>
      <c r="I74" s="281"/>
      <c r="J74" s="282"/>
      <c r="K74" s="283">
        <f>+K71</f>
        <v>80</v>
      </c>
      <c r="L74" s="284"/>
      <c r="M74" s="284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ht="12.75" customHeight="1">
      <c r="A75" s="38"/>
      <c r="B75" s="285">
        <v>5.0</v>
      </c>
      <c r="C75" s="612" t="s">
        <v>1315</v>
      </c>
      <c r="D75" s="613">
        <v>10.0</v>
      </c>
      <c r="E75" s="291"/>
      <c r="F75" s="291"/>
      <c r="G75" s="291"/>
      <c r="H75" s="292" t="str">
        <f>IF(D75&lt;&gt;"",VLOOKUP(D75,CTA,5,0),IF(E75&lt;&gt;"",VLOOKUP(E75,SUB,4,0),IF(F75&lt;&gt;"",VLOOKUP(F75,DIV,3,0),IF(G75&lt;&gt;"",VLOOKUP(G75,SUBDIV,2,0),""))))</f>
        <v>EFECTIVOS Y EQUIVALENTES DE EFECTIVOS</v>
      </c>
      <c r="I75" s="293"/>
      <c r="J75" s="294"/>
      <c r="K75" s="295"/>
      <c r="L75" s="296">
        <f>+K76</f>
        <v>120</v>
      </c>
      <c r="M75" s="296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ht="12.75" hidden="1" customHeight="1">
      <c r="A76" s="38"/>
      <c r="B76" s="260"/>
      <c r="C76" s="608"/>
      <c r="D76" s="609"/>
      <c r="E76" s="266">
        <v>104.0</v>
      </c>
      <c r="F76" s="266"/>
      <c r="G76" s="266"/>
      <c r="H76" s="267" t="str">
        <f>IF(D76&lt;&gt;"",VLOOKUP(D76,CTA,5,0),IF(E76&lt;&gt;"",VLOOKUP(E76,SUB,4,0),IF(F76&lt;&gt;"",VLOOKUP(F76,DIV,3,0),IF(G76&lt;&gt;"",VLOOKUP(G76,SUBDIV,2,0),""))))</f>
        <v>Cuentas Corrientes en Istituciones Financieras</v>
      </c>
      <c r="I76" s="268"/>
      <c r="J76" s="269"/>
      <c r="K76" s="270">
        <f>+J77</f>
        <v>120</v>
      </c>
      <c r="L76" s="271"/>
      <c r="M76" s="271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ht="12.75" hidden="1" customHeight="1">
      <c r="A77" s="38"/>
      <c r="B77" s="260"/>
      <c r="C77" s="608"/>
      <c r="D77" s="609"/>
      <c r="E77" s="266"/>
      <c r="F77" s="266">
        <v>1041.0</v>
      </c>
      <c r="G77" s="266"/>
      <c r="H77" s="267" t="str">
        <f>IF(D77&lt;&gt;"",VLOOKUP(D77,CTA,5,0),IF(E77&lt;&gt;"",VLOOKUP(E77,SUB,4,0),IF(F77&lt;&gt;"",VLOOKUP(F77,DIV,3,0),IF(G77&lt;&gt;"",VLOOKUP(G77,SUBDIV,2,0),""))))</f>
        <v>Cuentasn corrientes operativas</v>
      </c>
      <c r="I77" s="268"/>
      <c r="J77" s="269">
        <v>120.0</v>
      </c>
      <c r="K77" s="270"/>
      <c r="L77" s="271"/>
      <c r="M77" s="271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ht="12.75" hidden="1" customHeight="1">
      <c r="A78" s="38"/>
      <c r="B78" s="260"/>
      <c r="C78" s="608"/>
      <c r="D78" s="609">
        <v>45.0</v>
      </c>
      <c r="E78" s="266"/>
      <c r="F78" s="266"/>
      <c r="G78" s="266"/>
      <c r="H78" s="267" t="str">
        <f>IF(D78&lt;&gt;"",VLOOKUP(D78,CTA,5,0),IF(E78&lt;&gt;"",VLOOKUP(E78,SUB,4,0),IF(F78&lt;&gt;"",VLOOKUP(F78,DIV,3,0),IF(G78&lt;&gt;"",VLOOKUP(G78,SUBDIV,2,0),""))))</f>
        <v>OBLIGACIONES FINANCIERAS</v>
      </c>
      <c r="I78" s="268"/>
      <c r="J78" s="269"/>
      <c r="K78" s="270"/>
      <c r="L78" s="271"/>
      <c r="M78" s="271">
        <f>+K79</f>
        <v>120</v>
      </c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ht="12.75" hidden="1" customHeight="1">
      <c r="A79" s="38"/>
      <c r="B79" s="260"/>
      <c r="C79" s="608"/>
      <c r="D79" s="609"/>
      <c r="E79" s="266">
        <v>451.0</v>
      </c>
      <c r="F79" s="266"/>
      <c r="G79" s="266"/>
      <c r="H79" s="267" t="str">
        <f>IF(D79&lt;&gt;"",VLOOKUP(D79,CTA,5,0),IF(E79&lt;&gt;"",VLOOKUP(E79,SUB,4,0),IF(F79&lt;&gt;"",VLOOKUP(F79,DIV,3,0),IF(G79&lt;&gt;"",VLOOKUP(G79,SUBDIV,2,0),""))))</f>
        <v>Préstamos de instituciones financieras y otras entidades</v>
      </c>
      <c r="I79" s="268"/>
      <c r="J79" s="269"/>
      <c r="K79" s="270">
        <f>+J80</f>
        <v>120</v>
      </c>
      <c r="L79" s="271"/>
      <c r="M79" s="271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ht="12.75" hidden="1" customHeight="1">
      <c r="A80" s="38"/>
      <c r="B80" s="273"/>
      <c r="C80" s="610"/>
      <c r="D80" s="611"/>
      <c r="E80" s="279"/>
      <c r="F80" s="279">
        <v>4511.0</v>
      </c>
      <c r="G80" s="279"/>
      <c r="H80" s="280" t="str">
        <f>IF(D80&lt;&gt;"",VLOOKUP(D80,CTA,5,0),IF(E80&lt;&gt;"",VLOOKUP(E80,SUB,4,0),IF(F80&lt;&gt;"",VLOOKUP(F80,DIV,3,0),IF(G80&lt;&gt;"",VLOOKUP(G80,SUBDIV,2,0),""))))</f>
        <v>Instituciones financieras</v>
      </c>
      <c r="I80" s="281"/>
      <c r="J80" s="282">
        <f>+J77</f>
        <v>120</v>
      </c>
      <c r="K80" s="283"/>
      <c r="L80" s="284"/>
      <c r="M80" s="284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ht="12.75" hidden="1" customHeight="1">
      <c r="A81" s="38"/>
      <c r="B81" s="285">
        <v>6.0</v>
      </c>
      <c r="C81" s="612" t="s">
        <v>1316</v>
      </c>
      <c r="D81" s="613">
        <v>68.0</v>
      </c>
      <c r="E81" s="291"/>
      <c r="F81" s="291"/>
      <c r="G81" s="291"/>
      <c r="H81" s="292" t="str">
        <f>IF(D81&lt;&gt;"",VLOOKUP(D81,CTA,5,0),IF(E81&lt;&gt;"",VLOOKUP(E81,SUB,4,0),IF(F81&lt;&gt;"",VLOOKUP(F81,DIV,3,0),IF(G81&lt;&gt;"",VLOOKUP(G81,SUBDIV,2,0),""))))</f>
        <v>VALUACION Y DETERIORO DE ACTIVOS Y PROVISIONES</v>
      </c>
      <c r="I81" s="293"/>
      <c r="J81" s="294"/>
      <c r="K81" s="295"/>
      <c r="L81" s="296">
        <f>+K82</f>
        <v>5</v>
      </c>
      <c r="M81" s="296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ht="12.75" hidden="1" customHeight="1">
      <c r="A82" s="38"/>
      <c r="B82" s="260"/>
      <c r="C82" s="608"/>
      <c r="D82" s="609"/>
      <c r="E82" s="266">
        <v>681.0</v>
      </c>
      <c r="F82" s="266"/>
      <c r="G82" s="266"/>
      <c r="H82" s="267" t="str">
        <f>IF(D82&lt;&gt;"",VLOOKUP(D82,CTA,5,0),IF(E82&lt;&gt;"",VLOOKUP(E82,SUB,4,0),IF(F82&lt;&gt;"",VLOOKUP(F82,DIV,3,0),IF(G82&lt;&gt;"",VLOOKUP(G82,SUBDIV,2,0),""))))</f>
        <v>Depreciacion </v>
      </c>
      <c r="I82" s="268"/>
      <c r="J82" s="269"/>
      <c r="K82" s="270">
        <f>+J83</f>
        <v>5</v>
      </c>
      <c r="L82" s="271"/>
      <c r="M82" s="271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ht="12.75" hidden="1" customHeight="1">
      <c r="A83" s="38"/>
      <c r="B83" s="260"/>
      <c r="C83" s="608"/>
      <c r="D83" s="609"/>
      <c r="E83" s="266"/>
      <c r="F83" s="266">
        <v>6814.0</v>
      </c>
      <c r="G83" s="266"/>
      <c r="H83" s="267" t="str">
        <f>IF(D83&lt;&gt;"",VLOOKUP(D83,CTA,5,0),IF(E83&lt;&gt;"",VLOOKUP(E83,SUB,4,0),IF(F83&lt;&gt;"",VLOOKUP(F83,DIV,3,0),IF(G83&lt;&gt;"",VLOOKUP(G83,SUBDIV,2,0),""))))</f>
        <v>Depreciacion de inmuebles maquinaria y equipo - costo</v>
      </c>
      <c r="I83" s="268"/>
      <c r="J83" s="269">
        <v>5.0</v>
      </c>
      <c r="K83" s="270"/>
      <c r="L83" s="271"/>
      <c r="M83" s="271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ht="12.75" hidden="1" customHeight="1">
      <c r="A84" s="38"/>
      <c r="B84" s="260"/>
      <c r="C84" s="608"/>
      <c r="D84" s="609">
        <v>39.0</v>
      </c>
      <c r="E84" s="266"/>
      <c r="F84" s="266"/>
      <c r="G84" s="266"/>
      <c r="H84" s="267" t="str">
        <f>IF(D84&lt;&gt;"",VLOOKUP(D84,CTA,5,0),IF(E84&lt;&gt;"",VLOOKUP(E84,SUB,4,0),IF(F84&lt;&gt;"",VLOOKUP(F84,DIV,3,0),IF(G84&lt;&gt;"",VLOOKUP(G84,SUBDIV,2,0),""))))</f>
        <v>DEPRECIACIÓN, AMORTIZACIÓN Y AGOTAMIENTO ACUMULADOS</v>
      </c>
      <c r="I84" s="268"/>
      <c r="J84" s="269"/>
      <c r="K84" s="270"/>
      <c r="L84" s="271"/>
      <c r="M84" s="271">
        <f>+K85</f>
        <v>5</v>
      </c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ht="12.75" hidden="1" customHeight="1">
      <c r="A85" s="38"/>
      <c r="B85" s="260"/>
      <c r="C85" s="608"/>
      <c r="D85" s="609"/>
      <c r="E85" s="266">
        <v>391.0</v>
      </c>
      <c r="F85" s="266"/>
      <c r="G85" s="266"/>
      <c r="H85" s="267" t="str">
        <f>IF(D85&lt;&gt;"",VLOOKUP(D85,CTA,5,0),IF(E85&lt;&gt;"",VLOOKUP(E85,SUB,4,0),IF(F85&lt;&gt;"",VLOOKUP(F85,DIV,3,0),IF(G85&lt;&gt;"",VLOOKUP(G85,SUBDIV,2,0),""))))</f>
        <v>Depreciación acumulada</v>
      </c>
      <c r="I85" s="268"/>
      <c r="J85" s="269"/>
      <c r="K85" s="270">
        <f>+J86</f>
        <v>5</v>
      </c>
      <c r="L85" s="271"/>
      <c r="M85" s="271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ht="12.75" hidden="1" customHeight="1">
      <c r="A86" s="38"/>
      <c r="B86" s="260"/>
      <c r="C86" s="608"/>
      <c r="D86" s="609"/>
      <c r="E86" s="266"/>
      <c r="F86" s="266">
        <v>3913.0</v>
      </c>
      <c r="G86" s="266"/>
      <c r="H86" s="267" t="str">
        <f>IF(D86&lt;&gt;"",VLOOKUP(D86,CTA,5,0),IF(E86&lt;&gt;"",VLOOKUP(E86,SUB,4,0),IF(F86&lt;&gt;"",VLOOKUP(F86,DIV,3,0),IF(G86&lt;&gt;"",VLOOKUP(G86,SUBDIV,2,0),""))))</f>
        <v>Inmuebles, maquinaria y equipo - Costo</v>
      </c>
      <c r="I86" s="268"/>
      <c r="J86" s="269">
        <v>5.0</v>
      </c>
      <c r="K86" s="270"/>
      <c r="L86" s="271"/>
      <c r="M86" s="271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ht="12.75" hidden="1" customHeight="1">
      <c r="A87" s="38"/>
      <c r="B87" s="260">
        <v>6.0</v>
      </c>
      <c r="C87" s="608" t="s">
        <v>1317</v>
      </c>
      <c r="D87" s="609">
        <v>94.0</v>
      </c>
      <c r="E87" s="266"/>
      <c r="F87" s="266"/>
      <c r="G87" s="266"/>
      <c r="H87" s="267" t="str">
        <f>IF(D87&lt;&gt;"",VLOOKUP(D87,CTA,5,0),IF(E87&lt;&gt;"",VLOOKUP(E87,SUB,4,0),IF(F87&lt;&gt;"",VLOOKUP(F87,DIV,3,0),IF(G87&lt;&gt;"",VLOOKUP(G87,SUBDIV,2,0),""))))</f>
        <v>GASTOS ADMINISTRATIVOS</v>
      </c>
      <c r="I87" s="268"/>
      <c r="J87" s="269"/>
      <c r="K87" s="270"/>
      <c r="L87" s="271">
        <f>+K88</f>
        <v>1.5</v>
      </c>
      <c r="M87" s="271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ht="12.75" hidden="1" customHeight="1">
      <c r="A88" s="38"/>
      <c r="B88" s="260"/>
      <c r="C88" s="608"/>
      <c r="D88" s="609"/>
      <c r="E88" s="266">
        <v>941.0</v>
      </c>
      <c r="F88" s="266"/>
      <c r="G88" s="266"/>
      <c r="H88" s="267" t="str">
        <f>IF(D88&lt;&gt;"",VLOOKUP(D88,CTA,5,0),IF(E88&lt;&gt;"",VLOOKUP(E88,SUB,4,0),IF(F88&lt;&gt;"",VLOOKUP(F88,DIV,3,0),IF(G88&lt;&gt;"",VLOOKUP(G88,SUBDIV,2,0),""))))</f>
        <v>Gastos Administrativos</v>
      </c>
      <c r="I88" s="268"/>
      <c r="J88" s="269"/>
      <c r="K88" s="270">
        <f>+K92*30%</f>
        <v>1.5</v>
      </c>
      <c r="L88" s="271"/>
      <c r="M88" s="271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ht="12.75" hidden="1" customHeight="1">
      <c r="A89" s="38"/>
      <c r="B89" s="260"/>
      <c r="C89" s="608"/>
      <c r="D89" s="609">
        <v>95.0</v>
      </c>
      <c r="E89" s="266"/>
      <c r="F89" s="266"/>
      <c r="G89" s="266"/>
      <c r="H89" s="267" t="str">
        <f>IF(D89&lt;&gt;"",VLOOKUP(D89,CTA,5,0),IF(E89&lt;&gt;"",VLOOKUP(E89,SUB,4,0),IF(F89&lt;&gt;"",VLOOKUP(F89,DIV,3,0),IF(G89&lt;&gt;"",VLOOKUP(G89,SUBDIV,2,0),""))))</f>
        <v>GASTOS DE VENTAS</v>
      </c>
      <c r="I89" s="268"/>
      <c r="J89" s="269"/>
      <c r="K89" s="270"/>
      <c r="L89" s="271">
        <f>+K90</f>
        <v>3.5</v>
      </c>
      <c r="M89" s="271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ht="12.75" hidden="1" customHeight="1">
      <c r="A90" s="38"/>
      <c r="B90" s="260"/>
      <c r="C90" s="608"/>
      <c r="D90" s="609"/>
      <c r="E90" s="266">
        <v>951.0</v>
      </c>
      <c r="F90" s="266"/>
      <c r="G90" s="266"/>
      <c r="H90" s="267" t="str">
        <f>IF(D90&lt;&gt;"",VLOOKUP(D90,CTA,5,0),IF(E90&lt;&gt;"",VLOOKUP(E90,SUB,4,0),IF(F90&lt;&gt;"",VLOOKUP(F90,DIV,3,0),IF(G90&lt;&gt;"",VLOOKUP(G90,SUBDIV,2,0),""))))</f>
        <v>Gastos de Ventas</v>
      </c>
      <c r="I90" s="268"/>
      <c r="J90" s="269"/>
      <c r="K90" s="270">
        <f>+K92*70%</f>
        <v>3.5</v>
      </c>
      <c r="L90" s="271"/>
      <c r="M90" s="271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ht="12.75" hidden="1" customHeight="1">
      <c r="A91" s="38"/>
      <c r="B91" s="260"/>
      <c r="C91" s="608"/>
      <c r="D91" s="609">
        <v>78.0</v>
      </c>
      <c r="E91" s="266"/>
      <c r="F91" s="266"/>
      <c r="G91" s="266"/>
      <c r="H91" s="267" t="str">
        <f>IF(D91&lt;&gt;"",VLOOKUP(D91,CTA,5,0),IF(E91&lt;&gt;"",VLOOKUP(E91,SUB,4,0),IF(F91&lt;&gt;"",VLOOKUP(F91,DIV,3,0),IF(G91&lt;&gt;"",VLOOKUP(G91,SUBDIV,2,0),""))))</f>
        <v>CARGAS CUBIERTAS POR PROVISIONES</v>
      </c>
      <c r="I91" s="268"/>
      <c r="J91" s="269"/>
      <c r="K91" s="270"/>
      <c r="L91" s="271"/>
      <c r="M91" s="271">
        <f>+K92</f>
        <v>5</v>
      </c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ht="12.75" hidden="1" customHeight="1">
      <c r="A92" s="38"/>
      <c r="B92" s="273"/>
      <c r="C92" s="610"/>
      <c r="D92" s="611"/>
      <c r="E92" s="279">
        <v>781.0</v>
      </c>
      <c r="F92" s="279"/>
      <c r="G92" s="279"/>
      <c r="H92" s="280" t="str">
        <f>IF(D92&lt;&gt;"",VLOOKUP(D92,CTA,5,0),IF(E92&lt;&gt;"",VLOOKUP(E92,SUB,4,0),IF(F92&lt;&gt;"",VLOOKUP(F92,DIV,3,0),IF(G92&lt;&gt;"",VLOOKUP(G92,SUBDIV,2,0),""))))</f>
        <v>Cargas cubiertas por provisiones</v>
      </c>
      <c r="I92" s="281"/>
      <c r="J92" s="282"/>
      <c r="K92" s="283">
        <f>+K82</f>
        <v>5</v>
      </c>
      <c r="L92" s="284"/>
      <c r="M92" s="284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ht="12.75" hidden="1" customHeight="1">
      <c r="A93" s="38"/>
      <c r="B93" s="285">
        <v>7.0</v>
      </c>
      <c r="C93" s="612" t="s">
        <v>1318</v>
      </c>
      <c r="D93" s="613">
        <v>37.0</v>
      </c>
      <c r="E93" s="291"/>
      <c r="F93" s="291"/>
      <c r="G93" s="291"/>
      <c r="H93" s="292" t="str">
        <f>IF(D93&lt;&gt;"",VLOOKUP(D93,CTA,5,0),IF(E93&lt;&gt;"",VLOOKUP(E93,SUB,4,0),IF(F93&lt;&gt;"",VLOOKUP(F93,DIV,3,0),IF(G93&lt;&gt;"",VLOOKUP(G93,SUBDIV,2,0),""))))</f>
        <v>ACTIVO DIFERIDO</v>
      </c>
      <c r="I93" s="293"/>
      <c r="J93" s="294"/>
      <c r="K93" s="295"/>
      <c r="L93" s="296">
        <f>+K94</f>
        <v>2</v>
      </c>
      <c r="M93" s="296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ht="12.75" hidden="1" customHeight="1">
      <c r="A94" s="38"/>
      <c r="B94" s="260"/>
      <c r="C94" s="608"/>
      <c r="D94" s="609"/>
      <c r="E94" s="266">
        <v>371.0</v>
      </c>
      <c r="F94" s="266"/>
      <c r="G94" s="266"/>
      <c r="H94" s="267" t="str">
        <f>IF(D94&lt;&gt;"",VLOOKUP(D94,CTA,5,0),IF(E94&lt;&gt;"",VLOOKUP(E94,SUB,4,0),IF(F94&lt;&gt;"",VLOOKUP(F94,DIV,3,0),IF(G94&lt;&gt;"",VLOOKUP(G94,SUBDIV,2,0),""))))</f>
        <v>Impuesto a la renta diferido</v>
      </c>
      <c r="I94" s="268"/>
      <c r="J94" s="269"/>
      <c r="K94" s="270">
        <f>+K96</f>
        <v>2</v>
      </c>
      <c r="L94" s="271"/>
      <c r="M94" s="271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ht="12.75" hidden="1" customHeight="1">
      <c r="A95" s="38"/>
      <c r="B95" s="260"/>
      <c r="C95" s="608"/>
      <c r="D95" s="609">
        <v>40.0</v>
      </c>
      <c r="E95" s="266"/>
      <c r="F95" s="266"/>
      <c r="G95" s="266"/>
      <c r="H95" s="267" t="str">
        <f>IF(D95&lt;&gt;"",VLOOKUP(D95,CTA,5,0),IF(E95&lt;&gt;"",VLOOKUP(E95,SUB,4,0),IF(F95&lt;&gt;"",VLOOKUP(F95,DIV,3,0),IF(G95&lt;&gt;"",VLOOKUP(G95,SUBDIV,2,0),""))))</f>
        <v>TRIBUTOS Y APORTES AL SISTEMA PRIVADO DE PENSIONES Y DE SALUD X PAGAR</v>
      </c>
      <c r="I95" s="268"/>
      <c r="J95" s="269"/>
      <c r="K95" s="270"/>
      <c r="L95" s="271"/>
      <c r="M95" s="271">
        <f>+K96</f>
        <v>2</v>
      </c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ht="12.75" hidden="1" customHeight="1">
      <c r="A96" s="38"/>
      <c r="B96" s="260"/>
      <c r="C96" s="608"/>
      <c r="D96" s="609"/>
      <c r="E96" s="266">
        <v>401.0</v>
      </c>
      <c r="F96" s="266"/>
      <c r="G96" s="266"/>
      <c r="H96" s="267" t="str">
        <f>IF(D96&lt;&gt;"",VLOOKUP(D96,CTA,5,0),IF(E96&lt;&gt;"",VLOOKUP(E96,SUB,4,0),IF(F96&lt;&gt;"",VLOOKUP(F96,DIV,3,0),IF(G96&lt;&gt;"",VLOOKUP(G96,SUBDIV,2,0),""))))</f>
        <v>Gobierno Central</v>
      </c>
      <c r="I96" s="268"/>
      <c r="J96" s="269"/>
      <c r="K96" s="270">
        <f>+J97</f>
        <v>2</v>
      </c>
      <c r="L96" s="271"/>
      <c r="M96" s="271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ht="12.75" hidden="1" customHeight="1">
      <c r="A97" s="38"/>
      <c r="B97" s="260"/>
      <c r="C97" s="608"/>
      <c r="D97" s="609"/>
      <c r="E97" s="266"/>
      <c r="F97" s="266">
        <v>4017.0</v>
      </c>
      <c r="G97" s="266"/>
      <c r="H97" s="267" t="str">
        <f>IF(D97&lt;&gt;"",VLOOKUP(D97,CTA,5,0),IF(E97&lt;&gt;"",VLOOKUP(E97,SUB,4,0),IF(F97&lt;&gt;"",VLOOKUP(F97,DIV,3,0),IF(G97&lt;&gt;"",VLOOKUP(G97,SUBDIV,2,0),""))))</f>
        <v>Impuesto a la renta</v>
      </c>
      <c r="I97" s="268"/>
      <c r="J97" s="269">
        <v>2.0</v>
      </c>
      <c r="K97" s="270"/>
      <c r="L97" s="271"/>
      <c r="M97" s="271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ht="12.75" hidden="1" customHeight="1">
      <c r="A98" s="38"/>
      <c r="B98" s="260">
        <v>7.0</v>
      </c>
      <c r="C98" s="608" t="s">
        <v>1319</v>
      </c>
      <c r="D98" s="609">
        <v>40.0</v>
      </c>
      <c r="E98" s="266"/>
      <c r="F98" s="266"/>
      <c r="G98" s="266"/>
      <c r="H98" s="267" t="str">
        <f>IF(D98&lt;&gt;"",VLOOKUP(D98,CTA,5,0),IF(E98&lt;&gt;"",VLOOKUP(E98,SUB,4,0),IF(F98&lt;&gt;"",VLOOKUP(F98,DIV,3,0),IF(G98&lt;&gt;"",VLOOKUP(G98,SUBDIV,2,0),""))))</f>
        <v>TRIBUTOS Y APORTES AL SISTEMA PRIVADO DE PENSIONES Y DE SALUD X PAGAR</v>
      </c>
      <c r="I98" s="268"/>
      <c r="J98" s="269"/>
      <c r="K98" s="270"/>
      <c r="L98" s="271">
        <f>+K99</f>
        <v>2</v>
      </c>
      <c r="M98" s="271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ht="12.75" hidden="1" customHeight="1">
      <c r="A99" s="38"/>
      <c r="B99" s="260"/>
      <c r="C99" s="608"/>
      <c r="D99" s="609"/>
      <c r="E99" s="266">
        <v>401.0</v>
      </c>
      <c r="F99" s="266"/>
      <c r="G99" s="266"/>
      <c r="H99" s="267" t="str">
        <f>IF(D99&lt;&gt;"",VLOOKUP(D99,CTA,5,0),IF(E99&lt;&gt;"",VLOOKUP(E99,SUB,4,0),IF(F99&lt;&gt;"",VLOOKUP(F99,DIV,3,0),IF(G99&lt;&gt;"",VLOOKUP(G99,SUBDIV,2,0),""))))</f>
        <v>Gobierno Central</v>
      </c>
      <c r="I99" s="268"/>
      <c r="J99" s="269"/>
      <c r="K99" s="270">
        <f>+J100</f>
        <v>2</v>
      </c>
      <c r="L99" s="271"/>
      <c r="M99" s="271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ht="12.75" hidden="1" customHeight="1">
      <c r="A100" s="38"/>
      <c r="B100" s="260"/>
      <c r="C100" s="608"/>
      <c r="D100" s="609"/>
      <c r="E100" s="266"/>
      <c r="F100" s="266">
        <v>4017.0</v>
      </c>
      <c r="G100" s="266"/>
      <c r="H100" s="267" t="str">
        <f>IF(D100&lt;&gt;"",VLOOKUP(D100,CTA,5,0),IF(E100&lt;&gt;"",VLOOKUP(E100,SUB,4,0),IF(F100&lt;&gt;"",VLOOKUP(F100,DIV,3,0),IF(G100&lt;&gt;"",VLOOKUP(G100,SUBDIV,2,0),""))))</f>
        <v>Impuesto a la renta</v>
      </c>
      <c r="I100" s="268"/>
      <c r="J100" s="269">
        <f>+J97</f>
        <v>2</v>
      </c>
      <c r="K100" s="270"/>
      <c r="L100" s="271"/>
      <c r="M100" s="271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ht="12.75" customHeight="1">
      <c r="A101" s="38"/>
      <c r="B101" s="260"/>
      <c r="C101" s="608"/>
      <c r="D101" s="609">
        <v>10.0</v>
      </c>
      <c r="E101" s="266"/>
      <c r="F101" s="266"/>
      <c r="G101" s="266"/>
      <c r="H101" s="267" t="str">
        <f>IF(D101&lt;&gt;"",VLOOKUP(D101,CTA,5,0),IF(E101&lt;&gt;"",VLOOKUP(E101,SUB,4,0),IF(F101&lt;&gt;"",VLOOKUP(F101,DIV,3,0),IF(G101&lt;&gt;"",VLOOKUP(G101,SUBDIV,2,0),""))))</f>
        <v>EFECTIVOS Y EQUIVALENTES DE EFECTIVOS</v>
      </c>
      <c r="I101" s="268"/>
      <c r="J101" s="269"/>
      <c r="K101" s="270"/>
      <c r="L101" s="271"/>
      <c r="M101" s="271">
        <f>+K102</f>
        <v>2</v>
      </c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ht="12.75" hidden="1" customHeight="1">
      <c r="A102" s="38"/>
      <c r="B102" s="260"/>
      <c r="C102" s="608"/>
      <c r="D102" s="609"/>
      <c r="E102" s="266">
        <v>104.0</v>
      </c>
      <c r="F102" s="266"/>
      <c r="G102" s="266"/>
      <c r="H102" s="267" t="str">
        <f>IF(D102&lt;&gt;"",VLOOKUP(D102,CTA,5,0),IF(E102&lt;&gt;"",VLOOKUP(E102,SUB,4,0),IF(F102&lt;&gt;"",VLOOKUP(F102,DIV,3,0),IF(G102&lt;&gt;"",VLOOKUP(G102,SUBDIV,2,0),""))))</f>
        <v>Cuentas Corrientes en Istituciones Financieras</v>
      </c>
      <c r="I102" s="268"/>
      <c r="J102" s="269"/>
      <c r="K102" s="270">
        <f>+J103</f>
        <v>2</v>
      </c>
      <c r="L102" s="271"/>
      <c r="M102" s="271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ht="12.75" hidden="1" customHeight="1">
      <c r="A103" s="38"/>
      <c r="B103" s="273"/>
      <c r="C103" s="610"/>
      <c r="D103" s="611"/>
      <c r="E103" s="279"/>
      <c r="F103" s="279">
        <v>1041.0</v>
      </c>
      <c r="G103" s="279"/>
      <c r="H103" s="280" t="str">
        <f>IF(D103&lt;&gt;"",VLOOKUP(D103,CTA,5,0),IF(E103&lt;&gt;"",VLOOKUP(E103,SUB,4,0),IF(F103&lt;&gt;"",VLOOKUP(F103,DIV,3,0),IF(G103&lt;&gt;"",VLOOKUP(G103,SUBDIV,2,0),""))))</f>
        <v>Cuentasn corrientes operativas</v>
      </c>
      <c r="I103" s="281"/>
      <c r="J103" s="282">
        <f>+J100</f>
        <v>2</v>
      </c>
      <c r="K103" s="283"/>
      <c r="L103" s="284"/>
      <c r="M103" s="284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ht="12.75" hidden="1" customHeight="1">
      <c r="A104" s="38"/>
      <c r="B104" s="285">
        <v>8.0</v>
      </c>
      <c r="C104" s="612" t="s">
        <v>1320</v>
      </c>
      <c r="D104" s="613">
        <v>62.0</v>
      </c>
      <c r="E104" s="291"/>
      <c r="F104" s="291"/>
      <c r="G104" s="291"/>
      <c r="H104" s="292" t="str">
        <f>IF(D104&lt;&gt;"",VLOOKUP(D104,CTA,5,0),IF(E104&lt;&gt;"",VLOOKUP(E104,SUB,4,0),IF(F104&lt;&gt;"",VLOOKUP(F104,DIV,3,0),IF(G104&lt;&gt;"",VLOOKUP(G104,SUBDIV,2,0),""))))</f>
        <v>GASTOS DE PERSONAL DIRECTORES Y GERENTES</v>
      </c>
      <c r="I104" s="293"/>
      <c r="J104" s="294"/>
      <c r="K104" s="295"/>
      <c r="L104" s="296">
        <v>15.0</v>
      </c>
      <c r="M104" s="296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ht="12.75" hidden="1" customHeight="1">
      <c r="A105" s="38"/>
      <c r="B105" s="260"/>
      <c r="C105" s="608"/>
      <c r="D105" s="609"/>
      <c r="E105" s="266">
        <v>621.0</v>
      </c>
      <c r="F105" s="266"/>
      <c r="G105" s="266"/>
      <c r="H105" s="267" t="str">
        <f>IF(D105&lt;&gt;"",VLOOKUP(D105,CTA,5,0),IF(E105&lt;&gt;"",VLOOKUP(E105,SUB,4,0),IF(F105&lt;&gt;"",VLOOKUP(F105,DIV,3,0),IF(G105&lt;&gt;"",VLOOKUP(G105,SUBDIV,2,0),""))))</f>
        <v>Remuneraciones</v>
      </c>
      <c r="I105" s="268"/>
      <c r="J105" s="269"/>
      <c r="K105" s="270">
        <v>15.0</v>
      </c>
      <c r="L105" s="271"/>
      <c r="M105" s="271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ht="12.75" hidden="1" customHeight="1">
      <c r="A106" s="38"/>
      <c r="B106" s="260"/>
      <c r="C106" s="608"/>
      <c r="D106" s="609"/>
      <c r="E106" s="266"/>
      <c r="F106" s="266">
        <v>6211.0</v>
      </c>
      <c r="G106" s="266"/>
      <c r="H106" s="267" t="str">
        <f>IF(D106&lt;&gt;"",VLOOKUP(D106,CTA,5,0),IF(E106&lt;&gt;"",VLOOKUP(E106,SUB,4,0),IF(F106&lt;&gt;"",VLOOKUP(F106,DIV,3,0),IF(G106&lt;&gt;"",VLOOKUP(G106,SUBDIV,2,0),""))))</f>
        <v>Sueldos y salarios</v>
      </c>
      <c r="I106" s="268"/>
      <c r="J106" s="269">
        <v>15.0</v>
      </c>
      <c r="K106" s="270"/>
      <c r="L106" s="271"/>
      <c r="M106" s="271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ht="12.75" hidden="1" customHeight="1">
      <c r="A107" s="38"/>
      <c r="B107" s="260"/>
      <c r="C107" s="608"/>
      <c r="D107" s="609">
        <v>41.0</v>
      </c>
      <c r="E107" s="266"/>
      <c r="F107" s="266"/>
      <c r="G107" s="266"/>
      <c r="H107" s="267" t="str">
        <f>IF(D107&lt;&gt;"",VLOOKUP(D107,CTA,5,0),IF(E107&lt;&gt;"",VLOOKUP(E107,SUB,4,0),IF(F107&lt;&gt;"",VLOOKUP(F107,DIV,3,0),IF(G107&lt;&gt;"",VLOOKUP(G107,SUBDIV,2,0),""))))</f>
        <v>REMUNERACIONES Y PARTICIPACIONES POR PAGAR</v>
      </c>
      <c r="I107" s="268"/>
      <c r="J107" s="269"/>
      <c r="K107" s="270"/>
      <c r="L107" s="271"/>
      <c r="M107" s="271">
        <v>15.0</v>
      </c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ht="12.75" hidden="1" customHeight="1">
      <c r="A108" s="38"/>
      <c r="B108" s="260"/>
      <c r="C108" s="608"/>
      <c r="D108" s="609"/>
      <c r="E108" s="266">
        <v>411.0</v>
      </c>
      <c r="F108" s="266"/>
      <c r="G108" s="266"/>
      <c r="H108" s="267" t="str">
        <f>IF(D108&lt;&gt;"",VLOOKUP(D108,CTA,5,0),IF(E108&lt;&gt;"",VLOOKUP(E108,SUB,4,0),IF(F108&lt;&gt;"",VLOOKUP(F108,DIV,3,0),IF(G108&lt;&gt;"",VLOOKUP(G108,SUBDIV,2,0),""))))</f>
        <v>Remuneraciones por pagar</v>
      </c>
      <c r="I108" s="268"/>
      <c r="J108" s="269"/>
      <c r="K108" s="270">
        <v>15.0</v>
      </c>
      <c r="L108" s="271"/>
      <c r="M108" s="271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ht="12.75" hidden="1" customHeight="1">
      <c r="A109" s="38"/>
      <c r="B109" s="260"/>
      <c r="C109" s="608"/>
      <c r="D109" s="609"/>
      <c r="E109" s="266"/>
      <c r="F109" s="266">
        <v>4111.0</v>
      </c>
      <c r="G109" s="266"/>
      <c r="H109" s="267" t="str">
        <f>IF(D109&lt;&gt;"",VLOOKUP(D109,CTA,5,0),IF(E109&lt;&gt;"",VLOOKUP(E109,SUB,4,0),IF(F109&lt;&gt;"",VLOOKUP(F109,DIV,3,0),IF(G109&lt;&gt;"",VLOOKUP(G109,SUBDIV,2,0),""))))</f>
        <v>Sueldos y salarios por pagar</v>
      </c>
      <c r="I109" s="268"/>
      <c r="J109" s="269">
        <v>15.0</v>
      </c>
      <c r="K109" s="270"/>
      <c r="L109" s="271"/>
      <c r="M109" s="271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ht="12.75" hidden="1" customHeight="1">
      <c r="A110" s="38"/>
      <c r="B110" s="260">
        <v>8.0</v>
      </c>
      <c r="C110" s="608" t="s">
        <v>1321</v>
      </c>
      <c r="D110" s="609">
        <v>94.0</v>
      </c>
      <c r="E110" s="266"/>
      <c r="F110" s="266"/>
      <c r="G110" s="266"/>
      <c r="H110" s="267" t="str">
        <f>IF(D110&lt;&gt;"",VLOOKUP(D110,CTA,5,0),IF(E110&lt;&gt;"",VLOOKUP(E110,SUB,4,0),IF(F110&lt;&gt;"",VLOOKUP(F110,DIV,3,0),IF(G110&lt;&gt;"",VLOOKUP(G110,SUBDIV,2,0),""))))</f>
        <v>GASTOS ADMINISTRATIVOS</v>
      </c>
      <c r="I110" s="268"/>
      <c r="J110" s="269"/>
      <c r="K110" s="270"/>
      <c r="L110" s="271">
        <f>+K111</f>
        <v>7.5</v>
      </c>
      <c r="M110" s="271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ht="12.75" hidden="1" customHeight="1">
      <c r="A111" s="38"/>
      <c r="B111" s="260"/>
      <c r="C111" s="608"/>
      <c r="D111" s="609"/>
      <c r="E111" s="266">
        <v>941.0</v>
      </c>
      <c r="F111" s="266"/>
      <c r="G111" s="266"/>
      <c r="H111" s="267" t="str">
        <f>IF(D111&lt;&gt;"",VLOOKUP(D111,CTA,5,0),IF(E111&lt;&gt;"",VLOOKUP(E111,SUB,4,0),IF(F111&lt;&gt;"",VLOOKUP(F111,DIV,3,0),IF(G111&lt;&gt;"",VLOOKUP(G111,SUBDIV,2,0),""))))</f>
        <v>Gastos Administrativos</v>
      </c>
      <c r="I111" s="268"/>
      <c r="J111" s="269"/>
      <c r="K111" s="270">
        <f>+K108*50%</f>
        <v>7.5</v>
      </c>
      <c r="L111" s="271"/>
      <c r="M111" s="271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ht="12.75" hidden="1" customHeight="1">
      <c r="A112" s="38"/>
      <c r="B112" s="260"/>
      <c r="C112" s="608"/>
      <c r="D112" s="609">
        <v>95.0</v>
      </c>
      <c r="E112" s="266"/>
      <c r="F112" s="266"/>
      <c r="G112" s="266"/>
      <c r="H112" s="267" t="str">
        <f>IF(D112&lt;&gt;"",VLOOKUP(D112,CTA,5,0),IF(E112&lt;&gt;"",VLOOKUP(E112,SUB,4,0),IF(F112&lt;&gt;"",VLOOKUP(F112,DIV,3,0),IF(G112&lt;&gt;"",VLOOKUP(G112,SUBDIV,2,0),""))))</f>
        <v>GASTOS DE VENTAS</v>
      </c>
      <c r="I112" s="268"/>
      <c r="J112" s="269"/>
      <c r="K112" s="270"/>
      <c r="L112" s="271">
        <f>+K113</f>
        <v>7.5</v>
      </c>
      <c r="M112" s="271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ht="12.75" hidden="1" customHeight="1">
      <c r="A113" s="38"/>
      <c r="B113" s="260"/>
      <c r="C113" s="608"/>
      <c r="D113" s="609"/>
      <c r="E113" s="266">
        <v>951.0</v>
      </c>
      <c r="F113" s="266"/>
      <c r="G113" s="266"/>
      <c r="H113" s="267" t="str">
        <f>IF(D113&lt;&gt;"",VLOOKUP(D113,CTA,5,0),IF(E113&lt;&gt;"",VLOOKUP(E113,SUB,4,0),IF(F113&lt;&gt;"",VLOOKUP(F113,DIV,3,0),IF(G113&lt;&gt;"",VLOOKUP(G113,SUBDIV,2,0),""))))</f>
        <v>Gastos de Ventas</v>
      </c>
      <c r="I113" s="268"/>
      <c r="J113" s="269"/>
      <c r="K113" s="270">
        <f>+K111</f>
        <v>7.5</v>
      </c>
      <c r="L113" s="271"/>
      <c r="M113" s="271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ht="12.75" hidden="1" customHeight="1">
      <c r="A114" s="38"/>
      <c r="B114" s="260"/>
      <c r="C114" s="608"/>
      <c r="D114" s="609">
        <v>79.0</v>
      </c>
      <c r="E114" s="266"/>
      <c r="F114" s="266"/>
      <c r="G114" s="266"/>
      <c r="H114" s="267" t="str">
        <f>IF(D114&lt;&gt;"",VLOOKUP(D114,CTA,5,0),IF(E114&lt;&gt;"",VLOOKUP(E114,SUB,4,0),IF(F114&lt;&gt;"",VLOOKUP(F114,DIV,3,0),IF(G114&lt;&gt;"",VLOOKUP(G114,SUBDIV,2,0),""))))</f>
        <v>CARGAS IMPUTABLES A CUENTA DE COSTOS Y GASTOS</v>
      </c>
      <c r="I114" s="268"/>
      <c r="J114" s="269"/>
      <c r="K114" s="270"/>
      <c r="L114" s="271"/>
      <c r="M114" s="271">
        <f>+K115</f>
        <v>15</v>
      </c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ht="12.75" hidden="1" customHeight="1">
      <c r="A115" s="38"/>
      <c r="B115" s="260"/>
      <c r="C115" s="608"/>
      <c r="D115" s="609"/>
      <c r="E115" s="266">
        <v>791.0</v>
      </c>
      <c r="F115" s="266"/>
      <c r="G115" s="266"/>
      <c r="H115" s="267" t="str">
        <f>IF(D115&lt;&gt;"",VLOOKUP(D115,CTA,5,0),IF(E115&lt;&gt;"",VLOOKUP(E115,SUB,4,0),IF(F115&lt;&gt;"",VLOOKUP(F115,DIV,3,0),IF(G115&lt;&gt;"",VLOOKUP(G115,SUBDIV,2,0),""))))</f>
        <v>Cargas imputables a cuentas de costos y gastos</v>
      </c>
      <c r="I115" s="268"/>
      <c r="J115" s="269"/>
      <c r="K115" s="270">
        <f>+K111+K113</f>
        <v>15</v>
      </c>
      <c r="L115" s="271"/>
      <c r="M115" s="271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ht="12.75" hidden="1" customHeight="1">
      <c r="A116" s="38"/>
      <c r="B116" s="260">
        <v>8.0</v>
      </c>
      <c r="C116" s="608" t="s">
        <v>1322</v>
      </c>
      <c r="D116" s="609">
        <v>41.0</v>
      </c>
      <c r="E116" s="266"/>
      <c r="F116" s="266"/>
      <c r="G116" s="266"/>
      <c r="H116" s="267" t="str">
        <f>IF(D116&lt;&gt;"",VLOOKUP(D116,CTA,5,0),IF(E116&lt;&gt;"",VLOOKUP(E116,SUB,4,0),IF(F116&lt;&gt;"",VLOOKUP(F116,DIV,3,0),IF(G116&lt;&gt;"",VLOOKUP(G116,SUBDIV,2,0),""))))</f>
        <v>REMUNERACIONES Y PARTICIPACIONES POR PAGAR</v>
      </c>
      <c r="I116" s="268"/>
      <c r="J116" s="269"/>
      <c r="K116" s="270"/>
      <c r="L116" s="271">
        <v>15.0</v>
      </c>
      <c r="M116" s="271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ht="12.75" hidden="1" customHeight="1">
      <c r="A117" s="38"/>
      <c r="B117" s="260"/>
      <c r="C117" s="608"/>
      <c r="D117" s="609"/>
      <c r="E117" s="266">
        <v>411.0</v>
      </c>
      <c r="F117" s="266"/>
      <c r="G117" s="266"/>
      <c r="H117" s="267" t="str">
        <f>IF(D117&lt;&gt;"",VLOOKUP(D117,CTA,5,0),IF(E117&lt;&gt;"",VLOOKUP(E117,SUB,4,0),IF(F117&lt;&gt;"",VLOOKUP(F117,DIV,3,0),IF(G117&lt;&gt;"",VLOOKUP(G117,SUBDIV,2,0),""))))</f>
        <v>Remuneraciones por pagar</v>
      </c>
      <c r="I117" s="268"/>
      <c r="J117" s="269"/>
      <c r="K117" s="270">
        <v>15.0</v>
      </c>
      <c r="L117" s="271"/>
      <c r="M117" s="271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ht="12.75" hidden="1" customHeight="1">
      <c r="A118" s="38"/>
      <c r="B118" s="260"/>
      <c r="C118" s="608"/>
      <c r="D118" s="609"/>
      <c r="E118" s="266"/>
      <c r="F118" s="266">
        <v>4111.0</v>
      </c>
      <c r="G118" s="266"/>
      <c r="H118" s="267" t="str">
        <f>IF(D118&lt;&gt;"",VLOOKUP(D118,CTA,5,0),IF(E118&lt;&gt;"",VLOOKUP(E118,SUB,4,0),IF(F118&lt;&gt;"",VLOOKUP(F118,DIV,3,0),IF(G118&lt;&gt;"",VLOOKUP(G118,SUBDIV,2,0),""))))</f>
        <v>Sueldos y salarios por pagar</v>
      </c>
      <c r="I118" s="268"/>
      <c r="J118" s="269">
        <v>15.0</v>
      </c>
      <c r="K118" s="270"/>
      <c r="L118" s="271"/>
      <c r="M118" s="271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ht="12.75" customHeight="1">
      <c r="A119" s="38"/>
      <c r="B119" s="260"/>
      <c r="C119" s="608"/>
      <c r="D119" s="609">
        <v>10.0</v>
      </c>
      <c r="E119" s="266"/>
      <c r="F119" s="266"/>
      <c r="G119" s="266"/>
      <c r="H119" s="267" t="str">
        <f>IF(D119&lt;&gt;"",VLOOKUP(D119,CTA,5,0),IF(E119&lt;&gt;"",VLOOKUP(E119,SUB,4,0),IF(F119&lt;&gt;"",VLOOKUP(F119,DIV,3,0),IF(G119&lt;&gt;"",VLOOKUP(G119,SUBDIV,2,0),""))))</f>
        <v>EFECTIVOS Y EQUIVALENTES DE EFECTIVOS</v>
      </c>
      <c r="I119" s="268"/>
      <c r="J119" s="269"/>
      <c r="K119" s="270"/>
      <c r="L119" s="271"/>
      <c r="M119" s="271">
        <f>+K120</f>
        <v>15</v>
      </c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ht="12.75" hidden="1" customHeight="1">
      <c r="A120" s="38"/>
      <c r="B120" s="260"/>
      <c r="C120" s="608"/>
      <c r="D120" s="609"/>
      <c r="E120" s="266">
        <v>104.0</v>
      </c>
      <c r="F120" s="266"/>
      <c r="G120" s="266"/>
      <c r="H120" s="267" t="str">
        <f>IF(D120&lt;&gt;"",VLOOKUP(D120,CTA,5,0),IF(E120&lt;&gt;"",VLOOKUP(E120,SUB,4,0),IF(F120&lt;&gt;"",VLOOKUP(F120,DIV,3,0),IF(G120&lt;&gt;"",VLOOKUP(G120,SUBDIV,2,0),""))))</f>
        <v>Cuentas Corrientes en Istituciones Financieras</v>
      </c>
      <c r="I120" s="268"/>
      <c r="J120" s="269"/>
      <c r="K120" s="270">
        <f>+J121</f>
        <v>15</v>
      </c>
      <c r="L120" s="271"/>
      <c r="M120" s="271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ht="12.75" hidden="1" customHeight="1">
      <c r="A121" s="38"/>
      <c r="B121" s="273"/>
      <c r="C121" s="610"/>
      <c r="D121" s="611"/>
      <c r="E121" s="279"/>
      <c r="F121" s="279">
        <v>1041.0</v>
      </c>
      <c r="G121" s="279"/>
      <c r="H121" s="280" t="str">
        <f>IF(D121&lt;&gt;"",VLOOKUP(D121,CTA,5,0),IF(E121&lt;&gt;"",VLOOKUP(E121,SUB,4,0),IF(F121&lt;&gt;"",VLOOKUP(F121,DIV,3,0),IF(G121&lt;&gt;"",VLOOKUP(G121,SUBDIV,2,0),""))))</f>
        <v>Cuentasn corrientes operativas</v>
      </c>
      <c r="I121" s="281"/>
      <c r="J121" s="282">
        <v>15.0</v>
      </c>
      <c r="K121" s="283"/>
      <c r="L121" s="284"/>
      <c r="M121" s="284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ht="12.75" hidden="1" customHeight="1">
      <c r="A122" s="38"/>
      <c r="B122" s="285">
        <v>9.0</v>
      </c>
      <c r="C122" s="612" t="s">
        <v>1323</v>
      </c>
      <c r="D122" s="613">
        <v>68.0</v>
      </c>
      <c r="E122" s="291"/>
      <c r="F122" s="291"/>
      <c r="G122" s="291"/>
      <c r="H122" s="292" t="str">
        <f>IF(D122&lt;&gt;"",VLOOKUP(D122,CTA,5,0),IF(E122&lt;&gt;"",VLOOKUP(E122,SUB,4,0),IF(F122&lt;&gt;"",VLOOKUP(F122,DIV,3,0),IF(G122&lt;&gt;"",VLOOKUP(G122,SUBDIV,2,0),""))))</f>
        <v>VALUACION Y DETERIORO DE ACTIVOS Y PROVISIONES</v>
      </c>
      <c r="I122" s="293"/>
      <c r="J122" s="294"/>
      <c r="K122" s="295"/>
      <c r="L122" s="296">
        <v>3.0</v>
      </c>
      <c r="M122" s="296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ht="12.75" hidden="1" customHeight="1">
      <c r="A123" s="38"/>
      <c r="B123" s="260"/>
      <c r="C123" s="608"/>
      <c r="D123" s="609"/>
      <c r="E123" s="266">
        <v>684.0</v>
      </c>
      <c r="F123" s="266"/>
      <c r="G123" s="266"/>
      <c r="H123" s="267" t="str">
        <f>IF(D123&lt;&gt;"",VLOOKUP(D123,CTA,5,0),IF(E123&lt;&gt;"",VLOOKUP(E123,SUB,4,0),IF(F123&lt;&gt;"",VLOOKUP(F123,DIV,3,0),IF(G123&lt;&gt;"",VLOOKUP(G123,SUBDIV,2,0),""))))</f>
        <v>Valuacion de activos</v>
      </c>
      <c r="I123" s="268"/>
      <c r="J123" s="269"/>
      <c r="K123" s="270">
        <v>3.0</v>
      </c>
      <c r="L123" s="271"/>
      <c r="M123" s="271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ht="12.75" hidden="1" customHeight="1">
      <c r="A124" s="38"/>
      <c r="B124" s="260"/>
      <c r="C124" s="608"/>
      <c r="D124" s="609"/>
      <c r="E124" s="266"/>
      <c r="F124" s="266">
        <v>6841.0</v>
      </c>
      <c r="G124" s="266"/>
      <c r="H124" s="267" t="str">
        <f>IF(D124&lt;&gt;"",VLOOKUP(D124,CTA,5,0),IF(E124&lt;&gt;"",VLOOKUP(E124,SUB,4,0),IF(F124&lt;&gt;"",VLOOKUP(F124,DIV,3,0),IF(G124&lt;&gt;"",VLOOKUP(G124,SUBDIV,2,0),""))))</f>
        <v>Estimacion de cuentas de cobranza dudosa</v>
      </c>
      <c r="I124" s="268"/>
      <c r="J124" s="269">
        <v>3.0</v>
      </c>
      <c r="K124" s="270"/>
      <c r="L124" s="271"/>
      <c r="M124" s="271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ht="12.75" hidden="1" customHeight="1">
      <c r="A125" s="38"/>
      <c r="B125" s="260"/>
      <c r="C125" s="608"/>
      <c r="D125" s="609">
        <v>19.0</v>
      </c>
      <c r="E125" s="266"/>
      <c r="F125" s="266"/>
      <c r="G125" s="266"/>
      <c r="H125" s="267" t="str">
        <f>IF(D125&lt;&gt;"",VLOOKUP(D125,CTA,5,0),IF(E125&lt;&gt;"",VLOOKUP(E125,SUB,4,0),IF(F125&lt;&gt;"",VLOOKUP(F125,DIV,3,0),IF(G125&lt;&gt;"",VLOOKUP(G125,SUBDIV,2,0),""))))</f>
        <v>ESTIMACIÓN DE CUENTAS DE COBRANZA DUDOSA</v>
      </c>
      <c r="I125" s="268"/>
      <c r="J125" s="269"/>
      <c r="K125" s="270"/>
      <c r="L125" s="271"/>
      <c r="M125" s="271">
        <v>3.0</v>
      </c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ht="12.75" hidden="1" customHeight="1">
      <c r="A126" s="38"/>
      <c r="B126" s="260"/>
      <c r="C126" s="608"/>
      <c r="D126" s="609"/>
      <c r="E126" s="266">
        <v>191.0</v>
      </c>
      <c r="F126" s="266"/>
      <c r="G126" s="266"/>
      <c r="H126" s="267" t="str">
        <f>IF(D126&lt;&gt;"",VLOOKUP(D126,CTA,5,0),IF(E126&lt;&gt;"",VLOOKUP(E126,SUB,4,0),IF(F126&lt;&gt;"",VLOOKUP(F126,DIV,3,0),IF(G126&lt;&gt;"",VLOOKUP(G126,SUBDIV,2,0),""))))</f>
        <v>Cuentas por cobrar comerciales - Terceros</v>
      </c>
      <c r="I126" s="268"/>
      <c r="J126" s="269"/>
      <c r="K126" s="270">
        <v>3.0</v>
      </c>
      <c r="L126" s="271"/>
      <c r="M126" s="271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ht="12.75" hidden="1" customHeight="1">
      <c r="A127" s="38"/>
      <c r="B127" s="260"/>
      <c r="C127" s="608"/>
      <c r="D127" s="609"/>
      <c r="E127" s="266"/>
      <c r="F127" s="266">
        <v>1911.0</v>
      </c>
      <c r="G127" s="266"/>
      <c r="H127" s="267" t="str">
        <f>IF(D127&lt;&gt;"",VLOOKUP(D127,CTA,5,0),IF(E127&lt;&gt;"",VLOOKUP(E127,SUB,4,0),IF(F127&lt;&gt;"",VLOOKUP(F127,DIV,3,0),IF(G127&lt;&gt;"",VLOOKUP(G127,SUBDIV,2,0),""))))</f>
        <v>Facturas y boletas por cobrar</v>
      </c>
      <c r="I127" s="268"/>
      <c r="J127" s="269">
        <v>3.0</v>
      </c>
      <c r="K127" s="270"/>
      <c r="L127" s="271"/>
      <c r="M127" s="271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ht="12.75" hidden="1" customHeight="1">
      <c r="A128" s="38"/>
      <c r="B128" s="260">
        <v>9.0</v>
      </c>
      <c r="C128" s="608" t="s">
        <v>1324</v>
      </c>
      <c r="D128" s="609">
        <v>94.0</v>
      </c>
      <c r="E128" s="266"/>
      <c r="F128" s="266"/>
      <c r="G128" s="266"/>
      <c r="H128" s="267" t="str">
        <f>IF(D128&lt;&gt;"",VLOOKUP(D128,CTA,5,0),IF(E128&lt;&gt;"",VLOOKUP(E128,SUB,4,0),IF(F128&lt;&gt;"",VLOOKUP(F128,DIV,3,0),IF(G128&lt;&gt;"",VLOOKUP(G128,SUBDIV,2,0),""))))</f>
        <v>GASTOS ADMINISTRATIVOS</v>
      </c>
      <c r="I128" s="268"/>
      <c r="J128" s="269"/>
      <c r="K128" s="270"/>
      <c r="L128" s="271">
        <f>+K129</f>
        <v>1.2</v>
      </c>
      <c r="M128" s="271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ht="12.75" hidden="1" customHeight="1">
      <c r="A129" s="38"/>
      <c r="B129" s="260"/>
      <c r="C129" s="608"/>
      <c r="D129" s="609"/>
      <c r="E129" s="266">
        <v>941.0</v>
      </c>
      <c r="F129" s="266"/>
      <c r="G129" s="266"/>
      <c r="H129" s="267" t="str">
        <f>IF(D129&lt;&gt;"",VLOOKUP(D129,CTA,5,0),IF(E129&lt;&gt;"",VLOOKUP(E129,SUB,4,0),IF(F129&lt;&gt;"",VLOOKUP(F129,DIV,3,0),IF(G129&lt;&gt;"",VLOOKUP(G129,SUBDIV,2,0),""))))</f>
        <v>Gastos Administrativos</v>
      </c>
      <c r="I129" s="268"/>
      <c r="J129" s="269"/>
      <c r="K129" s="270">
        <f>+K126*40%</f>
        <v>1.2</v>
      </c>
      <c r="L129" s="271"/>
      <c r="M129" s="271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ht="12.75" hidden="1" customHeight="1">
      <c r="A130" s="38"/>
      <c r="B130" s="260"/>
      <c r="C130" s="608"/>
      <c r="D130" s="609">
        <v>95.0</v>
      </c>
      <c r="E130" s="266"/>
      <c r="F130" s="266"/>
      <c r="G130" s="266"/>
      <c r="H130" s="267" t="str">
        <f>IF(D130&lt;&gt;"",VLOOKUP(D130,CTA,5,0),IF(E130&lt;&gt;"",VLOOKUP(E130,SUB,4,0),IF(F130&lt;&gt;"",VLOOKUP(F130,DIV,3,0),IF(G130&lt;&gt;"",VLOOKUP(G130,SUBDIV,2,0),""))))</f>
        <v>GASTOS DE VENTAS</v>
      </c>
      <c r="I130" s="268"/>
      <c r="J130" s="269"/>
      <c r="K130" s="270"/>
      <c r="L130" s="271">
        <f>+K131</f>
        <v>1.8</v>
      </c>
      <c r="M130" s="271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ht="12.75" hidden="1" customHeight="1">
      <c r="A131" s="38"/>
      <c r="B131" s="260"/>
      <c r="C131" s="608"/>
      <c r="D131" s="609"/>
      <c r="E131" s="266">
        <v>951.0</v>
      </c>
      <c r="F131" s="266"/>
      <c r="G131" s="266"/>
      <c r="H131" s="267" t="str">
        <f>IF(D131&lt;&gt;"",VLOOKUP(D131,CTA,5,0),IF(E131&lt;&gt;"",VLOOKUP(E131,SUB,4,0),IF(F131&lt;&gt;"",VLOOKUP(F131,DIV,3,0),IF(G131&lt;&gt;"",VLOOKUP(G131,SUBDIV,2,0),""))))</f>
        <v>Gastos de Ventas</v>
      </c>
      <c r="I131" s="268"/>
      <c r="J131" s="269"/>
      <c r="K131" s="270">
        <f>+K126*60%</f>
        <v>1.8</v>
      </c>
      <c r="L131" s="271"/>
      <c r="M131" s="271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ht="12.75" hidden="1" customHeight="1">
      <c r="A132" s="38"/>
      <c r="B132" s="260"/>
      <c r="C132" s="608"/>
      <c r="D132" s="609">
        <v>78.0</v>
      </c>
      <c r="E132" s="266"/>
      <c r="F132" s="266"/>
      <c r="G132" s="266"/>
      <c r="H132" s="267" t="str">
        <f>IF(D132&lt;&gt;"",VLOOKUP(D132,CTA,5,0),IF(E132&lt;&gt;"",VLOOKUP(E132,SUB,4,0),IF(F132&lt;&gt;"",VLOOKUP(F132,DIV,3,0),IF(G132&lt;&gt;"",VLOOKUP(G132,SUBDIV,2,0),""))))</f>
        <v>CARGAS CUBIERTAS POR PROVISIONES</v>
      </c>
      <c r="I132" s="268"/>
      <c r="J132" s="269"/>
      <c r="K132" s="270"/>
      <c r="L132" s="271"/>
      <c r="M132" s="271">
        <f>+K133</f>
        <v>3</v>
      </c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ht="12.75" hidden="1" customHeight="1">
      <c r="A133" s="38"/>
      <c r="B133" s="273"/>
      <c r="C133" s="610"/>
      <c r="D133" s="611"/>
      <c r="E133" s="279">
        <v>781.0</v>
      </c>
      <c r="F133" s="279"/>
      <c r="G133" s="279"/>
      <c r="H133" s="280" t="str">
        <f>IF(D133&lt;&gt;"",VLOOKUP(D133,CTA,5,0),IF(E133&lt;&gt;"",VLOOKUP(E133,SUB,4,0),IF(F133&lt;&gt;"",VLOOKUP(F133,DIV,3,0),IF(G133&lt;&gt;"",VLOOKUP(G133,SUBDIV,2,0),""))))</f>
        <v>Cargas cubiertas por provisiones</v>
      </c>
      <c r="I133" s="281"/>
      <c r="J133" s="282"/>
      <c r="K133" s="283">
        <f>+K129+K131</f>
        <v>3</v>
      </c>
      <c r="L133" s="284"/>
      <c r="M133" s="284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ht="12.75" hidden="1" customHeight="1">
      <c r="A134" s="38"/>
      <c r="B134" s="285">
        <v>10.0</v>
      </c>
      <c r="C134" s="612" t="s">
        <v>1325</v>
      </c>
      <c r="D134" s="613">
        <v>11.0</v>
      </c>
      <c r="E134" s="291"/>
      <c r="F134" s="291"/>
      <c r="G134" s="291"/>
      <c r="H134" s="292" t="str">
        <f>IF(D134&lt;&gt;"",VLOOKUP(D134,CTA,5,0),IF(E134&lt;&gt;"",VLOOKUP(E134,SUB,4,0),IF(F134&lt;&gt;"",VLOOKUP(F134,DIV,3,0),IF(G134&lt;&gt;"",VLOOKUP(G134,SUBDIV,2,0),""))))</f>
        <v>INVERSIONES AL VALOR RAZONABLE Y DISPONIBLES PARA LA VENTA</v>
      </c>
      <c r="I134" s="293"/>
      <c r="J134" s="294"/>
      <c r="K134" s="295"/>
      <c r="L134" s="296">
        <f>+K135</f>
        <v>6</v>
      </c>
      <c r="M134" s="296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ht="12.75" hidden="1" customHeight="1">
      <c r="A135" s="38"/>
      <c r="B135" s="260"/>
      <c r="C135" s="608"/>
      <c r="D135" s="609"/>
      <c r="E135" s="266">
        <v>112.0</v>
      </c>
      <c r="F135" s="266"/>
      <c r="G135" s="266"/>
      <c r="H135" s="267" t="str">
        <f>IF(D135&lt;&gt;"",VLOOKUP(D135,CTA,5,0),IF(E135&lt;&gt;"",VLOOKUP(E135,SUB,4,0),IF(F135&lt;&gt;"",VLOOKUP(F135,DIV,3,0),IF(G135&lt;&gt;"",VLOOKUP(G135,SUBDIV,2,0),""))))</f>
        <v>Inversiones disponibles para la venta.</v>
      </c>
      <c r="I135" s="268"/>
      <c r="J135" s="269"/>
      <c r="K135" s="270">
        <f>+J136</f>
        <v>6</v>
      </c>
      <c r="L135" s="271"/>
      <c r="M135" s="271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ht="12.75" hidden="1" customHeight="1">
      <c r="A136" s="38"/>
      <c r="B136" s="260"/>
      <c r="C136" s="608"/>
      <c r="D136" s="609"/>
      <c r="E136" s="266"/>
      <c r="F136" s="266">
        <v>1123.0</v>
      </c>
      <c r="G136" s="266"/>
      <c r="H136" s="267" t="str">
        <f>IF(D136&lt;&gt;"",VLOOKUP(D136,CTA,5,0),IF(E136&lt;&gt;"",VLOOKUP(E136,SUB,4,0),IF(F136&lt;&gt;"",VLOOKUP(F136,DIV,3,0),IF(G136&lt;&gt;"",VLOOKUP(G136,SUBDIV,2,0),""))))</f>
        <v>Valores emitidos por empresas.</v>
      </c>
      <c r="I136" s="268"/>
      <c r="J136" s="269">
        <v>6.0</v>
      </c>
      <c r="K136" s="270"/>
      <c r="L136" s="271"/>
      <c r="M136" s="271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ht="12.75" hidden="1" customHeight="1">
      <c r="A137" s="38"/>
      <c r="B137" s="260"/>
      <c r="C137" s="608"/>
      <c r="D137" s="609">
        <v>46.0</v>
      </c>
      <c r="E137" s="266"/>
      <c r="F137" s="266"/>
      <c r="G137" s="266"/>
      <c r="H137" s="267" t="str">
        <f>IF(D137&lt;&gt;"",VLOOKUP(D137,CTA,5,0),IF(E137&lt;&gt;"",VLOOKUP(E137,SUB,4,0),IF(F137&lt;&gt;"",VLOOKUP(F137,DIV,3,0),IF(G137&lt;&gt;"",VLOOKUP(G137,SUBDIV,2,0),""))))</f>
        <v>CUENTAS POR PAGAR DIVERSAS - TERCEROS</v>
      </c>
      <c r="I137" s="268"/>
      <c r="J137" s="269"/>
      <c r="K137" s="270"/>
      <c r="L137" s="271"/>
      <c r="M137" s="271">
        <f>+K138</f>
        <v>6</v>
      </c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ht="12.75" hidden="1" customHeight="1">
      <c r="A138" s="38"/>
      <c r="B138" s="260"/>
      <c r="C138" s="608"/>
      <c r="D138" s="609"/>
      <c r="E138" s="266">
        <v>469.0</v>
      </c>
      <c r="F138" s="266"/>
      <c r="G138" s="266"/>
      <c r="H138" s="267" t="str">
        <f>IF(D138&lt;&gt;"",VLOOKUP(D138,CTA,5,0),IF(E138&lt;&gt;"",VLOOKUP(E138,SUB,4,0),IF(F138&lt;&gt;"",VLOOKUP(F138,DIV,3,0),IF(G138&lt;&gt;"",VLOOKUP(G138,SUBDIV,2,0),""))))</f>
        <v>Otras cuentas por pagar diversas</v>
      </c>
      <c r="I138" s="268"/>
      <c r="J138" s="269"/>
      <c r="K138" s="270">
        <f>+J139</f>
        <v>6</v>
      </c>
      <c r="L138" s="271"/>
      <c r="M138" s="271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ht="12.75" hidden="1" customHeight="1">
      <c r="A139" s="38"/>
      <c r="B139" s="260"/>
      <c r="C139" s="608"/>
      <c r="D139" s="609"/>
      <c r="E139" s="266"/>
      <c r="F139" s="266">
        <v>4699.0</v>
      </c>
      <c r="G139" s="266"/>
      <c r="H139" s="267" t="str">
        <f>IF(D139&lt;&gt;"",VLOOKUP(D139,CTA,5,0),IF(E139&lt;&gt;"",VLOOKUP(E139,SUB,4,0),IF(F139&lt;&gt;"",VLOOKUP(F139,DIV,3,0),IF(G139&lt;&gt;"",VLOOKUP(G139,SUBDIV,2,0),""))))</f>
        <v>#N/A</v>
      </c>
      <c r="I139" s="268"/>
      <c r="J139" s="269">
        <f>+J136</f>
        <v>6</v>
      </c>
      <c r="K139" s="270"/>
      <c r="L139" s="271"/>
      <c r="M139" s="271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ht="12.75" hidden="1" customHeight="1">
      <c r="A140" s="38"/>
      <c r="B140" s="260">
        <v>10.0</v>
      </c>
      <c r="C140" s="608" t="s">
        <v>1326</v>
      </c>
      <c r="D140" s="609">
        <v>46.0</v>
      </c>
      <c r="E140" s="266"/>
      <c r="F140" s="266"/>
      <c r="G140" s="266"/>
      <c r="H140" s="267" t="str">
        <f>IF(D140&lt;&gt;"",VLOOKUP(D140,CTA,5,0),IF(E140&lt;&gt;"",VLOOKUP(E140,SUB,4,0),IF(F140&lt;&gt;"",VLOOKUP(F140,DIV,3,0),IF(G140&lt;&gt;"",VLOOKUP(G140,SUBDIV,2,0),""))))</f>
        <v>CUENTAS POR PAGAR DIVERSAS - TERCEROS</v>
      </c>
      <c r="I140" s="268"/>
      <c r="J140" s="269"/>
      <c r="K140" s="270"/>
      <c r="L140" s="271">
        <f>+K141</f>
        <v>6</v>
      </c>
      <c r="M140" s="271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ht="12.75" hidden="1" customHeight="1">
      <c r="A141" s="38"/>
      <c r="B141" s="260"/>
      <c r="C141" s="608"/>
      <c r="D141" s="609"/>
      <c r="E141" s="266">
        <v>469.0</v>
      </c>
      <c r="F141" s="266"/>
      <c r="G141" s="266"/>
      <c r="H141" s="267" t="str">
        <f>IF(D141&lt;&gt;"",VLOOKUP(D141,CTA,5,0),IF(E141&lt;&gt;"",VLOOKUP(E141,SUB,4,0),IF(F141&lt;&gt;"",VLOOKUP(F141,DIV,3,0),IF(G141&lt;&gt;"",VLOOKUP(G141,SUBDIV,2,0),""))))</f>
        <v>Otras cuentas por pagar diversas</v>
      </c>
      <c r="I141" s="268"/>
      <c r="J141" s="269"/>
      <c r="K141" s="270">
        <f>+K138</f>
        <v>6</v>
      </c>
      <c r="L141" s="271"/>
      <c r="M141" s="271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ht="12.75" customHeight="1">
      <c r="A142" s="38"/>
      <c r="B142" s="260"/>
      <c r="C142" s="608"/>
      <c r="D142" s="609">
        <v>10.0</v>
      </c>
      <c r="E142" s="266"/>
      <c r="F142" s="266"/>
      <c r="G142" s="266"/>
      <c r="H142" s="267" t="str">
        <f>IF(D142&lt;&gt;"",VLOOKUP(D142,CTA,5,0),IF(E142&lt;&gt;"",VLOOKUP(E142,SUB,4,0),IF(F142&lt;&gt;"",VLOOKUP(F142,DIV,3,0),IF(G142&lt;&gt;"",VLOOKUP(G142,SUBDIV,2,0),""))))</f>
        <v>EFECTIVOS Y EQUIVALENTES DE EFECTIVOS</v>
      </c>
      <c r="I142" s="268"/>
      <c r="J142" s="269"/>
      <c r="K142" s="270"/>
      <c r="L142" s="271"/>
      <c r="M142" s="271">
        <f>+K143</f>
        <v>6</v>
      </c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ht="12.75" hidden="1" customHeight="1">
      <c r="A143" s="38"/>
      <c r="B143" s="260"/>
      <c r="C143" s="608"/>
      <c r="D143" s="609"/>
      <c r="E143" s="266">
        <v>104.0</v>
      </c>
      <c r="F143" s="266"/>
      <c r="G143" s="266"/>
      <c r="H143" s="267" t="str">
        <f>IF(D143&lt;&gt;"",VLOOKUP(D143,CTA,5,0),IF(E143&lt;&gt;"",VLOOKUP(E143,SUB,4,0),IF(F143&lt;&gt;"",VLOOKUP(F143,DIV,3,0),IF(G143&lt;&gt;"",VLOOKUP(G143,SUBDIV,2,0),""))))</f>
        <v>Cuentas Corrientes en Istituciones Financieras</v>
      </c>
      <c r="I143" s="268"/>
      <c r="J143" s="269"/>
      <c r="K143" s="270">
        <f>+J144</f>
        <v>6</v>
      </c>
      <c r="L143" s="271"/>
      <c r="M143" s="271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ht="12.75" hidden="1" customHeight="1">
      <c r="A144" s="38"/>
      <c r="B144" s="273"/>
      <c r="C144" s="610"/>
      <c r="D144" s="611"/>
      <c r="E144" s="279"/>
      <c r="F144" s="279">
        <v>1041.0</v>
      </c>
      <c r="G144" s="279"/>
      <c r="H144" s="280" t="str">
        <f>IF(D144&lt;&gt;"",VLOOKUP(D144,CTA,5,0),IF(E144&lt;&gt;"",VLOOKUP(E144,SUB,4,0),IF(F144&lt;&gt;"",VLOOKUP(F144,DIV,3,0),IF(G144&lt;&gt;"",VLOOKUP(G144,SUBDIV,2,0),""))))</f>
        <v>Cuentasn corrientes operativas</v>
      </c>
      <c r="I144" s="281"/>
      <c r="J144" s="282">
        <f>+K141</f>
        <v>6</v>
      </c>
      <c r="K144" s="283"/>
      <c r="L144" s="284"/>
      <c r="M144" s="284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ht="12.75" hidden="1" customHeight="1">
      <c r="A145" s="38"/>
      <c r="B145" s="285"/>
      <c r="C145" s="612"/>
      <c r="D145" s="613"/>
      <c r="E145" s="291"/>
      <c r="F145" s="291"/>
      <c r="G145" s="291"/>
      <c r="H145" s="292" t="str">
        <f>IF(D145&lt;&gt;"",VLOOKUP(D145,CTA,5,0),IF(E145&lt;&gt;"",VLOOKUP(E145,SUB,4,0),IF(F145&lt;&gt;"",VLOOKUP(F145,DIV,3,0),IF(G145&lt;&gt;"",VLOOKUP(G145,SUBDIV,2,0),""))))</f>
        <v/>
      </c>
      <c r="I145" s="293"/>
      <c r="J145" s="294"/>
      <c r="K145" s="295"/>
      <c r="L145" s="296"/>
      <c r="M145" s="296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ht="12.75" hidden="1" customHeight="1">
      <c r="A146" s="38"/>
      <c r="B146" s="260"/>
      <c r="C146" s="608"/>
      <c r="D146" s="609"/>
      <c r="E146" s="266"/>
      <c r="F146" s="266"/>
      <c r="G146" s="266"/>
      <c r="H146" s="267" t="str">
        <f>IF(D146&lt;&gt;"",VLOOKUP(D146,CTA,5,0),IF(E146&lt;&gt;"",VLOOKUP(E146,SUB,4,0),IF(F146&lt;&gt;"",VLOOKUP(F146,DIV,3,0),IF(G146&lt;&gt;"",VLOOKUP(G146,SUBDIV,2,0),""))))</f>
        <v/>
      </c>
      <c r="I146" s="268"/>
      <c r="J146" s="269"/>
      <c r="K146" s="270"/>
      <c r="L146" s="271"/>
      <c r="M146" s="271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ht="12.75" hidden="1" customHeight="1">
      <c r="A147" s="38"/>
      <c r="B147" s="260"/>
      <c r="C147" s="608"/>
      <c r="D147" s="609"/>
      <c r="E147" s="266"/>
      <c r="F147" s="266"/>
      <c r="G147" s="266"/>
      <c r="H147" s="267" t="str">
        <f>IF(D147&lt;&gt;"",VLOOKUP(D147,CTA,5,0),IF(E147&lt;&gt;"",VLOOKUP(E147,SUB,4,0),IF(F147&lt;&gt;"",VLOOKUP(F147,DIV,3,0),IF(G147&lt;&gt;"",VLOOKUP(G147,SUBDIV,2,0),""))))</f>
        <v/>
      </c>
      <c r="I147" s="268"/>
      <c r="J147" s="269"/>
      <c r="K147" s="270"/>
      <c r="L147" s="271"/>
      <c r="M147" s="271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ht="12.75" hidden="1" customHeight="1">
      <c r="A148" s="38"/>
      <c r="B148" s="260"/>
      <c r="C148" s="608"/>
      <c r="D148" s="609"/>
      <c r="E148" s="266"/>
      <c r="F148" s="266"/>
      <c r="G148" s="266"/>
      <c r="H148" s="267" t="str">
        <f>IF(D148&lt;&gt;"",VLOOKUP(D148,CTA,5,0),IF(E148&lt;&gt;"",VLOOKUP(E148,SUB,4,0),IF(F148&lt;&gt;"",VLOOKUP(F148,DIV,3,0),IF(G148&lt;&gt;"",VLOOKUP(G148,SUBDIV,2,0),""))))</f>
        <v/>
      </c>
      <c r="I148" s="268"/>
      <c r="J148" s="269"/>
      <c r="K148" s="270"/>
      <c r="L148" s="271"/>
      <c r="M148" s="271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ht="12.75" hidden="1" customHeight="1">
      <c r="A149" s="38"/>
      <c r="B149" s="260"/>
      <c r="C149" s="608"/>
      <c r="D149" s="609"/>
      <c r="E149" s="266"/>
      <c r="F149" s="266"/>
      <c r="G149" s="266"/>
      <c r="H149" s="267" t="str">
        <f>IF(D149&lt;&gt;"",VLOOKUP(D149,CTA,5,0),IF(E149&lt;&gt;"",VLOOKUP(E149,SUB,4,0),IF(F149&lt;&gt;"",VLOOKUP(F149,DIV,3,0),IF(G149&lt;&gt;"",VLOOKUP(G149,SUBDIV,2,0),""))))</f>
        <v/>
      </c>
      <c r="I149" s="268"/>
      <c r="J149" s="269"/>
      <c r="K149" s="270"/>
      <c r="L149" s="271"/>
      <c r="M149" s="271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ht="12.75" hidden="1" customHeight="1">
      <c r="A150" s="38"/>
      <c r="B150" s="260"/>
      <c r="C150" s="608"/>
      <c r="D150" s="609"/>
      <c r="E150" s="266"/>
      <c r="F150" s="266"/>
      <c r="G150" s="266"/>
      <c r="H150" s="267" t="str">
        <f>IF(D150&lt;&gt;"",VLOOKUP(D150,CTA,5,0),IF(E150&lt;&gt;"",VLOOKUP(E150,SUB,4,0),IF(F150&lt;&gt;"",VLOOKUP(F150,DIV,3,0),IF(G150&lt;&gt;"",VLOOKUP(G150,SUBDIV,2,0),""))))</f>
        <v/>
      </c>
      <c r="I150" s="268"/>
      <c r="J150" s="269"/>
      <c r="K150" s="270"/>
      <c r="L150" s="271"/>
      <c r="M150" s="271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ht="12.75" hidden="1" customHeight="1">
      <c r="A151" s="38"/>
      <c r="B151" s="260"/>
      <c r="C151" s="608"/>
      <c r="D151" s="609"/>
      <c r="E151" s="266"/>
      <c r="F151" s="266"/>
      <c r="G151" s="266"/>
      <c r="H151" s="267" t="str">
        <f>IF(D151&lt;&gt;"",VLOOKUP(D151,CTA,5,0),IF(E151&lt;&gt;"",VLOOKUP(E151,SUB,4,0),IF(F151&lt;&gt;"",VLOOKUP(F151,DIV,3,0),IF(G151&lt;&gt;"",VLOOKUP(G151,SUBDIV,2,0),""))))</f>
        <v/>
      </c>
      <c r="I151" s="268"/>
      <c r="J151" s="269"/>
      <c r="K151" s="270"/>
      <c r="L151" s="271"/>
      <c r="M151" s="271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ht="12.75" hidden="1" customHeight="1">
      <c r="A152" s="38"/>
      <c r="B152" s="260"/>
      <c r="C152" s="608"/>
      <c r="D152" s="609"/>
      <c r="E152" s="266"/>
      <c r="F152" s="266"/>
      <c r="G152" s="266"/>
      <c r="H152" s="267" t="str">
        <f>IF(D152&lt;&gt;"",VLOOKUP(D152,CTA,5,0),IF(E152&lt;&gt;"",VLOOKUP(E152,SUB,4,0),IF(F152&lt;&gt;"",VLOOKUP(F152,DIV,3,0),IF(G152&lt;&gt;"",VLOOKUP(G152,SUBDIV,2,0),""))))</f>
        <v/>
      </c>
      <c r="I152" s="268"/>
      <c r="J152" s="269"/>
      <c r="K152" s="270"/>
      <c r="L152" s="271"/>
      <c r="M152" s="271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ht="12.75" hidden="1" customHeight="1">
      <c r="A153" s="38"/>
      <c r="B153" s="260"/>
      <c r="C153" s="608"/>
      <c r="D153" s="609"/>
      <c r="E153" s="266"/>
      <c r="F153" s="266"/>
      <c r="G153" s="266"/>
      <c r="H153" s="267" t="str">
        <f>IF(D153&lt;&gt;"",VLOOKUP(D153,CTA,5,0),IF(E153&lt;&gt;"",VLOOKUP(E153,SUB,4,0),IF(F153&lt;&gt;"",VLOOKUP(F153,DIV,3,0),IF(G153&lt;&gt;"",VLOOKUP(G153,SUBDIV,2,0),""))))</f>
        <v/>
      </c>
      <c r="I153" s="268"/>
      <c r="J153" s="269"/>
      <c r="K153" s="270"/>
      <c r="L153" s="271"/>
      <c r="M153" s="271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ht="12.75" hidden="1" customHeight="1">
      <c r="A154" s="38"/>
      <c r="B154" s="260"/>
      <c r="C154" s="608"/>
      <c r="D154" s="609"/>
      <c r="E154" s="266"/>
      <c r="F154" s="266"/>
      <c r="G154" s="266"/>
      <c r="H154" s="267" t="str">
        <f>IF(D154&lt;&gt;"",VLOOKUP(D154,CTA,5,0),IF(E154&lt;&gt;"",VLOOKUP(E154,SUB,4,0),IF(F154&lt;&gt;"",VLOOKUP(F154,DIV,3,0),IF(G154&lt;&gt;"",VLOOKUP(G154,SUBDIV,2,0),""))))</f>
        <v/>
      </c>
      <c r="I154" s="268"/>
      <c r="J154" s="269"/>
      <c r="K154" s="270"/>
      <c r="L154" s="271"/>
      <c r="M154" s="271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ht="12.75" hidden="1" customHeight="1">
      <c r="A155" s="38"/>
      <c r="B155" s="260"/>
      <c r="C155" s="608"/>
      <c r="D155" s="609"/>
      <c r="E155" s="266"/>
      <c r="F155" s="266"/>
      <c r="G155" s="266"/>
      <c r="H155" s="267" t="str">
        <f>IF(D155&lt;&gt;"",VLOOKUP(D155,CTA,5,0),IF(E155&lt;&gt;"",VLOOKUP(E155,SUB,4,0),IF(F155&lt;&gt;"",VLOOKUP(F155,DIV,3,0),IF(G155&lt;&gt;"",VLOOKUP(G155,SUBDIV,2,0),""))))</f>
        <v/>
      </c>
      <c r="I155" s="268"/>
      <c r="J155" s="269"/>
      <c r="K155" s="270"/>
      <c r="L155" s="271"/>
      <c r="M155" s="271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ht="12.75" hidden="1" customHeight="1">
      <c r="A156" s="38"/>
      <c r="B156" s="260"/>
      <c r="C156" s="608"/>
      <c r="D156" s="609"/>
      <c r="E156" s="266"/>
      <c r="F156" s="266"/>
      <c r="G156" s="266"/>
      <c r="H156" s="267" t="str">
        <f>IF(D156&lt;&gt;"",VLOOKUP(D156,CTA,5,0),IF(E156&lt;&gt;"",VLOOKUP(E156,SUB,4,0),IF(F156&lt;&gt;"",VLOOKUP(F156,DIV,3,0),IF(G156&lt;&gt;"",VLOOKUP(G156,SUBDIV,2,0),""))))</f>
        <v/>
      </c>
      <c r="I156" s="268"/>
      <c r="J156" s="269"/>
      <c r="K156" s="270"/>
      <c r="L156" s="271"/>
      <c r="M156" s="271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ht="12.75" hidden="1" customHeight="1">
      <c r="A157" s="38"/>
      <c r="B157" s="260"/>
      <c r="C157" s="608"/>
      <c r="D157" s="609"/>
      <c r="E157" s="266"/>
      <c r="F157" s="266"/>
      <c r="G157" s="266"/>
      <c r="H157" s="267" t="str">
        <f>IF(D157&lt;&gt;"",VLOOKUP(D157,CTA,5,0),IF(E157&lt;&gt;"",VLOOKUP(E157,SUB,4,0),IF(F157&lt;&gt;"",VLOOKUP(F157,DIV,3,0),IF(G157&lt;&gt;"",VLOOKUP(G157,SUBDIV,2,0),""))))</f>
        <v/>
      </c>
      <c r="I157" s="268"/>
      <c r="J157" s="269"/>
      <c r="K157" s="270"/>
      <c r="L157" s="271"/>
      <c r="M157" s="271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ht="12.75" hidden="1" customHeight="1">
      <c r="A158" s="38"/>
      <c r="B158" s="260"/>
      <c r="C158" s="608"/>
      <c r="D158" s="609"/>
      <c r="E158" s="266"/>
      <c r="F158" s="266"/>
      <c r="G158" s="266"/>
      <c r="H158" s="267" t="str">
        <f>IF(D158&lt;&gt;"",VLOOKUP(D158,CTA,5,0),IF(E158&lt;&gt;"",VLOOKUP(E158,SUB,4,0),IF(F158&lt;&gt;"",VLOOKUP(F158,DIV,3,0),IF(G158&lt;&gt;"",VLOOKUP(G158,SUBDIV,2,0),""))))</f>
        <v/>
      </c>
      <c r="I158" s="268"/>
      <c r="J158" s="269"/>
      <c r="K158" s="270"/>
      <c r="L158" s="271"/>
      <c r="M158" s="271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ht="12.75" hidden="1" customHeight="1">
      <c r="A159" s="38"/>
      <c r="B159" s="260"/>
      <c r="C159" s="608"/>
      <c r="D159" s="609"/>
      <c r="E159" s="266"/>
      <c r="F159" s="266"/>
      <c r="G159" s="266"/>
      <c r="H159" s="267" t="str">
        <f>IF(D159&lt;&gt;"",VLOOKUP(D159,CTA,5,0),IF(E159&lt;&gt;"",VLOOKUP(E159,SUB,4,0),IF(F159&lt;&gt;"",VLOOKUP(F159,DIV,3,0),IF(G159&lt;&gt;"",VLOOKUP(G159,SUBDIV,2,0),""))))</f>
        <v/>
      </c>
      <c r="I159" s="268"/>
      <c r="J159" s="269"/>
      <c r="K159" s="270"/>
      <c r="L159" s="271"/>
      <c r="M159" s="271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ht="12.75" hidden="1" customHeight="1">
      <c r="A160" s="38"/>
      <c r="B160" s="260"/>
      <c r="C160" s="608"/>
      <c r="D160" s="609"/>
      <c r="E160" s="266"/>
      <c r="F160" s="266"/>
      <c r="G160" s="266"/>
      <c r="H160" s="267" t="str">
        <f>IF(D160&lt;&gt;"",VLOOKUP(D160,CTA,5,0),IF(E160&lt;&gt;"",VLOOKUP(E160,SUB,4,0),IF(F160&lt;&gt;"",VLOOKUP(F160,DIV,3,0),IF(G160&lt;&gt;"",VLOOKUP(G160,SUBDIV,2,0),""))))</f>
        <v/>
      </c>
      <c r="I160" s="268"/>
      <c r="J160" s="269"/>
      <c r="K160" s="270"/>
      <c r="L160" s="271"/>
      <c r="M160" s="271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ht="12.75" hidden="1" customHeight="1">
      <c r="A161" s="38"/>
      <c r="B161" s="260"/>
      <c r="C161" s="608"/>
      <c r="D161" s="609"/>
      <c r="E161" s="266"/>
      <c r="F161" s="266"/>
      <c r="G161" s="266"/>
      <c r="H161" s="267" t="str">
        <f>IF(D161&lt;&gt;"",VLOOKUP(D161,CTA,5,0),IF(E161&lt;&gt;"",VLOOKUP(E161,SUB,4,0),IF(F161&lt;&gt;"",VLOOKUP(F161,DIV,3,0),IF(G161&lt;&gt;"",VLOOKUP(G161,SUBDIV,2,0),""))))</f>
        <v/>
      </c>
      <c r="I161" s="268"/>
      <c r="J161" s="269"/>
      <c r="K161" s="270"/>
      <c r="L161" s="271"/>
      <c r="M161" s="271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ht="12.75" hidden="1" customHeight="1">
      <c r="A162" s="38"/>
      <c r="B162" s="260"/>
      <c r="C162" s="608"/>
      <c r="D162" s="609"/>
      <c r="E162" s="266"/>
      <c r="F162" s="266"/>
      <c r="G162" s="266"/>
      <c r="H162" s="267" t="str">
        <f>IF(D162&lt;&gt;"",VLOOKUP(D162,CTA,5,0),IF(E162&lt;&gt;"",VLOOKUP(E162,SUB,4,0),IF(F162&lt;&gt;"",VLOOKUP(F162,DIV,3,0),IF(G162&lt;&gt;"",VLOOKUP(G162,SUBDIV,2,0),""))))</f>
        <v/>
      </c>
      <c r="I162" s="268"/>
      <c r="J162" s="269"/>
      <c r="K162" s="270"/>
      <c r="L162" s="271"/>
      <c r="M162" s="271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ht="12.75" hidden="1" customHeight="1">
      <c r="A163" s="38"/>
      <c r="B163" s="260"/>
      <c r="C163" s="608"/>
      <c r="D163" s="609"/>
      <c r="E163" s="266"/>
      <c r="F163" s="266"/>
      <c r="G163" s="266"/>
      <c r="H163" s="267" t="str">
        <f>IF(D163&lt;&gt;"",VLOOKUP(D163,CTA,5,0),IF(E163&lt;&gt;"",VLOOKUP(E163,SUB,4,0),IF(F163&lt;&gt;"",VLOOKUP(F163,DIV,3,0),IF(G163&lt;&gt;"",VLOOKUP(G163,SUBDIV,2,0),""))))</f>
        <v/>
      </c>
      <c r="I163" s="268"/>
      <c r="J163" s="269"/>
      <c r="K163" s="270"/>
      <c r="L163" s="271"/>
      <c r="M163" s="271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ht="12.75" hidden="1" customHeight="1">
      <c r="A164" s="38"/>
      <c r="B164" s="260"/>
      <c r="C164" s="608"/>
      <c r="D164" s="609"/>
      <c r="E164" s="266"/>
      <c r="F164" s="266"/>
      <c r="G164" s="266"/>
      <c r="H164" s="267" t="str">
        <f>IF(D164&lt;&gt;"",VLOOKUP(D164,CTA,5,0),IF(E164&lt;&gt;"",VLOOKUP(E164,SUB,4,0),IF(F164&lt;&gt;"",VLOOKUP(F164,DIV,3,0),IF(G164&lt;&gt;"",VLOOKUP(G164,SUBDIV,2,0),""))))</f>
        <v/>
      </c>
      <c r="I164" s="268"/>
      <c r="J164" s="269"/>
      <c r="K164" s="270"/>
      <c r="L164" s="271"/>
      <c r="M164" s="271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ht="12.75" hidden="1" customHeight="1">
      <c r="A165" s="38"/>
      <c r="B165" s="260"/>
      <c r="C165" s="608"/>
      <c r="D165" s="609"/>
      <c r="E165" s="266"/>
      <c r="F165" s="266"/>
      <c r="G165" s="266"/>
      <c r="H165" s="267" t="str">
        <f>IF(D165&lt;&gt;"",VLOOKUP(D165,CTA,5,0),IF(E165&lt;&gt;"",VLOOKUP(E165,SUB,4,0),IF(F165&lt;&gt;"",VLOOKUP(F165,DIV,3,0),IF(G165&lt;&gt;"",VLOOKUP(G165,SUBDIV,2,0),""))))</f>
        <v/>
      </c>
      <c r="I165" s="268"/>
      <c r="J165" s="269"/>
      <c r="K165" s="270"/>
      <c r="L165" s="271"/>
      <c r="M165" s="271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ht="12.75" hidden="1" customHeight="1">
      <c r="A166" s="38"/>
      <c r="B166" s="260"/>
      <c r="C166" s="608"/>
      <c r="D166" s="609"/>
      <c r="E166" s="266"/>
      <c r="F166" s="266"/>
      <c r="G166" s="266"/>
      <c r="H166" s="267" t="str">
        <f>IF(D166&lt;&gt;"",VLOOKUP(D166,CTA,5,0),IF(E166&lt;&gt;"",VLOOKUP(E166,SUB,4,0),IF(F166&lt;&gt;"",VLOOKUP(F166,DIV,3,0),IF(G166&lt;&gt;"",VLOOKUP(G166,SUBDIV,2,0),""))))</f>
        <v/>
      </c>
      <c r="I166" s="268"/>
      <c r="J166" s="269"/>
      <c r="K166" s="270"/>
      <c r="L166" s="271"/>
      <c r="M166" s="271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ht="12.75" hidden="1" customHeight="1">
      <c r="A167" s="38"/>
      <c r="B167" s="260"/>
      <c r="C167" s="608"/>
      <c r="D167" s="609"/>
      <c r="E167" s="266"/>
      <c r="F167" s="266"/>
      <c r="G167" s="266"/>
      <c r="H167" s="267" t="str">
        <f>IF(D167&lt;&gt;"",VLOOKUP(D167,CTA,5,0),IF(E167&lt;&gt;"",VLOOKUP(E167,SUB,4,0),IF(F167&lt;&gt;"",VLOOKUP(F167,DIV,3,0),IF(G167&lt;&gt;"",VLOOKUP(G167,SUBDIV,2,0),""))))</f>
        <v/>
      </c>
      <c r="I167" s="268"/>
      <c r="J167" s="269"/>
      <c r="K167" s="270"/>
      <c r="L167" s="271"/>
      <c r="M167" s="271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ht="12.75" hidden="1" customHeight="1">
      <c r="A168" s="38"/>
      <c r="B168" s="260"/>
      <c r="C168" s="608"/>
      <c r="D168" s="609"/>
      <c r="E168" s="266"/>
      <c r="F168" s="266"/>
      <c r="G168" s="266"/>
      <c r="H168" s="267" t="str">
        <f>IF(D168&lt;&gt;"",VLOOKUP(D168,CTA,5,0),IF(E168&lt;&gt;"",VLOOKUP(E168,SUB,4,0),IF(F168&lt;&gt;"",VLOOKUP(F168,DIV,3,0),IF(G168&lt;&gt;"",VLOOKUP(G168,SUBDIV,2,0),""))))</f>
        <v/>
      </c>
      <c r="I168" s="268"/>
      <c r="J168" s="269"/>
      <c r="K168" s="270"/>
      <c r="L168" s="271"/>
      <c r="M168" s="271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ht="12.75" hidden="1" customHeight="1">
      <c r="A169" s="38"/>
      <c r="B169" s="260"/>
      <c r="C169" s="608"/>
      <c r="D169" s="609"/>
      <c r="E169" s="266"/>
      <c r="F169" s="266"/>
      <c r="G169" s="266"/>
      <c r="H169" s="267" t="str">
        <f>IF(D169&lt;&gt;"",VLOOKUP(D169,CTA,5,0),IF(E169&lt;&gt;"",VLOOKUP(E169,SUB,4,0),IF(F169&lt;&gt;"",VLOOKUP(F169,DIV,3,0),IF(G169&lt;&gt;"",VLOOKUP(G169,SUBDIV,2,0),""))))</f>
        <v/>
      </c>
      <c r="I169" s="268"/>
      <c r="J169" s="269"/>
      <c r="K169" s="270"/>
      <c r="L169" s="271"/>
      <c r="M169" s="271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ht="12.75" hidden="1" customHeight="1">
      <c r="A170" s="38"/>
      <c r="B170" s="260"/>
      <c r="C170" s="608"/>
      <c r="D170" s="609"/>
      <c r="E170" s="266"/>
      <c r="F170" s="266"/>
      <c r="G170" s="266"/>
      <c r="H170" s="267" t="str">
        <f>IF(D170&lt;&gt;"",VLOOKUP(D170,CTA,5,0),IF(E170&lt;&gt;"",VLOOKUP(E170,SUB,4,0),IF(F170&lt;&gt;"",VLOOKUP(F170,DIV,3,0),IF(G170&lt;&gt;"",VLOOKUP(G170,SUBDIV,2,0),""))))</f>
        <v/>
      </c>
      <c r="I170" s="268"/>
      <c r="J170" s="269"/>
      <c r="K170" s="270"/>
      <c r="L170" s="271"/>
      <c r="M170" s="271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ht="12.75" hidden="1" customHeight="1">
      <c r="A171" s="38"/>
      <c r="B171" s="260"/>
      <c r="C171" s="608"/>
      <c r="D171" s="609"/>
      <c r="E171" s="266"/>
      <c r="F171" s="266"/>
      <c r="G171" s="266"/>
      <c r="H171" s="267" t="str">
        <f>IF(D171&lt;&gt;"",VLOOKUP(D171,CTA,5,0),IF(E171&lt;&gt;"",VLOOKUP(E171,SUB,4,0),IF(F171&lt;&gt;"",VLOOKUP(F171,DIV,3,0),IF(G171&lt;&gt;"",VLOOKUP(G171,SUBDIV,2,0),""))))</f>
        <v/>
      </c>
      <c r="I171" s="268"/>
      <c r="J171" s="269"/>
      <c r="K171" s="270"/>
      <c r="L171" s="271"/>
      <c r="M171" s="271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ht="12.75" hidden="1" customHeight="1">
      <c r="A172" s="38"/>
      <c r="B172" s="260"/>
      <c r="C172" s="608"/>
      <c r="D172" s="609"/>
      <c r="E172" s="266"/>
      <c r="F172" s="266"/>
      <c r="G172" s="266"/>
      <c r="H172" s="267" t="str">
        <f>IF(D172&lt;&gt;"",VLOOKUP(D172,CTA,5,0),IF(E172&lt;&gt;"",VLOOKUP(E172,SUB,4,0),IF(F172&lt;&gt;"",VLOOKUP(F172,DIV,3,0),IF(G172&lt;&gt;"",VLOOKUP(G172,SUBDIV,2,0),""))))</f>
        <v/>
      </c>
      <c r="I172" s="268"/>
      <c r="J172" s="269"/>
      <c r="K172" s="270"/>
      <c r="L172" s="271"/>
      <c r="M172" s="271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ht="12.75" hidden="1" customHeight="1">
      <c r="A173" s="38"/>
      <c r="B173" s="260"/>
      <c r="C173" s="608"/>
      <c r="D173" s="609"/>
      <c r="E173" s="266"/>
      <c r="F173" s="266"/>
      <c r="G173" s="266"/>
      <c r="H173" s="267" t="str">
        <f>IF(D173&lt;&gt;"",VLOOKUP(D173,CTA,5,0),IF(E173&lt;&gt;"",VLOOKUP(E173,SUB,4,0),IF(F173&lt;&gt;"",VLOOKUP(F173,DIV,3,0),IF(G173&lt;&gt;"",VLOOKUP(G173,SUBDIV,2,0),""))))</f>
        <v/>
      </c>
      <c r="I173" s="268"/>
      <c r="J173" s="269"/>
      <c r="K173" s="270"/>
      <c r="L173" s="271"/>
      <c r="M173" s="271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ht="12.75" hidden="1" customHeight="1">
      <c r="A174" s="38"/>
      <c r="B174" s="260"/>
      <c r="C174" s="608"/>
      <c r="D174" s="609"/>
      <c r="E174" s="266"/>
      <c r="F174" s="266"/>
      <c r="G174" s="266"/>
      <c r="H174" s="267" t="str">
        <f>IF(D174&lt;&gt;"",VLOOKUP(D174,CTA,5,0),IF(E174&lt;&gt;"",VLOOKUP(E174,SUB,4,0),IF(F174&lt;&gt;"",VLOOKUP(F174,DIV,3,0),IF(G174&lt;&gt;"",VLOOKUP(G174,SUBDIV,2,0),""))))</f>
        <v/>
      </c>
      <c r="I174" s="268"/>
      <c r="J174" s="269"/>
      <c r="K174" s="270"/>
      <c r="L174" s="271"/>
      <c r="M174" s="271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ht="12.75" hidden="1" customHeight="1">
      <c r="A175" s="38"/>
      <c r="B175" s="260"/>
      <c r="C175" s="608"/>
      <c r="D175" s="609"/>
      <c r="E175" s="266"/>
      <c r="F175" s="266"/>
      <c r="G175" s="266"/>
      <c r="H175" s="267" t="str">
        <f>IF(D175&lt;&gt;"",VLOOKUP(D175,CTA,5,0),IF(E175&lt;&gt;"",VLOOKUP(E175,SUB,4,0),IF(F175&lt;&gt;"",VLOOKUP(F175,DIV,3,0),IF(G175&lt;&gt;"",VLOOKUP(G175,SUBDIV,2,0),""))))</f>
        <v/>
      </c>
      <c r="I175" s="268"/>
      <c r="J175" s="269"/>
      <c r="K175" s="270"/>
      <c r="L175" s="271"/>
      <c r="M175" s="271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ht="12.75" hidden="1" customHeight="1">
      <c r="A176" s="38"/>
      <c r="B176" s="260"/>
      <c r="C176" s="608"/>
      <c r="D176" s="609"/>
      <c r="E176" s="266"/>
      <c r="F176" s="266"/>
      <c r="G176" s="266"/>
      <c r="H176" s="267" t="str">
        <f>IF(D176&lt;&gt;"",VLOOKUP(D176,CTA,5,0),IF(E176&lt;&gt;"",VLOOKUP(E176,SUB,4,0),IF(F176&lt;&gt;"",VLOOKUP(F176,DIV,3,0),IF(G176&lt;&gt;"",VLOOKUP(G176,SUBDIV,2,0),""))))</f>
        <v/>
      </c>
      <c r="I176" s="268"/>
      <c r="J176" s="269"/>
      <c r="K176" s="270"/>
      <c r="L176" s="271"/>
      <c r="M176" s="271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ht="12.75" hidden="1" customHeight="1">
      <c r="A177" s="38"/>
      <c r="B177" s="260"/>
      <c r="C177" s="608"/>
      <c r="D177" s="609"/>
      <c r="E177" s="266"/>
      <c r="F177" s="266"/>
      <c r="G177" s="266"/>
      <c r="H177" s="267" t="str">
        <f>IF(D177&lt;&gt;"",VLOOKUP(D177,CTA,5,0),IF(E177&lt;&gt;"",VLOOKUP(E177,SUB,4,0),IF(F177&lt;&gt;"",VLOOKUP(F177,DIV,3,0),IF(G177&lt;&gt;"",VLOOKUP(G177,SUBDIV,2,0),""))))</f>
        <v/>
      </c>
      <c r="I177" s="268"/>
      <c r="J177" s="269"/>
      <c r="K177" s="270"/>
      <c r="L177" s="271"/>
      <c r="M177" s="271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ht="12.75" hidden="1" customHeight="1">
      <c r="A178" s="38"/>
      <c r="B178" s="260"/>
      <c r="C178" s="608"/>
      <c r="D178" s="609"/>
      <c r="E178" s="266"/>
      <c r="F178" s="266"/>
      <c r="G178" s="266"/>
      <c r="H178" s="267" t="str">
        <f>IF(D178&lt;&gt;"",VLOOKUP(D178,CTA,5,0),IF(E178&lt;&gt;"",VLOOKUP(E178,SUB,4,0),IF(F178&lt;&gt;"",VLOOKUP(F178,DIV,3,0),IF(G178&lt;&gt;"",VLOOKUP(G178,SUBDIV,2,0),""))))</f>
        <v/>
      </c>
      <c r="I178" s="268"/>
      <c r="J178" s="269"/>
      <c r="K178" s="270"/>
      <c r="L178" s="271"/>
      <c r="M178" s="271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ht="12.75" hidden="1" customHeight="1">
      <c r="A179" s="38"/>
      <c r="B179" s="260"/>
      <c r="C179" s="608"/>
      <c r="D179" s="609"/>
      <c r="E179" s="266"/>
      <c r="F179" s="266"/>
      <c r="G179" s="266"/>
      <c r="H179" s="267" t="str">
        <f>IF(D179&lt;&gt;"",VLOOKUP(D179,CTA,5,0),IF(E179&lt;&gt;"",VLOOKUP(E179,SUB,4,0),IF(F179&lt;&gt;"",VLOOKUP(F179,DIV,3,0),IF(G179&lt;&gt;"",VLOOKUP(G179,SUBDIV,2,0),""))))</f>
        <v/>
      </c>
      <c r="I179" s="268"/>
      <c r="J179" s="269"/>
      <c r="K179" s="270"/>
      <c r="L179" s="271"/>
      <c r="M179" s="271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ht="12.75" hidden="1" customHeight="1">
      <c r="A180" s="38"/>
      <c r="B180" s="260"/>
      <c r="C180" s="608"/>
      <c r="D180" s="609"/>
      <c r="E180" s="266"/>
      <c r="F180" s="266"/>
      <c r="G180" s="266"/>
      <c r="H180" s="267" t="str">
        <f>IF(D180&lt;&gt;"",VLOOKUP(D180,CTA,5,0),IF(E180&lt;&gt;"",VLOOKUP(E180,SUB,4,0),IF(F180&lt;&gt;"",VLOOKUP(F180,DIV,3,0),IF(G180&lt;&gt;"",VLOOKUP(G180,SUBDIV,2,0),""))))</f>
        <v/>
      </c>
      <c r="I180" s="268"/>
      <c r="J180" s="269"/>
      <c r="K180" s="270"/>
      <c r="L180" s="271"/>
      <c r="M180" s="271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ht="12.75" hidden="1" customHeight="1">
      <c r="A181" s="38"/>
      <c r="B181" s="260"/>
      <c r="C181" s="608"/>
      <c r="D181" s="609"/>
      <c r="E181" s="266"/>
      <c r="F181" s="266"/>
      <c r="G181" s="266"/>
      <c r="H181" s="267" t="str">
        <f>IF(D181&lt;&gt;"",VLOOKUP(D181,CTA,5,0),IF(E181&lt;&gt;"",VLOOKUP(E181,SUB,4,0),IF(F181&lt;&gt;"",VLOOKUP(F181,DIV,3,0),IF(G181&lt;&gt;"",VLOOKUP(G181,SUBDIV,2,0),""))))</f>
        <v/>
      </c>
      <c r="I181" s="268"/>
      <c r="J181" s="269"/>
      <c r="K181" s="270"/>
      <c r="L181" s="271"/>
      <c r="M181" s="271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ht="12.75" hidden="1" customHeight="1">
      <c r="A182" s="38"/>
      <c r="B182" s="260"/>
      <c r="C182" s="608"/>
      <c r="D182" s="609"/>
      <c r="E182" s="266"/>
      <c r="F182" s="266"/>
      <c r="G182" s="266"/>
      <c r="H182" s="267" t="str">
        <f>IF(D182&lt;&gt;"",VLOOKUP(D182,CTA,5,0),IF(E182&lt;&gt;"",VLOOKUP(E182,SUB,4,0),IF(F182&lt;&gt;"",VLOOKUP(F182,DIV,3,0),IF(G182&lt;&gt;"",VLOOKUP(G182,SUBDIV,2,0),""))))</f>
        <v/>
      </c>
      <c r="I182" s="268"/>
      <c r="J182" s="269"/>
      <c r="K182" s="270"/>
      <c r="L182" s="271"/>
      <c r="M182" s="271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ht="12.75" hidden="1" customHeight="1">
      <c r="A183" s="38"/>
      <c r="B183" s="260"/>
      <c r="C183" s="608"/>
      <c r="D183" s="609"/>
      <c r="E183" s="266"/>
      <c r="F183" s="266"/>
      <c r="G183" s="266"/>
      <c r="H183" s="267" t="str">
        <f>IF(D183&lt;&gt;"",VLOOKUP(D183,CTA,5,0),IF(E183&lt;&gt;"",VLOOKUP(E183,SUB,4,0),IF(F183&lt;&gt;"",VLOOKUP(F183,DIV,3,0),IF(G183&lt;&gt;"",VLOOKUP(G183,SUBDIV,2,0),""))))</f>
        <v/>
      </c>
      <c r="I183" s="268"/>
      <c r="J183" s="269"/>
      <c r="K183" s="270"/>
      <c r="L183" s="271"/>
      <c r="M183" s="271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ht="12.75" hidden="1" customHeight="1">
      <c r="A184" s="38"/>
      <c r="B184" s="260"/>
      <c r="C184" s="608"/>
      <c r="D184" s="609"/>
      <c r="E184" s="266"/>
      <c r="F184" s="266"/>
      <c r="G184" s="266"/>
      <c r="H184" s="267" t="str">
        <f>IF(D184&lt;&gt;"",VLOOKUP(D184,CTA,5,0),IF(E184&lt;&gt;"",VLOOKUP(E184,SUB,4,0),IF(F184&lt;&gt;"",VLOOKUP(F184,DIV,3,0),IF(G184&lt;&gt;"",VLOOKUP(G184,SUBDIV,2,0),""))))</f>
        <v/>
      </c>
      <c r="I184" s="268"/>
      <c r="J184" s="269"/>
      <c r="K184" s="270"/>
      <c r="L184" s="271"/>
      <c r="M184" s="271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ht="12.75" hidden="1" customHeight="1">
      <c r="A185" s="38"/>
      <c r="B185" s="260"/>
      <c r="C185" s="608"/>
      <c r="D185" s="609"/>
      <c r="E185" s="266"/>
      <c r="F185" s="266"/>
      <c r="G185" s="266"/>
      <c r="H185" s="267" t="str">
        <f>IF(D185&lt;&gt;"",VLOOKUP(D185,CTA,5,0),IF(E185&lt;&gt;"",VLOOKUP(E185,SUB,4,0),IF(F185&lt;&gt;"",VLOOKUP(F185,DIV,3,0),IF(G185&lt;&gt;"",VLOOKUP(G185,SUBDIV,2,0),""))))</f>
        <v/>
      </c>
      <c r="I185" s="268"/>
      <c r="J185" s="269"/>
      <c r="K185" s="270"/>
      <c r="L185" s="271"/>
      <c r="M185" s="271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ht="12.75" hidden="1" customHeight="1">
      <c r="A186" s="38"/>
      <c r="B186" s="260"/>
      <c r="C186" s="608"/>
      <c r="D186" s="609"/>
      <c r="E186" s="266"/>
      <c r="F186" s="266"/>
      <c r="G186" s="266"/>
      <c r="H186" s="267" t="str">
        <f>IF(D186&lt;&gt;"",VLOOKUP(D186,CTA,5,0),IF(E186&lt;&gt;"",VLOOKUP(E186,SUB,4,0),IF(F186&lt;&gt;"",VLOOKUP(F186,DIV,3,0),IF(G186&lt;&gt;"",VLOOKUP(G186,SUBDIV,2,0),""))))</f>
        <v/>
      </c>
      <c r="I186" s="268"/>
      <c r="J186" s="269"/>
      <c r="K186" s="270"/>
      <c r="L186" s="271"/>
      <c r="M186" s="271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ht="12.75" hidden="1" customHeight="1">
      <c r="A187" s="38"/>
      <c r="B187" s="260"/>
      <c r="C187" s="608"/>
      <c r="D187" s="609"/>
      <c r="E187" s="266"/>
      <c r="F187" s="266"/>
      <c r="G187" s="266"/>
      <c r="H187" s="267" t="str">
        <f>IF(D187&lt;&gt;"",VLOOKUP(D187,CTA,5,0),IF(E187&lt;&gt;"",VLOOKUP(E187,SUB,4,0),IF(F187&lt;&gt;"",VLOOKUP(F187,DIV,3,0),IF(G187&lt;&gt;"",VLOOKUP(G187,SUBDIV,2,0),""))))</f>
        <v/>
      </c>
      <c r="I187" s="268"/>
      <c r="J187" s="269"/>
      <c r="K187" s="270"/>
      <c r="L187" s="271"/>
      <c r="M187" s="271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ht="12.75" hidden="1" customHeight="1">
      <c r="A188" s="38"/>
      <c r="B188" s="260"/>
      <c r="C188" s="608"/>
      <c r="D188" s="609"/>
      <c r="E188" s="266"/>
      <c r="F188" s="266"/>
      <c r="G188" s="266"/>
      <c r="H188" s="267" t="str">
        <f>IF(D188&lt;&gt;"",VLOOKUP(D188,CTA,5,0),IF(E188&lt;&gt;"",VLOOKUP(E188,SUB,4,0),IF(F188&lt;&gt;"",VLOOKUP(F188,DIV,3,0),IF(G188&lt;&gt;"",VLOOKUP(G188,SUBDIV,2,0),""))))</f>
        <v/>
      </c>
      <c r="I188" s="268"/>
      <c r="J188" s="269"/>
      <c r="K188" s="270"/>
      <c r="L188" s="271"/>
      <c r="M188" s="271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ht="12.75" hidden="1" customHeight="1">
      <c r="A189" s="38"/>
      <c r="B189" s="260"/>
      <c r="C189" s="608"/>
      <c r="D189" s="609"/>
      <c r="E189" s="266"/>
      <c r="F189" s="266"/>
      <c r="G189" s="266"/>
      <c r="H189" s="267" t="str">
        <f>IF(D189&lt;&gt;"",VLOOKUP(D189,CTA,5,0),IF(E189&lt;&gt;"",VLOOKUP(E189,SUB,4,0),IF(F189&lt;&gt;"",VLOOKUP(F189,DIV,3,0),IF(G189&lt;&gt;"",VLOOKUP(G189,SUBDIV,2,0),""))))</f>
        <v/>
      </c>
      <c r="I189" s="268"/>
      <c r="J189" s="269"/>
      <c r="K189" s="270"/>
      <c r="L189" s="271"/>
      <c r="M189" s="271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ht="12.75" hidden="1" customHeight="1">
      <c r="A190" s="38"/>
      <c r="B190" s="260"/>
      <c r="C190" s="608"/>
      <c r="D190" s="609"/>
      <c r="E190" s="266"/>
      <c r="F190" s="266"/>
      <c r="G190" s="266"/>
      <c r="H190" s="267" t="str">
        <f>IF(D190&lt;&gt;"",VLOOKUP(D190,CTA,5,0),IF(E190&lt;&gt;"",VLOOKUP(E190,SUB,4,0),IF(F190&lt;&gt;"",VLOOKUP(F190,DIV,3,0),IF(G190&lt;&gt;"",VLOOKUP(G190,SUBDIV,2,0),""))))</f>
        <v/>
      </c>
      <c r="I190" s="268"/>
      <c r="J190" s="269"/>
      <c r="K190" s="270"/>
      <c r="L190" s="271"/>
      <c r="M190" s="271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ht="12.75" hidden="1" customHeight="1">
      <c r="A191" s="38"/>
      <c r="B191" s="260"/>
      <c r="C191" s="608"/>
      <c r="D191" s="609"/>
      <c r="E191" s="266"/>
      <c r="F191" s="266"/>
      <c r="G191" s="266"/>
      <c r="H191" s="267" t="str">
        <f>IF(D191&lt;&gt;"",VLOOKUP(D191,CTA,5,0),IF(E191&lt;&gt;"",VLOOKUP(E191,SUB,4,0),IF(F191&lt;&gt;"",VLOOKUP(F191,DIV,3,0),IF(G191&lt;&gt;"",VLOOKUP(G191,SUBDIV,2,0),""))))</f>
        <v/>
      </c>
      <c r="I191" s="268"/>
      <c r="J191" s="269"/>
      <c r="K191" s="270"/>
      <c r="L191" s="271"/>
      <c r="M191" s="271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ht="12.75" hidden="1" customHeight="1">
      <c r="A192" s="38"/>
      <c r="B192" s="260"/>
      <c r="C192" s="608"/>
      <c r="D192" s="609"/>
      <c r="E192" s="266"/>
      <c r="F192" s="266"/>
      <c r="G192" s="266"/>
      <c r="H192" s="267" t="str">
        <f>IF(D192&lt;&gt;"",VLOOKUP(D192,CTA,5,0),IF(E192&lt;&gt;"",VLOOKUP(E192,SUB,4,0),IF(F192&lt;&gt;"",VLOOKUP(F192,DIV,3,0),IF(G192&lt;&gt;"",VLOOKUP(G192,SUBDIV,2,0),""))))</f>
        <v/>
      </c>
      <c r="I192" s="268"/>
      <c r="J192" s="269"/>
      <c r="K192" s="270"/>
      <c r="L192" s="271"/>
      <c r="M192" s="271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ht="12.75" hidden="1" customHeight="1">
      <c r="A193" s="38"/>
      <c r="B193" s="260"/>
      <c r="C193" s="608"/>
      <c r="D193" s="609"/>
      <c r="E193" s="266"/>
      <c r="F193" s="266"/>
      <c r="G193" s="266"/>
      <c r="H193" s="267" t="str">
        <f>IF(D193&lt;&gt;"",VLOOKUP(D193,CTA,5,0),IF(E193&lt;&gt;"",VLOOKUP(E193,SUB,4,0),IF(F193&lt;&gt;"",VLOOKUP(F193,DIV,3,0),IF(G193&lt;&gt;"",VLOOKUP(G193,SUBDIV,2,0),""))))</f>
        <v/>
      </c>
      <c r="I193" s="268"/>
      <c r="J193" s="269"/>
      <c r="K193" s="270"/>
      <c r="L193" s="271"/>
      <c r="M193" s="271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ht="12.75" hidden="1" customHeight="1">
      <c r="A194" s="38"/>
      <c r="B194" s="260"/>
      <c r="C194" s="608"/>
      <c r="D194" s="609"/>
      <c r="E194" s="266"/>
      <c r="F194" s="266"/>
      <c r="G194" s="266"/>
      <c r="H194" s="267" t="str">
        <f>IF(D194&lt;&gt;"",VLOOKUP(D194,CTA,5,0),IF(E194&lt;&gt;"",VLOOKUP(E194,SUB,4,0),IF(F194&lt;&gt;"",VLOOKUP(F194,DIV,3,0),IF(G194&lt;&gt;"",VLOOKUP(G194,SUBDIV,2,0),""))))</f>
        <v/>
      </c>
      <c r="I194" s="268"/>
      <c r="J194" s="269"/>
      <c r="K194" s="270"/>
      <c r="L194" s="271"/>
      <c r="M194" s="271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ht="12.75" hidden="1" customHeight="1">
      <c r="A195" s="38"/>
      <c r="B195" s="260"/>
      <c r="C195" s="608"/>
      <c r="D195" s="609"/>
      <c r="E195" s="266"/>
      <c r="F195" s="266"/>
      <c r="G195" s="266"/>
      <c r="H195" s="267" t="str">
        <f>IF(D195&lt;&gt;"",VLOOKUP(D195,CTA,5,0),IF(E195&lt;&gt;"",VLOOKUP(E195,SUB,4,0),IF(F195&lt;&gt;"",VLOOKUP(F195,DIV,3,0),IF(G195&lt;&gt;"",VLOOKUP(G195,SUBDIV,2,0),""))))</f>
        <v/>
      </c>
      <c r="I195" s="268"/>
      <c r="J195" s="269"/>
      <c r="K195" s="270"/>
      <c r="L195" s="271"/>
      <c r="M195" s="271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ht="12.75" hidden="1" customHeight="1">
      <c r="A196" s="38"/>
      <c r="B196" s="260"/>
      <c r="C196" s="608"/>
      <c r="D196" s="609"/>
      <c r="E196" s="266"/>
      <c r="F196" s="266"/>
      <c r="G196" s="266"/>
      <c r="H196" s="267" t="str">
        <f>IF(D196&lt;&gt;"",VLOOKUP(D196,CTA,5,0),IF(E196&lt;&gt;"",VLOOKUP(E196,SUB,4,0),IF(F196&lt;&gt;"",VLOOKUP(F196,DIV,3,0),IF(G196&lt;&gt;"",VLOOKUP(G196,SUBDIV,2,0),""))))</f>
        <v/>
      </c>
      <c r="I196" s="268"/>
      <c r="J196" s="269"/>
      <c r="K196" s="270"/>
      <c r="L196" s="271"/>
      <c r="M196" s="271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ht="12.75" hidden="1" customHeight="1">
      <c r="A197" s="38"/>
      <c r="B197" s="260"/>
      <c r="C197" s="608"/>
      <c r="D197" s="609"/>
      <c r="E197" s="266"/>
      <c r="F197" s="266"/>
      <c r="G197" s="266"/>
      <c r="H197" s="267" t="str">
        <f>IF(D197&lt;&gt;"",VLOOKUP(D197,CTA,5,0),IF(E197&lt;&gt;"",VLOOKUP(E197,SUB,4,0),IF(F197&lt;&gt;"",VLOOKUP(F197,DIV,3,0),IF(G197&lt;&gt;"",VLOOKUP(G197,SUBDIV,2,0),""))))</f>
        <v/>
      </c>
      <c r="I197" s="268"/>
      <c r="J197" s="269"/>
      <c r="K197" s="270"/>
      <c r="L197" s="271"/>
      <c r="M197" s="271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ht="12.75" hidden="1" customHeight="1">
      <c r="A198" s="38"/>
      <c r="B198" s="260"/>
      <c r="C198" s="608"/>
      <c r="D198" s="609"/>
      <c r="E198" s="266"/>
      <c r="F198" s="266"/>
      <c r="G198" s="266"/>
      <c r="H198" s="267" t="str">
        <f>IF(D198&lt;&gt;"",VLOOKUP(D198,CTA,5,0),IF(E198&lt;&gt;"",VLOOKUP(E198,SUB,4,0),IF(F198&lt;&gt;"",VLOOKUP(F198,DIV,3,0),IF(G198&lt;&gt;"",VLOOKUP(G198,SUBDIV,2,0),""))))</f>
        <v/>
      </c>
      <c r="I198" s="268"/>
      <c r="J198" s="269"/>
      <c r="K198" s="270"/>
      <c r="L198" s="271"/>
      <c r="M198" s="271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ht="12.75" hidden="1" customHeight="1">
      <c r="A199" s="38"/>
      <c r="B199" s="260"/>
      <c r="C199" s="608"/>
      <c r="D199" s="609"/>
      <c r="E199" s="266"/>
      <c r="F199" s="266"/>
      <c r="G199" s="266"/>
      <c r="H199" s="267" t="str">
        <f>IF(D199&lt;&gt;"",VLOOKUP(D199,CTA,5,0),IF(E199&lt;&gt;"",VLOOKUP(E199,SUB,4,0),IF(F199&lt;&gt;"",VLOOKUP(F199,DIV,3,0),IF(G199&lt;&gt;"",VLOOKUP(G199,SUBDIV,2,0),""))))</f>
        <v/>
      </c>
      <c r="I199" s="268"/>
      <c r="J199" s="269"/>
      <c r="K199" s="270"/>
      <c r="L199" s="271"/>
      <c r="M199" s="271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ht="12.75" hidden="1" customHeight="1">
      <c r="A200" s="38"/>
      <c r="B200" s="260"/>
      <c r="C200" s="608"/>
      <c r="D200" s="609"/>
      <c r="E200" s="266"/>
      <c r="F200" s="266"/>
      <c r="G200" s="266"/>
      <c r="H200" s="267" t="str">
        <f>IF(D200&lt;&gt;"",VLOOKUP(D200,CTA,5,0),IF(E200&lt;&gt;"",VLOOKUP(E200,SUB,4,0),IF(F200&lt;&gt;"",VLOOKUP(F200,DIV,3,0),IF(G200&lt;&gt;"",VLOOKUP(G200,SUBDIV,2,0),""))))</f>
        <v/>
      </c>
      <c r="I200" s="268"/>
      <c r="J200" s="269"/>
      <c r="K200" s="270"/>
      <c r="L200" s="271"/>
      <c r="M200" s="271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ht="12.75" hidden="1" customHeight="1">
      <c r="A201" s="38"/>
      <c r="B201" s="260"/>
      <c r="C201" s="608"/>
      <c r="D201" s="609"/>
      <c r="E201" s="266"/>
      <c r="F201" s="266"/>
      <c r="G201" s="266"/>
      <c r="H201" s="267" t="str">
        <f>IF(D201&lt;&gt;"",VLOOKUP(D201,CTA,5,0),IF(E201&lt;&gt;"",VLOOKUP(E201,SUB,4,0),IF(F201&lt;&gt;"",VLOOKUP(F201,DIV,3,0),IF(G201&lt;&gt;"",VLOOKUP(G201,SUBDIV,2,0),""))))</f>
        <v/>
      </c>
      <c r="I201" s="268"/>
      <c r="J201" s="269"/>
      <c r="K201" s="270"/>
      <c r="L201" s="271"/>
      <c r="M201" s="271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ht="12.75" hidden="1" customHeight="1">
      <c r="A202" s="38"/>
      <c r="B202" s="260"/>
      <c r="C202" s="608"/>
      <c r="D202" s="609"/>
      <c r="E202" s="266"/>
      <c r="F202" s="266"/>
      <c r="G202" s="266"/>
      <c r="H202" s="267" t="str">
        <f>IF(D202&lt;&gt;"",VLOOKUP(D202,CTA,5,0),IF(E202&lt;&gt;"",VLOOKUP(E202,SUB,4,0),IF(F202&lt;&gt;"",VLOOKUP(F202,DIV,3,0),IF(G202&lt;&gt;"",VLOOKUP(G202,SUBDIV,2,0),""))))</f>
        <v/>
      </c>
      <c r="I202" s="268"/>
      <c r="J202" s="269"/>
      <c r="K202" s="270"/>
      <c r="L202" s="271"/>
      <c r="M202" s="271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ht="12.75" hidden="1" customHeight="1">
      <c r="A203" s="38"/>
      <c r="B203" s="260"/>
      <c r="C203" s="608"/>
      <c r="D203" s="609"/>
      <c r="E203" s="266"/>
      <c r="F203" s="266"/>
      <c r="G203" s="266"/>
      <c r="H203" s="267" t="str">
        <f>IF(D203&lt;&gt;"",VLOOKUP(D203,CTA,5,0),IF(E203&lt;&gt;"",VLOOKUP(E203,SUB,4,0),IF(F203&lt;&gt;"",VLOOKUP(F203,DIV,3,0),IF(G203&lt;&gt;"",VLOOKUP(G203,SUBDIV,2,0),""))))</f>
        <v/>
      </c>
      <c r="I203" s="268"/>
      <c r="J203" s="269"/>
      <c r="K203" s="270"/>
      <c r="L203" s="271"/>
      <c r="M203" s="271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ht="12.75" hidden="1" customHeight="1">
      <c r="A204" s="38"/>
      <c r="B204" s="260"/>
      <c r="C204" s="608"/>
      <c r="D204" s="609"/>
      <c r="E204" s="266"/>
      <c r="F204" s="266"/>
      <c r="G204" s="266"/>
      <c r="H204" s="267" t="str">
        <f>IF(D204&lt;&gt;"",VLOOKUP(D204,CTA,5,0),IF(E204&lt;&gt;"",VLOOKUP(E204,SUB,4,0),IF(F204&lt;&gt;"",VLOOKUP(F204,DIV,3,0),IF(G204&lt;&gt;"",VLOOKUP(G204,SUBDIV,2,0),""))))</f>
        <v/>
      </c>
      <c r="I204" s="268"/>
      <c r="J204" s="269"/>
      <c r="K204" s="270"/>
      <c r="L204" s="271"/>
      <c r="M204" s="271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ht="12.75" hidden="1" customHeight="1">
      <c r="A205" s="38"/>
      <c r="B205" s="260"/>
      <c r="C205" s="608"/>
      <c r="D205" s="609"/>
      <c r="E205" s="266"/>
      <c r="F205" s="266"/>
      <c r="G205" s="266"/>
      <c r="H205" s="267" t="str">
        <f>IF(D205&lt;&gt;"",VLOOKUP(D205,CTA,5,0),IF(E205&lt;&gt;"",VLOOKUP(E205,SUB,4,0),IF(F205&lt;&gt;"",VLOOKUP(F205,DIV,3,0),IF(G205&lt;&gt;"",VLOOKUP(G205,SUBDIV,2,0),""))))</f>
        <v/>
      </c>
      <c r="I205" s="268"/>
      <c r="J205" s="269"/>
      <c r="K205" s="270"/>
      <c r="L205" s="271"/>
      <c r="M205" s="271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ht="12.75" hidden="1" customHeight="1">
      <c r="A206" s="38"/>
      <c r="B206" s="260"/>
      <c r="C206" s="608"/>
      <c r="D206" s="609"/>
      <c r="E206" s="266"/>
      <c r="F206" s="266"/>
      <c r="G206" s="266"/>
      <c r="H206" s="267" t="str">
        <f>IF(D206&lt;&gt;"",VLOOKUP(D206,CTA,5,0),IF(E206&lt;&gt;"",VLOOKUP(E206,SUB,4,0),IF(F206&lt;&gt;"",VLOOKUP(F206,DIV,3,0),IF(G206&lt;&gt;"",VLOOKUP(G206,SUBDIV,2,0),""))))</f>
        <v/>
      </c>
      <c r="I206" s="268"/>
      <c r="J206" s="269"/>
      <c r="K206" s="270"/>
      <c r="L206" s="271"/>
      <c r="M206" s="271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ht="12.75" hidden="1" customHeight="1">
      <c r="A207" s="38"/>
      <c r="B207" s="260"/>
      <c r="C207" s="608"/>
      <c r="D207" s="609"/>
      <c r="E207" s="266"/>
      <c r="F207" s="266"/>
      <c r="G207" s="266"/>
      <c r="H207" s="267" t="str">
        <f>IF(D207&lt;&gt;"",VLOOKUP(D207,CTA,5,0),IF(E207&lt;&gt;"",VLOOKUP(E207,SUB,4,0),IF(F207&lt;&gt;"",VLOOKUP(F207,DIV,3,0),IF(G207&lt;&gt;"",VLOOKUP(G207,SUBDIV,2,0),""))))</f>
        <v/>
      </c>
      <c r="I207" s="268"/>
      <c r="J207" s="269"/>
      <c r="K207" s="270"/>
      <c r="L207" s="271"/>
      <c r="M207" s="271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ht="12.75" hidden="1" customHeight="1">
      <c r="A208" s="38"/>
      <c r="B208" s="299"/>
      <c r="C208" s="614"/>
      <c r="D208" s="615"/>
      <c r="E208" s="305"/>
      <c r="F208" s="305"/>
      <c r="G208" s="305"/>
      <c r="H208" s="306" t="str">
        <f>IF(D208&lt;&gt;"",VLOOKUP(D208,CTA,5,0),IF(E208&lt;&gt;"",VLOOKUP(E208,SUB,4,0),IF(F208&lt;&gt;"",VLOOKUP(F208,DIV,3,0),IF(G208&lt;&gt;"",VLOOKUP(G208,SUBDIV,2,0),""))))</f>
        <v/>
      </c>
      <c r="I208" s="307"/>
      <c r="J208" s="308"/>
      <c r="K208" s="309"/>
      <c r="L208" s="310"/>
      <c r="M208" s="310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ht="12.75" hidden="1" customHeight="1">
      <c r="A209" s="38"/>
      <c r="B209" s="311"/>
      <c r="C209" s="616"/>
      <c r="D209" s="617"/>
      <c r="E209" s="317"/>
      <c r="F209" s="317"/>
      <c r="G209" s="317"/>
      <c r="H209" s="292" t="str">
        <f>IF(D209&lt;&gt;"",VLOOKUP(D209,CTA,5,0),IF(E209&lt;&gt;"",VLOOKUP(E209,SUB,4,0),IF(F209&lt;&gt;"",VLOOKUP(F209,DIV,3,0),IF(G209&lt;&gt;"",VLOOKUP(G209,SUBDIV,2,0),""))))</f>
        <v/>
      </c>
      <c r="I209" s="318"/>
      <c r="J209" s="319"/>
      <c r="K209" s="320"/>
      <c r="L209" s="321"/>
      <c r="M209" s="321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ht="12.75" hidden="1" customHeight="1">
      <c r="A210" s="38"/>
      <c r="B210" s="311"/>
      <c r="C210" s="616"/>
      <c r="D210" s="617"/>
      <c r="E210" s="317"/>
      <c r="F210" s="317"/>
      <c r="G210" s="317"/>
      <c r="H210" s="267" t="str">
        <f>IF(D210&lt;&gt;"",VLOOKUP(D210,CTA,5,0),IF(E210&lt;&gt;"",VLOOKUP(E210,SUB,4,0),IF(F210&lt;&gt;"",VLOOKUP(F210,DIV,3,0),IF(G210&lt;&gt;"",VLOOKUP(G210,SUBDIV,2,0),""))))</f>
        <v/>
      </c>
      <c r="I210" s="322"/>
      <c r="J210" s="319"/>
      <c r="K210" s="320"/>
      <c r="L210" s="321"/>
      <c r="M210" s="321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ht="12.75" hidden="1" customHeight="1">
      <c r="A211" s="38"/>
      <c r="B211" s="311"/>
      <c r="C211" s="616"/>
      <c r="D211" s="617"/>
      <c r="E211" s="317"/>
      <c r="F211" s="317"/>
      <c r="G211" s="317"/>
      <c r="H211" s="267" t="str">
        <f>IF(D211&lt;&gt;"",VLOOKUP(D211,CTA,5,0),IF(E211&lt;&gt;"",VLOOKUP(E211,SUB,4,0),IF(F211&lt;&gt;"",VLOOKUP(F211,DIV,3,0),IF(G211&lt;&gt;"",VLOOKUP(G211,SUBDIV,2,0),""))))</f>
        <v/>
      </c>
      <c r="I211" s="322"/>
      <c r="J211" s="319"/>
      <c r="K211" s="320"/>
      <c r="L211" s="321"/>
      <c r="M211" s="321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ht="12.75" hidden="1" customHeight="1">
      <c r="A212" s="38"/>
      <c r="B212" s="311"/>
      <c r="C212" s="616"/>
      <c r="D212" s="617"/>
      <c r="E212" s="317"/>
      <c r="F212" s="317"/>
      <c r="G212" s="317"/>
      <c r="H212" s="267" t="str">
        <f>IF(D212&lt;&gt;"",VLOOKUP(D212,CTA,5,0),IF(E212&lt;&gt;"",VLOOKUP(E212,SUB,4,0),IF(F212&lt;&gt;"",VLOOKUP(F212,DIV,3,0),IF(G212&lt;&gt;"",VLOOKUP(G212,SUBDIV,2,0),""))))</f>
        <v/>
      </c>
      <c r="I212" s="322"/>
      <c r="J212" s="319"/>
      <c r="K212" s="320"/>
      <c r="L212" s="321"/>
      <c r="M212" s="321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ht="12.75" hidden="1" customHeight="1">
      <c r="A213" s="38"/>
      <c r="B213" s="311"/>
      <c r="C213" s="616"/>
      <c r="D213" s="617"/>
      <c r="E213" s="317"/>
      <c r="F213" s="317"/>
      <c r="G213" s="317"/>
      <c r="H213" s="267" t="str">
        <f>IF(D213&lt;&gt;"",VLOOKUP(D213,CTA,5,0),IF(E213&lt;&gt;"",VLOOKUP(E213,SUB,4,0),IF(F213&lt;&gt;"",VLOOKUP(F213,DIV,3,0),IF(G213&lt;&gt;"",VLOOKUP(G213,SUBDIV,2,0),""))))</f>
        <v/>
      </c>
      <c r="I213" s="322"/>
      <c r="J213" s="319"/>
      <c r="K213" s="320"/>
      <c r="L213" s="321"/>
      <c r="M213" s="321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ht="12.75" hidden="1" customHeight="1">
      <c r="A214" s="38"/>
      <c r="B214" s="311"/>
      <c r="C214" s="616"/>
      <c r="D214" s="617"/>
      <c r="E214" s="317"/>
      <c r="F214" s="317"/>
      <c r="G214" s="317"/>
      <c r="H214" s="267" t="str">
        <f>IF(D214&lt;&gt;"",VLOOKUP(D214,CTA,5,0),IF(E214&lt;&gt;"",VLOOKUP(E214,SUB,4,0),IF(F214&lt;&gt;"",VLOOKUP(F214,DIV,3,0),IF(G214&lt;&gt;"",VLOOKUP(G214,SUBDIV,2,0),""))))</f>
        <v/>
      </c>
      <c r="I214" s="322"/>
      <c r="J214" s="319"/>
      <c r="K214" s="320"/>
      <c r="L214" s="321"/>
      <c r="M214" s="321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ht="12.75" hidden="1" customHeight="1">
      <c r="A215" s="38"/>
      <c r="B215" s="311"/>
      <c r="C215" s="616"/>
      <c r="D215" s="617"/>
      <c r="E215" s="317"/>
      <c r="F215" s="317"/>
      <c r="G215" s="317"/>
      <c r="H215" s="267" t="str">
        <f>IF(D215&lt;&gt;"",VLOOKUP(D215,CTA,5,0),IF(E215&lt;&gt;"",VLOOKUP(E215,SUB,4,0),IF(F215&lt;&gt;"",VLOOKUP(F215,DIV,3,0),IF(G215&lt;&gt;"",VLOOKUP(G215,SUBDIV,2,0),""))))</f>
        <v/>
      </c>
      <c r="I215" s="322"/>
      <c r="J215" s="319"/>
      <c r="K215" s="320"/>
      <c r="L215" s="321"/>
      <c r="M215" s="321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ht="12.75" hidden="1" customHeight="1">
      <c r="A216" s="38"/>
      <c r="B216" s="311"/>
      <c r="C216" s="616"/>
      <c r="D216" s="617"/>
      <c r="E216" s="317"/>
      <c r="F216" s="317"/>
      <c r="G216" s="317"/>
      <c r="H216" s="267" t="str">
        <f>IF(D216&lt;&gt;"",VLOOKUP(D216,CTA,5,0),IF(E216&lt;&gt;"",VLOOKUP(E216,SUB,4,0),IF(F216&lt;&gt;"",VLOOKUP(F216,DIV,3,0),IF(G216&lt;&gt;"",VLOOKUP(G216,SUBDIV,2,0),""))))</f>
        <v/>
      </c>
      <c r="I216" s="322"/>
      <c r="J216" s="319"/>
      <c r="K216" s="320"/>
      <c r="L216" s="321"/>
      <c r="M216" s="321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ht="12.75" hidden="1" customHeight="1">
      <c r="A217" s="38"/>
      <c r="B217" s="299"/>
      <c r="C217" s="614"/>
      <c r="D217" s="615"/>
      <c r="E217" s="305"/>
      <c r="F217" s="305"/>
      <c r="G217" s="305"/>
      <c r="H217" s="323" t="str">
        <f>IF(D217&lt;&gt;"",VLOOKUP(D217,CTA,5,0),IF(E217&lt;&gt;"",VLOOKUP(E217,SUB,4,0),IF(F217&lt;&gt;"",VLOOKUP(F217,DIV,3,0),IF(G217&lt;&gt;"",VLOOKUP(G217,SUBDIV,2,0),""))))</f>
        <v/>
      </c>
      <c r="I217" s="324"/>
      <c r="J217" s="308"/>
      <c r="K217" s="309"/>
      <c r="L217" s="310"/>
      <c r="M217" s="310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ht="12.75" hidden="1" customHeight="1">
      <c r="A218" s="38"/>
      <c r="B218" s="325"/>
      <c r="C218" s="618"/>
      <c r="D218" s="619"/>
      <c r="E218" s="331"/>
      <c r="F218" s="331"/>
      <c r="G218" s="331"/>
      <c r="H218" s="332" t="str">
        <f>IF(D218&lt;&gt;"",VLOOKUP(D218,CTA,5,0),IF(E218&lt;&gt;"",VLOOKUP(E218,SUB,4,0),IF(F218&lt;&gt;"",VLOOKUP(F218,DIV,3,0),IF(G218&lt;&gt;"",VLOOKUP(G218,SUBDIV,2,0),""))))</f>
        <v/>
      </c>
      <c r="I218" s="333"/>
      <c r="J218" s="334"/>
      <c r="K218" s="335"/>
      <c r="L218" s="336"/>
      <c r="M218" s="336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ht="12.75" hidden="1" customHeight="1">
      <c r="A219" s="38"/>
      <c r="B219" s="311"/>
      <c r="C219" s="616"/>
      <c r="D219" s="617"/>
      <c r="E219" s="317"/>
      <c r="F219" s="317"/>
      <c r="G219" s="317"/>
      <c r="H219" s="267" t="str">
        <f>IF(D219&lt;&gt;"",VLOOKUP(D219,CTA,5,0),IF(E219&lt;&gt;"",VLOOKUP(E219,SUB,4,0),IF(F219&lt;&gt;"",VLOOKUP(F219,DIV,3,0),IF(G219&lt;&gt;"",VLOOKUP(G219,SUBDIV,2,0),""))))</f>
        <v/>
      </c>
      <c r="I219" s="322"/>
      <c r="J219" s="319"/>
      <c r="K219" s="320"/>
      <c r="L219" s="321"/>
      <c r="M219" s="321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ht="12.75" hidden="1" customHeight="1">
      <c r="A220" s="38"/>
      <c r="B220" s="311"/>
      <c r="C220" s="616"/>
      <c r="D220" s="617"/>
      <c r="E220" s="317"/>
      <c r="F220" s="317"/>
      <c r="G220" s="317"/>
      <c r="H220" s="267" t="str">
        <f>IF(D220&lt;&gt;"",VLOOKUP(D220,CTA,5,0),IF(E220&lt;&gt;"",VLOOKUP(E220,SUB,4,0),IF(F220&lt;&gt;"",VLOOKUP(F220,DIV,3,0),IF(G220&lt;&gt;"",VLOOKUP(G220,SUBDIV,2,0),""))))</f>
        <v/>
      </c>
      <c r="I220" s="322"/>
      <c r="J220" s="319"/>
      <c r="K220" s="320"/>
      <c r="L220" s="321"/>
      <c r="M220" s="321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ht="12.75" hidden="1" customHeight="1">
      <c r="A221" s="38"/>
      <c r="B221" s="299"/>
      <c r="C221" s="614"/>
      <c r="D221" s="615"/>
      <c r="E221" s="305"/>
      <c r="F221" s="305"/>
      <c r="G221" s="305"/>
      <c r="H221" s="323" t="str">
        <f>IF(D221&lt;&gt;"",VLOOKUP(D221,CTA,5,0),IF(E221&lt;&gt;"",VLOOKUP(E221,SUB,4,0),IF(F221&lt;&gt;"",VLOOKUP(F221,DIV,3,0),IF(G221&lt;&gt;"",VLOOKUP(G221,SUBDIV,2,0),""))))</f>
        <v/>
      </c>
      <c r="I221" s="307"/>
      <c r="J221" s="308"/>
      <c r="K221" s="309"/>
      <c r="L221" s="310"/>
      <c r="M221" s="310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ht="12.75" hidden="1" customHeight="1">
      <c r="A222" s="38"/>
      <c r="B222" s="260"/>
      <c r="C222" s="620"/>
      <c r="D222" s="621"/>
      <c r="E222" s="339"/>
      <c r="F222" s="339"/>
      <c r="G222" s="339"/>
      <c r="H222" s="332" t="str">
        <f>IF(D222&lt;&gt;"",VLOOKUP(D222,CTA,5,0),IF(E222&lt;&gt;"",VLOOKUP(E222,SUB,4,0),IF(F222&lt;&gt;"",VLOOKUP(F222,DIV,3,0),IF(G222&lt;&gt;"",VLOOKUP(G222,SUBDIV,2,0),""))))</f>
        <v/>
      </c>
      <c r="I222" s="318"/>
      <c r="J222" s="269"/>
      <c r="K222" s="270"/>
      <c r="L222" s="271"/>
      <c r="M222" s="271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ht="12.75" hidden="1" customHeight="1">
      <c r="A223" s="38"/>
      <c r="B223" s="260"/>
      <c r="C223" s="620"/>
      <c r="D223" s="621"/>
      <c r="E223" s="339"/>
      <c r="F223" s="339"/>
      <c r="G223" s="339"/>
      <c r="H223" s="267" t="str">
        <f>IF(D223&lt;&gt;"",VLOOKUP(D223,CTA,5,0),IF(E223&lt;&gt;"",VLOOKUP(E223,SUB,4,0),IF(F223&lt;&gt;"",VLOOKUP(F223,DIV,3,0),IF(G223&lt;&gt;"",VLOOKUP(G223,SUBDIV,2,0),""))))</f>
        <v/>
      </c>
      <c r="I223" s="322"/>
      <c r="J223" s="269"/>
      <c r="K223" s="270"/>
      <c r="L223" s="271"/>
      <c r="M223" s="271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ht="12.75" hidden="1" customHeight="1">
      <c r="A224" s="38"/>
      <c r="B224" s="260"/>
      <c r="C224" s="620"/>
      <c r="D224" s="621"/>
      <c r="E224" s="339"/>
      <c r="F224" s="339"/>
      <c r="G224" s="339"/>
      <c r="H224" s="267" t="str">
        <f>IF(D224&lt;&gt;"",VLOOKUP(D224,CTA,5,0),IF(E224&lt;&gt;"",VLOOKUP(E224,SUB,4,0),IF(F224&lt;&gt;"",VLOOKUP(F224,DIV,3,0),IF(G224&lt;&gt;"",VLOOKUP(G224,SUBDIV,2,0),""))))</f>
        <v/>
      </c>
      <c r="I224" s="322"/>
      <c r="J224" s="269"/>
      <c r="K224" s="270"/>
      <c r="L224" s="271"/>
      <c r="M224" s="271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ht="12.75" hidden="1" customHeight="1">
      <c r="A225" s="38"/>
      <c r="B225" s="299"/>
      <c r="C225" s="622"/>
      <c r="D225" s="623"/>
      <c r="E225" s="342"/>
      <c r="F225" s="342"/>
      <c r="G225" s="342"/>
      <c r="H225" s="306" t="str">
        <f>IF(D225&lt;&gt;"",VLOOKUP(D225,CTA,5,0),IF(E225&lt;&gt;"",VLOOKUP(E225,SUB,4,0),IF(F225&lt;&gt;"",VLOOKUP(F225,DIV,3,0),IF(G225&lt;&gt;"",VLOOKUP(G225,SUBDIV,2,0),""))))</f>
        <v/>
      </c>
      <c r="I225" s="307"/>
      <c r="J225" s="308"/>
      <c r="K225" s="309"/>
      <c r="L225" s="310"/>
      <c r="M225" s="310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ht="12.75" hidden="1" customHeight="1">
      <c r="A226" s="38"/>
      <c r="B226" s="260"/>
      <c r="C226" s="620"/>
      <c r="D226" s="624"/>
      <c r="E226" s="268"/>
      <c r="F226" s="268"/>
      <c r="G226" s="268"/>
      <c r="H226" s="292" t="str">
        <f>IF(D226&lt;&gt;"",VLOOKUP(D226,CTA,5,0),IF(E226&lt;&gt;"",VLOOKUP(E226,SUB,4,0),IF(F226&lt;&gt;"",VLOOKUP(F226,DIV,3,0),IF(G226&lt;&gt;"",VLOOKUP(G226,SUBDIV,2,0),""))))</f>
        <v/>
      </c>
      <c r="I226" s="318"/>
      <c r="J226" s="322"/>
      <c r="K226" s="322"/>
      <c r="L226" s="346"/>
      <c r="M226" s="346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ht="12.75" hidden="1" customHeight="1">
      <c r="A227" s="38"/>
      <c r="B227" s="260"/>
      <c r="C227" s="620"/>
      <c r="D227" s="624"/>
      <c r="E227" s="268"/>
      <c r="F227" s="268"/>
      <c r="G227" s="268"/>
      <c r="H227" s="267" t="str">
        <f>IF(D227&lt;&gt;"",VLOOKUP(D227,CTA,5,0),IF(E227&lt;&gt;"",VLOOKUP(E227,SUB,4,0),IF(F227&lt;&gt;"",VLOOKUP(F227,DIV,3,0),IF(G227&lt;&gt;"",VLOOKUP(G227,SUBDIV,2,0),""))))</f>
        <v/>
      </c>
      <c r="I227" s="322"/>
      <c r="J227" s="322"/>
      <c r="K227" s="322"/>
      <c r="L227" s="346"/>
      <c r="M227" s="346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ht="12.75" hidden="1" customHeight="1">
      <c r="A228" s="38"/>
      <c r="B228" s="260"/>
      <c r="C228" s="620"/>
      <c r="D228" s="624"/>
      <c r="E228" s="268"/>
      <c r="F228" s="268"/>
      <c r="G228" s="268"/>
      <c r="H228" s="267" t="str">
        <f>IF(D228&lt;&gt;"",VLOOKUP(D228,CTA,5,0),IF(E228&lt;&gt;"",VLOOKUP(E228,SUB,4,0),IF(F228&lt;&gt;"",VLOOKUP(F228,DIV,3,0),IF(G228&lt;&gt;"",VLOOKUP(G228,SUBDIV,2,0),""))))</f>
        <v/>
      </c>
      <c r="I228" s="322"/>
      <c r="J228" s="322"/>
      <c r="K228" s="322"/>
      <c r="L228" s="346"/>
      <c r="M228" s="346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ht="12.75" hidden="1" customHeight="1">
      <c r="A229" s="38"/>
      <c r="B229" s="260"/>
      <c r="C229" s="620"/>
      <c r="D229" s="624"/>
      <c r="E229" s="268"/>
      <c r="F229" s="268"/>
      <c r="G229" s="268"/>
      <c r="H229" s="267" t="str">
        <f>IF(D229&lt;&gt;"",VLOOKUP(D229,CTA,5,0),IF(E229&lt;&gt;"",VLOOKUP(E229,SUB,4,0),IF(F229&lt;&gt;"",VLOOKUP(F229,DIV,3,0),IF(G229&lt;&gt;"",VLOOKUP(G229,SUBDIV,2,0),""))))</f>
        <v/>
      </c>
      <c r="I229" s="322"/>
      <c r="J229" s="322"/>
      <c r="K229" s="322"/>
      <c r="L229" s="346"/>
      <c r="M229" s="346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ht="12.75" hidden="1" customHeight="1">
      <c r="A230" s="38"/>
      <c r="B230" s="260"/>
      <c r="C230" s="620"/>
      <c r="D230" s="624"/>
      <c r="E230" s="268"/>
      <c r="F230" s="268"/>
      <c r="G230" s="268"/>
      <c r="H230" s="267" t="str">
        <f>IF(D230&lt;&gt;"",VLOOKUP(D230,CTA,5,0),IF(E230&lt;&gt;"",VLOOKUP(E230,SUB,4,0),IF(F230&lt;&gt;"",VLOOKUP(F230,DIV,3,0),IF(G230&lt;&gt;"",VLOOKUP(G230,SUBDIV,2,0),""))))</f>
        <v/>
      </c>
      <c r="I230" s="322"/>
      <c r="J230" s="322"/>
      <c r="K230" s="322"/>
      <c r="L230" s="346"/>
      <c r="M230" s="346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ht="12.75" hidden="1" customHeight="1">
      <c r="A231" s="38"/>
      <c r="B231" s="260"/>
      <c r="C231" s="620"/>
      <c r="D231" s="624"/>
      <c r="E231" s="268"/>
      <c r="F231" s="268"/>
      <c r="G231" s="268"/>
      <c r="H231" s="267" t="str">
        <f>IF(D231&lt;&gt;"",VLOOKUP(D231,CTA,5,0),IF(E231&lt;&gt;"",VLOOKUP(E231,SUB,4,0),IF(F231&lt;&gt;"",VLOOKUP(F231,DIV,3,0),IF(G231&lt;&gt;"",VLOOKUP(G231,SUBDIV,2,0),""))))</f>
        <v/>
      </c>
      <c r="I231" s="322"/>
      <c r="J231" s="322"/>
      <c r="K231" s="322"/>
      <c r="L231" s="346"/>
      <c r="M231" s="346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ht="12.75" hidden="1" customHeight="1">
      <c r="A232" s="38"/>
      <c r="B232" s="260"/>
      <c r="C232" s="620"/>
      <c r="D232" s="624"/>
      <c r="E232" s="268"/>
      <c r="F232" s="268"/>
      <c r="G232" s="268"/>
      <c r="H232" s="267" t="str">
        <f>IF(D232&lt;&gt;"",VLOOKUP(D232,CTA,5,0),IF(E232&lt;&gt;"",VLOOKUP(E232,SUB,4,0),IF(F232&lt;&gt;"",VLOOKUP(F232,DIV,3,0),IF(G232&lt;&gt;"",VLOOKUP(G232,SUBDIV,2,0),""))))</f>
        <v/>
      </c>
      <c r="I232" s="322"/>
      <c r="J232" s="322"/>
      <c r="K232" s="322"/>
      <c r="L232" s="346"/>
      <c r="M232" s="346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ht="12.75" hidden="1" customHeight="1">
      <c r="A233" s="38"/>
      <c r="B233" s="260"/>
      <c r="C233" s="620"/>
      <c r="D233" s="624"/>
      <c r="E233" s="268"/>
      <c r="F233" s="268"/>
      <c r="G233" s="268"/>
      <c r="H233" s="267" t="str">
        <f>IF(D233&lt;&gt;"",VLOOKUP(D233,CTA,5,0),IF(E233&lt;&gt;"",VLOOKUP(E233,SUB,4,0),IF(F233&lt;&gt;"",VLOOKUP(F233,DIV,3,0),IF(G233&lt;&gt;"",VLOOKUP(G233,SUBDIV,2,0),""))))</f>
        <v/>
      </c>
      <c r="I233" s="322"/>
      <c r="J233" s="322"/>
      <c r="K233" s="322"/>
      <c r="L233" s="346"/>
      <c r="M233" s="346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ht="12.75" hidden="1" customHeight="1">
      <c r="A234" s="38"/>
      <c r="B234" s="260"/>
      <c r="C234" s="620"/>
      <c r="D234" s="624"/>
      <c r="E234" s="268"/>
      <c r="F234" s="268"/>
      <c r="G234" s="268"/>
      <c r="H234" s="267" t="str">
        <f>IF(D234&lt;&gt;"",VLOOKUP(D234,CTA,5,0),IF(E234&lt;&gt;"",VLOOKUP(E234,SUB,4,0),IF(F234&lt;&gt;"",VLOOKUP(F234,DIV,3,0),IF(G234&lt;&gt;"",VLOOKUP(G234,SUBDIV,2,0),""))))</f>
        <v/>
      </c>
      <c r="I234" s="322"/>
      <c r="J234" s="322"/>
      <c r="K234" s="322"/>
      <c r="L234" s="346"/>
      <c r="M234" s="346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ht="12.75" hidden="1" customHeight="1">
      <c r="A235" s="38"/>
      <c r="B235" s="260"/>
      <c r="C235" s="620"/>
      <c r="D235" s="624"/>
      <c r="E235" s="268"/>
      <c r="F235" s="268"/>
      <c r="G235" s="268"/>
      <c r="H235" s="267" t="str">
        <f>IF(D235&lt;&gt;"",VLOOKUP(D235,CTA,5,0),IF(E235&lt;&gt;"",VLOOKUP(E235,SUB,4,0),IF(F235&lt;&gt;"",VLOOKUP(F235,DIV,3,0),IF(G235&lt;&gt;"",VLOOKUP(G235,SUBDIV,2,0),""))))</f>
        <v/>
      </c>
      <c r="I235" s="322"/>
      <c r="J235" s="322"/>
      <c r="K235" s="322"/>
      <c r="L235" s="346"/>
      <c r="M235" s="346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ht="12.75" hidden="1" customHeight="1">
      <c r="A236" s="38"/>
      <c r="B236" s="260"/>
      <c r="C236" s="620"/>
      <c r="D236" s="624"/>
      <c r="E236" s="268"/>
      <c r="F236" s="268"/>
      <c r="G236" s="268"/>
      <c r="H236" s="267" t="str">
        <f>IF(D236&lt;&gt;"",VLOOKUP(D236,CTA,5,0),IF(E236&lt;&gt;"",VLOOKUP(E236,SUB,4,0),IF(F236&lt;&gt;"",VLOOKUP(F236,DIV,3,0),IF(G236&lt;&gt;"",VLOOKUP(G236,SUBDIV,2,0),""))))</f>
        <v/>
      </c>
      <c r="I236" s="322"/>
      <c r="J236" s="322"/>
      <c r="K236" s="322"/>
      <c r="L236" s="346"/>
      <c r="M236" s="346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ht="12.75" hidden="1" customHeight="1">
      <c r="A237" s="38"/>
      <c r="B237" s="260"/>
      <c r="C237" s="620"/>
      <c r="D237" s="624"/>
      <c r="E237" s="268"/>
      <c r="F237" s="268"/>
      <c r="G237" s="268"/>
      <c r="H237" s="267" t="str">
        <f>IF(D237&lt;&gt;"",VLOOKUP(D237,CTA,5,0),IF(E237&lt;&gt;"",VLOOKUP(E237,SUB,4,0),IF(F237&lt;&gt;"",VLOOKUP(F237,DIV,3,0),IF(G237&lt;&gt;"",VLOOKUP(G237,SUBDIV,2,0),""))))</f>
        <v/>
      </c>
      <c r="I237" s="322"/>
      <c r="J237" s="322"/>
      <c r="K237" s="322"/>
      <c r="L237" s="346"/>
      <c r="M237" s="346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ht="12.75" hidden="1" customHeight="1">
      <c r="A238" s="38"/>
      <c r="B238" s="260"/>
      <c r="C238" s="620"/>
      <c r="D238" s="624"/>
      <c r="E238" s="268"/>
      <c r="F238" s="268"/>
      <c r="G238" s="268"/>
      <c r="H238" s="267" t="str">
        <f>IF(D238&lt;&gt;"",VLOOKUP(D238,CTA,5,0),IF(E238&lt;&gt;"",VLOOKUP(E238,SUB,4,0),IF(F238&lt;&gt;"",VLOOKUP(F238,DIV,3,0),IF(G238&lt;&gt;"",VLOOKUP(G238,SUBDIV,2,0),""))))</f>
        <v/>
      </c>
      <c r="I238" s="322"/>
      <c r="J238" s="322"/>
      <c r="K238" s="322"/>
      <c r="L238" s="346"/>
      <c r="M238" s="346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ht="12.75" hidden="1" customHeight="1">
      <c r="A239" s="38"/>
      <c r="B239" s="260"/>
      <c r="C239" s="620"/>
      <c r="D239" s="624"/>
      <c r="E239" s="268"/>
      <c r="F239" s="268"/>
      <c r="G239" s="268"/>
      <c r="H239" s="267" t="str">
        <f>IF(D239&lt;&gt;"",VLOOKUP(D239,CTA,5,0),IF(E239&lt;&gt;"",VLOOKUP(E239,SUB,4,0),IF(F239&lt;&gt;"",VLOOKUP(F239,DIV,3,0),IF(G239&lt;&gt;"",VLOOKUP(G239,SUBDIV,2,0),""))))</f>
        <v/>
      </c>
      <c r="I239" s="322"/>
      <c r="J239" s="322"/>
      <c r="K239" s="322"/>
      <c r="L239" s="346"/>
      <c r="M239" s="346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ht="12.75" hidden="1" customHeight="1">
      <c r="A240" s="38"/>
      <c r="B240" s="260"/>
      <c r="C240" s="620"/>
      <c r="D240" s="624"/>
      <c r="E240" s="268"/>
      <c r="F240" s="268"/>
      <c r="G240" s="268"/>
      <c r="H240" s="267" t="str">
        <f>IF(D240&lt;&gt;"",VLOOKUP(D240,CTA,5,0),IF(E240&lt;&gt;"",VLOOKUP(E240,SUB,4,0),IF(F240&lt;&gt;"",VLOOKUP(F240,DIV,3,0),IF(G240&lt;&gt;"",VLOOKUP(G240,SUBDIV,2,0),""))))</f>
        <v/>
      </c>
      <c r="I240" s="322"/>
      <c r="J240" s="322"/>
      <c r="K240" s="322"/>
      <c r="L240" s="346"/>
      <c r="M240" s="346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ht="12.75" hidden="1" customHeight="1">
      <c r="A241" s="38"/>
      <c r="B241" s="260"/>
      <c r="C241" s="620"/>
      <c r="D241" s="624"/>
      <c r="E241" s="268"/>
      <c r="F241" s="268"/>
      <c r="G241" s="268"/>
      <c r="H241" s="267" t="str">
        <f>IF(D241&lt;&gt;"",VLOOKUP(D241,CTA,5,0),IF(E241&lt;&gt;"",VLOOKUP(E241,SUB,4,0),IF(F241&lt;&gt;"",VLOOKUP(F241,DIV,3,0),IF(G241&lt;&gt;"",VLOOKUP(G241,SUBDIV,2,0),""))))</f>
        <v/>
      </c>
      <c r="I241" s="322"/>
      <c r="J241" s="322"/>
      <c r="K241" s="322"/>
      <c r="L241" s="346"/>
      <c r="M241" s="346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ht="12.75" hidden="1" customHeight="1">
      <c r="A242" s="38"/>
      <c r="B242" s="260"/>
      <c r="C242" s="620"/>
      <c r="D242" s="624"/>
      <c r="E242" s="268"/>
      <c r="F242" s="268"/>
      <c r="G242" s="268"/>
      <c r="H242" s="267" t="str">
        <f>IF(D242&lt;&gt;"",VLOOKUP(D242,CTA,5,0),IF(E242&lt;&gt;"",VLOOKUP(E242,SUB,4,0),IF(F242&lt;&gt;"",VLOOKUP(F242,DIV,3,0),IF(G242&lt;&gt;"",VLOOKUP(G242,SUBDIV,2,0),""))))</f>
        <v/>
      </c>
      <c r="I242" s="322"/>
      <c r="J242" s="322"/>
      <c r="K242" s="322"/>
      <c r="L242" s="346"/>
      <c r="M242" s="346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ht="12.75" hidden="1" customHeight="1">
      <c r="A243" s="38"/>
      <c r="B243" s="260"/>
      <c r="C243" s="620"/>
      <c r="D243" s="624"/>
      <c r="E243" s="268"/>
      <c r="F243" s="268"/>
      <c r="G243" s="268"/>
      <c r="H243" s="267" t="str">
        <f>IF(D243&lt;&gt;"",VLOOKUP(D243,CTA,5,0),IF(E243&lt;&gt;"",VLOOKUP(E243,SUB,4,0),IF(F243&lt;&gt;"",VLOOKUP(F243,DIV,3,0),IF(G243&lt;&gt;"",VLOOKUP(G243,SUBDIV,2,0),""))))</f>
        <v/>
      </c>
      <c r="I243" s="322"/>
      <c r="J243" s="322"/>
      <c r="K243" s="322"/>
      <c r="L243" s="346"/>
      <c r="M243" s="346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ht="12.75" hidden="1" customHeight="1">
      <c r="A244" s="38"/>
      <c r="B244" s="260"/>
      <c r="C244" s="620"/>
      <c r="D244" s="624"/>
      <c r="E244" s="268"/>
      <c r="F244" s="268"/>
      <c r="G244" s="268"/>
      <c r="H244" s="267" t="str">
        <f>IF(D244&lt;&gt;"",VLOOKUP(D244,CTA,5,0),IF(E244&lt;&gt;"",VLOOKUP(E244,SUB,4,0),IF(F244&lt;&gt;"",VLOOKUP(F244,DIV,3,0),IF(G244&lt;&gt;"",VLOOKUP(G244,SUBDIV,2,0),""))))</f>
        <v/>
      </c>
      <c r="I244" s="322"/>
      <c r="J244" s="322"/>
      <c r="K244" s="322"/>
      <c r="L244" s="346"/>
      <c r="M244" s="346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ht="12.75" hidden="1" customHeight="1">
      <c r="A245" s="38"/>
      <c r="B245" s="260"/>
      <c r="C245" s="620"/>
      <c r="D245" s="624"/>
      <c r="E245" s="268"/>
      <c r="F245" s="268"/>
      <c r="G245" s="268"/>
      <c r="H245" s="267" t="str">
        <f>IF(D245&lt;&gt;"",VLOOKUP(D245,CTA,5,0),IF(E245&lt;&gt;"",VLOOKUP(E245,SUB,4,0),IF(F245&lt;&gt;"",VLOOKUP(F245,DIV,3,0),IF(G245&lt;&gt;"",VLOOKUP(G245,SUBDIV,2,0),""))))</f>
        <v/>
      </c>
      <c r="I245" s="322"/>
      <c r="J245" s="322"/>
      <c r="K245" s="322"/>
      <c r="L245" s="346"/>
      <c r="M245" s="346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ht="12.75" hidden="1" customHeight="1">
      <c r="A246" s="38"/>
      <c r="B246" s="260"/>
      <c r="C246" s="620"/>
      <c r="D246" s="624"/>
      <c r="E246" s="268"/>
      <c r="F246" s="268"/>
      <c r="G246" s="268"/>
      <c r="H246" s="267" t="str">
        <f>IF(D246&lt;&gt;"",VLOOKUP(D246,CTA,5,0),IF(E246&lt;&gt;"",VLOOKUP(E246,SUB,4,0),IF(F246&lt;&gt;"",VLOOKUP(F246,DIV,3,0),IF(G246&lt;&gt;"",VLOOKUP(G246,SUBDIV,2,0),""))))</f>
        <v/>
      </c>
      <c r="I246" s="322"/>
      <c r="J246" s="322"/>
      <c r="K246" s="322"/>
      <c r="L246" s="346"/>
      <c r="M246" s="346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ht="12.75" hidden="1" customHeight="1">
      <c r="A247" s="38"/>
      <c r="B247" s="260"/>
      <c r="C247" s="620"/>
      <c r="D247" s="624"/>
      <c r="E247" s="268"/>
      <c r="F247" s="268"/>
      <c r="G247" s="268"/>
      <c r="H247" s="267" t="str">
        <f>IF(D247&lt;&gt;"",VLOOKUP(D247,CTA,5,0),IF(E247&lt;&gt;"",VLOOKUP(E247,SUB,4,0),IF(F247&lt;&gt;"",VLOOKUP(F247,DIV,3,0),IF(G247&lt;&gt;"",VLOOKUP(G247,SUBDIV,2,0),""))))</f>
        <v/>
      </c>
      <c r="I247" s="322"/>
      <c r="J247" s="322"/>
      <c r="K247" s="322"/>
      <c r="L247" s="346"/>
      <c r="M247" s="346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ht="12.75" hidden="1" customHeight="1">
      <c r="A248" s="38"/>
      <c r="B248" s="260"/>
      <c r="C248" s="620"/>
      <c r="D248" s="624"/>
      <c r="E248" s="268"/>
      <c r="F248" s="268"/>
      <c r="G248" s="268"/>
      <c r="H248" s="267" t="str">
        <f>IF(D248&lt;&gt;"",VLOOKUP(D248,CTA,5,0),IF(E248&lt;&gt;"",VLOOKUP(E248,SUB,4,0),IF(F248&lt;&gt;"",VLOOKUP(F248,DIV,3,0),IF(G248&lt;&gt;"",VLOOKUP(G248,SUBDIV,2,0),""))))</f>
        <v/>
      </c>
      <c r="I248" s="322"/>
      <c r="J248" s="322"/>
      <c r="K248" s="322"/>
      <c r="L248" s="346"/>
      <c r="M248" s="346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ht="12.75" hidden="1" customHeight="1">
      <c r="A249" s="38"/>
      <c r="B249" s="260"/>
      <c r="C249" s="620"/>
      <c r="D249" s="624"/>
      <c r="E249" s="268"/>
      <c r="F249" s="268"/>
      <c r="G249" s="268"/>
      <c r="H249" s="267" t="str">
        <f>IF(D249&lt;&gt;"",VLOOKUP(D249,CTA,5,0),IF(E249&lt;&gt;"",VLOOKUP(E249,SUB,4,0),IF(F249&lt;&gt;"",VLOOKUP(F249,DIV,3,0),IF(G249&lt;&gt;"",VLOOKUP(G249,SUBDIV,2,0),""))))</f>
        <v/>
      </c>
      <c r="I249" s="322"/>
      <c r="J249" s="322"/>
      <c r="K249" s="322"/>
      <c r="L249" s="346"/>
      <c r="M249" s="346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ht="12.75" hidden="1" customHeight="1">
      <c r="A250" s="38"/>
      <c r="B250" s="260"/>
      <c r="C250" s="620"/>
      <c r="D250" s="624"/>
      <c r="E250" s="268"/>
      <c r="F250" s="268"/>
      <c r="G250" s="268"/>
      <c r="H250" s="267" t="str">
        <f>IF(D250&lt;&gt;"",VLOOKUP(D250,CTA,5,0),IF(E250&lt;&gt;"",VLOOKUP(E250,SUB,4,0),IF(F250&lt;&gt;"",VLOOKUP(F250,DIV,3,0),IF(G250&lt;&gt;"",VLOOKUP(G250,SUBDIV,2,0),""))))</f>
        <v/>
      </c>
      <c r="I250" s="322"/>
      <c r="J250" s="322"/>
      <c r="K250" s="322"/>
      <c r="L250" s="346"/>
      <c r="M250" s="347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ht="12.75" hidden="1" customHeight="1">
      <c r="A251" s="38"/>
      <c r="B251" s="260"/>
      <c r="C251" s="620"/>
      <c r="D251" s="624"/>
      <c r="E251" s="268"/>
      <c r="F251" s="268"/>
      <c r="G251" s="268"/>
      <c r="H251" s="267" t="str">
        <f>IF(D251&lt;&gt;"",VLOOKUP(D251,CTA,5,0),IF(E251&lt;&gt;"",VLOOKUP(E251,SUB,4,0),IF(F251&lt;&gt;"",VLOOKUP(F251,DIV,3,0),IF(G251&lt;&gt;"",VLOOKUP(G251,SUBDIV,2,0),""))))</f>
        <v/>
      </c>
      <c r="I251" s="322"/>
      <c r="J251" s="322"/>
      <c r="K251" s="322"/>
      <c r="L251" s="346"/>
      <c r="M251" s="346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ht="12.75" hidden="1" customHeight="1">
      <c r="A252" s="38"/>
      <c r="B252" s="260"/>
      <c r="C252" s="620"/>
      <c r="D252" s="624"/>
      <c r="E252" s="268"/>
      <c r="F252" s="268"/>
      <c r="G252" s="268"/>
      <c r="H252" s="267" t="str">
        <f>IF(D252&lt;&gt;"",VLOOKUP(D252,CTA,5,0),IF(E252&lt;&gt;"",VLOOKUP(E252,SUB,4,0),IF(F252&lt;&gt;"",VLOOKUP(F252,DIV,3,0),IF(G252&lt;&gt;"",VLOOKUP(G252,SUBDIV,2,0),""))))</f>
        <v/>
      </c>
      <c r="I252" s="322"/>
      <c r="J252" s="322"/>
      <c r="K252" s="322"/>
      <c r="L252" s="346"/>
      <c r="M252" s="346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ht="12.75" hidden="1" customHeight="1">
      <c r="A253" s="38"/>
      <c r="B253" s="260"/>
      <c r="C253" s="620"/>
      <c r="D253" s="624"/>
      <c r="E253" s="268"/>
      <c r="F253" s="268"/>
      <c r="G253" s="268"/>
      <c r="H253" s="267" t="str">
        <f>IF(D253&lt;&gt;"",VLOOKUP(D253,CTA,5,0),IF(E253&lt;&gt;"",VLOOKUP(E253,SUB,4,0),IF(F253&lt;&gt;"",VLOOKUP(F253,DIV,3,0),IF(G253&lt;&gt;"",VLOOKUP(G253,SUBDIV,2,0),""))))</f>
        <v/>
      </c>
      <c r="I253" s="322"/>
      <c r="J253" s="322"/>
      <c r="K253" s="322"/>
      <c r="L253" s="346"/>
      <c r="M253" s="346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ht="12.75" hidden="1" customHeight="1">
      <c r="A254" s="38"/>
      <c r="B254" s="260"/>
      <c r="C254" s="620"/>
      <c r="D254" s="624"/>
      <c r="E254" s="268"/>
      <c r="F254" s="268"/>
      <c r="G254" s="268"/>
      <c r="H254" s="267" t="str">
        <f>IF(D254&lt;&gt;"",VLOOKUP(D254,CTA,5,0),IF(E254&lt;&gt;"",VLOOKUP(E254,SUB,4,0),IF(F254&lt;&gt;"",VLOOKUP(F254,DIV,3,0),IF(G254&lt;&gt;"",VLOOKUP(G254,SUBDIV,2,0),""))))</f>
        <v/>
      </c>
      <c r="I254" s="322"/>
      <c r="J254" s="322"/>
      <c r="K254" s="322"/>
      <c r="L254" s="346"/>
      <c r="M254" s="346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ht="12.75" hidden="1" customHeight="1">
      <c r="A255" s="38"/>
      <c r="B255" s="260"/>
      <c r="C255" s="620"/>
      <c r="D255" s="624"/>
      <c r="E255" s="268"/>
      <c r="F255" s="268"/>
      <c r="G255" s="268"/>
      <c r="H255" s="267" t="str">
        <f>IF(D255&lt;&gt;"",VLOOKUP(D255,CTA,5,0),IF(E255&lt;&gt;"",VLOOKUP(E255,SUB,4,0),IF(F255&lt;&gt;"",VLOOKUP(F255,DIV,3,0),IF(G255&lt;&gt;"",VLOOKUP(G255,SUBDIV,2,0),""))))</f>
        <v/>
      </c>
      <c r="I255" s="322"/>
      <c r="J255" s="322"/>
      <c r="K255" s="322"/>
      <c r="L255" s="346"/>
      <c r="M255" s="346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ht="12.75" hidden="1" customHeight="1">
      <c r="A256" s="38"/>
      <c r="B256" s="260"/>
      <c r="C256" s="620"/>
      <c r="D256" s="624"/>
      <c r="E256" s="268"/>
      <c r="F256" s="268"/>
      <c r="G256" s="268"/>
      <c r="H256" s="267" t="str">
        <f>IF(D256&lt;&gt;"",VLOOKUP(D256,CTA,5,0),IF(E256&lt;&gt;"",VLOOKUP(E256,SUB,4,0),IF(F256&lt;&gt;"",VLOOKUP(F256,DIV,3,0),IF(G256&lt;&gt;"",VLOOKUP(G256,SUBDIV,2,0),""))))</f>
        <v/>
      </c>
      <c r="I256" s="322"/>
      <c r="J256" s="322"/>
      <c r="K256" s="322"/>
      <c r="L256" s="346"/>
      <c r="M256" s="346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ht="12.75" hidden="1" customHeight="1">
      <c r="A257" s="38"/>
      <c r="B257" s="260"/>
      <c r="C257" s="620"/>
      <c r="D257" s="624"/>
      <c r="E257" s="268"/>
      <c r="F257" s="268"/>
      <c r="G257" s="268"/>
      <c r="H257" s="267" t="str">
        <f>IF(D257&lt;&gt;"",VLOOKUP(D257,CTA,5,0),IF(E257&lt;&gt;"",VLOOKUP(E257,SUB,4,0),IF(F257&lt;&gt;"",VLOOKUP(F257,DIV,3,0),IF(G257&lt;&gt;"",VLOOKUP(G257,SUBDIV,2,0),""))))</f>
        <v/>
      </c>
      <c r="I257" s="322"/>
      <c r="J257" s="322"/>
      <c r="K257" s="322"/>
      <c r="L257" s="346"/>
      <c r="M257" s="346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ht="12.75" hidden="1" customHeight="1">
      <c r="A258" s="38"/>
      <c r="B258" s="260"/>
      <c r="C258" s="620"/>
      <c r="D258" s="624"/>
      <c r="E258" s="268"/>
      <c r="F258" s="268"/>
      <c r="G258" s="268"/>
      <c r="H258" s="267" t="str">
        <f>IF(D258&lt;&gt;"",VLOOKUP(D258,CTA,5,0),IF(E258&lt;&gt;"",VLOOKUP(E258,SUB,4,0),IF(F258&lt;&gt;"",VLOOKUP(F258,DIV,3,0),IF(G258&lt;&gt;"",VLOOKUP(G258,SUBDIV,2,0),""))))</f>
        <v/>
      </c>
      <c r="I258" s="322"/>
      <c r="J258" s="322"/>
      <c r="K258" s="322"/>
      <c r="L258" s="346"/>
      <c r="M258" s="346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ht="12.75" hidden="1" customHeight="1">
      <c r="A259" s="38"/>
      <c r="B259" s="260"/>
      <c r="C259" s="620"/>
      <c r="D259" s="624"/>
      <c r="E259" s="268"/>
      <c r="F259" s="268"/>
      <c r="G259" s="268"/>
      <c r="H259" s="267" t="str">
        <f>IF(D259&lt;&gt;"",VLOOKUP(D259,CTA,5,0),IF(E259&lt;&gt;"",VLOOKUP(E259,SUB,4,0),IF(F259&lt;&gt;"",VLOOKUP(F259,DIV,3,0),IF(G259&lt;&gt;"",VLOOKUP(G259,SUBDIV,2,0),""))))</f>
        <v/>
      </c>
      <c r="I259" s="322"/>
      <c r="J259" s="322"/>
      <c r="K259" s="322"/>
      <c r="L259" s="346"/>
      <c r="M259" s="346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ht="12.75" hidden="1" customHeight="1">
      <c r="A260" s="38"/>
      <c r="B260" s="260"/>
      <c r="C260" s="620"/>
      <c r="D260" s="624"/>
      <c r="E260" s="268"/>
      <c r="F260" s="268"/>
      <c r="G260" s="268"/>
      <c r="H260" s="267" t="str">
        <f>IF(D260&lt;&gt;"",VLOOKUP(D260,CTA,5,0),IF(E260&lt;&gt;"",VLOOKUP(E260,SUB,4,0),IF(F260&lt;&gt;"",VLOOKUP(F260,DIV,3,0),IF(G260&lt;&gt;"",VLOOKUP(G260,SUBDIV,2,0),""))))</f>
        <v/>
      </c>
      <c r="I260" s="322"/>
      <c r="J260" s="322"/>
      <c r="K260" s="322"/>
      <c r="L260" s="346"/>
      <c r="M260" s="346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ht="12.75" hidden="1" customHeight="1">
      <c r="A261" s="38"/>
      <c r="B261" s="260"/>
      <c r="C261" s="620"/>
      <c r="D261" s="624"/>
      <c r="E261" s="268"/>
      <c r="F261" s="268"/>
      <c r="G261" s="268"/>
      <c r="H261" s="267" t="str">
        <f>IF(D261&lt;&gt;"",VLOOKUP(D261,CTA,5,0),IF(E261&lt;&gt;"",VLOOKUP(E261,SUB,4,0),IF(F261&lt;&gt;"",VLOOKUP(F261,DIV,3,0),IF(G261&lt;&gt;"",VLOOKUP(G261,SUBDIV,2,0),""))))</f>
        <v/>
      </c>
      <c r="I261" s="322"/>
      <c r="J261" s="322"/>
      <c r="K261" s="322"/>
      <c r="L261" s="346"/>
      <c r="M261" s="346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ht="12.75" hidden="1" customHeight="1">
      <c r="A262" s="38"/>
      <c r="B262" s="260"/>
      <c r="C262" s="620"/>
      <c r="D262" s="624"/>
      <c r="E262" s="268"/>
      <c r="F262" s="268"/>
      <c r="G262" s="268"/>
      <c r="H262" s="267" t="str">
        <f>IF(D262&lt;&gt;"",VLOOKUP(D262,CTA,5,0),IF(E262&lt;&gt;"",VLOOKUP(E262,SUB,4,0),IF(F262&lt;&gt;"",VLOOKUP(F262,DIV,3,0),IF(G262&lt;&gt;"",VLOOKUP(G262,SUBDIV,2,0),""))))</f>
        <v/>
      </c>
      <c r="I262" s="322"/>
      <c r="J262" s="322"/>
      <c r="K262" s="322"/>
      <c r="L262" s="346"/>
      <c r="M262" s="346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ht="12.75" hidden="1" customHeight="1">
      <c r="A263" s="38"/>
      <c r="B263" s="260"/>
      <c r="C263" s="620"/>
      <c r="D263" s="624"/>
      <c r="E263" s="268"/>
      <c r="F263" s="268"/>
      <c r="G263" s="268"/>
      <c r="H263" s="267" t="str">
        <f>IF(D263&lt;&gt;"",VLOOKUP(D263,CTA,5,0),IF(E263&lt;&gt;"",VLOOKUP(E263,SUB,4,0),IF(F263&lt;&gt;"",VLOOKUP(F263,DIV,3,0),IF(G263&lt;&gt;"",VLOOKUP(G263,SUBDIV,2,0),""))))</f>
        <v/>
      </c>
      <c r="I263" s="322"/>
      <c r="J263" s="322"/>
      <c r="K263" s="322"/>
      <c r="L263" s="346"/>
      <c r="M263" s="346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ht="12.75" hidden="1" customHeight="1">
      <c r="A264" s="38"/>
      <c r="B264" s="260"/>
      <c r="C264" s="620"/>
      <c r="D264" s="624"/>
      <c r="E264" s="268"/>
      <c r="F264" s="268"/>
      <c r="G264" s="268"/>
      <c r="H264" s="267" t="str">
        <f>IF(D264&lt;&gt;"",VLOOKUP(D264,CTA,5,0),IF(E264&lt;&gt;"",VLOOKUP(E264,SUB,4,0),IF(F264&lt;&gt;"",VLOOKUP(F264,DIV,3,0),IF(G264&lt;&gt;"",VLOOKUP(G264,SUBDIV,2,0),""))))</f>
        <v/>
      </c>
      <c r="I264" s="322"/>
      <c r="J264" s="322"/>
      <c r="K264" s="322"/>
      <c r="L264" s="346"/>
      <c r="M264" s="346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ht="12.75" hidden="1" customHeight="1">
      <c r="A265" s="38"/>
      <c r="B265" s="260"/>
      <c r="C265" s="620"/>
      <c r="D265" s="624"/>
      <c r="E265" s="268"/>
      <c r="F265" s="268"/>
      <c r="G265" s="268"/>
      <c r="H265" s="267" t="str">
        <f>IF(D265&lt;&gt;"",VLOOKUP(D265,CTA,5,0),IF(E265&lt;&gt;"",VLOOKUP(E265,SUB,4,0),IF(F265&lt;&gt;"",VLOOKUP(F265,DIV,3,0),IF(G265&lt;&gt;"",VLOOKUP(G265,SUBDIV,2,0),""))))</f>
        <v/>
      </c>
      <c r="I265" s="322"/>
      <c r="J265" s="322"/>
      <c r="K265" s="322"/>
      <c r="L265" s="346"/>
      <c r="M265" s="346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ht="12.75" hidden="1" customHeight="1">
      <c r="A266" s="38"/>
      <c r="B266" s="260"/>
      <c r="C266" s="620"/>
      <c r="D266" s="624"/>
      <c r="E266" s="268"/>
      <c r="F266" s="268"/>
      <c r="G266" s="268"/>
      <c r="H266" s="267" t="str">
        <f>IF(D266&lt;&gt;"",VLOOKUP(D266,CTA,5,0),IF(E266&lt;&gt;"",VLOOKUP(E266,SUB,4,0),IF(F266&lt;&gt;"",VLOOKUP(F266,DIV,3,0),IF(G266&lt;&gt;"",VLOOKUP(G266,SUBDIV,2,0),""))))</f>
        <v/>
      </c>
      <c r="I266" s="322"/>
      <c r="J266" s="322"/>
      <c r="K266" s="322"/>
      <c r="L266" s="346"/>
      <c r="M266" s="346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ht="12.75" hidden="1" customHeight="1">
      <c r="A267" s="38"/>
      <c r="B267" s="260"/>
      <c r="C267" s="620"/>
      <c r="D267" s="624"/>
      <c r="E267" s="268"/>
      <c r="F267" s="268"/>
      <c r="G267" s="268"/>
      <c r="H267" s="267" t="str">
        <f>IF(D267&lt;&gt;"",VLOOKUP(D267,CTA,5,0),IF(E267&lt;&gt;"",VLOOKUP(E267,SUB,4,0),IF(F267&lt;&gt;"",VLOOKUP(F267,DIV,3,0),IF(G267&lt;&gt;"",VLOOKUP(G267,SUBDIV,2,0),""))))</f>
        <v/>
      </c>
      <c r="I267" s="322"/>
      <c r="J267" s="322"/>
      <c r="K267" s="322"/>
      <c r="L267" s="346"/>
      <c r="M267" s="346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ht="12.75" hidden="1" customHeight="1">
      <c r="A268" s="38"/>
      <c r="B268" s="260"/>
      <c r="C268" s="620"/>
      <c r="D268" s="624"/>
      <c r="E268" s="268"/>
      <c r="F268" s="268"/>
      <c r="G268" s="268"/>
      <c r="H268" s="267" t="str">
        <f>IF(D268&lt;&gt;"",VLOOKUP(D268,CTA,5,0),IF(E268&lt;&gt;"",VLOOKUP(E268,SUB,4,0),IF(F268&lt;&gt;"",VLOOKUP(F268,DIV,3,0),IF(G268&lt;&gt;"",VLOOKUP(G268,SUBDIV,2,0),""))))</f>
        <v/>
      </c>
      <c r="I268" s="322"/>
      <c r="J268" s="322"/>
      <c r="K268" s="322"/>
      <c r="L268" s="346"/>
      <c r="M268" s="346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ht="12.75" hidden="1" customHeight="1">
      <c r="A269" s="38"/>
      <c r="B269" s="260"/>
      <c r="C269" s="620"/>
      <c r="D269" s="624"/>
      <c r="E269" s="268"/>
      <c r="F269" s="268"/>
      <c r="G269" s="268"/>
      <c r="H269" s="267" t="str">
        <f>IF(D269&lt;&gt;"",VLOOKUP(D269,CTA,5,0),IF(E269&lt;&gt;"",VLOOKUP(E269,SUB,4,0),IF(F269&lt;&gt;"",VLOOKUP(F269,DIV,3,0),IF(G269&lt;&gt;"",VLOOKUP(G269,SUBDIV,2,0),""))))</f>
        <v/>
      </c>
      <c r="I269" s="322"/>
      <c r="J269" s="322"/>
      <c r="K269" s="322"/>
      <c r="L269" s="346"/>
      <c r="M269" s="346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ht="12.75" hidden="1" customHeight="1">
      <c r="A270" s="38"/>
      <c r="B270" s="260"/>
      <c r="C270" s="620"/>
      <c r="D270" s="624"/>
      <c r="E270" s="268"/>
      <c r="F270" s="268"/>
      <c r="G270" s="268"/>
      <c r="H270" s="267" t="str">
        <f>IF(D270&lt;&gt;"",VLOOKUP(D270,CTA,5,0),IF(E270&lt;&gt;"",VLOOKUP(E270,SUB,4,0),IF(F270&lt;&gt;"",VLOOKUP(F270,DIV,3,0),IF(G270&lt;&gt;"",VLOOKUP(G270,SUBDIV,2,0),""))))</f>
        <v/>
      </c>
      <c r="I270" s="322"/>
      <c r="J270" s="322"/>
      <c r="K270" s="322"/>
      <c r="L270" s="346"/>
      <c r="M270" s="346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ht="12.75" hidden="1" customHeight="1">
      <c r="A271" s="38"/>
      <c r="B271" s="260"/>
      <c r="C271" s="620"/>
      <c r="D271" s="624"/>
      <c r="E271" s="268"/>
      <c r="F271" s="268"/>
      <c r="G271" s="268"/>
      <c r="H271" s="267" t="str">
        <f>IF(D271&lt;&gt;"",VLOOKUP(D271,CTA,5,0),IF(E271&lt;&gt;"",VLOOKUP(E271,SUB,4,0),IF(F271&lt;&gt;"",VLOOKUP(F271,DIV,3,0),IF(G271&lt;&gt;"",VLOOKUP(G271,SUBDIV,2,0),""))))</f>
        <v/>
      </c>
      <c r="I271" s="322"/>
      <c r="J271" s="322"/>
      <c r="K271" s="322"/>
      <c r="L271" s="346"/>
      <c r="M271" s="346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ht="12.75" hidden="1" customHeight="1">
      <c r="A272" s="38"/>
      <c r="B272" s="260"/>
      <c r="C272" s="620"/>
      <c r="D272" s="624"/>
      <c r="E272" s="268"/>
      <c r="F272" s="268"/>
      <c r="G272" s="268"/>
      <c r="H272" s="267" t="str">
        <f>IF(D272&lt;&gt;"",VLOOKUP(D272,CTA,5,0),IF(E272&lt;&gt;"",VLOOKUP(E272,SUB,4,0),IF(F272&lt;&gt;"",VLOOKUP(F272,DIV,3,0),IF(G272&lt;&gt;"",VLOOKUP(G272,SUBDIV,2,0),""))))</f>
        <v/>
      </c>
      <c r="I272" s="322"/>
      <c r="J272" s="322"/>
      <c r="K272" s="322"/>
      <c r="L272" s="346"/>
      <c r="M272" s="346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ht="12.75" hidden="1" customHeight="1">
      <c r="A273" s="38"/>
      <c r="B273" s="260"/>
      <c r="C273" s="620"/>
      <c r="D273" s="624"/>
      <c r="E273" s="268"/>
      <c r="F273" s="268"/>
      <c r="G273" s="268"/>
      <c r="H273" s="267" t="str">
        <f>IF(D273&lt;&gt;"",VLOOKUP(D273,CTA,5,0),IF(E273&lt;&gt;"",VLOOKUP(E273,SUB,4,0),IF(F273&lt;&gt;"",VLOOKUP(F273,DIV,3,0),IF(G273&lt;&gt;"",VLOOKUP(G273,SUBDIV,2,0),""))))</f>
        <v/>
      </c>
      <c r="I273" s="322"/>
      <c r="J273" s="322"/>
      <c r="K273" s="322"/>
      <c r="L273" s="346"/>
      <c r="M273" s="346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ht="12.75" hidden="1" customHeight="1">
      <c r="A274" s="38"/>
      <c r="B274" s="260"/>
      <c r="C274" s="620"/>
      <c r="D274" s="624"/>
      <c r="E274" s="268"/>
      <c r="F274" s="268"/>
      <c r="G274" s="268"/>
      <c r="H274" s="267" t="str">
        <f>IF(D274&lt;&gt;"",VLOOKUP(D274,CTA,5,0),IF(E274&lt;&gt;"",VLOOKUP(E274,SUB,4,0),IF(F274&lt;&gt;"",VLOOKUP(F274,DIV,3,0),IF(G274&lt;&gt;"",VLOOKUP(G274,SUBDIV,2,0),""))))</f>
        <v/>
      </c>
      <c r="I274" s="322"/>
      <c r="J274" s="322"/>
      <c r="K274" s="322"/>
      <c r="L274" s="346"/>
      <c r="M274" s="346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ht="12.75" hidden="1" customHeight="1">
      <c r="A275" s="38"/>
      <c r="B275" s="260"/>
      <c r="C275" s="620"/>
      <c r="D275" s="624"/>
      <c r="E275" s="268"/>
      <c r="F275" s="268"/>
      <c r="G275" s="268"/>
      <c r="H275" s="267" t="str">
        <f>IF(D275&lt;&gt;"",VLOOKUP(D275,CTA,5,0),IF(E275&lt;&gt;"",VLOOKUP(E275,SUB,4,0),IF(F275&lt;&gt;"",VLOOKUP(F275,DIV,3,0),IF(G275&lt;&gt;"",VLOOKUP(G275,SUBDIV,2,0),""))))</f>
        <v/>
      </c>
      <c r="I275" s="322"/>
      <c r="J275" s="322"/>
      <c r="K275" s="322"/>
      <c r="L275" s="346"/>
      <c r="M275" s="346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ht="12.75" hidden="1" customHeight="1">
      <c r="A276" s="38"/>
      <c r="B276" s="260"/>
      <c r="C276" s="620"/>
      <c r="D276" s="624"/>
      <c r="E276" s="268"/>
      <c r="F276" s="268"/>
      <c r="G276" s="268"/>
      <c r="H276" s="267" t="str">
        <f>IF(D276&lt;&gt;"",VLOOKUP(D276,CTA,5,0),IF(E276&lt;&gt;"",VLOOKUP(E276,SUB,4,0),IF(F276&lt;&gt;"",VLOOKUP(F276,DIV,3,0),IF(G276&lt;&gt;"",VLOOKUP(G276,SUBDIV,2,0),""))))</f>
        <v/>
      </c>
      <c r="I276" s="322"/>
      <c r="J276" s="322"/>
      <c r="K276" s="322"/>
      <c r="L276" s="346"/>
      <c r="M276" s="346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ht="12.75" hidden="1" customHeight="1">
      <c r="A277" s="38"/>
      <c r="B277" s="260"/>
      <c r="C277" s="620"/>
      <c r="D277" s="624"/>
      <c r="E277" s="268"/>
      <c r="F277" s="268"/>
      <c r="G277" s="268"/>
      <c r="H277" s="267" t="str">
        <f>IF(D277&lt;&gt;"",VLOOKUP(D277,CTA,5,0),IF(E277&lt;&gt;"",VLOOKUP(E277,SUB,4,0),IF(F277&lt;&gt;"",VLOOKUP(F277,DIV,3,0),IF(G277&lt;&gt;"",VLOOKUP(G277,SUBDIV,2,0),""))))</f>
        <v/>
      </c>
      <c r="I277" s="322"/>
      <c r="J277" s="322"/>
      <c r="K277" s="322"/>
      <c r="L277" s="346"/>
      <c r="M277" s="346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ht="12.75" hidden="1" customHeight="1">
      <c r="A278" s="38"/>
      <c r="B278" s="260"/>
      <c r="C278" s="620"/>
      <c r="D278" s="624"/>
      <c r="E278" s="268"/>
      <c r="F278" s="268"/>
      <c r="G278" s="268"/>
      <c r="H278" s="267" t="str">
        <f>IF(D278&lt;&gt;"",VLOOKUP(D278,CTA,5,0),IF(E278&lt;&gt;"",VLOOKUP(E278,SUB,4,0),IF(F278&lt;&gt;"",VLOOKUP(F278,DIV,3,0),IF(G278&lt;&gt;"",VLOOKUP(G278,SUBDIV,2,0),""))))</f>
        <v/>
      </c>
      <c r="I278" s="322"/>
      <c r="J278" s="322"/>
      <c r="K278" s="322"/>
      <c r="L278" s="346"/>
      <c r="M278" s="346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ht="12.75" hidden="1" customHeight="1">
      <c r="A279" s="38"/>
      <c r="B279" s="260"/>
      <c r="C279" s="620"/>
      <c r="D279" s="624"/>
      <c r="E279" s="268"/>
      <c r="F279" s="268"/>
      <c r="G279" s="268"/>
      <c r="H279" s="267" t="str">
        <f>IF(D279&lt;&gt;"",VLOOKUP(D279,CTA,5,0),IF(E279&lt;&gt;"",VLOOKUP(E279,SUB,4,0),IF(F279&lt;&gt;"",VLOOKUP(F279,DIV,3,0),IF(G279&lt;&gt;"",VLOOKUP(G279,SUBDIV,2,0),""))))</f>
        <v/>
      </c>
      <c r="I279" s="322"/>
      <c r="J279" s="322"/>
      <c r="K279" s="322"/>
      <c r="L279" s="346"/>
      <c r="M279" s="346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ht="12.75" hidden="1" customHeight="1">
      <c r="A280" s="38"/>
      <c r="B280" s="260"/>
      <c r="C280" s="620"/>
      <c r="D280" s="624"/>
      <c r="E280" s="268"/>
      <c r="F280" s="268"/>
      <c r="G280" s="268"/>
      <c r="H280" s="267" t="str">
        <f>IF(D280&lt;&gt;"",VLOOKUP(D280,CTA,5,0),IF(E280&lt;&gt;"",VLOOKUP(E280,SUB,4,0),IF(F280&lt;&gt;"",VLOOKUP(F280,DIV,3,0),IF(G280&lt;&gt;"",VLOOKUP(G280,SUBDIV,2,0),""))))</f>
        <v/>
      </c>
      <c r="I280" s="322"/>
      <c r="J280" s="322"/>
      <c r="K280" s="322"/>
      <c r="L280" s="346"/>
      <c r="M280" s="346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ht="12.75" hidden="1" customHeight="1">
      <c r="A281" s="38"/>
      <c r="B281" s="260"/>
      <c r="C281" s="620"/>
      <c r="D281" s="624"/>
      <c r="E281" s="268"/>
      <c r="F281" s="268"/>
      <c r="G281" s="268"/>
      <c r="H281" s="267" t="str">
        <f>IF(D281&lt;&gt;"",VLOOKUP(D281,CTA,5,0),IF(E281&lt;&gt;"",VLOOKUP(E281,SUB,4,0),IF(F281&lt;&gt;"",VLOOKUP(F281,DIV,3,0),IF(G281&lt;&gt;"",VLOOKUP(G281,SUBDIV,2,0),""))))</f>
        <v/>
      </c>
      <c r="I281" s="322"/>
      <c r="J281" s="322"/>
      <c r="K281" s="322"/>
      <c r="L281" s="346"/>
      <c r="M281" s="346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ht="12.75" hidden="1" customHeight="1">
      <c r="A282" s="38"/>
      <c r="B282" s="260"/>
      <c r="C282" s="620"/>
      <c r="D282" s="624"/>
      <c r="E282" s="268"/>
      <c r="F282" s="268"/>
      <c r="G282" s="268"/>
      <c r="H282" s="267" t="str">
        <f>IF(D282&lt;&gt;"",VLOOKUP(D282,CTA,5,0),IF(E282&lt;&gt;"",VLOOKUP(E282,SUB,4,0),IF(F282&lt;&gt;"",VLOOKUP(F282,DIV,3,0),IF(G282&lt;&gt;"",VLOOKUP(G282,SUBDIV,2,0),""))))</f>
        <v/>
      </c>
      <c r="I282" s="322"/>
      <c r="J282" s="322"/>
      <c r="K282" s="322"/>
      <c r="L282" s="346"/>
      <c r="M282" s="346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ht="12.75" hidden="1" customHeight="1">
      <c r="A283" s="38"/>
      <c r="B283" s="260"/>
      <c r="C283" s="620"/>
      <c r="D283" s="624"/>
      <c r="E283" s="268"/>
      <c r="F283" s="268"/>
      <c r="G283" s="268"/>
      <c r="H283" s="267" t="str">
        <f>IF(D283&lt;&gt;"",VLOOKUP(D283,CTA,5,0),IF(E283&lt;&gt;"",VLOOKUP(E283,SUB,4,0),IF(F283&lt;&gt;"",VLOOKUP(F283,DIV,3,0),IF(G283&lt;&gt;"",VLOOKUP(G283,SUBDIV,2,0),""))))</f>
        <v/>
      </c>
      <c r="I283" s="322"/>
      <c r="J283" s="322"/>
      <c r="K283" s="322"/>
      <c r="L283" s="346"/>
      <c r="M283" s="346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ht="12.75" hidden="1" customHeight="1">
      <c r="A284" s="38"/>
      <c r="B284" s="260"/>
      <c r="C284" s="620"/>
      <c r="D284" s="624"/>
      <c r="E284" s="268"/>
      <c r="F284" s="268"/>
      <c r="G284" s="268"/>
      <c r="H284" s="267" t="str">
        <f>IF(D284&lt;&gt;"",VLOOKUP(D284,CTA,5,0),IF(E284&lt;&gt;"",VLOOKUP(E284,SUB,4,0),IF(F284&lt;&gt;"",VLOOKUP(F284,DIV,3,0),IF(G284&lt;&gt;"",VLOOKUP(G284,SUBDIV,2,0),""))))</f>
        <v/>
      </c>
      <c r="I284" s="322"/>
      <c r="J284" s="322"/>
      <c r="K284" s="322"/>
      <c r="L284" s="346"/>
      <c r="M284" s="346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ht="12.75" hidden="1" customHeight="1">
      <c r="A285" s="38"/>
      <c r="B285" s="260"/>
      <c r="C285" s="620"/>
      <c r="D285" s="624"/>
      <c r="E285" s="268"/>
      <c r="F285" s="268"/>
      <c r="G285" s="268"/>
      <c r="H285" s="267" t="str">
        <f>IF(D285&lt;&gt;"",VLOOKUP(D285,CTA,5,0),IF(E285&lt;&gt;"",VLOOKUP(E285,SUB,4,0),IF(F285&lt;&gt;"",VLOOKUP(F285,DIV,3,0),IF(G285&lt;&gt;"",VLOOKUP(G285,SUBDIV,2,0),""))))</f>
        <v/>
      </c>
      <c r="I285" s="322"/>
      <c r="J285" s="322"/>
      <c r="K285" s="322"/>
      <c r="L285" s="346"/>
      <c r="M285" s="346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ht="12.75" hidden="1" customHeight="1">
      <c r="A286" s="38"/>
      <c r="B286" s="260"/>
      <c r="C286" s="620"/>
      <c r="D286" s="624"/>
      <c r="E286" s="268"/>
      <c r="F286" s="268"/>
      <c r="G286" s="268"/>
      <c r="H286" s="267" t="str">
        <f>IF(D286&lt;&gt;"",VLOOKUP(D286,CTA,5,0),IF(E286&lt;&gt;"",VLOOKUP(E286,SUB,4,0),IF(F286&lt;&gt;"",VLOOKUP(F286,DIV,3,0),IF(G286&lt;&gt;"",VLOOKUP(G286,SUBDIV,2,0),""))))</f>
        <v/>
      </c>
      <c r="I286" s="322"/>
      <c r="J286" s="322"/>
      <c r="K286" s="322"/>
      <c r="L286" s="346"/>
      <c r="M286" s="346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ht="12.75" hidden="1" customHeight="1">
      <c r="A287" s="38"/>
      <c r="B287" s="260"/>
      <c r="C287" s="620"/>
      <c r="D287" s="624"/>
      <c r="E287" s="268"/>
      <c r="F287" s="268"/>
      <c r="G287" s="268"/>
      <c r="H287" s="267" t="str">
        <f>IF(D287&lt;&gt;"",VLOOKUP(D287,CTA,5,0),IF(E287&lt;&gt;"",VLOOKUP(E287,SUB,4,0),IF(F287&lt;&gt;"",VLOOKUP(F287,DIV,3,0),IF(G287&lt;&gt;"",VLOOKUP(G287,SUBDIV,2,0),""))))</f>
        <v/>
      </c>
      <c r="I287" s="322"/>
      <c r="J287" s="322"/>
      <c r="K287" s="322"/>
      <c r="L287" s="346"/>
      <c r="M287" s="346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ht="12.75" hidden="1" customHeight="1">
      <c r="A288" s="38"/>
      <c r="B288" s="260"/>
      <c r="C288" s="620"/>
      <c r="D288" s="624"/>
      <c r="E288" s="268"/>
      <c r="F288" s="268"/>
      <c r="G288" s="268"/>
      <c r="H288" s="267" t="str">
        <f>IF(D288&lt;&gt;"",VLOOKUP(D288,CTA,5,0),IF(E288&lt;&gt;"",VLOOKUP(E288,SUB,4,0),IF(F288&lt;&gt;"",VLOOKUP(F288,DIV,3,0),IF(G288&lt;&gt;"",VLOOKUP(G288,SUBDIV,2,0),""))))</f>
        <v/>
      </c>
      <c r="I288" s="322"/>
      <c r="J288" s="322"/>
      <c r="K288" s="322"/>
      <c r="L288" s="346"/>
      <c r="M288" s="346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ht="12.75" hidden="1" customHeight="1">
      <c r="A289" s="38"/>
      <c r="B289" s="260"/>
      <c r="C289" s="620"/>
      <c r="D289" s="624"/>
      <c r="E289" s="268"/>
      <c r="F289" s="268"/>
      <c r="G289" s="268"/>
      <c r="H289" s="267" t="str">
        <f>IF(D289&lt;&gt;"",VLOOKUP(D289,CTA,5,0),IF(E289&lt;&gt;"",VLOOKUP(E289,SUB,4,0),IF(F289&lt;&gt;"",VLOOKUP(F289,DIV,3,0),IF(G289&lt;&gt;"",VLOOKUP(G289,SUBDIV,2,0),""))))</f>
        <v/>
      </c>
      <c r="I289" s="322"/>
      <c r="J289" s="322"/>
      <c r="K289" s="322"/>
      <c r="L289" s="346"/>
      <c r="M289" s="346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ht="12.75" hidden="1" customHeight="1">
      <c r="A290" s="38"/>
      <c r="B290" s="260"/>
      <c r="C290" s="620"/>
      <c r="D290" s="624"/>
      <c r="E290" s="268"/>
      <c r="F290" s="268"/>
      <c r="G290" s="268"/>
      <c r="H290" s="267" t="str">
        <f>IF(D290&lt;&gt;"",VLOOKUP(D290,CTA,5,0),IF(E290&lt;&gt;"",VLOOKUP(E290,SUB,4,0),IF(F290&lt;&gt;"",VLOOKUP(F290,DIV,3,0),IF(G290&lt;&gt;"",VLOOKUP(G290,SUBDIV,2,0),""))))</f>
        <v/>
      </c>
      <c r="I290" s="322"/>
      <c r="J290" s="322"/>
      <c r="K290" s="322"/>
      <c r="L290" s="346"/>
      <c r="M290" s="346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ht="12.75" hidden="1" customHeight="1">
      <c r="A291" s="38"/>
      <c r="B291" s="260"/>
      <c r="C291" s="620"/>
      <c r="D291" s="624"/>
      <c r="E291" s="268"/>
      <c r="F291" s="268"/>
      <c r="G291" s="268"/>
      <c r="H291" s="267" t="str">
        <f>IF(D291&lt;&gt;"",VLOOKUP(D291,CTA,5,0),IF(E291&lt;&gt;"",VLOOKUP(E291,SUB,4,0),IF(F291&lt;&gt;"",VLOOKUP(F291,DIV,3,0),IF(G291&lt;&gt;"",VLOOKUP(G291,SUBDIV,2,0),""))))</f>
        <v/>
      </c>
      <c r="I291" s="322"/>
      <c r="J291" s="322"/>
      <c r="K291" s="322"/>
      <c r="L291" s="346"/>
      <c r="M291" s="346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ht="12.75" hidden="1" customHeight="1">
      <c r="A292" s="38"/>
      <c r="B292" s="260"/>
      <c r="C292" s="620"/>
      <c r="D292" s="624"/>
      <c r="E292" s="268"/>
      <c r="F292" s="268"/>
      <c r="G292" s="268"/>
      <c r="H292" s="267" t="str">
        <f>IF(D292&lt;&gt;"",VLOOKUP(D292,CTA,5,0),IF(E292&lt;&gt;"",VLOOKUP(E292,SUB,4,0),IF(F292&lt;&gt;"",VLOOKUP(F292,DIV,3,0),IF(G292&lt;&gt;"",VLOOKUP(G292,SUBDIV,2,0),""))))</f>
        <v/>
      </c>
      <c r="I292" s="322"/>
      <c r="J292" s="322"/>
      <c r="K292" s="322"/>
      <c r="L292" s="346"/>
      <c r="M292" s="346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ht="12.75" hidden="1" customHeight="1">
      <c r="A293" s="38"/>
      <c r="B293" s="260"/>
      <c r="C293" s="620"/>
      <c r="D293" s="624"/>
      <c r="E293" s="268"/>
      <c r="F293" s="268"/>
      <c r="G293" s="268"/>
      <c r="H293" s="267" t="str">
        <f>IF(D293&lt;&gt;"",VLOOKUP(D293,CTA,5,0),IF(E293&lt;&gt;"",VLOOKUP(E293,SUB,4,0),IF(F293&lt;&gt;"",VLOOKUP(F293,DIV,3,0),IF(G293&lt;&gt;"",VLOOKUP(G293,SUBDIV,2,0),""))))</f>
        <v/>
      </c>
      <c r="I293" s="322"/>
      <c r="J293" s="322"/>
      <c r="K293" s="322"/>
      <c r="L293" s="346"/>
      <c r="M293" s="346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ht="12.75" hidden="1" customHeight="1">
      <c r="A294" s="38"/>
      <c r="B294" s="260"/>
      <c r="C294" s="620"/>
      <c r="D294" s="624"/>
      <c r="E294" s="268"/>
      <c r="F294" s="268"/>
      <c r="G294" s="268"/>
      <c r="H294" s="267" t="str">
        <f>IF(D294&lt;&gt;"",VLOOKUP(D294,CTA,5,0),IF(E294&lt;&gt;"",VLOOKUP(E294,SUB,4,0),IF(F294&lt;&gt;"",VLOOKUP(F294,DIV,3,0),IF(G294&lt;&gt;"",VLOOKUP(G294,SUBDIV,2,0),""))))</f>
        <v/>
      </c>
      <c r="I294" s="322"/>
      <c r="J294" s="322"/>
      <c r="K294" s="322"/>
      <c r="L294" s="346"/>
      <c r="M294" s="346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ht="12.75" hidden="1" customHeight="1">
      <c r="A295" s="38"/>
      <c r="B295" s="260"/>
      <c r="C295" s="620"/>
      <c r="D295" s="624"/>
      <c r="E295" s="268"/>
      <c r="F295" s="268"/>
      <c r="G295" s="268"/>
      <c r="H295" s="267" t="str">
        <f>IF(D295&lt;&gt;"",VLOOKUP(D295,CTA,5,0),IF(E295&lt;&gt;"",VLOOKUP(E295,SUB,4,0),IF(F295&lt;&gt;"",VLOOKUP(F295,DIV,3,0),IF(G295&lt;&gt;"",VLOOKUP(G295,SUBDIV,2,0),""))))</f>
        <v/>
      </c>
      <c r="I295" s="322"/>
      <c r="J295" s="322"/>
      <c r="K295" s="322"/>
      <c r="L295" s="346"/>
      <c r="M295" s="346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ht="12.75" hidden="1" customHeight="1">
      <c r="A296" s="38"/>
      <c r="B296" s="260"/>
      <c r="C296" s="620"/>
      <c r="D296" s="624"/>
      <c r="E296" s="268"/>
      <c r="F296" s="268"/>
      <c r="G296" s="268"/>
      <c r="H296" s="267" t="str">
        <f>IF(D296&lt;&gt;"",VLOOKUP(D296,CTA,5,0),IF(E296&lt;&gt;"",VLOOKUP(E296,SUB,4,0),IF(F296&lt;&gt;"",VLOOKUP(F296,DIV,3,0),IF(G296&lt;&gt;"",VLOOKUP(G296,SUBDIV,2,0),""))))</f>
        <v/>
      </c>
      <c r="I296" s="322"/>
      <c r="J296" s="322"/>
      <c r="K296" s="322"/>
      <c r="L296" s="346"/>
      <c r="M296" s="346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ht="12.75" hidden="1" customHeight="1">
      <c r="A297" s="38"/>
      <c r="B297" s="260"/>
      <c r="C297" s="620"/>
      <c r="D297" s="624"/>
      <c r="E297" s="268"/>
      <c r="F297" s="268"/>
      <c r="G297" s="268"/>
      <c r="H297" s="267" t="str">
        <f>IF(D297&lt;&gt;"",VLOOKUP(D297,CTA,5,0),IF(E297&lt;&gt;"",VLOOKUP(E297,SUB,4,0),IF(F297&lt;&gt;"",VLOOKUP(F297,DIV,3,0),IF(G297&lt;&gt;"",VLOOKUP(G297,SUBDIV,2,0),""))))</f>
        <v/>
      </c>
      <c r="I297" s="322"/>
      <c r="J297" s="322"/>
      <c r="K297" s="322"/>
      <c r="L297" s="346"/>
      <c r="M297" s="346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ht="12.75" hidden="1" customHeight="1">
      <c r="A298" s="38"/>
      <c r="B298" s="260"/>
      <c r="C298" s="620"/>
      <c r="D298" s="624"/>
      <c r="E298" s="268"/>
      <c r="F298" s="268"/>
      <c r="G298" s="268"/>
      <c r="H298" s="267" t="str">
        <f>IF(D298&lt;&gt;"",VLOOKUP(D298,CTA,5,0),IF(E298&lt;&gt;"",VLOOKUP(E298,SUB,4,0),IF(F298&lt;&gt;"",VLOOKUP(F298,DIV,3,0),IF(G298&lt;&gt;"",VLOOKUP(G298,SUBDIV,2,0),""))))</f>
        <v/>
      </c>
      <c r="I298" s="322"/>
      <c r="J298" s="322"/>
      <c r="K298" s="322"/>
      <c r="L298" s="346"/>
      <c r="M298" s="346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ht="12.75" hidden="1" customHeight="1">
      <c r="A299" s="38"/>
      <c r="B299" s="260"/>
      <c r="C299" s="620"/>
      <c r="D299" s="624"/>
      <c r="E299" s="268"/>
      <c r="F299" s="268"/>
      <c r="G299" s="268"/>
      <c r="H299" s="267" t="str">
        <f>IF(D299&lt;&gt;"",VLOOKUP(D299,CTA,5,0),IF(E299&lt;&gt;"",VLOOKUP(E299,SUB,4,0),IF(F299&lt;&gt;"",VLOOKUP(F299,DIV,3,0),IF(G299&lt;&gt;"",VLOOKUP(G299,SUBDIV,2,0),""))))</f>
        <v/>
      </c>
      <c r="I299" s="322"/>
      <c r="J299" s="322"/>
      <c r="K299" s="322"/>
      <c r="L299" s="346"/>
      <c r="M299" s="346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ht="12.75" hidden="1" customHeight="1">
      <c r="A300" s="38"/>
      <c r="B300" s="260"/>
      <c r="C300" s="620"/>
      <c r="D300" s="624"/>
      <c r="E300" s="268"/>
      <c r="F300" s="268"/>
      <c r="G300" s="268"/>
      <c r="H300" s="267" t="str">
        <f>IF(D300&lt;&gt;"",VLOOKUP(D300,CTA,5,0),IF(E300&lt;&gt;"",VLOOKUP(E300,SUB,4,0),IF(F300&lt;&gt;"",VLOOKUP(F300,DIV,3,0),IF(G300&lt;&gt;"",VLOOKUP(G300,SUBDIV,2,0),""))))</f>
        <v/>
      </c>
      <c r="I300" s="322"/>
      <c r="J300" s="322"/>
      <c r="K300" s="322"/>
      <c r="L300" s="346"/>
      <c r="M300" s="346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ht="12.75" hidden="1" customHeight="1">
      <c r="A301" s="38"/>
      <c r="B301" s="260"/>
      <c r="C301" s="620"/>
      <c r="D301" s="624"/>
      <c r="E301" s="268"/>
      <c r="F301" s="268"/>
      <c r="G301" s="268"/>
      <c r="H301" s="267" t="str">
        <f>IF(D301&lt;&gt;"",VLOOKUP(D301,CTA,5,0),IF(E301&lt;&gt;"",VLOOKUP(E301,SUB,4,0),IF(F301&lt;&gt;"",VLOOKUP(F301,DIV,3,0),IF(G301&lt;&gt;"",VLOOKUP(G301,SUBDIV,2,0),""))))</f>
        <v/>
      </c>
      <c r="I301" s="322"/>
      <c r="J301" s="322"/>
      <c r="K301" s="322"/>
      <c r="L301" s="346"/>
      <c r="M301" s="346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ht="12.75" hidden="1" customHeight="1">
      <c r="A302" s="38"/>
      <c r="B302" s="260"/>
      <c r="C302" s="620"/>
      <c r="D302" s="624"/>
      <c r="E302" s="268"/>
      <c r="F302" s="268"/>
      <c r="G302" s="268"/>
      <c r="H302" s="267" t="str">
        <f>IF(D302&lt;&gt;"",VLOOKUP(D302,CTA,5,0),IF(E302&lt;&gt;"",VLOOKUP(E302,SUB,4,0),IF(F302&lt;&gt;"",VLOOKUP(F302,DIV,3,0),IF(G302&lt;&gt;"",VLOOKUP(G302,SUBDIV,2,0),""))))</f>
        <v/>
      </c>
      <c r="I302" s="322"/>
      <c r="J302" s="322"/>
      <c r="K302" s="322"/>
      <c r="L302" s="346"/>
      <c r="M302" s="346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ht="12.75" hidden="1" customHeight="1">
      <c r="A303" s="38"/>
      <c r="B303" s="260"/>
      <c r="C303" s="620"/>
      <c r="D303" s="624"/>
      <c r="E303" s="268"/>
      <c r="F303" s="268"/>
      <c r="G303" s="268"/>
      <c r="H303" s="267" t="str">
        <f>IF(D303&lt;&gt;"",VLOOKUP(D303,CTA,5,0),IF(E303&lt;&gt;"",VLOOKUP(E303,SUB,4,0),IF(F303&lt;&gt;"",VLOOKUP(F303,DIV,3,0),IF(G303&lt;&gt;"",VLOOKUP(G303,SUBDIV,2,0),""))))</f>
        <v/>
      </c>
      <c r="I303" s="322"/>
      <c r="J303" s="322"/>
      <c r="K303" s="322"/>
      <c r="L303" s="346"/>
      <c r="M303" s="346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ht="12.75" hidden="1" customHeight="1">
      <c r="A304" s="38"/>
      <c r="B304" s="260"/>
      <c r="C304" s="620"/>
      <c r="D304" s="624"/>
      <c r="E304" s="268"/>
      <c r="F304" s="268"/>
      <c r="G304" s="268"/>
      <c r="H304" s="267" t="str">
        <f>IF(D304&lt;&gt;"",VLOOKUP(D304,CTA,5,0),IF(E304&lt;&gt;"",VLOOKUP(E304,SUB,4,0),IF(F304&lt;&gt;"",VLOOKUP(F304,DIV,3,0),IF(G304&lt;&gt;"",VLOOKUP(G304,SUBDIV,2,0),""))))</f>
        <v/>
      </c>
      <c r="I304" s="322"/>
      <c r="J304" s="322"/>
      <c r="K304" s="322"/>
      <c r="L304" s="346"/>
      <c r="M304" s="346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ht="12.75" hidden="1" customHeight="1">
      <c r="A305" s="38"/>
      <c r="B305" s="260"/>
      <c r="C305" s="620"/>
      <c r="D305" s="624"/>
      <c r="E305" s="268"/>
      <c r="F305" s="268"/>
      <c r="G305" s="268"/>
      <c r="H305" s="267" t="str">
        <f>IF(D305&lt;&gt;"",VLOOKUP(D305,CTA,5,0),IF(E305&lt;&gt;"",VLOOKUP(E305,SUB,4,0),IF(F305&lt;&gt;"",VLOOKUP(F305,DIV,3,0),IF(G305&lt;&gt;"",VLOOKUP(G305,SUBDIV,2,0),""))))</f>
        <v/>
      </c>
      <c r="I305" s="322"/>
      <c r="J305" s="322"/>
      <c r="K305" s="322"/>
      <c r="L305" s="346"/>
      <c r="M305" s="346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ht="12.75" hidden="1" customHeight="1">
      <c r="A306" s="38"/>
      <c r="B306" s="260"/>
      <c r="C306" s="620"/>
      <c r="D306" s="624"/>
      <c r="E306" s="268"/>
      <c r="F306" s="268"/>
      <c r="G306" s="268"/>
      <c r="H306" s="267" t="str">
        <f>IF(D306&lt;&gt;"",VLOOKUP(D306,CTA,5,0),IF(E306&lt;&gt;"",VLOOKUP(E306,SUB,4,0),IF(F306&lt;&gt;"",VLOOKUP(F306,DIV,3,0),IF(G306&lt;&gt;"",VLOOKUP(G306,SUBDIV,2,0),""))))</f>
        <v/>
      </c>
      <c r="I306" s="322"/>
      <c r="J306" s="322"/>
      <c r="K306" s="322"/>
      <c r="L306" s="346"/>
      <c r="M306" s="346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ht="12.75" hidden="1" customHeight="1">
      <c r="A307" s="38"/>
      <c r="B307" s="260"/>
      <c r="C307" s="620"/>
      <c r="D307" s="624"/>
      <c r="E307" s="268"/>
      <c r="F307" s="268"/>
      <c r="G307" s="268"/>
      <c r="H307" s="267" t="str">
        <f>IF(D307&lt;&gt;"",VLOOKUP(D307,CTA,5,0),IF(E307&lt;&gt;"",VLOOKUP(E307,SUB,4,0),IF(F307&lt;&gt;"",VLOOKUP(F307,DIV,3,0),IF(G307&lt;&gt;"",VLOOKUP(G307,SUBDIV,2,0),""))))</f>
        <v/>
      </c>
      <c r="I307" s="322"/>
      <c r="J307" s="322"/>
      <c r="K307" s="322"/>
      <c r="L307" s="346"/>
      <c r="M307" s="346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ht="12.75" hidden="1" customHeight="1">
      <c r="A308" s="38"/>
      <c r="B308" s="260"/>
      <c r="C308" s="620"/>
      <c r="D308" s="624"/>
      <c r="E308" s="268"/>
      <c r="F308" s="268"/>
      <c r="G308" s="268"/>
      <c r="H308" s="267" t="str">
        <f>IF(D308&lt;&gt;"",VLOOKUP(D308,CTA,5,0),IF(E308&lt;&gt;"",VLOOKUP(E308,SUB,4,0),IF(F308&lt;&gt;"",VLOOKUP(F308,DIV,3,0),IF(G308&lt;&gt;"",VLOOKUP(G308,SUBDIV,2,0),""))))</f>
        <v/>
      </c>
      <c r="I308" s="322"/>
      <c r="J308" s="322"/>
      <c r="K308" s="322"/>
      <c r="L308" s="346"/>
      <c r="M308" s="346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ht="12.75" hidden="1" customHeight="1">
      <c r="A309" s="38"/>
      <c r="B309" s="260"/>
      <c r="C309" s="620"/>
      <c r="D309" s="624"/>
      <c r="E309" s="268"/>
      <c r="F309" s="268"/>
      <c r="G309" s="268"/>
      <c r="H309" s="267" t="str">
        <f>IF(D309&lt;&gt;"",VLOOKUP(D309,CTA,5,0),IF(E309&lt;&gt;"",VLOOKUP(E309,SUB,4,0),IF(F309&lt;&gt;"",VLOOKUP(F309,DIV,3,0),IF(G309&lt;&gt;"",VLOOKUP(G309,SUBDIV,2,0),""))))</f>
        <v/>
      </c>
      <c r="I309" s="322"/>
      <c r="J309" s="322"/>
      <c r="K309" s="322"/>
      <c r="L309" s="346"/>
      <c r="M309" s="346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ht="12.75" hidden="1" customHeight="1">
      <c r="A310" s="38"/>
      <c r="B310" s="260"/>
      <c r="C310" s="620"/>
      <c r="D310" s="624"/>
      <c r="E310" s="268"/>
      <c r="F310" s="268"/>
      <c r="G310" s="268"/>
      <c r="H310" s="267" t="str">
        <f>IF(D310&lt;&gt;"",VLOOKUP(D310,CTA,5,0),IF(E310&lt;&gt;"",VLOOKUP(E310,SUB,4,0),IF(F310&lt;&gt;"",VLOOKUP(F310,DIV,3,0),IF(G310&lt;&gt;"",VLOOKUP(G310,SUBDIV,2,0),""))))</f>
        <v/>
      </c>
      <c r="I310" s="322"/>
      <c r="J310" s="322"/>
      <c r="K310" s="322"/>
      <c r="L310" s="346"/>
      <c r="M310" s="346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ht="12.75" hidden="1" customHeight="1">
      <c r="A311" s="38"/>
      <c r="B311" s="260"/>
      <c r="C311" s="620"/>
      <c r="D311" s="624"/>
      <c r="E311" s="268"/>
      <c r="F311" s="268"/>
      <c r="G311" s="268"/>
      <c r="H311" s="267" t="str">
        <f>IF(D311&lt;&gt;"",VLOOKUP(D311,CTA,5,0),IF(E311&lt;&gt;"",VLOOKUP(E311,SUB,4,0),IF(F311&lt;&gt;"",VLOOKUP(F311,DIV,3,0),IF(G311&lt;&gt;"",VLOOKUP(G311,SUBDIV,2,0),""))))</f>
        <v/>
      </c>
      <c r="I311" s="322"/>
      <c r="J311" s="322"/>
      <c r="K311" s="322"/>
      <c r="L311" s="346"/>
      <c r="M311" s="346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ht="12.75" hidden="1" customHeight="1">
      <c r="A312" s="38"/>
      <c r="B312" s="260"/>
      <c r="C312" s="620"/>
      <c r="D312" s="624"/>
      <c r="E312" s="268"/>
      <c r="F312" s="268"/>
      <c r="G312" s="268"/>
      <c r="H312" s="267" t="str">
        <f>IF(D312&lt;&gt;"",VLOOKUP(D312,CTA,5,0),IF(E312&lt;&gt;"",VLOOKUP(E312,SUB,4,0),IF(F312&lt;&gt;"",VLOOKUP(F312,DIV,3,0),IF(G312&lt;&gt;"",VLOOKUP(G312,SUBDIV,2,0),""))))</f>
        <v/>
      </c>
      <c r="I312" s="322"/>
      <c r="J312" s="322"/>
      <c r="K312" s="322"/>
      <c r="L312" s="346"/>
      <c r="M312" s="346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ht="12.75" hidden="1" customHeight="1">
      <c r="A313" s="38"/>
      <c r="B313" s="260"/>
      <c r="C313" s="620"/>
      <c r="D313" s="624"/>
      <c r="E313" s="268"/>
      <c r="F313" s="268"/>
      <c r="G313" s="268"/>
      <c r="H313" s="267" t="str">
        <f>IF(D313&lt;&gt;"",VLOOKUP(D313,CTA,5,0),IF(E313&lt;&gt;"",VLOOKUP(E313,SUB,4,0),IF(F313&lt;&gt;"",VLOOKUP(F313,DIV,3,0),IF(G313&lt;&gt;"",VLOOKUP(G313,SUBDIV,2,0),""))))</f>
        <v/>
      </c>
      <c r="I313" s="322"/>
      <c r="J313" s="322"/>
      <c r="K313" s="322"/>
      <c r="L313" s="346"/>
      <c r="M313" s="346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ht="12.75" hidden="1" customHeight="1">
      <c r="A314" s="38"/>
      <c r="B314" s="260"/>
      <c r="C314" s="620"/>
      <c r="D314" s="624"/>
      <c r="E314" s="268"/>
      <c r="F314" s="268"/>
      <c r="G314" s="268"/>
      <c r="H314" s="267" t="str">
        <f>IF(D314&lt;&gt;"",VLOOKUP(D314,CTA,5,0),IF(E314&lt;&gt;"",VLOOKUP(E314,SUB,4,0),IF(F314&lt;&gt;"",VLOOKUP(F314,DIV,3,0),IF(G314&lt;&gt;"",VLOOKUP(G314,SUBDIV,2,0),""))))</f>
        <v/>
      </c>
      <c r="I314" s="322"/>
      <c r="J314" s="322"/>
      <c r="K314" s="322"/>
      <c r="L314" s="346"/>
      <c r="M314" s="346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ht="12.75" hidden="1" customHeight="1">
      <c r="A315" s="38"/>
      <c r="B315" s="260"/>
      <c r="C315" s="620"/>
      <c r="D315" s="624"/>
      <c r="E315" s="268"/>
      <c r="F315" s="268"/>
      <c r="G315" s="268"/>
      <c r="H315" s="267" t="str">
        <f>IF(D315&lt;&gt;"",VLOOKUP(D315,CTA,5,0),IF(E315&lt;&gt;"",VLOOKUP(E315,SUB,4,0),IF(F315&lt;&gt;"",VLOOKUP(F315,DIV,3,0),IF(G315&lt;&gt;"",VLOOKUP(G315,SUBDIV,2,0),""))))</f>
        <v/>
      </c>
      <c r="I315" s="322"/>
      <c r="J315" s="322"/>
      <c r="K315" s="322"/>
      <c r="L315" s="346"/>
      <c r="M315" s="346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ht="12.75" hidden="1" customHeight="1">
      <c r="A316" s="38"/>
      <c r="B316" s="260"/>
      <c r="C316" s="620"/>
      <c r="D316" s="624"/>
      <c r="E316" s="268"/>
      <c r="F316" s="268"/>
      <c r="G316" s="268"/>
      <c r="H316" s="267" t="str">
        <f>IF(D316&lt;&gt;"",VLOOKUP(D316,CTA,5,0),IF(E316&lt;&gt;"",VLOOKUP(E316,SUB,4,0),IF(F316&lt;&gt;"",VLOOKUP(F316,DIV,3,0),IF(G316&lt;&gt;"",VLOOKUP(G316,SUBDIV,2,0),""))))</f>
        <v/>
      </c>
      <c r="I316" s="322"/>
      <c r="J316" s="322"/>
      <c r="K316" s="322"/>
      <c r="L316" s="346"/>
      <c r="M316" s="346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ht="12.75" hidden="1" customHeight="1">
      <c r="A317" s="38"/>
      <c r="B317" s="260"/>
      <c r="C317" s="620"/>
      <c r="D317" s="624"/>
      <c r="E317" s="268"/>
      <c r="F317" s="268"/>
      <c r="G317" s="268"/>
      <c r="H317" s="267" t="str">
        <f>IF(D317&lt;&gt;"",VLOOKUP(D317,CTA,5,0),IF(E317&lt;&gt;"",VLOOKUP(E317,SUB,4,0),IF(F317&lt;&gt;"",VLOOKUP(F317,DIV,3,0),IF(G317&lt;&gt;"",VLOOKUP(G317,SUBDIV,2,0),""))))</f>
        <v/>
      </c>
      <c r="I317" s="322"/>
      <c r="J317" s="322"/>
      <c r="K317" s="322"/>
      <c r="L317" s="346"/>
      <c r="M317" s="346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ht="12.75" hidden="1" customHeight="1">
      <c r="A318" s="38"/>
      <c r="B318" s="260"/>
      <c r="C318" s="620"/>
      <c r="D318" s="624"/>
      <c r="E318" s="268"/>
      <c r="F318" s="268"/>
      <c r="G318" s="268"/>
      <c r="H318" s="267" t="str">
        <f>IF(D318&lt;&gt;"",VLOOKUP(D318,CTA,5,0),IF(E318&lt;&gt;"",VLOOKUP(E318,SUB,4,0),IF(F318&lt;&gt;"",VLOOKUP(F318,DIV,3,0),IF(G318&lt;&gt;"",VLOOKUP(G318,SUBDIV,2,0),""))))</f>
        <v/>
      </c>
      <c r="I318" s="322"/>
      <c r="J318" s="322"/>
      <c r="K318" s="322"/>
      <c r="L318" s="346"/>
      <c r="M318" s="346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ht="12.75" hidden="1" customHeight="1">
      <c r="A319" s="38"/>
      <c r="B319" s="260"/>
      <c r="C319" s="620"/>
      <c r="D319" s="624"/>
      <c r="E319" s="268"/>
      <c r="F319" s="268"/>
      <c r="G319" s="268"/>
      <c r="H319" s="267" t="str">
        <f>IF(D319&lt;&gt;"",VLOOKUP(D319,CTA,5,0),IF(E319&lt;&gt;"",VLOOKUP(E319,SUB,4,0),IF(F319&lt;&gt;"",VLOOKUP(F319,DIV,3,0),IF(G319&lt;&gt;"",VLOOKUP(G319,SUBDIV,2,0),""))))</f>
        <v/>
      </c>
      <c r="I319" s="322"/>
      <c r="J319" s="322"/>
      <c r="K319" s="322"/>
      <c r="L319" s="346"/>
      <c r="M319" s="346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ht="12.75" hidden="1" customHeight="1">
      <c r="A320" s="38"/>
      <c r="B320" s="260"/>
      <c r="C320" s="620"/>
      <c r="D320" s="624"/>
      <c r="E320" s="268"/>
      <c r="F320" s="268"/>
      <c r="G320" s="268"/>
      <c r="H320" s="267" t="str">
        <f>IF(D320&lt;&gt;"",VLOOKUP(D320,CTA,5,0),IF(E320&lt;&gt;"",VLOOKUP(E320,SUB,4,0),IF(F320&lt;&gt;"",VLOOKUP(F320,DIV,3,0),IF(G320&lt;&gt;"",VLOOKUP(G320,SUBDIV,2,0),""))))</f>
        <v/>
      </c>
      <c r="I320" s="322"/>
      <c r="J320" s="322"/>
      <c r="K320" s="322"/>
      <c r="L320" s="346"/>
      <c r="M320" s="346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ht="12.75" hidden="1" customHeight="1">
      <c r="A321" s="38"/>
      <c r="B321" s="260"/>
      <c r="C321" s="620"/>
      <c r="D321" s="624"/>
      <c r="E321" s="268"/>
      <c r="F321" s="268"/>
      <c r="G321" s="268"/>
      <c r="H321" s="267" t="str">
        <f>IF(D321&lt;&gt;"",VLOOKUP(D321,CTA,5,0),IF(E321&lt;&gt;"",VLOOKUP(E321,SUB,4,0),IF(F321&lt;&gt;"",VLOOKUP(F321,DIV,3,0),IF(G321&lt;&gt;"",VLOOKUP(G321,SUBDIV,2,0),""))))</f>
        <v/>
      </c>
      <c r="I321" s="322"/>
      <c r="J321" s="322"/>
      <c r="K321" s="322"/>
      <c r="L321" s="346"/>
      <c r="M321" s="346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ht="12.75" hidden="1" customHeight="1">
      <c r="A322" s="38"/>
      <c r="B322" s="260"/>
      <c r="C322" s="620"/>
      <c r="D322" s="624"/>
      <c r="E322" s="268"/>
      <c r="F322" s="268"/>
      <c r="G322" s="268"/>
      <c r="H322" s="267" t="str">
        <f>IF(D322&lt;&gt;"",VLOOKUP(D322,CTA,5,0),IF(E322&lt;&gt;"",VLOOKUP(E322,SUB,4,0),IF(F322&lt;&gt;"",VLOOKUP(F322,DIV,3,0),IF(G322&lt;&gt;"",VLOOKUP(G322,SUBDIV,2,0),""))))</f>
        <v/>
      </c>
      <c r="I322" s="322"/>
      <c r="J322" s="322"/>
      <c r="K322" s="322"/>
      <c r="L322" s="346"/>
      <c r="M322" s="346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ht="12.75" hidden="1" customHeight="1">
      <c r="A323" s="38"/>
      <c r="B323" s="260"/>
      <c r="C323" s="620"/>
      <c r="D323" s="624"/>
      <c r="E323" s="268"/>
      <c r="F323" s="268"/>
      <c r="G323" s="268"/>
      <c r="H323" s="267" t="str">
        <f>IF(D323&lt;&gt;"",VLOOKUP(D323,CTA,5,0),IF(E323&lt;&gt;"",VLOOKUP(E323,SUB,4,0),IF(F323&lt;&gt;"",VLOOKUP(F323,DIV,3,0),IF(G323&lt;&gt;"",VLOOKUP(G323,SUBDIV,2,0),""))))</f>
        <v/>
      </c>
      <c r="I323" s="322"/>
      <c r="J323" s="322"/>
      <c r="K323" s="322"/>
      <c r="L323" s="346"/>
      <c r="M323" s="346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ht="12.75" hidden="1" customHeight="1">
      <c r="A324" s="38"/>
      <c r="B324" s="260"/>
      <c r="C324" s="620"/>
      <c r="D324" s="624"/>
      <c r="E324" s="268"/>
      <c r="F324" s="268"/>
      <c r="G324" s="268"/>
      <c r="H324" s="267" t="str">
        <f>IF(D324&lt;&gt;"",VLOOKUP(D324,CTA,5,0),IF(E324&lt;&gt;"",VLOOKUP(E324,SUB,4,0),IF(F324&lt;&gt;"",VLOOKUP(F324,DIV,3,0),IF(G324&lt;&gt;"",VLOOKUP(G324,SUBDIV,2,0),""))))</f>
        <v/>
      </c>
      <c r="I324" s="322"/>
      <c r="J324" s="322"/>
      <c r="K324" s="322"/>
      <c r="L324" s="346"/>
      <c r="M324" s="346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ht="12.75" hidden="1" customHeight="1">
      <c r="A325" s="38"/>
      <c r="B325" s="260"/>
      <c r="C325" s="620"/>
      <c r="D325" s="624"/>
      <c r="E325" s="268"/>
      <c r="F325" s="268"/>
      <c r="G325" s="268"/>
      <c r="H325" s="267" t="str">
        <f>IF(D325&lt;&gt;"",VLOOKUP(D325,CTA,5,0),IF(E325&lt;&gt;"",VLOOKUP(E325,SUB,4,0),IF(F325&lt;&gt;"",VLOOKUP(F325,DIV,3,0),IF(G325&lt;&gt;"",VLOOKUP(G325,SUBDIV,2,0),""))))</f>
        <v/>
      </c>
      <c r="I325" s="322"/>
      <c r="J325" s="322"/>
      <c r="K325" s="322"/>
      <c r="L325" s="346"/>
      <c r="M325" s="346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ht="12.75" hidden="1" customHeight="1">
      <c r="A326" s="38"/>
      <c r="B326" s="260"/>
      <c r="C326" s="620"/>
      <c r="D326" s="624"/>
      <c r="E326" s="268"/>
      <c r="F326" s="268"/>
      <c r="G326" s="268"/>
      <c r="H326" s="267" t="str">
        <f>IF(D326&lt;&gt;"",VLOOKUP(D326,CTA,5,0),IF(E326&lt;&gt;"",VLOOKUP(E326,SUB,4,0),IF(F326&lt;&gt;"",VLOOKUP(F326,DIV,3,0),IF(G326&lt;&gt;"",VLOOKUP(G326,SUBDIV,2,0),""))))</f>
        <v/>
      </c>
      <c r="I326" s="322"/>
      <c r="J326" s="322"/>
      <c r="K326" s="322"/>
      <c r="L326" s="346"/>
      <c r="M326" s="346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ht="12.75" hidden="1" customHeight="1">
      <c r="A327" s="38"/>
      <c r="B327" s="260"/>
      <c r="C327" s="620"/>
      <c r="D327" s="624"/>
      <c r="E327" s="268"/>
      <c r="F327" s="268"/>
      <c r="G327" s="268"/>
      <c r="H327" s="267" t="str">
        <f>IF(D327&lt;&gt;"",VLOOKUP(D327,CTA,5,0),IF(E327&lt;&gt;"",VLOOKUP(E327,SUB,4,0),IF(F327&lt;&gt;"",VLOOKUP(F327,DIV,3,0),IF(G327&lt;&gt;"",VLOOKUP(G327,SUBDIV,2,0),""))))</f>
        <v/>
      </c>
      <c r="I327" s="322"/>
      <c r="J327" s="322"/>
      <c r="K327" s="322"/>
      <c r="L327" s="346"/>
      <c r="M327" s="346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ht="12.75" hidden="1" customHeight="1">
      <c r="A328" s="38"/>
      <c r="B328" s="260"/>
      <c r="C328" s="620"/>
      <c r="D328" s="624"/>
      <c r="E328" s="268"/>
      <c r="F328" s="268"/>
      <c r="G328" s="268"/>
      <c r="H328" s="267" t="str">
        <f>IF(D328&lt;&gt;"",VLOOKUP(D328,CTA,5,0),IF(E328&lt;&gt;"",VLOOKUP(E328,SUB,4,0),IF(F328&lt;&gt;"",VLOOKUP(F328,DIV,3,0),IF(G328&lt;&gt;"",VLOOKUP(G328,SUBDIV,2,0),""))))</f>
        <v/>
      </c>
      <c r="I328" s="322"/>
      <c r="J328" s="322"/>
      <c r="K328" s="322"/>
      <c r="L328" s="346"/>
      <c r="M328" s="346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ht="12.75" hidden="1" customHeight="1">
      <c r="A329" s="38"/>
      <c r="B329" s="260"/>
      <c r="C329" s="620"/>
      <c r="D329" s="624"/>
      <c r="E329" s="268"/>
      <c r="F329" s="268"/>
      <c r="G329" s="268"/>
      <c r="H329" s="267" t="str">
        <f>IF(D329&lt;&gt;"",VLOOKUP(D329,CTA,5,0),IF(E329&lt;&gt;"",VLOOKUP(E329,SUB,4,0),IF(F329&lt;&gt;"",VLOOKUP(F329,DIV,3,0),IF(G329&lt;&gt;"",VLOOKUP(G329,SUBDIV,2,0),""))))</f>
        <v/>
      </c>
      <c r="I329" s="322"/>
      <c r="J329" s="322"/>
      <c r="K329" s="322"/>
      <c r="L329" s="346"/>
      <c r="M329" s="346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ht="12.75" hidden="1" customHeight="1">
      <c r="A330" s="38"/>
      <c r="B330" s="260"/>
      <c r="C330" s="620"/>
      <c r="D330" s="624"/>
      <c r="E330" s="268"/>
      <c r="F330" s="268"/>
      <c r="G330" s="268"/>
      <c r="H330" s="267" t="str">
        <f>IF(D330&lt;&gt;"",VLOOKUP(D330,CTA,5,0),IF(E330&lt;&gt;"",VLOOKUP(E330,SUB,4,0),IF(F330&lt;&gt;"",VLOOKUP(F330,DIV,3,0),IF(G330&lt;&gt;"",VLOOKUP(G330,SUBDIV,2,0),""))))</f>
        <v/>
      </c>
      <c r="I330" s="322"/>
      <c r="J330" s="322"/>
      <c r="K330" s="322"/>
      <c r="L330" s="346"/>
      <c r="M330" s="346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ht="12.75" hidden="1" customHeight="1">
      <c r="A331" s="38"/>
      <c r="B331" s="260"/>
      <c r="C331" s="620"/>
      <c r="D331" s="624"/>
      <c r="E331" s="268"/>
      <c r="F331" s="268"/>
      <c r="G331" s="268"/>
      <c r="H331" s="267" t="str">
        <f>IF(D331&lt;&gt;"",VLOOKUP(D331,CTA,5,0),IF(E331&lt;&gt;"",VLOOKUP(E331,SUB,4,0),IF(F331&lt;&gt;"",VLOOKUP(F331,DIV,3,0),IF(G331&lt;&gt;"",VLOOKUP(G331,SUBDIV,2,0),""))))</f>
        <v/>
      </c>
      <c r="I331" s="322"/>
      <c r="J331" s="322"/>
      <c r="K331" s="322"/>
      <c r="L331" s="346"/>
      <c r="M331" s="346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ht="12.75" hidden="1" customHeight="1">
      <c r="A332" s="38"/>
      <c r="B332" s="260"/>
      <c r="C332" s="620"/>
      <c r="D332" s="624"/>
      <c r="E332" s="268"/>
      <c r="F332" s="268"/>
      <c r="G332" s="268"/>
      <c r="H332" s="267" t="str">
        <f>IF(D332&lt;&gt;"",VLOOKUP(D332,CTA,5,0),IF(E332&lt;&gt;"",VLOOKUP(E332,SUB,4,0),IF(F332&lt;&gt;"",VLOOKUP(F332,DIV,3,0),IF(G332&lt;&gt;"",VLOOKUP(G332,SUBDIV,2,0),""))))</f>
        <v/>
      </c>
      <c r="I332" s="322"/>
      <c r="J332" s="322"/>
      <c r="K332" s="322"/>
      <c r="L332" s="346"/>
      <c r="M332" s="346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ht="12.75" hidden="1" customHeight="1">
      <c r="A333" s="38"/>
      <c r="B333" s="260"/>
      <c r="C333" s="620"/>
      <c r="D333" s="624"/>
      <c r="E333" s="268"/>
      <c r="F333" s="268"/>
      <c r="G333" s="268"/>
      <c r="H333" s="267" t="str">
        <f>IF(D333&lt;&gt;"",VLOOKUP(D333,CTA,5,0),IF(E333&lt;&gt;"",VLOOKUP(E333,SUB,4,0),IF(F333&lt;&gt;"",VLOOKUP(F333,DIV,3,0),IF(G333&lt;&gt;"",VLOOKUP(G333,SUBDIV,2,0),""))))</f>
        <v/>
      </c>
      <c r="I333" s="322"/>
      <c r="J333" s="322"/>
      <c r="K333" s="322"/>
      <c r="L333" s="346"/>
      <c r="M333" s="346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ht="12.75" hidden="1" customHeight="1">
      <c r="A334" s="38"/>
      <c r="B334" s="260"/>
      <c r="C334" s="620"/>
      <c r="D334" s="624"/>
      <c r="E334" s="268"/>
      <c r="F334" s="268"/>
      <c r="G334" s="268"/>
      <c r="H334" s="267" t="str">
        <f>IF(D334&lt;&gt;"",VLOOKUP(D334,CTA,5,0),IF(E334&lt;&gt;"",VLOOKUP(E334,SUB,4,0),IF(F334&lt;&gt;"",VLOOKUP(F334,DIV,3,0),IF(G334&lt;&gt;"",VLOOKUP(G334,SUBDIV,2,0),""))))</f>
        <v/>
      </c>
      <c r="I334" s="322"/>
      <c r="J334" s="322"/>
      <c r="K334" s="322"/>
      <c r="L334" s="346"/>
      <c r="M334" s="347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ht="12.75" hidden="1" customHeight="1">
      <c r="A335" s="38"/>
      <c r="B335" s="260"/>
      <c r="C335" s="620"/>
      <c r="D335" s="624"/>
      <c r="E335" s="268"/>
      <c r="F335" s="268"/>
      <c r="G335" s="268"/>
      <c r="H335" s="267" t="str">
        <f>IF(D335&lt;&gt;"",VLOOKUP(D335,CTA,5,0),IF(E335&lt;&gt;"",VLOOKUP(E335,SUB,4,0),IF(F335&lt;&gt;"",VLOOKUP(F335,DIV,3,0),IF(G335&lt;&gt;"",VLOOKUP(G335,SUBDIV,2,0),""))))</f>
        <v/>
      </c>
      <c r="I335" s="322"/>
      <c r="J335" s="322"/>
      <c r="K335" s="322"/>
      <c r="L335" s="346"/>
      <c r="M335" s="346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ht="12.75" hidden="1" customHeight="1">
      <c r="A336" s="38"/>
      <c r="B336" s="260"/>
      <c r="C336" s="620"/>
      <c r="D336" s="624"/>
      <c r="E336" s="268"/>
      <c r="F336" s="268"/>
      <c r="G336" s="268"/>
      <c r="H336" s="267" t="str">
        <f>IF(D336&lt;&gt;"",VLOOKUP(D336,CTA,5,0),IF(E336&lt;&gt;"",VLOOKUP(E336,SUB,4,0),IF(F336&lt;&gt;"",VLOOKUP(F336,DIV,3,0),IF(G336&lt;&gt;"",VLOOKUP(G336,SUBDIV,2,0),""))))</f>
        <v/>
      </c>
      <c r="I336" s="322"/>
      <c r="J336" s="322"/>
      <c r="K336" s="322"/>
      <c r="L336" s="346"/>
      <c r="M336" s="346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ht="12.75" hidden="1" customHeight="1">
      <c r="A337" s="38"/>
      <c r="B337" s="260"/>
      <c r="C337" s="620"/>
      <c r="D337" s="624"/>
      <c r="E337" s="268"/>
      <c r="F337" s="268"/>
      <c r="G337" s="268"/>
      <c r="H337" s="267" t="str">
        <f>IF(D337&lt;&gt;"",VLOOKUP(D337,CTA,5,0),IF(E337&lt;&gt;"",VLOOKUP(E337,SUB,4,0),IF(F337&lt;&gt;"",VLOOKUP(F337,DIV,3,0),IF(G337&lt;&gt;"",VLOOKUP(G337,SUBDIV,2,0),""))))</f>
        <v/>
      </c>
      <c r="I337" s="322"/>
      <c r="J337" s="322"/>
      <c r="K337" s="322"/>
      <c r="L337" s="346"/>
      <c r="M337" s="346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ht="12.75" hidden="1" customHeight="1">
      <c r="A338" s="38"/>
      <c r="B338" s="260"/>
      <c r="C338" s="620"/>
      <c r="D338" s="624"/>
      <c r="E338" s="268"/>
      <c r="F338" s="268"/>
      <c r="G338" s="268"/>
      <c r="H338" s="267" t="str">
        <f>IF(D338&lt;&gt;"",VLOOKUP(D338,CTA,5,0),IF(E338&lt;&gt;"",VLOOKUP(E338,SUB,4,0),IF(F338&lt;&gt;"",VLOOKUP(F338,DIV,3,0),IF(G338&lt;&gt;"",VLOOKUP(G338,SUBDIV,2,0),""))))</f>
        <v/>
      </c>
      <c r="I338" s="322"/>
      <c r="J338" s="322"/>
      <c r="K338" s="322"/>
      <c r="L338" s="346"/>
      <c r="M338" s="346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ht="12.75" hidden="1" customHeight="1">
      <c r="A339" s="38"/>
      <c r="B339" s="260"/>
      <c r="C339" s="620"/>
      <c r="D339" s="624"/>
      <c r="E339" s="268"/>
      <c r="F339" s="268"/>
      <c r="G339" s="268"/>
      <c r="H339" s="267" t="str">
        <f>IF(D339&lt;&gt;"",VLOOKUP(D339,CTA,5,0),IF(E339&lt;&gt;"",VLOOKUP(E339,SUB,4,0),IF(F339&lt;&gt;"",VLOOKUP(F339,DIV,3,0),IF(G339&lt;&gt;"",VLOOKUP(G339,SUBDIV,2,0),""))))</f>
        <v/>
      </c>
      <c r="I339" s="322"/>
      <c r="J339" s="322"/>
      <c r="K339" s="322"/>
      <c r="L339" s="346"/>
      <c r="M339" s="346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ht="12.75" hidden="1" customHeight="1">
      <c r="A340" s="38"/>
      <c r="B340" s="260"/>
      <c r="C340" s="620"/>
      <c r="D340" s="624"/>
      <c r="E340" s="268"/>
      <c r="F340" s="268"/>
      <c r="G340" s="268"/>
      <c r="H340" s="267" t="str">
        <f>IF(D340&lt;&gt;"",VLOOKUP(D340,CTA,5,0),IF(E340&lt;&gt;"",VLOOKUP(E340,SUB,4,0),IF(F340&lt;&gt;"",VLOOKUP(F340,DIV,3,0),IF(G340&lt;&gt;"",VLOOKUP(G340,SUBDIV,2,0),""))))</f>
        <v/>
      </c>
      <c r="I340" s="322"/>
      <c r="J340" s="322"/>
      <c r="K340" s="322"/>
      <c r="L340" s="346"/>
      <c r="M340" s="346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ht="12.75" hidden="1" customHeight="1">
      <c r="A341" s="38"/>
      <c r="B341" s="260"/>
      <c r="C341" s="620"/>
      <c r="D341" s="624"/>
      <c r="E341" s="268"/>
      <c r="F341" s="268"/>
      <c r="G341" s="268"/>
      <c r="H341" s="267" t="str">
        <f>IF(D341&lt;&gt;"",VLOOKUP(D341,CTA,5,0),IF(E341&lt;&gt;"",VLOOKUP(E341,SUB,4,0),IF(F341&lt;&gt;"",VLOOKUP(F341,DIV,3,0),IF(G341&lt;&gt;"",VLOOKUP(G341,SUBDIV,2,0),""))))</f>
        <v/>
      </c>
      <c r="I341" s="322"/>
      <c r="J341" s="322"/>
      <c r="K341" s="322"/>
      <c r="L341" s="346"/>
      <c r="M341" s="346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ht="12.75" hidden="1" customHeight="1">
      <c r="A342" s="38"/>
      <c r="B342" s="260"/>
      <c r="C342" s="620"/>
      <c r="D342" s="624"/>
      <c r="E342" s="268"/>
      <c r="F342" s="268"/>
      <c r="G342" s="268"/>
      <c r="H342" s="267" t="str">
        <f>IF(D342&lt;&gt;"",VLOOKUP(D342,CTA,5,0),IF(E342&lt;&gt;"",VLOOKUP(E342,SUB,4,0),IF(F342&lt;&gt;"",VLOOKUP(F342,DIV,3,0),IF(G342&lt;&gt;"",VLOOKUP(G342,SUBDIV,2,0),""))))</f>
        <v/>
      </c>
      <c r="I342" s="322"/>
      <c r="J342" s="322"/>
      <c r="K342" s="322"/>
      <c r="L342" s="346"/>
      <c r="M342" s="346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ht="12.75" hidden="1" customHeight="1">
      <c r="A343" s="38"/>
      <c r="B343" s="260"/>
      <c r="C343" s="620"/>
      <c r="D343" s="624"/>
      <c r="E343" s="268"/>
      <c r="F343" s="268"/>
      <c r="G343" s="268"/>
      <c r="H343" s="267" t="str">
        <f>IF(D343&lt;&gt;"",VLOOKUP(D343,CTA,5,0),IF(E343&lt;&gt;"",VLOOKUP(E343,SUB,4,0),IF(F343&lt;&gt;"",VLOOKUP(F343,DIV,3,0),IF(G343&lt;&gt;"",VLOOKUP(G343,SUBDIV,2,0),""))))</f>
        <v/>
      </c>
      <c r="I343" s="322"/>
      <c r="J343" s="322"/>
      <c r="K343" s="322"/>
      <c r="L343" s="346"/>
      <c r="M343" s="346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ht="12.75" hidden="1" customHeight="1">
      <c r="A344" s="38"/>
      <c r="B344" s="260"/>
      <c r="C344" s="620"/>
      <c r="D344" s="624"/>
      <c r="E344" s="268"/>
      <c r="F344" s="268"/>
      <c r="G344" s="268"/>
      <c r="H344" s="267" t="str">
        <f>IF(D344&lt;&gt;"",VLOOKUP(D344,CTA,5,0),IF(E344&lt;&gt;"",VLOOKUP(E344,SUB,4,0),IF(F344&lt;&gt;"",VLOOKUP(F344,DIV,3,0),IF(G344&lt;&gt;"",VLOOKUP(G344,SUBDIV,2,0),""))))</f>
        <v/>
      </c>
      <c r="I344" s="322"/>
      <c r="J344" s="322"/>
      <c r="K344" s="322"/>
      <c r="L344" s="346"/>
      <c r="M344" s="346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ht="12.75" hidden="1" customHeight="1">
      <c r="A345" s="38"/>
      <c r="B345" s="260"/>
      <c r="C345" s="620"/>
      <c r="D345" s="624"/>
      <c r="E345" s="268"/>
      <c r="F345" s="268"/>
      <c r="G345" s="268"/>
      <c r="H345" s="267" t="str">
        <f>IF(D345&lt;&gt;"",VLOOKUP(D345,CTA,5,0),IF(E345&lt;&gt;"",VLOOKUP(E345,SUB,4,0),IF(F345&lt;&gt;"",VLOOKUP(F345,DIV,3,0),IF(G345&lt;&gt;"",VLOOKUP(G345,SUBDIV,2,0),""))))</f>
        <v/>
      </c>
      <c r="I345" s="322"/>
      <c r="J345" s="322"/>
      <c r="K345" s="322"/>
      <c r="L345" s="346"/>
      <c r="M345" s="346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ht="12.75" hidden="1" customHeight="1">
      <c r="A346" s="38"/>
      <c r="B346" s="260"/>
      <c r="C346" s="620"/>
      <c r="D346" s="624"/>
      <c r="E346" s="268"/>
      <c r="F346" s="268"/>
      <c r="G346" s="268"/>
      <c r="H346" s="267" t="str">
        <f>IF(D346&lt;&gt;"",VLOOKUP(D346,CTA,5,0),IF(E346&lt;&gt;"",VLOOKUP(E346,SUB,4,0),IF(F346&lt;&gt;"",VLOOKUP(F346,DIV,3,0),IF(G346&lt;&gt;"",VLOOKUP(G346,SUBDIV,2,0),""))))</f>
        <v/>
      </c>
      <c r="I346" s="322"/>
      <c r="J346" s="322"/>
      <c r="K346" s="322"/>
      <c r="L346" s="346"/>
      <c r="M346" s="346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ht="12.75" hidden="1" customHeight="1">
      <c r="A347" s="38"/>
      <c r="B347" s="260"/>
      <c r="C347" s="620"/>
      <c r="D347" s="624"/>
      <c r="E347" s="268"/>
      <c r="F347" s="268"/>
      <c r="G347" s="268"/>
      <c r="H347" s="267" t="str">
        <f>IF(D347&lt;&gt;"",VLOOKUP(D347,CTA,5,0),IF(E347&lt;&gt;"",VLOOKUP(E347,SUB,4,0),IF(F347&lt;&gt;"",VLOOKUP(F347,DIV,3,0),IF(G347&lt;&gt;"",VLOOKUP(G347,SUBDIV,2,0),""))))</f>
        <v/>
      </c>
      <c r="I347" s="322"/>
      <c r="J347" s="322"/>
      <c r="K347" s="322"/>
      <c r="L347" s="346"/>
      <c r="M347" s="346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ht="12.75" hidden="1" customHeight="1">
      <c r="A348" s="38"/>
      <c r="B348" s="260"/>
      <c r="C348" s="620"/>
      <c r="D348" s="624"/>
      <c r="E348" s="268"/>
      <c r="F348" s="268"/>
      <c r="G348" s="268"/>
      <c r="H348" s="267" t="str">
        <f>IF(D348&lt;&gt;"",VLOOKUP(D348,CTA,5,0),IF(E348&lt;&gt;"",VLOOKUP(E348,SUB,4,0),IF(F348&lt;&gt;"",VLOOKUP(F348,DIV,3,0),IF(G348&lt;&gt;"",VLOOKUP(G348,SUBDIV,2,0),""))))</f>
        <v/>
      </c>
      <c r="I348" s="322"/>
      <c r="J348" s="322"/>
      <c r="K348" s="322"/>
      <c r="L348" s="346"/>
      <c r="M348" s="346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ht="12.75" hidden="1" customHeight="1">
      <c r="A349" s="38"/>
      <c r="B349" s="260"/>
      <c r="C349" s="620"/>
      <c r="D349" s="624"/>
      <c r="E349" s="268"/>
      <c r="F349" s="268"/>
      <c r="G349" s="268"/>
      <c r="H349" s="267" t="str">
        <f>IF(D349&lt;&gt;"",VLOOKUP(D349,CTA,5,0),IF(E349&lt;&gt;"",VLOOKUP(E349,SUB,4,0),IF(F349&lt;&gt;"",VLOOKUP(F349,DIV,3,0),IF(G349&lt;&gt;"",VLOOKUP(G349,SUBDIV,2,0),""))))</f>
        <v/>
      </c>
      <c r="I349" s="322"/>
      <c r="J349" s="322"/>
      <c r="K349" s="322"/>
      <c r="L349" s="346"/>
      <c r="M349" s="346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ht="12.75" hidden="1" customHeight="1">
      <c r="A350" s="38"/>
      <c r="B350" s="260"/>
      <c r="C350" s="620"/>
      <c r="D350" s="624"/>
      <c r="E350" s="268"/>
      <c r="F350" s="268"/>
      <c r="G350" s="268"/>
      <c r="H350" s="267" t="str">
        <f>IF(D350&lt;&gt;"",VLOOKUP(D350,CTA,5,0),IF(E350&lt;&gt;"",VLOOKUP(E350,SUB,4,0),IF(F350&lt;&gt;"",VLOOKUP(F350,DIV,3,0),IF(G350&lt;&gt;"",VLOOKUP(G350,SUBDIV,2,0),""))))</f>
        <v/>
      </c>
      <c r="I350" s="322"/>
      <c r="J350" s="322"/>
      <c r="K350" s="322"/>
      <c r="L350" s="346"/>
      <c r="M350" s="346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ht="12.75" hidden="1" customHeight="1">
      <c r="A351" s="38"/>
      <c r="B351" s="260"/>
      <c r="C351" s="620"/>
      <c r="D351" s="624"/>
      <c r="E351" s="268"/>
      <c r="F351" s="268"/>
      <c r="G351" s="268"/>
      <c r="H351" s="267" t="str">
        <f>IF(D351&lt;&gt;"",VLOOKUP(D351,CTA,5,0),IF(E351&lt;&gt;"",VLOOKUP(E351,SUB,4,0),IF(F351&lt;&gt;"",VLOOKUP(F351,DIV,3,0),IF(G351&lt;&gt;"",VLOOKUP(G351,SUBDIV,2,0),""))))</f>
        <v/>
      </c>
      <c r="I351" s="322"/>
      <c r="J351" s="322"/>
      <c r="K351" s="322"/>
      <c r="L351" s="346"/>
      <c r="M351" s="346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ht="12.75" hidden="1" customHeight="1">
      <c r="A352" s="38"/>
      <c r="B352" s="260"/>
      <c r="C352" s="620"/>
      <c r="D352" s="624"/>
      <c r="E352" s="268"/>
      <c r="F352" s="268"/>
      <c r="G352" s="268"/>
      <c r="H352" s="267" t="str">
        <f>IF(D352&lt;&gt;"",VLOOKUP(D352,CTA,5,0),IF(E352&lt;&gt;"",VLOOKUP(E352,SUB,4,0),IF(F352&lt;&gt;"",VLOOKUP(F352,DIV,3,0),IF(G352&lt;&gt;"",VLOOKUP(G352,SUBDIV,2,0),""))))</f>
        <v/>
      </c>
      <c r="I352" s="322"/>
      <c r="J352" s="322"/>
      <c r="K352" s="322"/>
      <c r="L352" s="346"/>
      <c r="M352" s="346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ht="12.75" hidden="1" customHeight="1">
      <c r="A353" s="38"/>
      <c r="B353" s="260"/>
      <c r="C353" s="620"/>
      <c r="D353" s="624"/>
      <c r="E353" s="268"/>
      <c r="F353" s="268"/>
      <c r="G353" s="268"/>
      <c r="H353" s="267" t="str">
        <f>IF(D353&lt;&gt;"",VLOOKUP(D353,CTA,5,0),IF(E353&lt;&gt;"",VLOOKUP(E353,SUB,4,0),IF(F353&lt;&gt;"",VLOOKUP(F353,DIV,3,0),IF(G353&lt;&gt;"",VLOOKUP(G353,SUBDIV,2,0),""))))</f>
        <v/>
      </c>
      <c r="I353" s="322"/>
      <c r="J353" s="322"/>
      <c r="K353" s="322"/>
      <c r="L353" s="346"/>
      <c r="M353" s="346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ht="12.75" hidden="1" customHeight="1">
      <c r="A354" s="38"/>
      <c r="B354" s="260"/>
      <c r="C354" s="620"/>
      <c r="D354" s="624"/>
      <c r="E354" s="268"/>
      <c r="F354" s="268"/>
      <c r="G354" s="268"/>
      <c r="H354" s="267" t="str">
        <f>IF(D354&lt;&gt;"",VLOOKUP(D354,CTA,5,0),IF(E354&lt;&gt;"",VLOOKUP(E354,SUB,4,0),IF(F354&lt;&gt;"",VLOOKUP(F354,DIV,3,0),IF(G354&lt;&gt;"",VLOOKUP(G354,SUBDIV,2,0),""))))</f>
        <v/>
      </c>
      <c r="I354" s="322"/>
      <c r="J354" s="322"/>
      <c r="K354" s="322"/>
      <c r="L354" s="346"/>
      <c r="M354" s="346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ht="12.75" hidden="1" customHeight="1">
      <c r="A355" s="38"/>
      <c r="B355" s="260"/>
      <c r="C355" s="620"/>
      <c r="D355" s="624"/>
      <c r="E355" s="268"/>
      <c r="F355" s="268"/>
      <c r="G355" s="268"/>
      <c r="H355" s="267" t="str">
        <f>IF(D355&lt;&gt;"",VLOOKUP(D355,CTA,5,0),IF(E355&lt;&gt;"",VLOOKUP(E355,SUB,4,0),IF(F355&lt;&gt;"",VLOOKUP(F355,DIV,3,0),IF(G355&lt;&gt;"",VLOOKUP(G355,SUBDIV,2,0),""))))</f>
        <v/>
      </c>
      <c r="I355" s="322"/>
      <c r="J355" s="322"/>
      <c r="K355" s="322"/>
      <c r="L355" s="346"/>
      <c r="M355" s="346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ht="12.75" hidden="1" customHeight="1">
      <c r="A356" s="38"/>
      <c r="B356" s="260"/>
      <c r="C356" s="620"/>
      <c r="D356" s="624"/>
      <c r="E356" s="268"/>
      <c r="F356" s="268"/>
      <c r="G356" s="268"/>
      <c r="H356" s="267" t="str">
        <f>IF(D356&lt;&gt;"",VLOOKUP(D356,CTA,5,0),IF(E356&lt;&gt;"",VLOOKUP(E356,SUB,4,0),IF(F356&lt;&gt;"",VLOOKUP(F356,DIV,3,0),IF(G356&lt;&gt;"",VLOOKUP(G356,SUBDIV,2,0),""))))</f>
        <v/>
      </c>
      <c r="I356" s="322"/>
      <c r="J356" s="322"/>
      <c r="K356" s="322"/>
      <c r="L356" s="346"/>
      <c r="M356" s="346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ht="12.75" hidden="1" customHeight="1">
      <c r="A357" s="38"/>
      <c r="B357" s="260"/>
      <c r="C357" s="620"/>
      <c r="D357" s="624"/>
      <c r="E357" s="268"/>
      <c r="F357" s="268"/>
      <c r="G357" s="268"/>
      <c r="H357" s="267" t="str">
        <f>IF(D357&lt;&gt;"",VLOOKUP(D357,CTA,5,0),IF(E357&lt;&gt;"",VLOOKUP(E357,SUB,4,0),IF(F357&lt;&gt;"",VLOOKUP(F357,DIV,3,0),IF(G357&lt;&gt;"",VLOOKUP(G357,SUBDIV,2,0),""))))</f>
        <v/>
      </c>
      <c r="I357" s="322"/>
      <c r="J357" s="322"/>
      <c r="K357" s="322"/>
      <c r="L357" s="346"/>
      <c r="M357" s="346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ht="12.75" hidden="1" customHeight="1">
      <c r="A358" s="38"/>
      <c r="B358" s="260"/>
      <c r="C358" s="620"/>
      <c r="D358" s="624"/>
      <c r="E358" s="268"/>
      <c r="F358" s="268"/>
      <c r="G358" s="268"/>
      <c r="H358" s="267" t="str">
        <f>IF(D358&lt;&gt;"",VLOOKUP(D358,CTA,5,0),IF(E358&lt;&gt;"",VLOOKUP(E358,SUB,4,0),IF(F358&lt;&gt;"",VLOOKUP(F358,DIV,3,0),IF(G358&lt;&gt;"",VLOOKUP(G358,SUBDIV,2,0),""))))</f>
        <v/>
      </c>
      <c r="I358" s="322"/>
      <c r="J358" s="322"/>
      <c r="K358" s="322"/>
      <c r="L358" s="346"/>
      <c r="M358" s="346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ht="12.75" hidden="1" customHeight="1">
      <c r="A359" s="38"/>
      <c r="B359" s="260"/>
      <c r="C359" s="620"/>
      <c r="D359" s="624"/>
      <c r="E359" s="268"/>
      <c r="F359" s="268"/>
      <c r="G359" s="268"/>
      <c r="H359" s="267" t="str">
        <f>IF(D359&lt;&gt;"",VLOOKUP(D359,CTA,5,0),IF(E359&lt;&gt;"",VLOOKUP(E359,SUB,4,0),IF(F359&lt;&gt;"",VLOOKUP(F359,DIV,3,0),IF(G359&lt;&gt;"",VLOOKUP(G359,SUBDIV,2,0),""))))</f>
        <v/>
      </c>
      <c r="I359" s="322"/>
      <c r="J359" s="322"/>
      <c r="K359" s="322"/>
      <c r="L359" s="346"/>
      <c r="M359" s="346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ht="12.75" hidden="1" customHeight="1">
      <c r="A360" s="38"/>
      <c r="B360" s="260"/>
      <c r="C360" s="620"/>
      <c r="D360" s="624"/>
      <c r="E360" s="268"/>
      <c r="F360" s="268"/>
      <c r="G360" s="268"/>
      <c r="H360" s="267" t="str">
        <f>IF(D360&lt;&gt;"",VLOOKUP(D360,CTA,5,0),IF(E360&lt;&gt;"",VLOOKUP(E360,SUB,4,0),IF(F360&lt;&gt;"",VLOOKUP(F360,DIV,3,0),IF(G360&lt;&gt;"",VLOOKUP(G360,SUBDIV,2,0),""))))</f>
        <v/>
      </c>
      <c r="I360" s="322"/>
      <c r="J360" s="322"/>
      <c r="K360" s="322"/>
      <c r="L360" s="346"/>
      <c r="M360" s="346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ht="12.75" hidden="1" customHeight="1">
      <c r="A361" s="38"/>
      <c r="B361" s="260"/>
      <c r="C361" s="620"/>
      <c r="D361" s="624"/>
      <c r="E361" s="268"/>
      <c r="F361" s="268"/>
      <c r="G361" s="268"/>
      <c r="H361" s="267" t="str">
        <f>IF(D361&lt;&gt;"",VLOOKUP(D361,CTA,5,0),IF(E361&lt;&gt;"",VLOOKUP(E361,SUB,4,0),IF(F361&lt;&gt;"",VLOOKUP(F361,DIV,3,0),IF(G361&lt;&gt;"",VLOOKUP(G361,SUBDIV,2,0),""))))</f>
        <v/>
      </c>
      <c r="I361" s="322"/>
      <c r="J361" s="322"/>
      <c r="K361" s="322"/>
      <c r="L361" s="346"/>
      <c r="M361" s="346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ht="12.75" hidden="1" customHeight="1">
      <c r="A362" s="38"/>
      <c r="B362" s="260"/>
      <c r="C362" s="620"/>
      <c r="D362" s="624"/>
      <c r="E362" s="268"/>
      <c r="F362" s="268"/>
      <c r="G362" s="268"/>
      <c r="H362" s="267" t="str">
        <f>IF(D362&lt;&gt;"",VLOOKUP(D362,CTA,5,0),IF(E362&lt;&gt;"",VLOOKUP(E362,SUB,4,0),IF(F362&lt;&gt;"",VLOOKUP(F362,DIV,3,0),IF(G362&lt;&gt;"",VLOOKUP(G362,SUBDIV,2,0),""))))</f>
        <v/>
      </c>
      <c r="I362" s="322"/>
      <c r="J362" s="322"/>
      <c r="K362" s="322"/>
      <c r="L362" s="346"/>
      <c r="M362" s="346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ht="12.75" hidden="1" customHeight="1">
      <c r="A363" s="38"/>
      <c r="B363" s="260"/>
      <c r="C363" s="620"/>
      <c r="D363" s="624"/>
      <c r="E363" s="268"/>
      <c r="F363" s="268"/>
      <c r="G363" s="268"/>
      <c r="H363" s="267" t="str">
        <f>IF(D363&lt;&gt;"",VLOOKUP(D363,CTA,5,0),IF(E363&lt;&gt;"",VLOOKUP(E363,SUB,4,0),IF(F363&lt;&gt;"",VLOOKUP(F363,DIV,3,0),IF(G363&lt;&gt;"",VLOOKUP(G363,SUBDIV,2,0),""))))</f>
        <v/>
      </c>
      <c r="I363" s="322"/>
      <c r="J363" s="322"/>
      <c r="K363" s="322"/>
      <c r="L363" s="346"/>
      <c r="M363" s="346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ht="12.75" hidden="1" customHeight="1">
      <c r="A364" s="38"/>
      <c r="B364" s="260"/>
      <c r="C364" s="620"/>
      <c r="D364" s="624"/>
      <c r="E364" s="268"/>
      <c r="F364" s="268"/>
      <c r="G364" s="268"/>
      <c r="H364" s="267" t="str">
        <f>IF(D364&lt;&gt;"",VLOOKUP(D364,CTA,5,0),IF(E364&lt;&gt;"",VLOOKUP(E364,SUB,4,0),IF(F364&lt;&gt;"",VLOOKUP(F364,DIV,3,0),IF(G364&lt;&gt;"",VLOOKUP(G364,SUBDIV,2,0),""))))</f>
        <v/>
      </c>
      <c r="I364" s="322"/>
      <c r="J364" s="322"/>
      <c r="K364" s="322"/>
      <c r="L364" s="346"/>
      <c r="M364" s="346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ht="12.75" hidden="1" customHeight="1">
      <c r="A365" s="38"/>
      <c r="B365" s="260"/>
      <c r="C365" s="620"/>
      <c r="D365" s="624"/>
      <c r="E365" s="268"/>
      <c r="F365" s="268"/>
      <c r="G365" s="268"/>
      <c r="H365" s="267" t="str">
        <f>IF(D365&lt;&gt;"",VLOOKUP(D365,CTA,5,0),IF(E365&lt;&gt;"",VLOOKUP(E365,SUB,4,0),IF(F365&lt;&gt;"",VLOOKUP(F365,DIV,3,0),IF(G365&lt;&gt;"",VLOOKUP(G365,SUBDIV,2,0),""))))</f>
        <v/>
      </c>
      <c r="I365" s="322"/>
      <c r="J365" s="322"/>
      <c r="K365" s="322"/>
      <c r="L365" s="346"/>
      <c r="M365" s="346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ht="12.75" hidden="1" customHeight="1">
      <c r="A366" s="38"/>
      <c r="B366" s="260"/>
      <c r="C366" s="620"/>
      <c r="D366" s="624"/>
      <c r="E366" s="268"/>
      <c r="F366" s="268"/>
      <c r="G366" s="268"/>
      <c r="H366" s="267" t="str">
        <f>IF(D366&lt;&gt;"",VLOOKUP(D366,CTA,5,0),IF(E366&lt;&gt;"",VLOOKUP(E366,SUB,4,0),IF(F366&lt;&gt;"",VLOOKUP(F366,DIV,3,0),IF(G366&lt;&gt;"",VLOOKUP(G366,SUBDIV,2,0),""))))</f>
        <v/>
      </c>
      <c r="I366" s="322"/>
      <c r="J366" s="322"/>
      <c r="K366" s="322"/>
      <c r="L366" s="346"/>
      <c r="M366" s="346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ht="12.75" hidden="1" customHeight="1">
      <c r="A367" s="38"/>
      <c r="B367" s="260"/>
      <c r="C367" s="620"/>
      <c r="D367" s="624"/>
      <c r="E367" s="268"/>
      <c r="F367" s="268"/>
      <c r="G367" s="268"/>
      <c r="H367" s="267" t="str">
        <f>IF(D367&lt;&gt;"",VLOOKUP(D367,CTA,5,0),IF(E367&lt;&gt;"",VLOOKUP(E367,SUB,4,0),IF(F367&lt;&gt;"",VLOOKUP(F367,DIV,3,0),IF(G367&lt;&gt;"",VLOOKUP(G367,SUBDIV,2,0),""))))</f>
        <v/>
      </c>
      <c r="I367" s="322"/>
      <c r="J367" s="322"/>
      <c r="K367" s="322"/>
      <c r="L367" s="346"/>
      <c r="M367" s="346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ht="12.75" hidden="1" customHeight="1">
      <c r="A368" s="38"/>
      <c r="B368" s="260"/>
      <c r="C368" s="620"/>
      <c r="D368" s="624"/>
      <c r="E368" s="268"/>
      <c r="F368" s="268"/>
      <c r="G368" s="268"/>
      <c r="H368" s="267" t="str">
        <f>IF(D368&lt;&gt;"",VLOOKUP(D368,CTA,5,0),IF(E368&lt;&gt;"",VLOOKUP(E368,SUB,4,0),IF(F368&lt;&gt;"",VLOOKUP(F368,DIV,3,0),IF(G368&lt;&gt;"",VLOOKUP(G368,SUBDIV,2,0),""))))</f>
        <v/>
      </c>
      <c r="I368" s="322"/>
      <c r="J368" s="322"/>
      <c r="K368" s="322"/>
      <c r="L368" s="346"/>
      <c r="M368" s="346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ht="12.75" hidden="1" customHeight="1">
      <c r="A369" s="38"/>
      <c r="B369" s="260"/>
      <c r="C369" s="620"/>
      <c r="D369" s="624"/>
      <c r="E369" s="268"/>
      <c r="F369" s="268"/>
      <c r="G369" s="268"/>
      <c r="H369" s="267" t="str">
        <f>IF(D369&lt;&gt;"",VLOOKUP(D369,CTA,5,0),IF(E369&lt;&gt;"",VLOOKUP(E369,SUB,4,0),IF(F369&lt;&gt;"",VLOOKUP(F369,DIV,3,0),IF(G369&lt;&gt;"",VLOOKUP(G369,SUBDIV,2,0),""))))</f>
        <v/>
      </c>
      <c r="I369" s="322"/>
      <c r="J369" s="322"/>
      <c r="K369" s="322"/>
      <c r="L369" s="346"/>
      <c r="M369" s="346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ht="12.75" hidden="1" customHeight="1">
      <c r="A370" s="38"/>
      <c r="B370" s="260"/>
      <c r="C370" s="620"/>
      <c r="D370" s="624"/>
      <c r="E370" s="268"/>
      <c r="F370" s="268"/>
      <c r="G370" s="268"/>
      <c r="H370" s="267" t="str">
        <f>IF(D370&lt;&gt;"",VLOOKUP(D370,CTA,5,0),IF(E370&lt;&gt;"",VLOOKUP(E370,SUB,4,0),IF(F370&lt;&gt;"",VLOOKUP(F370,DIV,3,0),IF(G370&lt;&gt;"",VLOOKUP(G370,SUBDIV,2,0),""))))</f>
        <v/>
      </c>
      <c r="I370" s="322"/>
      <c r="J370" s="322"/>
      <c r="K370" s="322"/>
      <c r="L370" s="346"/>
      <c r="M370" s="346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ht="12.75" hidden="1" customHeight="1">
      <c r="A371" s="38"/>
      <c r="B371" s="260"/>
      <c r="C371" s="620"/>
      <c r="D371" s="624"/>
      <c r="E371" s="268"/>
      <c r="F371" s="268"/>
      <c r="G371" s="268"/>
      <c r="H371" s="267" t="str">
        <f>IF(D371&lt;&gt;"",VLOOKUP(D371,CTA,5,0),IF(E371&lt;&gt;"",VLOOKUP(E371,SUB,4,0),IF(F371&lt;&gt;"",VLOOKUP(F371,DIV,3,0),IF(G371&lt;&gt;"",VLOOKUP(G371,SUBDIV,2,0),""))))</f>
        <v/>
      </c>
      <c r="I371" s="322"/>
      <c r="J371" s="322"/>
      <c r="K371" s="322"/>
      <c r="L371" s="346"/>
      <c r="M371" s="346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ht="12.75" hidden="1" customHeight="1">
      <c r="A372" s="38"/>
      <c r="B372" s="260"/>
      <c r="C372" s="620"/>
      <c r="D372" s="624"/>
      <c r="E372" s="268"/>
      <c r="F372" s="268"/>
      <c r="G372" s="268"/>
      <c r="H372" s="267" t="str">
        <f>IF(D372&lt;&gt;"",VLOOKUP(D372,CTA,5,0),IF(E372&lt;&gt;"",VLOOKUP(E372,SUB,4,0),IF(F372&lt;&gt;"",VLOOKUP(F372,DIV,3,0),IF(G372&lt;&gt;"",VLOOKUP(G372,SUBDIV,2,0),""))))</f>
        <v/>
      </c>
      <c r="I372" s="322"/>
      <c r="J372" s="322"/>
      <c r="K372" s="322"/>
      <c r="L372" s="346"/>
      <c r="M372" s="346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ht="12.75" hidden="1" customHeight="1">
      <c r="A373" s="38"/>
      <c r="B373" s="260"/>
      <c r="C373" s="620"/>
      <c r="D373" s="624"/>
      <c r="E373" s="268"/>
      <c r="F373" s="268"/>
      <c r="G373" s="268"/>
      <c r="H373" s="267" t="str">
        <f>IF(D373&lt;&gt;"",VLOOKUP(D373,CTA,5,0),IF(E373&lt;&gt;"",VLOOKUP(E373,SUB,4,0),IF(F373&lt;&gt;"",VLOOKUP(F373,DIV,3,0),IF(G373&lt;&gt;"",VLOOKUP(G373,SUBDIV,2,0),""))))</f>
        <v/>
      </c>
      <c r="I373" s="322"/>
      <c r="J373" s="322"/>
      <c r="K373" s="322"/>
      <c r="L373" s="346"/>
      <c r="M373" s="346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ht="12.75" hidden="1" customHeight="1">
      <c r="A374" s="38"/>
      <c r="B374" s="260"/>
      <c r="C374" s="620"/>
      <c r="D374" s="624"/>
      <c r="E374" s="268"/>
      <c r="F374" s="268"/>
      <c r="G374" s="268"/>
      <c r="H374" s="267" t="str">
        <f>IF(D374&lt;&gt;"",VLOOKUP(D374,CTA,5,0),IF(E374&lt;&gt;"",VLOOKUP(E374,SUB,4,0),IF(F374&lt;&gt;"",VLOOKUP(F374,DIV,3,0),IF(G374&lt;&gt;"",VLOOKUP(G374,SUBDIV,2,0),""))))</f>
        <v/>
      </c>
      <c r="I374" s="322"/>
      <c r="J374" s="322"/>
      <c r="K374" s="322"/>
      <c r="L374" s="346"/>
      <c r="M374" s="346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ht="12.75" hidden="1" customHeight="1">
      <c r="A375" s="38"/>
      <c r="B375" s="260"/>
      <c r="C375" s="620"/>
      <c r="D375" s="624"/>
      <c r="E375" s="268"/>
      <c r="F375" s="268"/>
      <c r="G375" s="268"/>
      <c r="H375" s="267" t="str">
        <f>IF(D375&lt;&gt;"",VLOOKUP(D375,CTA,5,0),IF(E375&lt;&gt;"",VLOOKUP(E375,SUB,4,0),IF(F375&lt;&gt;"",VLOOKUP(F375,DIV,3,0),IF(G375&lt;&gt;"",VLOOKUP(G375,SUBDIV,2,0),""))))</f>
        <v/>
      </c>
      <c r="I375" s="322"/>
      <c r="J375" s="322"/>
      <c r="K375" s="322"/>
      <c r="L375" s="346"/>
      <c r="M375" s="346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ht="12.75" hidden="1" customHeight="1">
      <c r="A376" s="38"/>
      <c r="B376" s="260"/>
      <c r="C376" s="620"/>
      <c r="D376" s="624"/>
      <c r="E376" s="268"/>
      <c r="F376" s="268"/>
      <c r="G376" s="268"/>
      <c r="H376" s="267" t="str">
        <f>IF(D376&lt;&gt;"",VLOOKUP(D376,CTA,5,0),IF(E376&lt;&gt;"",VLOOKUP(E376,SUB,4,0),IF(F376&lt;&gt;"",VLOOKUP(F376,DIV,3,0),IF(G376&lt;&gt;"",VLOOKUP(G376,SUBDIV,2,0),""))))</f>
        <v/>
      </c>
      <c r="I376" s="322"/>
      <c r="J376" s="322"/>
      <c r="K376" s="322"/>
      <c r="L376" s="346"/>
      <c r="M376" s="346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ht="12.75" hidden="1" customHeight="1">
      <c r="A377" s="38"/>
      <c r="B377" s="260"/>
      <c r="C377" s="620"/>
      <c r="D377" s="624"/>
      <c r="E377" s="268"/>
      <c r="F377" s="268"/>
      <c r="G377" s="268"/>
      <c r="H377" s="267" t="str">
        <f>IF(D377&lt;&gt;"",VLOOKUP(D377,CTA,5,0),IF(E377&lt;&gt;"",VLOOKUP(E377,SUB,4,0),IF(F377&lt;&gt;"",VLOOKUP(F377,DIV,3,0),IF(G377&lt;&gt;"",VLOOKUP(G377,SUBDIV,2,0),""))))</f>
        <v/>
      </c>
      <c r="I377" s="322"/>
      <c r="J377" s="322"/>
      <c r="K377" s="322"/>
      <c r="L377" s="346"/>
      <c r="M377" s="346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ht="12.75" hidden="1" customHeight="1">
      <c r="A378" s="38"/>
      <c r="B378" s="260"/>
      <c r="C378" s="620"/>
      <c r="D378" s="624"/>
      <c r="E378" s="268"/>
      <c r="F378" s="268"/>
      <c r="G378" s="268"/>
      <c r="H378" s="267" t="str">
        <f>IF(D378&lt;&gt;"",VLOOKUP(D378,CTA,5,0),IF(E378&lt;&gt;"",VLOOKUP(E378,SUB,4,0),IF(F378&lt;&gt;"",VLOOKUP(F378,DIV,3,0),IF(G378&lt;&gt;"",VLOOKUP(G378,SUBDIV,2,0),""))))</f>
        <v/>
      </c>
      <c r="I378" s="322"/>
      <c r="J378" s="322"/>
      <c r="K378" s="322"/>
      <c r="L378" s="346"/>
      <c r="M378" s="346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ht="12.75" hidden="1" customHeight="1">
      <c r="A379" s="38"/>
      <c r="B379" s="260"/>
      <c r="C379" s="620"/>
      <c r="D379" s="624"/>
      <c r="E379" s="268"/>
      <c r="F379" s="268"/>
      <c r="G379" s="268"/>
      <c r="H379" s="267" t="str">
        <f>IF(D379&lt;&gt;"",VLOOKUP(D379,CTA,5,0),IF(E379&lt;&gt;"",VLOOKUP(E379,SUB,4,0),IF(F379&lt;&gt;"",VLOOKUP(F379,DIV,3,0),IF(G379&lt;&gt;"",VLOOKUP(G379,SUBDIV,2,0),""))))</f>
        <v/>
      </c>
      <c r="I379" s="322"/>
      <c r="J379" s="322"/>
      <c r="K379" s="322"/>
      <c r="L379" s="346"/>
      <c r="M379" s="346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ht="12.75" hidden="1" customHeight="1">
      <c r="A380" s="38"/>
      <c r="B380" s="260"/>
      <c r="C380" s="620"/>
      <c r="D380" s="624"/>
      <c r="E380" s="268"/>
      <c r="F380" s="268"/>
      <c r="G380" s="268"/>
      <c r="H380" s="267" t="str">
        <f>IF(D380&lt;&gt;"",VLOOKUP(D380,CTA,5,0),IF(E380&lt;&gt;"",VLOOKUP(E380,SUB,4,0),IF(F380&lt;&gt;"",VLOOKUP(F380,DIV,3,0),IF(G380&lt;&gt;"",VLOOKUP(G380,SUBDIV,2,0),""))))</f>
        <v/>
      </c>
      <c r="I380" s="322"/>
      <c r="J380" s="322"/>
      <c r="K380" s="322"/>
      <c r="L380" s="346"/>
      <c r="M380" s="346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ht="12.75" hidden="1" customHeight="1">
      <c r="A381" s="38"/>
      <c r="B381" s="260"/>
      <c r="C381" s="620"/>
      <c r="D381" s="624"/>
      <c r="E381" s="268"/>
      <c r="F381" s="268"/>
      <c r="G381" s="268"/>
      <c r="H381" s="267" t="str">
        <f>IF(D381&lt;&gt;"",VLOOKUP(D381,CTA,5,0),IF(E381&lt;&gt;"",VLOOKUP(E381,SUB,4,0),IF(F381&lt;&gt;"",VLOOKUP(F381,DIV,3,0),IF(G381&lt;&gt;"",VLOOKUP(G381,SUBDIV,2,0),""))))</f>
        <v/>
      </c>
      <c r="I381" s="322"/>
      <c r="J381" s="322"/>
      <c r="K381" s="322"/>
      <c r="L381" s="346"/>
      <c r="M381" s="346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ht="12.75" hidden="1" customHeight="1">
      <c r="A382" s="38"/>
      <c r="B382" s="260"/>
      <c r="C382" s="620"/>
      <c r="D382" s="624"/>
      <c r="E382" s="268"/>
      <c r="F382" s="268"/>
      <c r="G382" s="268"/>
      <c r="H382" s="267" t="str">
        <f>IF(D382&lt;&gt;"",VLOOKUP(D382,CTA,5,0),IF(E382&lt;&gt;"",VLOOKUP(E382,SUB,4,0),IF(F382&lt;&gt;"",VLOOKUP(F382,DIV,3,0),IF(G382&lt;&gt;"",VLOOKUP(G382,SUBDIV,2,0),""))))</f>
        <v/>
      </c>
      <c r="I382" s="322"/>
      <c r="J382" s="322"/>
      <c r="K382" s="322"/>
      <c r="L382" s="346"/>
      <c r="M382" s="346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ht="12.75" hidden="1" customHeight="1">
      <c r="A383" s="38"/>
      <c r="B383" s="260"/>
      <c r="C383" s="620"/>
      <c r="D383" s="624"/>
      <c r="E383" s="268"/>
      <c r="F383" s="268"/>
      <c r="G383" s="268"/>
      <c r="H383" s="267" t="str">
        <f>IF(D383&lt;&gt;"",VLOOKUP(D383,CTA,5,0),IF(E383&lt;&gt;"",VLOOKUP(E383,SUB,4,0),IF(F383&lt;&gt;"",VLOOKUP(F383,DIV,3,0),IF(G383&lt;&gt;"",VLOOKUP(G383,SUBDIV,2,0),""))))</f>
        <v/>
      </c>
      <c r="I383" s="322"/>
      <c r="J383" s="322"/>
      <c r="K383" s="322"/>
      <c r="L383" s="346"/>
      <c r="M383" s="346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ht="12.75" hidden="1" customHeight="1">
      <c r="A384" s="38"/>
      <c r="B384" s="260"/>
      <c r="C384" s="620"/>
      <c r="D384" s="624"/>
      <c r="E384" s="268"/>
      <c r="F384" s="268"/>
      <c r="G384" s="268"/>
      <c r="H384" s="267" t="str">
        <f>IF(D384&lt;&gt;"",VLOOKUP(D384,CTA,5,0),IF(E384&lt;&gt;"",VLOOKUP(E384,SUB,4,0),IF(F384&lt;&gt;"",VLOOKUP(F384,DIV,3,0),IF(G384&lt;&gt;"",VLOOKUP(G384,SUBDIV,2,0),""))))</f>
        <v/>
      </c>
      <c r="I384" s="322"/>
      <c r="J384" s="322"/>
      <c r="K384" s="322"/>
      <c r="L384" s="346"/>
      <c r="M384" s="346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ht="12.75" hidden="1" customHeight="1">
      <c r="A385" s="38"/>
      <c r="B385" s="260"/>
      <c r="C385" s="620"/>
      <c r="D385" s="624"/>
      <c r="E385" s="268"/>
      <c r="F385" s="268"/>
      <c r="G385" s="268"/>
      <c r="H385" s="267" t="str">
        <f>IF(D385&lt;&gt;"",VLOOKUP(D385,CTA,5,0),IF(E385&lt;&gt;"",VLOOKUP(E385,SUB,4,0),IF(F385&lt;&gt;"",VLOOKUP(F385,DIV,3,0),IF(G385&lt;&gt;"",VLOOKUP(G385,SUBDIV,2,0),""))))</f>
        <v/>
      </c>
      <c r="I385" s="322"/>
      <c r="J385" s="322"/>
      <c r="K385" s="322"/>
      <c r="L385" s="346"/>
      <c r="M385" s="346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ht="12.75" hidden="1" customHeight="1">
      <c r="A386" s="38"/>
      <c r="B386" s="260"/>
      <c r="C386" s="620"/>
      <c r="D386" s="624"/>
      <c r="E386" s="268"/>
      <c r="F386" s="268"/>
      <c r="G386" s="268"/>
      <c r="H386" s="267" t="str">
        <f>IF(D386&lt;&gt;"",VLOOKUP(D386,CTA,5,0),IF(E386&lt;&gt;"",VLOOKUP(E386,SUB,4,0),IF(F386&lt;&gt;"",VLOOKUP(F386,DIV,3,0),IF(G386&lt;&gt;"",VLOOKUP(G386,SUBDIV,2,0),""))))</f>
        <v/>
      </c>
      <c r="I386" s="322"/>
      <c r="J386" s="322"/>
      <c r="K386" s="322"/>
      <c r="L386" s="346"/>
      <c r="M386" s="346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ht="12.75" hidden="1" customHeight="1">
      <c r="A387" s="38"/>
      <c r="B387" s="260"/>
      <c r="C387" s="620"/>
      <c r="D387" s="624"/>
      <c r="E387" s="268"/>
      <c r="F387" s="268"/>
      <c r="G387" s="268"/>
      <c r="H387" s="267" t="str">
        <f>IF(D387&lt;&gt;"",VLOOKUP(D387,CTA,5,0),IF(E387&lt;&gt;"",VLOOKUP(E387,SUB,4,0),IF(F387&lt;&gt;"",VLOOKUP(F387,DIV,3,0),IF(G387&lt;&gt;"",VLOOKUP(G387,SUBDIV,2,0),""))))</f>
        <v/>
      </c>
      <c r="I387" s="322"/>
      <c r="J387" s="322"/>
      <c r="K387" s="322"/>
      <c r="L387" s="346"/>
      <c r="M387" s="346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ht="12.75" hidden="1" customHeight="1">
      <c r="A388" s="38"/>
      <c r="B388" s="260"/>
      <c r="C388" s="620"/>
      <c r="D388" s="624"/>
      <c r="E388" s="268"/>
      <c r="F388" s="268"/>
      <c r="G388" s="268"/>
      <c r="H388" s="267" t="str">
        <f>IF(D388&lt;&gt;"",VLOOKUP(D388,CTA,5,0),IF(E388&lt;&gt;"",VLOOKUP(E388,SUB,4,0),IF(F388&lt;&gt;"",VLOOKUP(F388,DIV,3,0),IF(G388&lt;&gt;"",VLOOKUP(G388,SUBDIV,2,0),""))))</f>
        <v/>
      </c>
      <c r="I388" s="322"/>
      <c r="J388" s="322"/>
      <c r="K388" s="322"/>
      <c r="L388" s="346"/>
      <c r="M388" s="346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ht="12.75" hidden="1" customHeight="1">
      <c r="A389" s="38"/>
      <c r="B389" s="260"/>
      <c r="C389" s="620"/>
      <c r="D389" s="624"/>
      <c r="E389" s="268"/>
      <c r="F389" s="268"/>
      <c r="G389" s="268"/>
      <c r="H389" s="267" t="str">
        <f>IF(D389&lt;&gt;"",VLOOKUP(D389,CTA,5,0),IF(E389&lt;&gt;"",VLOOKUP(E389,SUB,4,0),IF(F389&lt;&gt;"",VLOOKUP(F389,DIV,3,0),IF(G389&lt;&gt;"",VLOOKUP(G389,SUBDIV,2,0),""))))</f>
        <v/>
      </c>
      <c r="I389" s="322"/>
      <c r="J389" s="322"/>
      <c r="K389" s="322"/>
      <c r="L389" s="346"/>
      <c r="M389" s="346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ht="12.75" hidden="1" customHeight="1">
      <c r="A390" s="38"/>
      <c r="B390" s="260"/>
      <c r="C390" s="620"/>
      <c r="D390" s="624"/>
      <c r="E390" s="268"/>
      <c r="F390" s="268"/>
      <c r="G390" s="268"/>
      <c r="H390" s="267" t="str">
        <f>IF(D390&lt;&gt;"",VLOOKUP(D390,CTA,5,0),IF(E390&lt;&gt;"",VLOOKUP(E390,SUB,4,0),IF(F390&lt;&gt;"",VLOOKUP(F390,DIV,3,0),IF(G390&lt;&gt;"",VLOOKUP(G390,SUBDIV,2,0),""))))</f>
        <v/>
      </c>
      <c r="I390" s="322"/>
      <c r="J390" s="322"/>
      <c r="K390" s="322"/>
      <c r="L390" s="346"/>
      <c r="M390" s="346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ht="12.75" hidden="1" customHeight="1">
      <c r="A391" s="38"/>
      <c r="B391" s="260"/>
      <c r="C391" s="620"/>
      <c r="D391" s="624"/>
      <c r="E391" s="268"/>
      <c r="F391" s="268"/>
      <c r="G391" s="268"/>
      <c r="H391" s="267" t="str">
        <f>IF(D391&lt;&gt;"",VLOOKUP(D391,CTA,5,0),IF(E391&lt;&gt;"",VLOOKUP(E391,SUB,4,0),IF(F391&lt;&gt;"",VLOOKUP(F391,DIV,3,0),IF(G391&lt;&gt;"",VLOOKUP(G391,SUBDIV,2,0),""))))</f>
        <v/>
      </c>
      <c r="I391" s="322"/>
      <c r="J391" s="322"/>
      <c r="K391" s="322"/>
      <c r="L391" s="346"/>
      <c r="M391" s="346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ht="12.75" hidden="1" customHeight="1">
      <c r="A392" s="38"/>
      <c r="B392" s="260"/>
      <c r="C392" s="620"/>
      <c r="D392" s="624"/>
      <c r="E392" s="268"/>
      <c r="F392" s="268"/>
      <c r="G392" s="268"/>
      <c r="H392" s="267" t="str">
        <f>IF(D392&lt;&gt;"",VLOOKUP(D392,CTA,5,0),IF(E392&lt;&gt;"",VLOOKUP(E392,SUB,4,0),IF(F392&lt;&gt;"",VLOOKUP(F392,DIV,3,0),IF(G392&lt;&gt;"",VLOOKUP(G392,SUBDIV,2,0),""))))</f>
        <v/>
      </c>
      <c r="I392" s="322"/>
      <c r="J392" s="322"/>
      <c r="K392" s="322"/>
      <c r="L392" s="346"/>
      <c r="M392" s="346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ht="12.75" hidden="1" customHeight="1">
      <c r="A393" s="38"/>
      <c r="B393" s="260"/>
      <c r="C393" s="620"/>
      <c r="D393" s="624"/>
      <c r="E393" s="268"/>
      <c r="F393" s="268"/>
      <c r="G393" s="268"/>
      <c r="H393" s="267" t="str">
        <f>IF(D393&lt;&gt;"",VLOOKUP(D393,CTA,5,0),IF(E393&lt;&gt;"",VLOOKUP(E393,SUB,4,0),IF(F393&lt;&gt;"",VLOOKUP(F393,DIV,3,0),IF(G393&lt;&gt;"",VLOOKUP(G393,SUBDIV,2,0),""))))</f>
        <v/>
      </c>
      <c r="I393" s="322"/>
      <c r="J393" s="322"/>
      <c r="K393" s="322"/>
      <c r="L393" s="346"/>
      <c r="M393" s="346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ht="12.75" hidden="1" customHeight="1">
      <c r="A394" s="38"/>
      <c r="B394" s="260"/>
      <c r="C394" s="620"/>
      <c r="D394" s="624"/>
      <c r="E394" s="268"/>
      <c r="F394" s="268"/>
      <c r="G394" s="268"/>
      <c r="H394" s="267" t="str">
        <f>IF(D394&lt;&gt;"",VLOOKUP(D394,CTA,5,0),IF(E394&lt;&gt;"",VLOOKUP(E394,SUB,4,0),IF(F394&lt;&gt;"",VLOOKUP(F394,DIV,3,0),IF(G394&lt;&gt;"",VLOOKUP(G394,SUBDIV,2,0),""))))</f>
        <v/>
      </c>
      <c r="I394" s="322"/>
      <c r="J394" s="322"/>
      <c r="K394" s="322"/>
      <c r="L394" s="346"/>
      <c r="M394" s="346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ht="12.75" hidden="1" customHeight="1">
      <c r="A395" s="38"/>
      <c r="B395" s="260"/>
      <c r="C395" s="620"/>
      <c r="D395" s="624"/>
      <c r="E395" s="268"/>
      <c r="F395" s="268"/>
      <c r="G395" s="268"/>
      <c r="H395" s="267" t="str">
        <f>IF(D395&lt;&gt;"",VLOOKUP(D395,CTA,5,0),IF(E395&lt;&gt;"",VLOOKUP(E395,SUB,4,0),IF(F395&lt;&gt;"",VLOOKUP(F395,DIV,3,0),IF(G395&lt;&gt;"",VLOOKUP(G395,SUBDIV,2,0),""))))</f>
        <v/>
      </c>
      <c r="I395" s="322"/>
      <c r="J395" s="322"/>
      <c r="K395" s="322"/>
      <c r="L395" s="346"/>
      <c r="M395" s="346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ht="12.75" hidden="1" customHeight="1">
      <c r="A396" s="38"/>
      <c r="B396" s="260"/>
      <c r="C396" s="620"/>
      <c r="D396" s="624"/>
      <c r="E396" s="268"/>
      <c r="F396" s="268"/>
      <c r="G396" s="268"/>
      <c r="H396" s="267" t="str">
        <f>IF(D396&lt;&gt;"",VLOOKUP(D396,CTA,5,0),IF(E396&lt;&gt;"",VLOOKUP(E396,SUB,4,0),IF(F396&lt;&gt;"",VLOOKUP(F396,DIV,3,0),IF(G396&lt;&gt;"",VLOOKUP(G396,SUBDIV,2,0),""))))</f>
        <v/>
      </c>
      <c r="I396" s="322"/>
      <c r="J396" s="322"/>
      <c r="K396" s="322"/>
      <c r="L396" s="346"/>
      <c r="M396" s="346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ht="12.75" hidden="1" customHeight="1">
      <c r="A397" s="38"/>
      <c r="B397" s="260"/>
      <c r="C397" s="620"/>
      <c r="D397" s="624"/>
      <c r="E397" s="268"/>
      <c r="F397" s="268"/>
      <c r="G397" s="268"/>
      <c r="H397" s="267" t="str">
        <f>IF(D397&lt;&gt;"",VLOOKUP(D397,CTA,5,0),IF(E397&lt;&gt;"",VLOOKUP(E397,SUB,4,0),IF(F397&lt;&gt;"",VLOOKUP(F397,DIV,3,0),IF(G397&lt;&gt;"",VLOOKUP(G397,SUBDIV,2,0),""))))</f>
        <v/>
      </c>
      <c r="I397" s="322"/>
      <c r="J397" s="322"/>
      <c r="K397" s="322"/>
      <c r="L397" s="346"/>
      <c r="M397" s="346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ht="12.75" hidden="1" customHeight="1">
      <c r="A398" s="38"/>
      <c r="B398" s="260"/>
      <c r="C398" s="620"/>
      <c r="D398" s="624"/>
      <c r="E398" s="268"/>
      <c r="F398" s="268"/>
      <c r="G398" s="268"/>
      <c r="H398" s="267" t="str">
        <f>IF(D398&lt;&gt;"",VLOOKUP(D398,CTA,5,0),IF(E398&lt;&gt;"",VLOOKUP(E398,SUB,4,0),IF(F398&lt;&gt;"",VLOOKUP(F398,DIV,3,0),IF(G398&lt;&gt;"",VLOOKUP(G398,SUBDIV,2,0),""))))</f>
        <v/>
      </c>
      <c r="I398" s="322"/>
      <c r="J398" s="322"/>
      <c r="K398" s="322"/>
      <c r="L398" s="346"/>
      <c r="M398" s="346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ht="12.75" hidden="1" customHeight="1">
      <c r="A399" s="38"/>
      <c r="B399" s="260"/>
      <c r="C399" s="620"/>
      <c r="D399" s="624"/>
      <c r="E399" s="268"/>
      <c r="F399" s="268"/>
      <c r="G399" s="268"/>
      <c r="H399" s="267" t="str">
        <f>IF(D399&lt;&gt;"",VLOOKUP(D399,CTA,5,0),IF(E399&lt;&gt;"",VLOOKUP(E399,SUB,4,0),IF(F399&lt;&gt;"",VLOOKUP(F399,DIV,3,0),IF(G399&lt;&gt;"",VLOOKUP(G399,SUBDIV,2,0),""))))</f>
        <v/>
      </c>
      <c r="I399" s="322"/>
      <c r="J399" s="322"/>
      <c r="K399" s="322"/>
      <c r="L399" s="346"/>
      <c r="M399" s="346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ht="12.75" hidden="1" customHeight="1">
      <c r="A400" s="38"/>
      <c r="B400" s="260"/>
      <c r="C400" s="620"/>
      <c r="D400" s="624"/>
      <c r="E400" s="268"/>
      <c r="F400" s="268"/>
      <c r="G400" s="268"/>
      <c r="H400" s="267" t="str">
        <f>IF(D400&lt;&gt;"",VLOOKUP(D400,CTA,5,0),IF(E400&lt;&gt;"",VLOOKUP(E400,SUB,4,0),IF(F400&lt;&gt;"",VLOOKUP(F400,DIV,3,0),IF(G400&lt;&gt;"",VLOOKUP(G400,SUBDIV,2,0),""))))</f>
        <v/>
      </c>
      <c r="I400" s="322"/>
      <c r="J400" s="322"/>
      <c r="K400" s="322"/>
      <c r="L400" s="346"/>
      <c r="M400" s="346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ht="12.75" hidden="1" customHeight="1">
      <c r="A401" s="38"/>
      <c r="B401" s="260"/>
      <c r="C401" s="620"/>
      <c r="D401" s="624"/>
      <c r="E401" s="268"/>
      <c r="F401" s="268"/>
      <c r="G401" s="268"/>
      <c r="H401" s="267" t="str">
        <f>IF(D401&lt;&gt;"",VLOOKUP(D401,CTA,5,0),IF(E401&lt;&gt;"",VLOOKUP(E401,SUB,4,0),IF(F401&lt;&gt;"",VLOOKUP(F401,DIV,3,0),IF(G401&lt;&gt;"",VLOOKUP(G401,SUBDIV,2,0),""))))</f>
        <v/>
      </c>
      <c r="I401" s="322"/>
      <c r="J401" s="322"/>
      <c r="K401" s="322"/>
      <c r="L401" s="346"/>
      <c r="M401" s="346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ht="12.75" hidden="1" customHeight="1">
      <c r="A402" s="38"/>
      <c r="B402" s="260"/>
      <c r="C402" s="620"/>
      <c r="D402" s="624"/>
      <c r="E402" s="268"/>
      <c r="F402" s="268"/>
      <c r="G402" s="268"/>
      <c r="H402" s="267" t="str">
        <f>IF(D402&lt;&gt;"",VLOOKUP(D402,CTA,5,0),IF(E402&lt;&gt;"",VLOOKUP(E402,SUB,4,0),IF(F402&lt;&gt;"",VLOOKUP(F402,DIV,3,0),IF(G402&lt;&gt;"",VLOOKUP(G402,SUBDIV,2,0),""))))</f>
        <v/>
      </c>
      <c r="I402" s="322"/>
      <c r="J402" s="322"/>
      <c r="K402" s="322"/>
      <c r="L402" s="346"/>
      <c r="M402" s="346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ht="12.75" hidden="1" customHeight="1">
      <c r="A403" s="38"/>
      <c r="B403" s="260"/>
      <c r="C403" s="620"/>
      <c r="D403" s="624"/>
      <c r="E403" s="268"/>
      <c r="F403" s="268"/>
      <c r="G403" s="268"/>
      <c r="H403" s="267" t="str">
        <f>IF(D403&lt;&gt;"",VLOOKUP(D403,CTA,5,0),IF(E403&lt;&gt;"",VLOOKUP(E403,SUB,4,0),IF(F403&lt;&gt;"",VLOOKUP(F403,DIV,3,0),IF(G403&lt;&gt;"",VLOOKUP(G403,SUBDIV,2,0),""))))</f>
        <v/>
      </c>
      <c r="I403" s="322"/>
      <c r="J403" s="322"/>
      <c r="K403" s="322"/>
      <c r="L403" s="346"/>
      <c r="M403" s="346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ht="12.75" hidden="1" customHeight="1">
      <c r="A404" s="38"/>
      <c r="B404" s="260"/>
      <c r="C404" s="620"/>
      <c r="D404" s="624"/>
      <c r="E404" s="268"/>
      <c r="F404" s="268"/>
      <c r="G404" s="268"/>
      <c r="H404" s="267" t="str">
        <f>IF(D404&lt;&gt;"",VLOOKUP(D404,CTA,5,0),IF(E404&lt;&gt;"",VLOOKUP(E404,SUB,4,0),IF(F404&lt;&gt;"",VLOOKUP(F404,DIV,3,0),IF(G404&lt;&gt;"",VLOOKUP(G404,SUBDIV,2,0),""))))</f>
        <v/>
      </c>
      <c r="I404" s="322"/>
      <c r="J404" s="322"/>
      <c r="K404" s="322"/>
      <c r="L404" s="346"/>
      <c r="M404" s="346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ht="12.75" hidden="1" customHeight="1">
      <c r="A405" s="38"/>
      <c r="B405" s="260"/>
      <c r="C405" s="620"/>
      <c r="D405" s="624"/>
      <c r="E405" s="268"/>
      <c r="F405" s="268"/>
      <c r="G405" s="268"/>
      <c r="H405" s="267" t="str">
        <f>IF(D405&lt;&gt;"",VLOOKUP(D405,CTA,5,0),IF(E405&lt;&gt;"",VLOOKUP(E405,SUB,4,0),IF(F405&lt;&gt;"",VLOOKUP(F405,DIV,3,0),IF(G405&lt;&gt;"",VLOOKUP(G405,SUBDIV,2,0),""))))</f>
        <v/>
      </c>
      <c r="I405" s="322"/>
      <c r="J405" s="322"/>
      <c r="K405" s="322"/>
      <c r="L405" s="346"/>
      <c r="M405" s="346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ht="12.75" hidden="1" customHeight="1">
      <c r="A406" s="38"/>
      <c r="B406" s="260"/>
      <c r="C406" s="620"/>
      <c r="D406" s="624"/>
      <c r="E406" s="268"/>
      <c r="F406" s="268"/>
      <c r="G406" s="268"/>
      <c r="H406" s="267" t="str">
        <f>IF(D406&lt;&gt;"",VLOOKUP(D406,CTA,5,0),IF(E406&lt;&gt;"",VLOOKUP(E406,SUB,4,0),IF(F406&lt;&gt;"",VLOOKUP(F406,DIV,3,0),IF(G406&lt;&gt;"",VLOOKUP(G406,SUBDIV,2,0),""))))</f>
        <v/>
      </c>
      <c r="I406" s="322"/>
      <c r="J406" s="322"/>
      <c r="K406" s="322"/>
      <c r="L406" s="346"/>
      <c r="M406" s="346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ht="12.75" hidden="1" customHeight="1">
      <c r="A407" s="38"/>
      <c r="B407" s="260"/>
      <c r="C407" s="620"/>
      <c r="D407" s="624"/>
      <c r="E407" s="268"/>
      <c r="F407" s="268"/>
      <c r="G407" s="268"/>
      <c r="H407" s="267" t="str">
        <f>IF(D407&lt;&gt;"",VLOOKUP(D407,CTA,5,0),IF(E407&lt;&gt;"",VLOOKUP(E407,SUB,4,0),IF(F407&lt;&gt;"",VLOOKUP(F407,DIV,3,0),IF(G407&lt;&gt;"",VLOOKUP(G407,SUBDIV,2,0),""))))</f>
        <v/>
      </c>
      <c r="I407" s="322"/>
      <c r="J407" s="322"/>
      <c r="K407" s="322"/>
      <c r="L407" s="346"/>
      <c r="M407" s="346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ht="12.75" hidden="1" customHeight="1">
      <c r="A408" s="38"/>
      <c r="B408" s="260"/>
      <c r="C408" s="620"/>
      <c r="D408" s="624"/>
      <c r="E408" s="268"/>
      <c r="F408" s="268"/>
      <c r="G408" s="268"/>
      <c r="H408" s="267" t="str">
        <f>IF(D408&lt;&gt;"",VLOOKUP(D408,CTA,5,0),IF(E408&lt;&gt;"",VLOOKUP(E408,SUB,4,0),IF(F408&lt;&gt;"",VLOOKUP(F408,DIV,3,0),IF(G408&lt;&gt;"",VLOOKUP(G408,SUBDIV,2,0),""))))</f>
        <v/>
      </c>
      <c r="I408" s="322"/>
      <c r="J408" s="322"/>
      <c r="K408" s="322"/>
      <c r="L408" s="346"/>
      <c r="M408" s="346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ht="12.75" hidden="1" customHeight="1">
      <c r="A409" s="38"/>
      <c r="B409" s="260"/>
      <c r="C409" s="620"/>
      <c r="D409" s="624"/>
      <c r="E409" s="268"/>
      <c r="F409" s="268"/>
      <c r="G409" s="268"/>
      <c r="H409" s="267" t="str">
        <f>IF(D409&lt;&gt;"",VLOOKUP(D409,CTA,5,0),IF(E409&lt;&gt;"",VLOOKUP(E409,SUB,4,0),IF(F409&lt;&gt;"",VLOOKUP(F409,DIV,3,0),IF(G409&lt;&gt;"",VLOOKUP(G409,SUBDIV,2,0),""))))</f>
        <v/>
      </c>
      <c r="I409" s="322"/>
      <c r="J409" s="322"/>
      <c r="K409" s="322"/>
      <c r="L409" s="346"/>
      <c r="M409" s="346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ht="12.75" hidden="1" customHeight="1">
      <c r="A410" s="38"/>
      <c r="B410" s="260"/>
      <c r="C410" s="620"/>
      <c r="D410" s="624"/>
      <c r="E410" s="268"/>
      <c r="F410" s="268"/>
      <c r="G410" s="268"/>
      <c r="H410" s="267" t="str">
        <f>IF(D410&lt;&gt;"",VLOOKUP(D410,CTA,5,0),IF(E410&lt;&gt;"",VLOOKUP(E410,SUB,4,0),IF(F410&lt;&gt;"",VLOOKUP(F410,DIV,3,0),IF(G410&lt;&gt;"",VLOOKUP(G410,SUBDIV,2,0),""))))</f>
        <v/>
      </c>
      <c r="I410" s="322"/>
      <c r="J410" s="322"/>
      <c r="K410" s="322"/>
      <c r="L410" s="346"/>
      <c r="M410" s="346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ht="12.75" hidden="1" customHeight="1">
      <c r="A411" s="38"/>
      <c r="B411" s="260"/>
      <c r="C411" s="620"/>
      <c r="D411" s="624"/>
      <c r="E411" s="268"/>
      <c r="F411" s="268"/>
      <c r="G411" s="268"/>
      <c r="H411" s="267" t="str">
        <f>IF(D411&lt;&gt;"",VLOOKUP(D411,CTA,5,0),IF(E411&lt;&gt;"",VLOOKUP(E411,SUB,4,0),IF(F411&lt;&gt;"",VLOOKUP(F411,DIV,3,0),IF(G411&lt;&gt;"",VLOOKUP(G411,SUBDIV,2,0),""))))</f>
        <v/>
      </c>
      <c r="I411" s="322"/>
      <c r="J411" s="322"/>
      <c r="K411" s="322"/>
      <c r="L411" s="346"/>
      <c r="M411" s="346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ht="12.75" hidden="1" customHeight="1">
      <c r="A412" s="38"/>
      <c r="B412" s="260"/>
      <c r="C412" s="620"/>
      <c r="D412" s="624"/>
      <c r="E412" s="268"/>
      <c r="F412" s="268"/>
      <c r="G412" s="268"/>
      <c r="H412" s="267" t="str">
        <f>IF(D412&lt;&gt;"",VLOOKUP(D412,CTA,5,0),IF(E412&lt;&gt;"",VLOOKUP(E412,SUB,4,0),IF(F412&lt;&gt;"",VLOOKUP(F412,DIV,3,0),IF(G412&lt;&gt;"",VLOOKUP(G412,SUBDIV,2,0),""))))</f>
        <v/>
      </c>
      <c r="I412" s="322"/>
      <c r="J412" s="322"/>
      <c r="K412" s="322"/>
      <c r="L412" s="346"/>
      <c r="M412" s="346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ht="12.75" hidden="1" customHeight="1">
      <c r="A413" s="38"/>
      <c r="B413" s="260"/>
      <c r="C413" s="620"/>
      <c r="D413" s="624"/>
      <c r="E413" s="268"/>
      <c r="F413" s="268"/>
      <c r="G413" s="268"/>
      <c r="H413" s="267" t="str">
        <f>IF(D413&lt;&gt;"",VLOOKUP(D413,CTA,5,0),IF(E413&lt;&gt;"",VLOOKUP(E413,SUB,4,0),IF(F413&lt;&gt;"",VLOOKUP(F413,DIV,3,0),IF(G413&lt;&gt;"",VLOOKUP(G413,SUBDIV,2,0),""))))</f>
        <v/>
      </c>
      <c r="I413" s="322"/>
      <c r="J413" s="322"/>
      <c r="K413" s="322"/>
      <c r="L413" s="346"/>
      <c r="M413" s="346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ht="12.75" hidden="1" customHeight="1">
      <c r="A414" s="38"/>
      <c r="B414" s="260"/>
      <c r="C414" s="620"/>
      <c r="D414" s="624"/>
      <c r="E414" s="268"/>
      <c r="F414" s="268"/>
      <c r="G414" s="268"/>
      <c r="H414" s="267" t="str">
        <f>IF(D414&lt;&gt;"",VLOOKUP(D414,CTA,5,0),IF(E414&lt;&gt;"",VLOOKUP(E414,SUB,4,0),IF(F414&lt;&gt;"",VLOOKUP(F414,DIV,3,0),IF(G414&lt;&gt;"",VLOOKUP(G414,SUBDIV,2,0),""))))</f>
        <v/>
      </c>
      <c r="I414" s="322"/>
      <c r="J414" s="322"/>
      <c r="K414" s="322"/>
      <c r="L414" s="346"/>
      <c r="M414" s="346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ht="12.75" hidden="1" customHeight="1">
      <c r="A415" s="38"/>
      <c r="B415" s="260"/>
      <c r="C415" s="620"/>
      <c r="D415" s="624"/>
      <c r="E415" s="268"/>
      <c r="F415" s="268"/>
      <c r="G415" s="268"/>
      <c r="H415" s="267" t="str">
        <f>IF(D415&lt;&gt;"",VLOOKUP(D415,CTA,5,0),IF(E415&lt;&gt;"",VLOOKUP(E415,SUB,4,0),IF(F415&lt;&gt;"",VLOOKUP(F415,DIV,3,0),IF(G415&lt;&gt;"",VLOOKUP(G415,SUBDIV,2,0),""))))</f>
        <v/>
      </c>
      <c r="I415" s="322"/>
      <c r="J415" s="322"/>
      <c r="K415" s="322"/>
      <c r="L415" s="346"/>
      <c r="M415" s="346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ht="12.75" hidden="1" customHeight="1">
      <c r="A416" s="38"/>
      <c r="B416" s="260"/>
      <c r="C416" s="620"/>
      <c r="D416" s="624"/>
      <c r="E416" s="268"/>
      <c r="F416" s="268"/>
      <c r="G416" s="268"/>
      <c r="H416" s="267" t="str">
        <f>IF(D416&lt;&gt;"",VLOOKUP(D416,CTA,5,0),IF(E416&lt;&gt;"",VLOOKUP(E416,SUB,4,0),IF(F416&lt;&gt;"",VLOOKUP(F416,DIV,3,0),IF(G416&lt;&gt;"",VLOOKUP(G416,SUBDIV,2,0),""))))</f>
        <v/>
      </c>
      <c r="I416" s="322"/>
      <c r="J416" s="322"/>
      <c r="K416" s="322"/>
      <c r="L416" s="346"/>
      <c r="M416" s="346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ht="12.75" hidden="1" customHeight="1">
      <c r="A417" s="38"/>
      <c r="B417" s="260"/>
      <c r="C417" s="620"/>
      <c r="D417" s="624"/>
      <c r="E417" s="268"/>
      <c r="F417" s="268"/>
      <c r="G417" s="268"/>
      <c r="H417" s="267" t="str">
        <f>IF(D417&lt;&gt;"",VLOOKUP(D417,CTA,5,0),IF(E417&lt;&gt;"",VLOOKUP(E417,SUB,4,0),IF(F417&lt;&gt;"",VLOOKUP(F417,DIV,3,0),IF(G417&lt;&gt;"",VLOOKUP(G417,SUBDIV,2,0),""))))</f>
        <v/>
      </c>
      <c r="I417" s="322"/>
      <c r="J417" s="322"/>
      <c r="K417" s="322"/>
      <c r="L417" s="346"/>
      <c r="M417" s="346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ht="12.75" hidden="1" customHeight="1">
      <c r="A418" s="38"/>
      <c r="B418" s="260"/>
      <c r="C418" s="620"/>
      <c r="D418" s="624"/>
      <c r="E418" s="268"/>
      <c r="F418" s="268"/>
      <c r="G418" s="268"/>
      <c r="H418" s="267" t="str">
        <f>IF(D418&lt;&gt;"",VLOOKUP(D418,CTA,5,0),IF(E418&lt;&gt;"",VLOOKUP(E418,SUB,4,0),IF(F418&lt;&gt;"",VLOOKUP(F418,DIV,3,0),IF(G418&lt;&gt;"",VLOOKUP(G418,SUBDIV,2,0),""))))</f>
        <v/>
      </c>
      <c r="I418" s="322"/>
      <c r="J418" s="322"/>
      <c r="K418" s="322"/>
      <c r="L418" s="346"/>
      <c r="M418" s="346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ht="12.75" hidden="1" customHeight="1">
      <c r="A419" s="38"/>
      <c r="B419" s="260"/>
      <c r="C419" s="620"/>
      <c r="D419" s="624"/>
      <c r="E419" s="268"/>
      <c r="F419" s="268"/>
      <c r="G419" s="268"/>
      <c r="H419" s="267" t="str">
        <f>IF(D419&lt;&gt;"",VLOOKUP(D419,CTA,5,0),IF(E419&lt;&gt;"",VLOOKUP(E419,SUB,4,0),IF(F419&lt;&gt;"",VLOOKUP(F419,DIV,3,0),IF(G419&lt;&gt;"",VLOOKUP(G419,SUBDIV,2,0),""))))</f>
        <v/>
      </c>
      <c r="I419" s="322"/>
      <c r="J419" s="322"/>
      <c r="K419" s="322"/>
      <c r="L419" s="346"/>
      <c r="M419" s="346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ht="12.75" hidden="1" customHeight="1">
      <c r="A420" s="38"/>
      <c r="B420" s="260"/>
      <c r="C420" s="620"/>
      <c r="D420" s="624"/>
      <c r="E420" s="268"/>
      <c r="F420" s="268"/>
      <c r="G420" s="268"/>
      <c r="H420" s="267" t="str">
        <f>IF(D420&lt;&gt;"",VLOOKUP(D420,CTA,5,0),IF(E420&lt;&gt;"",VLOOKUP(E420,SUB,4,0),IF(F420&lt;&gt;"",VLOOKUP(F420,DIV,3,0),IF(G420&lt;&gt;"",VLOOKUP(G420,SUBDIV,2,0),""))))</f>
        <v/>
      </c>
      <c r="I420" s="322"/>
      <c r="J420" s="322"/>
      <c r="K420" s="322"/>
      <c r="L420" s="346"/>
      <c r="M420" s="346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ht="12.75" hidden="1" customHeight="1">
      <c r="A421" s="38"/>
      <c r="B421" s="260"/>
      <c r="C421" s="620"/>
      <c r="D421" s="624"/>
      <c r="E421" s="268"/>
      <c r="F421" s="268"/>
      <c r="G421" s="268"/>
      <c r="H421" s="267" t="str">
        <f>IF(D421&lt;&gt;"",VLOOKUP(D421,CTA,5,0),IF(E421&lt;&gt;"",VLOOKUP(E421,SUB,4,0),IF(F421&lt;&gt;"",VLOOKUP(F421,DIV,3,0),IF(G421&lt;&gt;"",VLOOKUP(G421,SUBDIV,2,0),""))))</f>
        <v/>
      </c>
      <c r="I421" s="322"/>
      <c r="J421" s="322"/>
      <c r="K421" s="322"/>
      <c r="L421" s="346"/>
      <c r="M421" s="346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ht="12.75" hidden="1" customHeight="1">
      <c r="A422" s="38"/>
      <c r="B422" s="260"/>
      <c r="C422" s="620"/>
      <c r="D422" s="624"/>
      <c r="E422" s="268"/>
      <c r="F422" s="268"/>
      <c r="G422" s="268"/>
      <c r="H422" s="267" t="str">
        <f>IF(D422&lt;&gt;"",VLOOKUP(D422,CTA,5,0),IF(E422&lt;&gt;"",VLOOKUP(E422,SUB,4,0),IF(F422&lt;&gt;"",VLOOKUP(F422,DIV,3,0),IF(G422&lt;&gt;"",VLOOKUP(G422,SUBDIV,2,0),""))))</f>
        <v/>
      </c>
      <c r="I422" s="322"/>
      <c r="J422" s="322"/>
      <c r="K422" s="322"/>
      <c r="L422" s="346"/>
      <c r="M422" s="346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ht="12.75" hidden="1" customHeight="1">
      <c r="A423" s="38"/>
      <c r="B423" s="260"/>
      <c r="C423" s="620"/>
      <c r="D423" s="624"/>
      <c r="E423" s="268"/>
      <c r="F423" s="268"/>
      <c r="G423" s="268"/>
      <c r="H423" s="267" t="str">
        <f>IF(D423&lt;&gt;"",VLOOKUP(D423,CTA,5,0),IF(E423&lt;&gt;"",VLOOKUP(E423,SUB,4,0),IF(F423&lt;&gt;"",VLOOKUP(F423,DIV,3,0),IF(G423&lt;&gt;"",VLOOKUP(G423,SUBDIV,2,0),""))))</f>
        <v/>
      </c>
      <c r="I423" s="322"/>
      <c r="J423" s="322"/>
      <c r="K423" s="322"/>
      <c r="L423" s="346"/>
      <c r="M423" s="346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ht="12.75" hidden="1" customHeight="1">
      <c r="A424" s="38"/>
      <c r="B424" s="260"/>
      <c r="C424" s="620"/>
      <c r="D424" s="624"/>
      <c r="E424" s="268"/>
      <c r="F424" s="268"/>
      <c r="G424" s="268"/>
      <c r="H424" s="267" t="str">
        <f>IF(D424&lt;&gt;"",VLOOKUP(D424,CTA,5,0),IF(E424&lt;&gt;"",VLOOKUP(E424,SUB,4,0),IF(F424&lt;&gt;"",VLOOKUP(F424,DIV,3,0),IF(G424&lt;&gt;"",VLOOKUP(G424,SUBDIV,2,0),""))))</f>
        <v/>
      </c>
      <c r="I424" s="322"/>
      <c r="J424" s="322"/>
      <c r="K424" s="322"/>
      <c r="L424" s="346"/>
      <c r="M424" s="346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ht="12.75" hidden="1" customHeight="1">
      <c r="A425" s="38"/>
      <c r="B425" s="260"/>
      <c r="C425" s="620"/>
      <c r="D425" s="624"/>
      <c r="E425" s="268"/>
      <c r="F425" s="268"/>
      <c r="G425" s="268"/>
      <c r="H425" s="267" t="str">
        <f>IF(D425&lt;&gt;"",VLOOKUP(D425,CTA,5,0),IF(E425&lt;&gt;"",VLOOKUP(E425,SUB,4,0),IF(F425&lt;&gt;"",VLOOKUP(F425,DIV,3,0),IF(G425&lt;&gt;"",VLOOKUP(G425,SUBDIV,2,0),""))))</f>
        <v/>
      </c>
      <c r="I425" s="322"/>
      <c r="J425" s="322"/>
      <c r="K425" s="322"/>
      <c r="L425" s="346"/>
      <c r="M425" s="346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ht="12.75" hidden="1" customHeight="1">
      <c r="A426" s="38"/>
      <c r="B426" s="260"/>
      <c r="C426" s="620"/>
      <c r="D426" s="624"/>
      <c r="E426" s="268"/>
      <c r="F426" s="268"/>
      <c r="G426" s="268"/>
      <c r="H426" s="267" t="str">
        <f>IF(D426&lt;&gt;"",VLOOKUP(D426,CTA,5,0),IF(E426&lt;&gt;"",VLOOKUP(E426,SUB,4,0),IF(F426&lt;&gt;"",VLOOKUP(F426,DIV,3,0),IF(G426&lt;&gt;"",VLOOKUP(G426,SUBDIV,2,0),""))))</f>
        <v/>
      </c>
      <c r="I426" s="322"/>
      <c r="J426" s="322"/>
      <c r="K426" s="322"/>
      <c r="L426" s="346"/>
      <c r="M426" s="346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ht="12.75" hidden="1" customHeight="1">
      <c r="A427" s="38"/>
      <c r="B427" s="260"/>
      <c r="C427" s="620"/>
      <c r="D427" s="624"/>
      <c r="E427" s="268"/>
      <c r="F427" s="268"/>
      <c r="G427" s="268"/>
      <c r="H427" s="267" t="str">
        <f>IF(D427&lt;&gt;"",VLOOKUP(D427,CTA,5,0),IF(E427&lt;&gt;"",VLOOKUP(E427,SUB,4,0),IF(F427&lt;&gt;"",VLOOKUP(F427,DIV,3,0),IF(G427&lt;&gt;"",VLOOKUP(G427,SUBDIV,2,0),""))))</f>
        <v/>
      </c>
      <c r="I427" s="322"/>
      <c r="J427" s="322"/>
      <c r="K427" s="322"/>
      <c r="L427" s="346"/>
      <c r="M427" s="346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ht="12.75" hidden="1" customHeight="1">
      <c r="A428" s="38"/>
      <c r="B428" s="260"/>
      <c r="C428" s="620"/>
      <c r="D428" s="624"/>
      <c r="E428" s="268"/>
      <c r="F428" s="268"/>
      <c r="G428" s="268"/>
      <c r="H428" s="267" t="str">
        <f>IF(D428&lt;&gt;"",VLOOKUP(D428,CTA,5,0),IF(E428&lt;&gt;"",VLOOKUP(E428,SUB,4,0),IF(F428&lt;&gt;"",VLOOKUP(F428,DIV,3,0),IF(G428&lt;&gt;"",VLOOKUP(G428,SUBDIV,2,0),""))))</f>
        <v/>
      </c>
      <c r="I428" s="322"/>
      <c r="J428" s="322"/>
      <c r="K428" s="322"/>
      <c r="L428" s="346"/>
      <c r="M428" s="346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ht="12.75" hidden="1" customHeight="1">
      <c r="A429" s="38"/>
      <c r="B429" s="260"/>
      <c r="C429" s="620"/>
      <c r="D429" s="624"/>
      <c r="E429" s="268"/>
      <c r="F429" s="268"/>
      <c r="G429" s="268"/>
      <c r="H429" s="267" t="str">
        <f>IF(D429&lt;&gt;"",VLOOKUP(D429,CTA,5,0),IF(E429&lt;&gt;"",VLOOKUP(E429,SUB,4,0),IF(F429&lt;&gt;"",VLOOKUP(F429,DIV,3,0),IF(G429&lt;&gt;"",VLOOKUP(G429,SUBDIV,2,0),""))))</f>
        <v/>
      </c>
      <c r="I429" s="322"/>
      <c r="J429" s="322"/>
      <c r="K429" s="322"/>
      <c r="L429" s="346"/>
      <c r="M429" s="346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ht="12.75" hidden="1" customHeight="1">
      <c r="A430" s="38"/>
      <c r="B430" s="260"/>
      <c r="C430" s="620"/>
      <c r="D430" s="624"/>
      <c r="E430" s="268"/>
      <c r="F430" s="268"/>
      <c r="G430" s="268"/>
      <c r="H430" s="267" t="str">
        <f>IF(D430&lt;&gt;"",VLOOKUP(D430,CTA,5,0),IF(E430&lt;&gt;"",VLOOKUP(E430,SUB,4,0),IF(F430&lt;&gt;"",VLOOKUP(F430,DIV,3,0),IF(G430&lt;&gt;"",VLOOKUP(G430,SUBDIV,2,0),""))))</f>
        <v/>
      </c>
      <c r="I430" s="322"/>
      <c r="J430" s="322"/>
      <c r="K430" s="322"/>
      <c r="L430" s="346"/>
      <c r="M430" s="346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ht="12.75" hidden="1" customHeight="1">
      <c r="A431" s="38"/>
      <c r="B431" s="260"/>
      <c r="C431" s="620"/>
      <c r="D431" s="624"/>
      <c r="E431" s="268"/>
      <c r="F431" s="268"/>
      <c r="G431" s="268"/>
      <c r="H431" s="267" t="str">
        <f>IF(D431&lt;&gt;"",VLOOKUP(D431,CTA,5,0),IF(E431&lt;&gt;"",VLOOKUP(E431,SUB,4,0),IF(F431&lt;&gt;"",VLOOKUP(F431,DIV,3,0),IF(G431&lt;&gt;"",VLOOKUP(G431,SUBDIV,2,0),""))))</f>
        <v/>
      </c>
      <c r="I431" s="322"/>
      <c r="J431" s="322"/>
      <c r="K431" s="322"/>
      <c r="L431" s="346"/>
      <c r="M431" s="346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ht="12.75" hidden="1" customHeight="1">
      <c r="A432" s="38"/>
      <c r="B432" s="260"/>
      <c r="C432" s="620"/>
      <c r="D432" s="624"/>
      <c r="E432" s="268"/>
      <c r="F432" s="268"/>
      <c r="G432" s="268"/>
      <c r="H432" s="267" t="str">
        <f>IF(D432&lt;&gt;"",VLOOKUP(D432,CTA,5,0),IF(E432&lt;&gt;"",VLOOKUP(E432,SUB,4,0),IF(F432&lt;&gt;"",VLOOKUP(F432,DIV,3,0),IF(G432&lt;&gt;"",VLOOKUP(G432,SUBDIV,2,0),""))))</f>
        <v/>
      </c>
      <c r="I432" s="322"/>
      <c r="J432" s="322"/>
      <c r="K432" s="322"/>
      <c r="L432" s="346"/>
      <c r="M432" s="346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ht="12.75" hidden="1" customHeight="1">
      <c r="A433" s="38"/>
      <c r="B433" s="260"/>
      <c r="C433" s="620"/>
      <c r="D433" s="624"/>
      <c r="E433" s="268"/>
      <c r="F433" s="268"/>
      <c r="G433" s="268"/>
      <c r="H433" s="267" t="str">
        <f>IF(D433&lt;&gt;"",VLOOKUP(D433,CTA,5,0),IF(E433&lt;&gt;"",VLOOKUP(E433,SUB,4,0),IF(F433&lt;&gt;"",VLOOKUP(F433,DIV,3,0),IF(G433&lt;&gt;"",VLOOKUP(G433,SUBDIV,2,0),""))))</f>
        <v/>
      </c>
      <c r="I433" s="322"/>
      <c r="J433" s="322"/>
      <c r="K433" s="322"/>
      <c r="L433" s="346"/>
      <c r="M433" s="346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ht="12.75" hidden="1" customHeight="1">
      <c r="A434" s="38"/>
      <c r="B434" s="260"/>
      <c r="C434" s="620"/>
      <c r="D434" s="624"/>
      <c r="E434" s="268"/>
      <c r="F434" s="268"/>
      <c r="G434" s="268"/>
      <c r="H434" s="267" t="str">
        <f>IF(D434&lt;&gt;"",VLOOKUP(D434,CTA,5,0),IF(E434&lt;&gt;"",VLOOKUP(E434,SUB,4,0),IF(F434&lt;&gt;"",VLOOKUP(F434,DIV,3,0),IF(G434&lt;&gt;"",VLOOKUP(G434,SUBDIV,2,0),""))))</f>
        <v/>
      </c>
      <c r="I434" s="322"/>
      <c r="J434" s="322"/>
      <c r="K434" s="322"/>
      <c r="L434" s="346"/>
      <c r="M434" s="346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ht="12.75" hidden="1" customHeight="1">
      <c r="A435" s="38"/>
      <c r="B435" s="260"/>
      <c r="C435" s="620"/>
      <c r="D435" s="624"/>
      <c r="E435" s="268"/>
      <c r="F435" s="268"/>
      <c r="G435" s="268"/>
      <c r="H435" s="267" t="str">
        <f>IF(D435&lt;&gt;"",VLOOKUP(D435,CTA,5,0),IF(E435&lt;&gt;"",VLOOKUP(E435,SUB,4,0),IF(F435&lt;&gt;"",VLOOKUP(F435,DIV,3,0),IF(G435&lt;&gt;"",VLOOKUP(G435,SUBDIV,2,0),""))))</f>
        <v/>
      </c>
      <c r="I435" s="322"/>
      <c r="J435" s="322"/>
      <c r="K435" s="322"/>
      <c r="L435" s="346"/>
      <c r="M435" s="346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ht="12.75" hidden="1" customHeight="1">
      <c r="A436" s="38"/>
      <c r="B436" s="260"/>
      <c r="C436" s="620"/>
      <c r="D436" s="624"/>
      <c r="E436" s="268"/>
      <c r="F436" s="268"/>
      <c r="G436" s="268"/>
      <c r="H436" s="267" t="str">
        <f>IF(D436&lt;&gt;"",VLOOKUP(D436,CTA,5,0),IF(E436&lt;&gt;"",VLOOKUP(E436,SUB,4,0),IF(F436&lt;&gt;"",VLOOKUP(F436,DIV,3,0),IF(G436&lt;&gt;"",VLOOKUP(G436,SUBDIV,2,0),""))))</f>
        <v/>
      </c>
      <c r="I436" s="322"/>
      <c r="J436" s="322"/>
      <c r="K436" s="322"/>
      <c r="L436" s="346"/>
      <c r="M436" s="346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ht="12.75" hidden="1" customHeight="1">
      <c r="A437" s="38"/>
      <c r="B437" s="260"/>
      <c r="C437" s="620"/>
      <c r="D437" s="624"/>
      <c r="E437" s="268"/>
      <c r="F437" s="268"/>
      <c r="G437" s="268"/>
      <c r="H437" s="267" t="str">
        <f>IF(D437&lt;&gt;"",VLOOKUP(D437,CTA,5,0),IF(E437&lt;&gt;"",VLOOKUP(E437,SUB,4,0),IF(F437&lt;&gt;"",VLOOKUP(F437,DIV,3,0),IF(G437&lt;&gt;"",VLOOKUP(G437,SUBDIV,2,0),""))))</f>
        <v/>
      </c>
      <c r="I437" s="322"/>
      <c r="J437" s="322"/>
      <c r="K437" s="322"/>
      <c r="L437" s="346"/>
      <c r="M437" s="346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ht="12.75" hidden="1" customHeight="1">
      <c r="A438" s="38"/>
      <c r="B438" s="260"/>
      <c r="C438" s="620"/>
      <c r="D438" s="624"/>
      <c r="E438" s="268"/>
      <c r="F438" s="268"/>
      <c r="G438" s="268"/>
      <c r="H438" s="267" t="str">
        <f>IF(D438&lt;&gt;"",VLOOKUP(D438,CTA,5,0),IF(E438&lt;&gt;"",VLOOKUP(E438,SUB,4,0),IF(F438&lt;&gt;"",VLOOKUP(F438,DIV,3,0),IF(G438&lt;&gt;"",VLOOKUP(G438,SUBDIV,2,0),""))))</f>
        <v/>
      </c>
      <c r="I438" s="322"/>
      <c r="J438" s="322"/>
      <c r="K438" s="322"/>
      <c r="L438" s="346"/>
      <c r="M438" s="346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ht="12.75" hidden="1" customHeight="1">
      <c r="A439" s="38"/>
      <c r="B439" s="260"/>
      <c r="C439" s="620"/>
      <c r="D439" s="624"/>
      <c r="E439" s="268"/>
      <c r="F439" s="268"/>
      <c r="G439" s="268"/>
      <c r="H439" s="267" t="str">
        <f>IF(D439&lt;&gt;"",VLOOKUP(D439,CTA,5,0),IF(E439&lt;&gt;"",VLOOKUP(E439,SUB,4,0),IF(F439&lt;&gt;"",VLOOKUP(F439,DIV,3,0),IF(G439&lt;&gt;"",VLOOKUP(G439,SUBDIV,2,0),""))))</f>
        <v/>
      </c>
      <c r="I439" s="322"/>
      <c r="J439" s="322"/>
      <c r="K439" s="322"/>
      <c r="L439" s="346"/>
      <c r="M439" s="346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ht="12.75" hidden="1" customHeight="1">
      <c r="A440" s="38"/>
      <c r="B440" s="260"/>
      <c r="C440" s="620"/>
      <c r="D440" s="624"/>
      <c r="E440" s="268"/>
      <c r="F440" s="268"/>
      <c r="G440" s="268"/>
      <c r="H440" s="267" t="str">
        <f>IF(D440&lt;&gt;"",VLOOKUP(D440,CTA,5,0),IF(E440&lt;&gt;"",VLOOKUP(E440,SUB,4,0),IF(F440&lt;&gt;"",VLOOKUP(F440,DIV,3,0),IF(G440&lt;&gt;"",VLOOKUP(G440,SUBDIV,2,0),""))))</f>
        <v/>
      </c>
      <c r="I440" s="322"/>
      <c r="J440" s="322"/>
      <c r="K440" s="322"/>
      <c r="L440" s="346"/>
      <c r="M440" s="346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ht="12.75" hidden="1" customHeight="1">
      <c r="A441" s="38"/>
      <c r="B441" s="260"/>
      <c r="C441" s="620"/>
      <c r="D441" s="624"/>
      <c r="E441" s="268"/>
      <c r="F441" s="268"/>
      <c r="G441" s="268"/>
      <c r="H441" s="267" t="str">
        <f>IF(D441&lt;&gt;"",VLOOKUP(D441,CTA,5,0),IF(E441&lt;&gt;"",VLOOKUP(E441,SUB,4,0),IF(F441&lt;&gt;"",VLOOKUP(F441,DIV,3,0),IF(G441&lt;&gt;"",VLOOKUP(G441,SUBDIV,2,0),""))))</f>
        <v/>
      </c>
      <c r="I441" s="322"/>
      <c r="J441" s="322"/>
      <c r="K441" s="322"/>
      <c r="L441" s="346"/>
      <c r="M441" s="346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ht="12.75" hidden="1" customHeight="1">
      <c r="A442" s="38"/>
      <c r="B442" s="260"/>
      <c r="C442" s="620"/>
      <c r="D442" s="624"/>
      <c r="E442" s="268"/>
      <c r="F442" s="268"/>
      <c r="G442" s="268"/>
      <c r="H442" s="267" t="str">
        <f>IF(D442&lt;&gt;"",VLOOKUP(D442,CTA,5,0),IF(E442&lt;&gt;"",VLOOKUP(E442,SUB,4,0),IF(F442&lt;&gt;"",VLOOKUP(F442,DIV,3,0),IF(G442&lt;&gt;"",VLOOKUP(G442,SUBDIV,2,0),""))))</f>
        <v/>
      </c>
      <c r="I442" s="322"/>
      <c r="J442" s="322"/>
      <c r="K442" s="322"/>
      <c r="L442" s="346"/>
      <c r="M442" s="346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ht="12.75" hidden="1" customHeight="1">
      <c r="A443" s="38"/>
      <c r="B443" s="260"/>
      <c r="C443" s="620"/>
      <c r="D443" s="624"/>
      <c r="E443" s="268"/>
      <c r="F443" s="268"/>
      <c r="G443" s="268"/>
      <c r="H443" s="267" t="str">
        <f>IF(D443&lt;&gt;"",VLOOKUP(D443,CTA,5,0),IF(E443&lt;&gt;"",VLOOKUP(E443,SUB,4,0),IF(F443&lt;&gt;"",VLOOKUP(F443,DIV,3,0),IF(G443&lt;&gt;"",VLOOKUP(G443,SUBDIV,2,0),""))))</f>
        <v/>
      </c>
      <c r="I443" s="322"/>
      <c r="J443" s="322"/>
      <c r="K443" s="322"/>
      <c r="L443" s="346"/>
      <c r="M443" s="346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ht="12.75" hidden="1" customHeight="1">
      <c r="A444" s="38"/>
      <c r="B444" s="260"/>
      <c r="C444" s="620"/>
      <c r="D444" s="624"/>
      <c r="E444" s="268"/>
      <c r="F444" s="268"/>
      <c r="G444" s="268"/>
      <c r="H444" s="267" t="str">
        <f>IF(D444&lt;&gt;"",VLOOKUP(D444,CTA,5,0),IF(E444&lt;&gt;"",VLOOKUP(E444,SUB,4,0),IF(F444&lt;&gt;"",VLOOKUP(F444,DIV,3,0),IF(G444&lt;&gt;"",VLOOKUP(G444,SUBDIV,2,0),""))))</f>
        <v/>
      </c>
      <c r="I444" s="322"/>
      <c r="J444" s="322"/>
      <c r="K444" s="322"/>
      <c r="L444" s="346"/>
      <c r="M444" s="346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ht="12.75" hidden="1" customHeight="1">
      <c r="A445" s="38"/>
      <c r="B445" s="260"/>
      <c r="C445" s="620"/>
      <c r="D445" s="624"/>
      <c r="E445" s="268"/>
      <c r="F445" s="268"/>
      <c r="G445" s="268"/>
      <c r="H445" s="267" t="str">
        <f>IF(D445&lt;&gt;"",VLOOKUP(D445,CTA,5,0),IF(E445&lt;&gt;"",VLOOKUP(E445,SUB,4,0),IF(F445&lt;&gt;"",VLOOKUP(F445,DIV,3,0),IF(G445&lt;&gt;"",VLOOKUP(G445,SUBDIV,2,0),""))))</f>
        <v/>
      </c>
      <c r="I445" s="322"/>
      <c r="J445" s="322"/>
      <c r="K445" s="322"/>
      <c r="L445" s="346"/>
      <c r="M445" s="346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ht="12.75" hidden="1" customHeight="1">
      <c r="A446" s="38"/>
      <c r="B446" s="260"/>
      <c r="C446" s="620"/>
      <c r="D446" s="624"/>
      <c r="E446" s="268"/>
      <c r="F446" s="268"/>
      <c r="G446" s="268"/>
      <c r="H446" s="267" t="str">
        <f>IF(D446&lt;&gt;"",VLOOKUP(D446,CTA,5,0),IF(E446&lt;&gt;"",VLOOKUP(E446,SUB,4,0),IF(F446&lt;&gt;"",VLOOKUP(F446,DIV,3,0),IF(G446&lt;&gt;"",VLOOKUP(G446,SUBDIV,2,0),""))))</f>
        <v/>
      </c>
      <c r="I446" s="322"/>
      <c r="J446" s="322"/>
      <c r="K446" s="322"/>
      <c r="L446" s="346"/>
      <c r="M446" s="346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ht="12.75" hidden="1" customHeight="1">
      <c r="A447" s="38"/>
      <c r="B447" s="260"/>
      <c r="C447" s="620"/>
      <c r="D447" s="624"/>
      <c r="E447" s="268"/>
      <c r="F447" s="268"/>
      <c r="G447" s="268"/>
      <c r="H447" s="267" t="str">
        <f>IF(D447&lt;&gt;"",VLOOKUP(D447,CTA,5,0),IF(E447&lt;&gt;"",VLOOKUP(E447,SUB,4,0),IF(F447&lt;&gt;"",VLOOKUP(F447,DIV,3,0),IF(G447&lt;&gt;"",VLOOKUP(G447,SUBDIV,2,0),""))))</f>
        <v/>
      </c>
      <c r="I447" s="322"/>
      <c r="J447" s="322"/>
      <c r="K447" s="322"/>
      <c r="L447" s="346"/>
      <c r="M447" s="346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ht="12.75" hidden="1" customHeight="1">
      <c r="A448" s="38"/>
      <c r="B448" s="260"/>
      <c r="C448" s="620"/>
      <c r="D448" s="624"/>
      <c r="E448" s="268"/>
      <c r="F448" s="268"/>
      <c r="G448" s="268"/>
      <c r="H448" s="267" t="str">
        <f>IF(D448&lt;&gt;"",VLOOKUP(D448,CTA,5,0),IF(E448&lt;&gt;"",VLOOKUP(E448,SUB,4,0),IF(F448&lt;&gt;"",VLOOKUP(F448,DIV,3,0),IF(G448&lt;&gt;"",VLOOKUP(G448,SUBDIV,2,0),""))))</f>
        <v/>
      </c>
      <c r="I448" s="322"/>
      <c r="J448" s="322"/>
      <c r="K448" s="322"/>
      <c r="L448" s="346"/>
      <c r="M448" s="346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ht="12.75" hidden="1" customHeight="1">
      <c r="A449" s="38"/>
      <c r="B449" s="260"/>
      <c r="C449" s="620"/>
      <c r="D449" s="624"/>
      <c r="E449" s="268"/>
      <c r="F449" s="268"/>
      <c r="G449" s="268"/>
      <c r="H449" s="267" t="str">
        <f>IF(D449&lt;&gt;"",VLOOKUP(D449,CTA,5,0),IF(E449&lt;&gt;"",VLOOKUP(E449,SUB,4,0),IF(F449&lt;&gt;"",VLOOKUP(F449,DIV,3,0),IF(G449&lt;&gt;"",VLOOKUP(G449,SUBDIV,2,0),""))))</f>
        <v/>
      </c>
      <c r="I449" s="322"/>
      <c r="J449" s="322"/>
      <c r="K449" s="322"/>
      <c r="L449" s="346"/>
      <c r="M449" s="346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ht="12.75" hidden="1" customHeight="1">
      <c r="A450" s="38"/>
      <c r="B450" s="260"/>
      <c r="C450" s="620"/>
      <c r="D450" s="624"/>
      <c r="E450" s="268"/>
      <c r="F450" s="268"/>
      <c r="G450" s="268"/>
      <c r="H450" s="267" t="str">
        <f>IF(D450&lt;&gt;"",VLOOKUP(D450,CTA,5,0),IF(E450&lt;&gt;"",VLOOKUP(E450,SUB,4,0),IF(F450&lt;&gt;"",VLOOKUP(F450,DIV,3,0),IF(G450&lt;&gt;"",VLOOKUP(G450,SUBDIV,2,0),""))))</f>
        <v/>
      </c>
      <c r="I450" s="322"/>
      <c r="J450" s="322"/>
      <c r="K450" s="322"/>
      <c r="L450" s="346"/>
      <c r="M450" s="346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ht="12.75" hidden="1" customHeight="1">
      <c r="A451" s="38"/>
      <c r="B451" s="260"/>
      <c r="C451" s="620"/>
      <c r="D451" s="624"/>
      <c r="E451" s="268"/>
      <c r="F451" s="268"/>
      <c r="G451" s="268"/>
      <c r="H451" s="267" t="str">
        <f>IF(D451&lt;&gt;"",VLOOKUP(D451,CTA,5,0),IF(E451&lt;&gt;"",VLOOKUP(E451,SUB,4,0),IF(F451&lt;&gt;"",VLOOKUP(F451,DIV,3,0),IF(G451&lt;&gt;"",VLOOKUP(G451,SUBDIV,2,0),""))))</f>
        <v/>
      </c>
      <c r="I451" s="322"/>
      <c r="J451" s="322"/>
      <c r="K451" s="322"/>
      <c r="L451" s="346"/>
      <c r="M451" s="346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ht="12.75" hidden="1" customHeight="1">
      <c r="A452" s="38"/>
      <c r="B452" s="260"/>
      <c r="C452" s="620"/>
      <c r="D452" s="624"/>
      <c r="E452" s="268"/>
      <c r="F452" s="268"/>
      <c r="G452" s="268"/>
      <c r="H452" s="267" t="str">
        <f>IF(D452&lt;&gt;"",VLOOKUP(D452,CTA,5,0),IF(E452&lt;&gt;"",VLOOKUP(E452,SUB,4,0),IF(F452&lt;&gt;"",VLOOKUP(F452,DIV,3,0),IF(G452&lt;&gt;"",VLOOKUP(G452,SUBDIV,2,0),""))))</f>
        <v/>
      </c>
      <c r="I452" s="322"/>
      <c r="J452" s="322"/>
      <c r="K452" s="322"/>
      <c r="L452" s="346"/>
      <c r="M452" s="346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ht="12.75" hidden="1" customHeight="1">
      <c r="A453" s="38"/>
      <c r="B453" s="260"/>
      <c r="C453" s="620"/>
      <c r="D453" s="624"/>
      <c r="E453" s="268"/>
      <c r="F453" s="268"/>
      <c r="G453" s="268"/>
      <c r="H453" s="267" t="str">
        <f>IF(D453&lt;&gt;"",VLOOKUP(D453,CTA,5,0),IF(E453&lt;&gt;"",VLOOKUP(E453,SUB,4,0),IF(F453&lt;&gt;"",VLOOKUP(F453,DIV,3,0),IF(G453&lt;&gt;"",VLOOKUP(G453,SUBDIV,2,0),""))))</f>
        <v/>
      </c>
      <c r="I453" s="322"/>
      <c r="J453" s="322"/>
      <c r="K453" s="322"/>
      <c r="L453" s="346"/>
      <c r="M453" s="346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ht="12.75" hidden="1" customHeight="1">
      <c r="A454" s="38"/>
      <c r="B454" s="260"/>
      <c r="C454" s="620"/>
      <c r="D454" s="624"/>
      <c r="E454" s="268"/>
      <c r="F454" s="268"/>
      <c r="G454" s="268"/>
      <c r="H454" s="267" t="str">
        <f>IF(D454&lt;&gt;"",VLOOKUP(D454,CTA,5,0),IF(E454&lt;&gt;"",VLOOKUP(E454,SUB,4,0),IF(F454&lt;&gt;"",VLOOKUP(F454,DIV,3,0),IF(G454&lt;&gt;"",VLOOKUP(G454,SUBDIV,2,0),""))))</f>
        <v/>
      </c>
      <c r="I454" s="322"/>
      <c r="J454" s="322"/>
      <c r="K454" s="322"/>
      <c r="L454" s="346"/>
      <c r="M454" s="346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ht="12.75" hidden="1" customHeight="1">
      <c r="A455" s="38"/>
      <c r="B455" s="260"/>
      <c r="C455" s="620"/>
      <c r="D455" s="624"/>
      <c r="E455" s="268"/>
      <c r="F455" s="268"/>
      <c r="G455" s="268"/>
      <c r="H455" s="267" t="str">
        <f>IF(D455&lt;&gt;"",VLOOKUP(D455,CTA,5,0),IF(E455&lt;&gt;"",VLOOKUP(E455,SUB,4,0),IF(F455&lt;&gt;"",VLOOKUP(F455,DIV,3,0),IF(G455&lt;&gt;"",VLOOKUP(G455,SUBDIV,2,0),""))))</f>
        <v/>
      </c>
      <c r="I455" s="322"/>
      <c r="J455" s="322"/>
      <c r="K455" s="322"/>
      <c r="L455" s="346"/>
      <c r="M455" s="346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ht="12.75" hidden="1" customHeight="1">
      <c r="A456" s="38"/>
      <c r="B456" s="260"/>
      <c r="C456" s="620"/>
      <c r="D456" s="624"/>
      <c r="E456" s="268"/>
      <c r="F456" s="268"/>
      <c r="G456" s="268"/>
      <c r="H456" s="267" t="str">
        <f>IF(D456&lt;&gt;"",VLOOKUP(D456,CTA,5,0),IF(E456&lt;&gt;"",VLOOKUP(E456,SUB,4,0),IF(F456&lt;&gt;"",VLOOKUP(F456,DIV,3,0),IF(G456&lt;&gt;"",VLOOKUP(G456,SUBDIV,2,0),""))))</f>
        <v/>
      </c>
      <c r="I456" s="322"/>
      <c r="J456" s="322"/>
      <c r="K456" s="322"/>
      <c r="L456" s="346"/>
      <c r="M456" s="346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ht="12.75" hidden="1" customHeight="1">
      <c r="A457" s="38"/>
      <c r="B457" s="260"/>
      <c r="C457" s="620"/>
      <c r="D457" s="624"/>
      <c r="E457" s="268"/>
      <c r="F457" s="268"/>
      <c r="G457" s="268"/>
      <c r="H457" s="267" t="str">
        <f>IF(D457&lt;&gt;"",VLOOKUP(D457,CTA,5,0),IF(E457&lt;&gt;"",VLOOKUP(E457,SUB,4,0),IF(F457&lt;&gt;"",VLOOKUP(F457,DIV,3,0),IF(G457&lt;&gt;"",VLOOKUP(G457,SUBDIV,2,0),""))))</f>
        <v/>
      </c>
      <c r="I457" s="322"/>
      <c r="J457" s="322"/>
      <c r="K457" s="322"/>
      <c r="L457" s="346"/>
      <c r="M457" s="346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ht="12.75" hidden="1" customHeight="1">
      <c r="A458" s="38"/>
      <c r="B458" s="260"/>
      <c r="C458" s="620"/>
      <c r="D458" s="624"/>
      <c r="E458" s="268"/>
      <c r="F458" s="268"/>
      <c r="G458" s="268"/>
      <c r="H458" s="267" t="str">
        <f>IF(D458&lt;&gt;"",VLOOKUP(D458,CTA,5,0),IF(E458&lt;&gt;"",VLOOKUP(E458,SUB,4,0),IF(F458&lt;&gt;"",VLOOKUP(F458,DIV,3,0),IF(G458&lt;&gt;"",VLOOKUP(G458,SUBDIV,2,0),""))))</f>
        <v/>
      </c>
      <c r="I458" s="322"/>
      <c r="J458" s="322"/>
      <c r="K458" s="322"/>
      <c r="L458" s="346"/>
      <c r="M458" s="346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ht="12.75" hidden="1" customHeight="1">
      <c r="A459" s="38"/>
      <c r="B459" s="260"/>
      <c r="C459" s="620"/>
      <c r="D459" s="624"/>
      <c r="E459" s="268"/>
      <c r="F459" s="268"/>
      <c r="G459" s="268"/>
      <c r="H459" s="267" t="str">
        <f>IF(D459&lt;&gt;"",VLOOKUP(D459,CTA,5,0),IF(E459&lt;&gt;"",VLOOKUP(E459,SUB,4,0),IF(F459&lt;&gt;"",VLOOKUP(F459,DIV,3,0),IF(G459&lt;&gt;"",VLOOKUP(G459,SUBDIV,2,0),""))))</f>
        <v/>
      </c>
      <c r="I459" s="322"/>
      <c r="J459" s="322"/>
      <c r="K459" s="322"/>
      <c r="L459" s="346"/>
      <c r="M459" s="346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ht="12.75" hidden="1" customHeight="1">
      <c r="A460" s="38"/>
      <c r="B460" s="260"/>
      <c r="C460" s="620"/>
      <c r="D460" s="624"/>
      <c r="E460" s="268"/>
      <c r="F460" s="268"/>
      <c r="G460" s="268"/>
      <c r="H460" s="267" t="str">
        <f>IF(D460&lt;&gt;"",VLOOKUP(D460,CTA,5,0),IF(E460&lt;&gt;"",VLOOKUP(E460,SUB,4,0),IF(F460&lt;&gt;"",VLOOKUP(F460,DIV,3,0),IF(G460&lt;&gt;"",VLOOKUP(G460,SUBDIV,2,0),""))))</f>
        <v/>
      </c>
      <c r="I460" s="322"/>
      <c r="J460" s="322"/>
      <c r="K460" s="322"/>
      <c r="L460" s="346"/>
      <c r="M460" s="346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ht="12.75" hidden="1" customHeight="1">
      <c r="A461" s="38"/>
      <c r="B461" s="260"/>
      <c r="C461" s="620"/>
      <c r="D461" s="624"/>
      <c r="E461" s="268"/>
      <c r="F461" s="268"/>
      <c r="G461" s="268"/>
      <c r="H461" s="267" t="str">
        <f>IF(D461&lt;&gt;"",VLOOKUP(D461,CTA,5,0),IF(E461&lt;&gt;"",VLOOKUP(E461,SUB,4,0),IF(F461&lt;&gt;"",VLOOKUP(F461,DIV,3,0),IF(G461&lt;&gt;"",VLOOKUP(G461,SUBDIV,2,0),""))))</f>
        <v/>
      </c>
      <c r="I461" s="322"/>
      <c r="J461" s="322"/>
      <c r="K461" s="322"/>
      <c r="L461" s="346"/>
      <c r="M461" s="346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ht="12.75" hidden="1" customHeight="1">
      <c r="A462" s="38"/>
      <c r="B462" s="260"/>
      <c r="C462" s="620"/>
      <c r="D462" s="624"/>
      <c r="E462" s="268"/>
      <c r="F462" s="268"/>
      <c r="G462" s="268"/>
      <c r="H462" s="267" t="str">
        <f>IF(D462&lt;&gt;"",VLOOKUP(D462,CTA,5,0),IF(E462&lt;&gt;"",VLOOKUP(E462,SUB,4,0),IF(F462&lt;&gt;"",VLOOKUP(F462,DIV,3,0),IF(G462&lt;&gt;"",VLOOKUP(G462,SUBDIV,2,0),""))))</f>
        <v/>
      </c>
      <c r="I462" s="322"/>
      <c r="J462" s="322"/>
      <c r="K462" s="322"/>
      <c r="L462" s="346"/>
      <c r="M462" s="346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ht="12.75" hidden="1" customHeight="1">
      <c r="A463" s="38"/>
      <c r="B463" s="260"/>
      <c r="C463" s="620"/>
      <c r="D463" s="624"/>
      <c r="E463" s="268"/>
      <c r="F463" s="268"/>
      <c r="G463" s="268"/>
      <c r="H463" s="267" t="str">
        <f>IF(D463&lt;&gt;"",VLOOKUP(D463,CTA,5,0),IF(E463&lt;&gt;"",VLOOKUP(E463,SUB,4,0),IF(F463&lt;&gt;"",VLOOKUP(F463,DIV,3,0),IF(G463&lt;&gt;"",VLOOKUP(G463,SUBDIV,2,0),""))))</f>
        <v/>
      </c>
      <c r="I463" s="322"/>
      <c r="J463" s="322"/>
      <c r="K463" s="322"/>
      <c r="L463" s="346"/>
      <c r="M463" s="346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ht="12.75" hidden="1" customHeight="1">
      <c r="A464" s="38"/>
      <c r="B464" s="260"/>
      <c r="C464" s="620"/>
      <c r="D464" s="624"/>
      <c r="E464" s="268"/>
      <c r="F464" s="268"/>
      <c r="G464" s="268"/>
      <c r="H464" s="267" t="str">
        <f>IF(D464&lt;&gt;"",VLOOKUP(D464,CTA,5,0),IF(E464&lt;&gt;"",VLOOKUP(E464,SUB,4,0),IF(F464&lt;&gt;"",VLOOKUP(F464,DIV,3,0),IF(G464&lt;&gt;"",VLOOKUP(G464,SUBDIV,2,0),""))))</f>
        <v/>
      </c>
      <c r="I464" s="322"/>
      <c r="J464" s="322"/>
      <c r="K464" s="322"/>
      <c r="L464" s="346"/>
      <c r="M464" s="346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ht="12.75" hidden="1" customHeight="1">
      <c r="A465" s="38"/>
      <c r="B465" s="260"/>
      <c r="C465" s="620"/>
      <c r="D465" s="624"/>
      <c r="E465" s="268"/>
      <c r="F465" s="268"/>
      <c r="G465" s="268"/>
      <c r="H465" s="267" t="str">
        <f>IF(D465&lt;&gt;"",VLOOKUP(D465,CTA,5,0),IF(E465&lt;&gt;"",VLOOKUP(E465,SUB,4,0),IF(F465&lt;&gt;"",VLOOKUP(F465,DIV,3,0),IF(G465&lt;&gt;"",VLOOKUP(G465,SUBDIV,2,0),""))))</f>
        <v/>
      </c>
      <c r="I465" s="322"/>
      <c r="J465" s="322"/>
      <c r="K465" s="322"/>
      <c r="L465" s="346"/>
      <c r="M465" s="346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ht="12.75" hidden="1" customHeight="1">
      <c r="A466" s="38"/>
      <c r="B466" s="260"/>
      <c r="C466" s="620"/>
      <c r="D466" s="624"/>
      <c r="E466" s="268"/>
      <c r="F466" s="268"/>
      <c r="G466" s="268"/>
      <c r="H466" s="267" t="str">
        <f>IF(D466&lt;&gt;"",VLOOKUP(D466,CTA,5,0),IF(E466&lt;&gt;"",VLOOKUP(E466,SUB,4,0),IF(F466&lt;&gt;"",VLOOKUP(F466,DIV,3,0),IF(G466&lt;&gt;"",VLOOKUP(G466,SUBDIV,2,0),""))))</f>
        <v/>
      </c>
      <c r="I466" s="322"/>
      <c r="J466" s="322"/>
      <c r="K466" s="322"/>
      <c r="L466" s="346"/>
      <c r="M466" s="346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ht="12.75" hidden="1" customHeight="1">
      <c r="A467" s="38"/>
      <c r="B467" s="260"/>
      <c r="C467" s="620"/>
      <c r="D467" s="624"/>
      <c r="E467" s="268"/>
      <c r="F467" s="268"/>
      <c r="G467" s="268"/>
      <c r="H467" s="267" t="str">
        <f>IF(D467&lt;&gt;"",VLOOKUP(D467,CTA,5,0),IF(E467&lt;&gt;"",VLOOKUP(E467,SUB,4,0),IF(F467&lt;&gt;"",VLOOKUP(F467,DIV,3,0),IF(G467&lt;&gt;"",VLOOKUP(G467,SUBDIV,2,0),""))))</f>
        <v/>
      </c>
      <c r="I467" s="322"/>
      <c r="J467" s="322"/>
      <c r="K467" s="322"/>
      <c r="L467" s="346"/>
      <c r="M467" s="346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ht="12.75" hidden="1" customHeight="1">
      <c r="A468" s="38"/>
      <c r="B468" s="260"/>
      <c r="C468" s="620"/>
      <c r="D468" s="624"/>
      <c r="E468" s="268"/>
      <c r="F468" s="268"/>
      <c r="G468" s="268"/>
      <c r="H468" s="267" t="str">
        <f>IF(D468&lt;&gt;"",VLOOKUP(D468,CTA,5,0),IF(E468&lt;&gt;"",VLOOKUP(E468,SUB,4,0),IF(F468&lt;&gt;"",VLOOKUP(F468,DIV,3,0),IF(G468&lt;&gt;"",VLOOKUP(G468,SUBDIV,2,0),""))))</f>
        <v/>
      </c>
      <c r="I468" s="322"/>
      <c r="J468" s="322"/>
      <c r="K468" s="322"/>
      <c r="L468" s="346"/>
      <c r="M468" s="346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ht="12.75" hidden="1" customHeight="1">
      <c r="A469" s="38"/>
      <c r="B469" s="260"/>
      <c r="C469" s="620"/>
      <c r="D469" s="624"/>
      <c r="E469" s="268"/>
      <c r="F469" s="268"/>
      <c r="G469" s="268"/>
      <c r="H469" s="267" t="str">
        <f>IF(D469&lt;&gt;"",VLOOKUP(D469,CTA,5,0),IF(E469&lt;&gt;"",VLOOKUP(E469,SUB,4,0),IF(F469&lt;&gt;"",VLOOKUP(F469,DIV,3,0),IF(G469&lt;&gt;"",VLOOKUP(G469,SUBDIV,2,0),""))))</f>
        <v/>
      </c>
      <c r="I469" s="322"/>
      <c r="J469" s="322"/>
      <c r="K469" s="322"/>
      <c r="L469" s="346"/>
      <c r="M469" s="346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ht="12.75" hidden="1" customHeight="1">
      <c r="A470" s="38"/>
      <c r="B470" s="260"/>
      <c r="C470" s="620"/>
      <c r="D470" s="624"/>
      <c r="E470" s="268"/>
      <c r="F470" s="268"/>
      <c r="G470" s="268"/>
      <c r="H470" s="267" t="str">
        <f>IF(D470&lt;&gt;"",VLOOKUP(D470,CTA,5,0),IF(E470&lt;&gt;"",VLOOKUP(E470,SUB,4,0),IF(F470&lt;&gt;"",VLOOKUP(F470,DIV,3,0),IF(G470&lt;&gt;"",VLOOKUP(G470,SUBDIV,2,0),""))))</f>
        <v/>
      </c>
      <c r="I470" s="322"/>
      <c r="J470" s="322"/>
      <c r="K470" s="322"/>
      <c r="L470" s="346"/>
      <c r="M470" s="346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ht="12.75" hidden="1" customHeight="1">
      <c r="A471" s="38"/>
      <c r="B471" s="260"/>
      <c r="C471" s="620"/>
      <c r="D471" s="624"/>
      <c r="E471" s="268"/>
      <c r="F471" s="268"/>
      <c r="G471" s="268"/>
      <c r="H471" s="267" t="str">
        <f>IF(D471&lt;&gt;"",VLOOKUP(D471,CTA,5,0),IF(E471&lt;&gt;"",VLOOKUP(E471,SUB,4,0),IF(F471&lt;&gt;"",VLOOKUP(F471,DIV,3,0),IF(G471&lt;&gt;"",VLOOKUP(G471,SUBDIV,2,0),""))))</f>
        <v/>
      </c>
      <c r="I471" s="322"/>
      <c r="J471" s="322"/>
      <c r="K471" s="322"/>
      <c r="L471" s="346"/>
      <c r="M471" s="346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ht="12.75" hidden="1" customHeight="1">
      <c r="A472" s="38"/>
      <c r="B472" s="260"/>
      <c r="C472" s="620"/>
      <c r="D472" s="624"/>
      <c r="E472" s="268"/>
      <c r="F472" s="268"/>
      <c r="G472" s="268"/>
      <c r="H472" s="267" t="str">
        <f>IF(D472&lt;&gt;"",VLOOKUP(D472,CTA,5,0),IF(E472&lt;&gt;"",VLOOKUP(E472,SUB,4,0),IF(F472&lt;&gt;"",VLOOKUP(F472,DIV,3,0),IF(G472&lt;&gt;"",VLOOKUP(G472,SUBDIV,2,0),""))))</f>
        <v/>
      </c>
      <c r="I472" s="322"/>
      <c r="J472" s="322"/>
      <c r="K472" s="322"/>
      <c r="L472" s="346"/>
      <c r="M472" s="346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ht="12.75" hidden="1" customHeight="1">
      <c r="A473" s="38"/>
      <c r="B473" s="260"/>
      <c r="C473" s="620"/>
      <c r="D473" s="624"/>
      <c r="E473" s="268"/>
      <c r="F473" s="268"/>
      <c r="G473" s="268"/>
      <c r="H473" s="267" t="str">
        <f>IF(D473&lt;&gt;"",VLOOKUP(D473,CTA,5,0),IF(E473&lt;&gt;"",VLOOKUP(E473,SUB,4,0),IF(F473&lt;&gt;"",VLOOKUP(F473,DIV,3,0),IF(G473&lt;&gt;"",VLOOKUP(G473,SUBDIV,2,0),""))))</f>
        <v/>
      </c>
      <c r="I473" s="322"/>
      <c r="J473" s="322"/>
      <c r="K473" s="322"/>
      <c r="L473" s="346"/>
      <c r="M473" s="346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ht="12.75" hidden="1" customHeight="1">
      <c r="A474" s="38"/>
      <c r="B474" s="260"/>
      <c r="C474" s="620"/>
      <c r="D474" s="624"/>
      <c r="E474" s="268"/>
      <c r="F474" s="268"/>
      <c r="G474" s="268"/>
      <c r="H474" s="267" t="str">
        <f>IF(D474&lt;&gt;"",VLOOKUP(D474,CTA,5,0),IF(E474&lt;&gt;"",VLOOKUP(E474,SUB,4,0),IF(F474&lt;&gt;"",VLOOKUP(F474,DIV,3,0),IF(G474&lt;&gt;"",VLOOKUP(G474,SUBDIV,2,0),""))))</f>
        <v/>
      </c>
      <c r="I474" s="322"/>
      <c r="J474" s="322"/>
      <c r="K474" s="322"/>
      <c r="L474" s="346"/>
      <c r="M474" s="346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ht="12.75" hidden="1" customHeight="1">
      <c r="A475" s="38"/>
      <c r="B475" s="260"/>
      <c r="C475" s="620"/>
      <c r="D475" s="624"/>
      <c r="E475" s="268"/>
      <c r="F475" s="268"/>
      <c r="G475" s="268"/>
      <c r="H475" s="267" t="str">
        <f>IF(D475&lt;&gt;"",VLOOKUP(D475,CTA,5,0),IF(E475&lt;&gt;"",VLOOKUP(E475,SUB,4,0),IF(F475&lt;&gt;"",VLOOKUP(F475,DIV,3,0),IF(G475&lt;&gt;"",VLOOKUP(G475,SUBDIV,2,0),""))))</f>
        <v/>
      </c>
      <c r="I475" s="322"/>
      <c r="J475" s="322"/>
      <c r="K475" s="322"/>
      <c r="L475" s="346"/>
      <c r="M475" s="346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ht="12.75" hidden="1" customHeight="1">
      <c r="A476" s="38"/>
      <c r="B476" s="260"/>
      <c r="C476" s="620"/>
      <c r="D476" s="624"/>
      <c r="E476" s="268"/>
      <c r="F476" s="268"/>
      <c r="G476" s="268"/>
      <c r="H476" s="267" t="str">
        <f>IF(D476&lt;&gt;"",VLOOKUP(D476,CTA,5,0),IF(E476&lt;&gt;"",VLOOKUP(E476,SUB,4,0),IF(F476&lt;&gt;"",VLOOKUP(F476,DIV,3,0),IF(G476&lt;&gt;"",VLOOKUP(G476,SUBDIV,2,0),""))))</f>
        <v/>
      </c>
      <c r="I476" s="322"/>
      <c r="J476" s="322"/>
      <c r="K476" s="322"/>
      <c r="L476" s="346"/>
      <c r="M476" s="346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ht="12.75" hidden="1" customHeight="1">
      <c r="A477" s="38"/>
      <c r="B477" s="260"/>
      <c r="C477" s="620"/>
      <c r="D477" s="624"/>
      <c r="E477" s="268"/>
      <c r="F477" s="268"/>
      <c r="G477" s="268"/>
      <c r="H477" s="267" t="str">
        <f>IF(D477&lt;&gt;"",VLOOKUP(D477,CTA,5,0),IF(E477&lt;&gt;"",VLOOKUP(E477,SUB,4,0),IF(F477&lt;&gt;"",VLOOKUP(F477,DIV,3,0),IF(G477&lt;&gt;"",VLOOKUP(G477,SUBDIV,2,0),""))))</f>
        <v/>
      </c>
      <c r="I477" s="322"/>
      <c r="J477" s="322"/>
      <c r="K477" s="322"/>
      <c r="L477" s="346"/>
      <c r="M477" s="346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ht="12.75" hidden="1" customHeight="1">
      <c r="A478" s="38"/>
      <c r="B478" s="260"/>
      <c r="C478" s="620"/>
      <c r="D478" s="624"/>
      <c r="E478" s="268"/>
      <c r="F478" s="268"/>
      <c r="G478" s="268"/>
      <c r="H478" s="267" t="str">
        <f>IF(D478&lt;&gt;"",VLOOKUP(D478,CTA,5,0),IF(E478&lt;&gt;"",VLOOKUP(E478,SUB,4,0),IF(F478&lt;&gt;"",VLOOKUP(F478,DIV,3,0),IF(G478&lt;&gt;"",VLOOKUP(G478,SUBDIV,2,0),""))))</f>
        <v/>
      </c>
      <c r="I478" s="322"/>
      <c r="J478" s="322"/>
      <c r="K478" s="322"/>
      <c r="L478" s="346"/>
      <c r="M478" s="346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ht="12.75" hidden="1" customHeight="1">
      <c r="A479" s="38"/>
      <c r="B479" s="260"/>
      <c r="C479" s="620"/>
      <c r="D479" s="624"/>
      <c r="E479" s="268"/>
      <c r="F479" s="268"/>
      <c r="G479" s="268"/>
      <c r="H479" s="267" t="str">
        <f>IF(D479&lt;&gt;"",VLOOKUP(D479,CTA,5,0),IF(E479&lt;&gt;"",VLOOKUP(E479,SUB,4,0),IF(F479&lt;&gt;"",VLOOKUP(F479,DIV,3,0),IF(G479&lt;&gt;"",VLOOKUP(G479,SUBDIV,2,0),""))))</f>
        <v/>
      </c>
      <c r="I479" s="322"/>
      <c r="J479" s="322"/>
      <c r="K479" s="322"/>
      <c r="L479" s="346"/>
      <c r="M479" s="346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ht="12.75" hidden="1" customHeight="1">
      <c r="A480" s="38"/>
      <c r="B480" s="260"/>
      <c r="C480" s="620"/>
      <c r="D480" s="624"/>
      <c r="E480" s="268"/>
      <c r="F480" s="268"/>
      <c r="G480" s="268"/>
      <c r="H480" s="267" t="str">
        <f>IF(D480&lt;&gt;"",VLOOKUP(D480,CTA,5,0),IF(E480&lt;&gt;"",VLOOKUP(E480,SUB,4,0),IF(F480&lt;&gt;"",VLOOKUP(F480,DIV,3,0),IF(G480&lt;&gt;"",VLOOKUP(G480,SUBDIV,2,0),""))))</f>
        <v/>
      </c>
      <c r="I480" s="322"/>
      <c r="J480" s="322"/>
      <c r="K480" s="322"/>
      <c r="L480" s="346"/>
      <c r="M480" s="346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ht="12.75" hidden="1" customHeight="1">
      <c r="A481" s="38"/>
      <c r="B481" s="260"/>
      <c r="C481" s="620"/>
      <c r="D481" s="624"/>
      <c r="E481" s="268"/>
      <c r="F481" s="268"/>
      <c r="G481" s="268"/>
      <c r="H481" s="267" t="str">
        <f>IF(D481&lt;&gt;"",VLOOKUP(D481,CTA,5,0),IF(E481&lt;&gt;"",VLOOKUP(E481,SUB,4,0),IF(F481&lt;&gt;"",VLOOKUP(F481,DIV,3,0),IF(G481&lt;&gt;"",VLOOKUP(G481,SUBDIV,2,0),""))))</f>
        <v/>
      </c>
      <c r="I481" s="322"/>
      <c r="J481" s="322"/>
      <c r="K481" s="322"/>
      <c r="L481" s="346"/>
      <c r="M481" s="346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ht="12.75" hidden="1" customHeight="1">
      <c r="A482" s="38"/>
      <c r="B482" s="260"/>
      <c r="C482" s="620"/>
      <c r="D482" s="624"/>
      <c r="E482" s="268"/>
      <c r="F482" s="268"/>
      <c r="G482" s="268"/>
      <c r="H482" s="267" t="str">
        <f>IF(D482&lt;&gt;"",VLOOKUP(D482,CTA,5,0),IF(E482&lt;&gt;"",VLOOKUP(E482,SUB,4,0),IF(F482&lt;&gt;"",VLOOKUP(F482,DIV,3,0),IF(G482&lt;&gt;"",VLOOKUP(G482,SUBDIV,2,0),""))))</f>
        <v/>
      </c>
      <c r="I482" s="322"/>
      <c r="J482" s="322"/>
      <c r="K482" s="322"/>
      <c r="L482" s="346"/>
      <c r="M482" s="346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ht="12.75" hidden="1" customHeight="1">
      <c r="A483" s="38"/>
      <c r="B483" s="260"/>
      <c r="C483" s="620"/>
      <c r="D483" s="624"/>
      <c r="E483" s="268"/>
      <c r="F483" s="268"/>
      <c r="G483" s="268"/>
      <c r="H483" s="267" t="str">
        <f>IF(D483&lt;&gt;"",VLOOKUP(D483,CTA,5,0),IF(E483&lt;&gt;"",VLOOKUP(E483,SUB,4,0),IF(F483&lt;&gt;"",VLOOKUP(F483,DIV,3,0),IF(G483&lt;&gt;"",VLOOKUP(G483,SUBDIV,2,0),""))))</f>
        <v/>
      </c>
      <c r="I483" s="322"/>
      <c r="J483" s="322"/>
      <c r="K483" s="322"/>
      <c r="L483" s="346"/>
      <c r="M483" s="346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ht="12.75" hidden="1" customHeight="1">
      <c r="A484" s="38"/>
      <c r="B484" s="260"/>
      <c r="C484" s="620"/>
      <c r="D484" s="624"/>
      <c r="E484" s="268"/>
      <c r="F484" s="268"/>
      <c r="G484" s="268"/>
      <c r="H484" s="267" t="str">
        <f>IF(D484&lt;&gt;"",VLOOKUP(D484,CTA,5,0),IF(E484&lt;&gt;"",VLOOKUP(E484,SUB,4,0),IF(F484&lt;&gt;"",VLOOKUP(F484,DIV,3,0),IF(G484&lt;&gt;"",VLOOKUP(G484,SUBDIV,2,0),""))))</f>
        <v/>
      </c>
      <c r="I484" s="322"/>
      <c r="J484" s="322"/>
      <c r="K484" s="322"/>
      <c r="L484" s="346"/>
      <c r="M484" s="346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ht="12.75" hidden="1" customHeight="1">
      <c r="A485" s="38"/>
      <c r="B485" s="260"/>
      <c r="C485" s="620"/>
      <c r="D485" s="624"/>
      <c r="E485" s="268"/>
      <c r="F485" s="268"/>
      <c r="G485" s="268"/>
      <c r="H485" s="267" t="str">
        <f>IF(D485&lt;&gt;"",VLOOKUP(D485,CTA,5,0),IF(E485&lt;&gt;"",VLOOKUP(E485,SUB,4,0),IF(F485&lt;&gt;"",VLOOKUP(F485,DIV,3,0),IF(G485&lt;&gt;"",VLOOKUP(G485,SUBDIV,2,0),""))))</f>
        <v/>
      </c>
      <c r="I485" s="322"/>
      <c r="J485" s="322"/>
      <c r="K485" s="322"/>
      <c r="L485" s="346"/>
      <c r="M485" s="346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ht="12.75" hidden="1" customHeight="1">
      <c r="A486" s="38"/>
      <c r="B486" s="260"/>
      <c r="C486" s="620"/>
      <c r="D486" s="624"/>
      <c r="E486" s="268"/>
      <c r="F486" s="268"/>
      <c r="G486" s="268"/>
      <c r="H486" s="267" t="str">
        <f>IF(D486&lt;&gt;"",VLOOKUP(D486,CTA,5,0),IF(E486&lt;&gt;"",VLOOKUP(E486,SUB,4,0),IF(F486&lt;&gt;"",VLOOKUP(F486,DIV,3,0),IF(G486&lt;&gt;"",VLOOKUP(G486,SUBDIV,2,0),""))))</f>
        <v/>
      </c>
      <c r="I486" s="322"/>
      <c r="J486" s="322"/>
      <c r="K486" s="322"/>
      <c r="L486" s="346"/>
      <c r="M486" s="346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ht="12.75" hidden="1" customHeight="1">
      <c r="A487" s="38"/>
      <c r="B487" s="260"/>
      <c r="C487" s="620"/>
      <c r="D487" s="624"/>
      <c r="E487" s="268"/>
      <c r="F487" s="268"/>
      <c r="G487" s="268"/>
      <c r="H487" s="267" t="str">
        <f>IF(D487&lt;&gt;"",VLOOKUP(D487,CTA,5,0),IF(E487&lt;&gt;"",VLOOKUP(E487,SUB,4,0),IF(F487&lt;&gt;"",VLOOKUP(F487,DIV,3,0),IF(G487&lt;&gt;"",VLOOKUP(G487,SUBDIV,2,0),""))))</f>
        <v/>
      </c>
      <c r="I487" s="322"/>
      <c r="J487" s="322"/>
      <c r="K487" s="322"/>
      <c r="L487" s="346"/>
      <c r="M487" s="346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ht="12.75" hidden="1" customHeight="1">
      <c r="A488" s="38"/>
      <c r="B488" s="260"/>
      <c r="C488" s="620"/>
      <c r="D488" s="624"/>
      <c r="E488" s="268"/>
      <c r="F488" s="268"/>
      <c r="G488" s="268"/>
      <c r="H488" s="267" t="str">
        <f>IF(D488&lt;&gt;"",VLOOKUP(D488,CTA,5,0),IF(E488&lt;&gt;"",VLOOKUP(E488,SUB,4,0),IF(F488&lt;&gt;"",VLOOKUP(F488,DIV,3,0),IF(G488&lt;&gt;"",VLOOKUP(G488,SUBDIV,2,0),""))))</f>
        <v/>
      </c>
      <c r="I488" s="322"/>
      <c r="J488" s="322"/>
      <c r="K488" s="322"/>
      <c r="L488" s="346"/>
      <c r="M488" s="346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ht="12.75" hidden="1" customHeight="1">
      <c r="A489" s="38"/>
      <c r="B489" s="260"/>
      <c r="C489" s="620"/>
      <c r="D489" s="624"/>
      <c r="E489" s="268"/>
      <c r="F489" s="268"/>
      <c r="G489" s="268"/>
      <c r="H489" s="267" t="str">
        <f>IF(D489&lt;&gt;"",VLOOKUP(D489,CTA,5,0),IF(E489&lt;&gt;"",VLOOKUP(E489,SUB,4,0),IF(F489&lt;&gt;"",VLOOKUP(F489,DIV,3,0),IF(G489&lt;&gt;"",VLOOKUP(G489,SUBDIV,2,0),""))))</f>
        <v/>
      </c>
      <c r="I489" s="322"/>
      <c r="J489" s="322"/>
      <c r="K489" s="322"/>
      <c r="L489" s="346"/>
      <c r="M489" s="346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ht="12.75" hidden="1" customHeight="1">
      <c r="A490" s="38"/>
      <c r="B490" s="260"/>
      <c r="C490" s="620"/>
      <c r="D490" s="624"/>
      <c r="E490" s="268"/>
      <c r="F490" s="268"/>
      <c r="G490" s="268"/>
      <c r="H490" s="267" t="str">
        <f>IF(D490&lt;&gt;"",VLOOKUP(D490,CTA,5,0),IF(E490&lt;&gt;"",VLOOKUP(E490,SUB,4,0),IF(F490&lt;&gt;"",VLOOKUP(F490,DIV,3,0),IF(G490&lt;&gt;"",VLOOKUP(G490,SUBDIV,2,0),""))))</f>
        <v/>
      </c>
      <c r="I490" s="322"/>
      <c r="J490" s="322"/>
      <c r="K490" s="322"/>
      <c r="L490" s="346"/>
      <c r="M490" s="346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ht="12.75" hidden="1" customHeight="1">
      <c r="A491" s="38"/>
      <c r="B491" s="260"/>
      <c r="C491" s="620"/>
      <c r="D491" s="624"/>
      <c r="E491" s="268"/>
      <c r="F491" s="268"/>
      <c r="G491" s="268"/>
      <c r="H491" s="267" t="str">
        <f>IF(D491&lt;&gt;"",VLOOKUP(D491,CTA,5,0),IF(E491&lt;&gt;"",VLOOKUP(E491,SUB,4,0),IF(F491&lt;&gt;"",VLOOKUP(F491,DIV,3,0),IF(G491&lt;&gt;"",VLOOKUP(G491,SUBDIV,2,0),""))))</f>
        <v/>
      </c>
      <c r="I491" s="322"/>
      <c r="J491" s="322"/>
      <c r="K491" s="322"/>
      <c r="L491" s="346"/>
      <c r="M491" s="346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ht="12.75" hidden="1" customHeight="1">
      <c r="A492" s="38"/>
      <c r="B492" s="260"/>
      <c r="C492" s="620"/>
      <c r="D492" s="624"/>
      <c r="E492" s="268"/>
      <c r="F492" s="268"/>
      <c r="G492" s="268"/>
      <c r="H492" s="267" t="str">
        <f>IF(D492&lt;&gt;"",VLOOKUP(D492,CTA,5,0),IF(E492&lt;&gt;"",VLOOKUP(E492,SUB,4,0),IF(F492&lt;&gt;"",VLOOKUP(F492,DIV,3,0),IF(G492&lt;&gt;"",VLOOKUP(G492,SUBDIV,2,0),""))))</f>
        <v/>
      </c>
      <c r="I492" s="322"/>
      <c r="J492" s="322"/>
      <c r="K492" s="322"/>
      <c r="L492" s="346"/>
      <c r="M492" s="346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ht="12.75" hidden="1" customHeight="1">
      <c r="A493" s="38"/>
      <c r="B493" s="260"/>
      <c r="C493" s="620"/>
      <c r="D493" s="624"/>
      <c r="E493" s="268"/>
      <c r="F493" s="268"/>
      <c r="G493" s="268"/>
      <c r="H493" s="267" t="str">
        <f>IF(D493&lt;&gt;"",VLOOKUP(D493,CTA,5,0),IF(E493&lt;&gt;"",VLOOKUP(E493,SUB,4,0),IF(F493&lt;&gt;"",VLOOKUP(F493,DIV,3,0),IF(G493&lt;&gt;"",VLOOKUP(G493,SUBDIV,2,0),""))))</f>
        <v/>
      </c>
      <c r="I493" s="322"/>
      <c r="J493" s="322"/>
      <c r="K493" s="322"/>
      <c r="L493" s="346"/>
      <c r="M493" s="346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ht="12.75" hidden="1" customHeight="1">
      <c r="A494" s="38"/>
      <c r="B494" s="260"/>
      <c r="C494" s="620"/>
      <c r="D494" s="624"/>
      <c r="E494" s="268"/>
      <c r="F494" s="268"/>
      <c r="G494" s="268"/>
      <c r="H494" s="267" t="str">
        <f>IF(D494&lt;&gt;"",VLOOKUP(D494,CTA,5,0),IF(E494&lt;&gt;"",VLOOKUP(E494,SUB,4,0),IF(F494&lt;&gt;"",VLOOKUP(F494,DIV,3,0),IF(G494&lt;&gt;"",VLOOKUP(G494,SUBDIV,2,0),""))))</f>
        <v/>
      </c>
      <c r="I494" s="322"/>
      <c r="J494" s="322"/>
      <c r="K494" s="322"/>
      <c r="L494" s="346"/>
      <c r="M494" s="346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ht="12.75" hidden="1" customHeight="1">
      <c r="A495" s="38"/>
      <c r="B495" s="260"/>
      <c r="C495" s="620"/>
      <c r="D495" s="624"/>
      <c r="E495" s="268"/>
      <c r="F495" s="268"/>
      <c r="G495" s="268"/>
      <c r="H495" s="267" t="str">
        <f>IF(D495&lt;&gt;"",VLOOKUP(D495,CTA,5,0),IF(E495&lt;&gt;"",VLOOKUP(E495,SUB,4,0),IF(F495&lt;&gt;"",VLOOKUP(F495,DIV,3,0),IF(G495&lt;&gt;"",VLOOKUP(G495,SUBDIV,2,0),""))))</f>
        <v/>
      </c>
      <c r="I495" s="322"/>
      <c r="J495" s="322"/>
      <c r="K495" s="322"/>
      <c r="L495" s="346"/>
      <c r="M495" s="346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ht="12.75" hidden="1" customHeight="1">
      <c r="A496" s="38"/>
      <c r="B496" s="260"/>
      <c r="C496" s="620"/>
      <c r="D496" s="624"/>
      <c r="E496" s="268"/>
      <c r="F496" s="268"/>
      <c r="G496" s="268"/>
      <c r="H496" s="267" t="str">
        <f>IF(D496&lt;&gt;"",VLOOKUP(D496,CTA,5,0),IF(E496&lt;&gt;"",VLOOKUP(E496,SUB,4,0),IF(F496&lt;&gt;"",VLOOKUP(F496,DIV,3,0),IF(G496&lt;&gt;"",VLOOKUP(G496,SUBDIV,2,0),""))))</f>
        <v/>
      </c>
      <c r="I496" s="322"/>
      <c r="J496" s="322"/>
      <c r="K496" s="322"/>
      <c r="L496" s="346"/>
      <c r="M496" s="346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ht="12.75" hidden="1" customHeight="1">
      <c r="A497" s="38"/>
      <c r="B497" s="260"/>
      <c r="C497" s="620"/>
      <c r="D497" s="624"/>
      <c r="E497" s="268"/>
      <c r="F497" s="268"/>
      <c r="G497" s="268"/>
      <c r="H497" s="267" t="str">
        <f>IF(D497&lt;&gt;"",VLOOKUP(D497,CTA,5,0),IF(E497&lt;&gt;"",VLOOKUP(E497,SUB,4,0),IF(F497&lt;&gt;"",VLOOKUP(F497,DIV,3,0),IF(G497&lt;&gt;"",VLOOKUP(G497,SUBDIV,2,0),""))))</f>
        <v/>
      </c>
      <c r="I497" s="322"/>
      <c r="J497" s="322"/>
      <c r="K497" s="322"/>
      <c r="L497" s="346"/>
      <c r="M497" s="346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ht="12.75" hidden="1" customHeight="1">
      <c r="A498" s="38"/>
      <c r="B498" s="260"/>
      <c r="C498" s="620"/>
      <c r="D498" s="624"/>
      <c r="E498" s="268"/>
      <c r="F498" s="268"/>
      <c r="G498" s="268"/>
      <c r="H498" s="267" t="str">
        <f>IF(D498&lt;&gt;"",VLOOKUP(D498,CTA,5,0),IF(E498&lt;&gt;"",VLOOKUP(E498,SUB,4,0),IF(F498&lt;&gt;"",VLOOKUP(F498,DIV,3,0),IF(G498&lt;&gt;"",VLOOKUP(G498,SUBDIV,2,0),""))))</f>
        <v/>
      </c>
      <c r="I498" s="322"/>
      <c r="J498" s="322"/>
      <c r="K498" s="322"/>
      <c r="L498" s="346"/>
      <c r="M498" s="346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ht="12.75" hidden="1" customHeight="1">
      <c r="A499" s="38"/>
      <c r="B499" s="260"/>
      <c r="C499" s="620"/>
      <c r="D499" s="624"/>
      <c r="E499" s="268"/>
      <c r="F499" s="268"/>
      <c r="G499" s="268"/>
      <c r="H499" s="267" t="str">
        <f>IF(D499&lt;&gt;"",VLOOKUP(D499,CTA,5,0),IF(E499&lt;&gt;"",VLOOKUP(E499,SUB,4,0),IF(F499&lt;&gt;"",VLOOKUP(F499,DIV,3,0),IF(G499&lt;&gt;"",VLOOKUP(G499,SUBDIV,2,0),""))))</f>
        <v/>
      </c>
      <c r="I499" s="322"/>
      <c r="J499" s="322"/>
      <c r="K499" s="322"/>
      <c r="L499" s="346"/>
      <c r="M499" s="346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ht="12.75" hidden="1" customHeight="1">
      <c r="A500" s="38"/>
      <c r="B500" s="260"/>
      <c r="C500" s="620"/>
      <c r="D500" s="624"/>
      <c r="E500" s="268"/>
      <c r="F500" s="268"/>
      <c r="G500" s="268"/>
      <c r="H500" s="267" t="str">
        <f>IF(D500&lt;&gt;"",VLOOKUP(D500,CTA,5,0),IF(E500&lt;&gt;"",VLOOKUP(E500,SUB,4,0),IF(F500&lt;&gt;"",VLOOKUP(F500,DIV,3,0),IF(G500&lt;&gt;"",VLOOKUP(G500,SUBDIV,2,0),""))))</f>
        <v/>
      </c>
      <c r="I500" s="322"/>
      <c r="J500" s="322"/>
      <c r="K500" s="322"/>
      <c r="L500" s="346"/>
      <c r="M500" s="346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ht="12.75" hidden="1" customHeight="1">
      <c r="A501" s="38"/>
      <c r="B501" s="260"/>
      <c r="C501" s="620"/>
      <c r="D501" s="624"/>
      <c r="E501" s="268"/>
      <c r="F501" s="268"/>
      <c r="G501" s="268"/>
      <c r="H501" s="267" t="str">
        <f>IF(D501&lt;&gt;"",VLOOKUP(D501,CTA,5,0),IF(E501&lt;&gt;"",VLOOKUP(E501,SUB,4,0),IF(F501&lt;&gt;"",VLOOKUP(F501,DIV,3,0),IF(G501&lt;&gt;"",VLOOKUP(G501,SUBDIV,2,0),""))))</f>
        <v/>
      </c>
      <c r="I501" s="322"/>
      <c r="J501" s="322"/>
      <c r="K501" s="322"/>
      <c r="L501" s="346"/>
      <c r="M501" s="346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ht="12.75" hidden="1" customHeight="1">
      <c r="A502" s="38"/>
      <c r="B502" s="260"/>
      <c r="C502" s="620"/>
      <c r="D502" s="624"/>
      <c r="E502" s="268"/>
      <c r="F502" s="268"/>
      <c r="G502" s="268"/>
      <c r="H502" s="267" t="str">
        <f>IF(D502&lt;&gt;"",VLOOKUP(D502,CTA,5,0),IF(E502&lt;&gt;"",VLOOKUP(E502,SUB,4,0),IF(F502&lt;&gt;"",VLOOKUP(F502,DIV,3,0),IF(G502&lt;&gt;"",VLOOKUP(G502,SUBDIV,2,0),""))))</f>
        <v/>
      </c>
      <c r="I502" s="322"/>
      <c r="J502" s="322"/>
      <c r="K502" s="322"/>
      <c r="L502" s="346"/>
      <c r="M502" s="346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ht="12.75" hidden="1" customHeight="1">
      <c r="A503" s="38"/>
      <c r="B503" s="260"/>
      <c r="C503" s="620"/>
      <c r="D503" s="624"/>
      <c r="E503" s="268"/>
      <c r="F503" s="268"/>
      <c r="G503" s="268"/>
      <c r="H503" s="267" t="str">
        <f>IF(D503&lt;&gt;"",VLOOKUP(D503,CTA,5,0),IF(E503&lt;&gt;"",VLOOKUP(E503,SUB,4,0),IF(F503&lt;&gt;"",VLOOKUP(F503,DIV,3,0),IF(G503&lt;&gt;"",VLOOKUP(G503,SUBDIV,2,0),""))))</f>
        <v/>
      </c>
      <c r="I503" s="322"/>
      <c r="J503" s="322"/>
      <c r="K503" s="322"/>
      <c r="L503" s="346"/>
      <c r="M503" s="346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ht="12.75" hidden="1" customHeight="1">
      <c r="A504" s="38"/>
      <c r="B504" s="260"/>
      <c r="C504" s="620"/>
      <c r="D504" s="624"/>
      <c r="E504" s="268"/>
      <c r="F504" s="268"/>
      <c r="G504" s="268"/>
      <c r="H504" s="267" t="str">
        <f>IF(D504&lt;&gt;"",VLOOKUP(D504,CTA,5,0),IF(E504&lt;&gt;"",VLOOKUP(E504,SUB,4,0),IF(F504&lt;&gt;"",VLOOKUP(F504,DIV,3,0),IF(G504&lt;&gt;"",VLOOKUP(G504,SUBDIV,2,0),""))))</f>
        <v/>
      </c>
      <c r="I504" s="322"/>
      <c r="J504" s="322"/>
      <c r="K504" s="322"/>
      <c r="L504" s="346"/>
      <c r="M504" s="346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ht="12.75" hidden="1" customHeight="1">
      <c r="A505" s="38"/>
      <c r="B505" s="260"/>
      <c r="C505" s="620"/>
      <c r="D505" s="624"/>
      <c r="E505" s="268"/>
      <c r="F505" s="268"/>
      <c r="G505" s="268"/>
      <c r="H505" s="267" t="str">
        <f>IF(D505&lt;&gt;"",VLOOKUP(D505,CTA,5,0),IF(E505&lt;&gt;"",VLOOKUP(E505,SUB,4,0),IF(F505&lt;&gt;"",VLOOKUP(F505,DIV,3,0),IF(G505&lt;&gt;"",VLOOKUP(G505,SUBDIV,2,0),""))))</f>
        <v/>
      </c>
      <c r="I505" s="322"/>
      <c r="J505" s="322"/>
      <c r="K505" s="322"/>
      <c r="L505" s="346"/>
      <c r="M505" s="346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ht="12.75" hidden="1" customHeight="1">
      <c r="A506" s="38"/>
      <c r="B506" s="260"/>
      <c r="C506" s="620"/>
      <c r="D506" s="624"/>
      <c r="E506" s="268"/>
      <c r="F506" s="268"/>
      <c r="G506" s="268"/>
      <c r="H506" s="267" t="str">
        <f>IF(D506&lt;&gt;"",VLOOKUP(D506,CTA,5,0),IF(E506&lt;&gt;"",VLOOKUP(E506,SUB,4,0),IF(F506&lt;&gt;"",VLOOKUP(F506,DIV,3,0),IF(G506&lt;&gt;"",VLOOKUP(G506,SUBDIV,2,0),""))))</f>
        <v/>
      </c>
      <c r="I506" s="322"/>
      <c r="J506" s="322"/>
      <c r="K506" s="322"/>
      <c r="L506" s="346"/>
      <c r="M506" s="346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ht="12.75" hidden="1" customHeight="1">
      <c r="A507" s="38"/>
      <c r="B507" s="260"/>
      <c r="C507" s="620"/>
      <c r="D507" s="624"/>
      <c r="E507" s="268"/>
      <c r="F507" s="268"/>
      <c r="G507" s="268"/>
      <c r="H507" s="267" t="str">
        <f>IF(D507&lt;&gt;"",VLOOKUP(D507,CTA,5,0),IF(E507&lt;&gt;"",VLOOKUP(E507,SUB,4,0),IF(F507&lt;&gt;"",VLOOKUP(F507,DIV,3,0),IF(G507&lt;&gt;"",VLOOKUP(G507,SUBDIV,2,0),""))))</f>
        <v/>
      </c>
      <c r="I507" s="322"/>
      <c r="J507" s="322"/>
      <c r="K507" s="322"/>
      <c r="L507" s="346"/>
      <c r="M507" s="346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ht="12.75" hidden="1" customHeight="1">
      <c r="A508" s="38"/>
      <c r="B508" s="260"/>
      <c r="C508" s="620"/>
      <c r="D508" s="624"/>
      <c r="E508" s="268"/>
      <c r="F508" s="268"/>
      <c r="G508" s="268"/>
      <c r="H508" s="267" t="str">
        <f>IF(D508&lt;&gt;"",VLOOKUP(D508,CTA,5,0),IF(E508&lt;&gt;"",VLOOKUP(E508,SUB,4,0),IF(F508&lt;&gt;"",VLOOKUP(F508,DIV,3,0),IF(G508&lt;&gt;"",VLOOKUP(G508,SUBDIV,2,0),""))))</f>
        <v/>
      </c>
      <c r="I508" s="322"/>
      <c r="J508" s="322"/>
      <c r="K508" s="322"/>
      <c r="L508" s="346"/>
      <c r="M508" s="346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ht="12.75" hidden="1" customHeight="1">
      <c r="A509" s="38"/>
      <c r="B509" s="260"/>
      <c r="C509" s="620"/>
      <c r="D509" s="624"/>
      <c r="E509" s="268"/>
      <c r="F509" s="268"/>
      <c r="G509" s="268"/>
      <c r="H509" s="267" t="str">
        <f>IF(D509&lt;&gt;"",VLOOKUP(D509,CTA,5,0),IF(E509&lt;&gt;"",VLOOKUP(E509,SUB,4,0),IF(F509&lt;&gt;"",VLOOKUP(F509,DIV,3,0),IF(G509&lt;&gt;"",VLOOKUP(G509,SUBDIV,2,0),""))))</f>
        <v/>
      </c>
      <c r="I509" s="322"/>
      <c r="J509" s="322"/>
      <c r="K509" s="322"/>
      <c r="L509" s="346"/>
      <c r="M509" s="346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ht="12.75" hidden="1" customHeight="1">
      <c r="A510" s="38"/>
      <c r="B510" s="260"/>
      <c r="C510" s="620"/>
      <c r="D510" s="624"/>
      <c r="E510" s="268"/>
      <c r="F510" s="268"/>
      <c r="G510" s="268"/>
      <c r="H510" s="267" t="str">
        <f>IF(D510&lt;&gt;"",VLOOKUP(D510,CTA,5,0),IF(E510&lt;&gt;"",VLOOKUP(E510,SUB,4,0),IF(F510&lt;&gt;"",VLOOKUP(F510,DIV,3,0),IF(G510&lt;&gt;"",VLOOKUP(G510,SUBDIV,2,0),""))))</f>
        <v/>
      </c>
      <c r="I510" s="322"/>
      <c r="J510" s="322"/>
      <c r="K510" s="322"/>
      <c r="L510" s="346"/>
      <c r="M510" s="346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ht="12.75" hidden="1" customHeight="1">
      <c r="A511" s="38"/>
      <c r="B511" s="260"/>
      <c r="C511" s="620"/>
      <c r="D511" s="624"/>
      <c r="E511" s="268"/>
      <c r="F511" s="268"/>
      <c r="G511" s="268"/>
      <c r="H511" s="267" t="str">
        <f>IF(D511&lt;&gt;"",VLOOKUP(D511,CTA,5,0),IF(E511&lt;&gt;"",VLOOKUP(E511,SUB,4,0),IF(F511&lt;&gt;"",VLOOKUP(F511,DIV,3,0),IF(G511&lt;&gt;"",VLOOKUP(G511,SUBDIV,2,0),""))))</f>
        <v/>
      </c>
      <c r="I511" s="322"/>
      <c r="J511" s="322"/>
      <c r="K511" s="322"/>
      <c r="L511" s="346"/>
      <c r="M511" s="346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ht="12.75" hidden="1" customHeight="1">
      <c r="A512" s="38"/>
      <c r="B512" s="260"/>
      <c r="C512" s="620"/>
      <c r="D512" s="624"/>
      <c r="E512" s="268"/>
      <c r="F512" s="268"/>
      <c r="G512" s="268"/>
      <c r="H512" s="267" t="str">
        <f>IF(D512&lt;&gt;"",VLOOKUP(D512,CTA,5,0),IF(E512&lt;&gt;"",VLOOKUP(E512,SUB,4,0),IF(F512&lt;&gt;"",VLOOKUP(F512,DIV,3,0),IF(G512&lt;&gt;"",VLOOKUP(G512,SUBDIV,2,0),""))))</f>
        <v/>
      </c>
      <c r="I512" s="322"/>
      <c r="J512" s="322"/>
      <c r="K512" s="322"/>
      <c r="L512" s="346"/>
      <c r="M512" s="346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ht="12.75" hidden="1" customHeight="1">
      <c r="A513" s="38"/>
      <c r="B513" s="260"/>
      <c r="C513" s="620"/>
      <c r="D513" s="624"/>
      <c r="E513" s="268"/>
      <c r="F513" s="268"/>
      <c r="G513" s="268"/>
      <c r="H513" s="267" t="str">
        <f>IF(D513&lt;&gt;"",VLOOKUP(D513,CTA,5,0),IF(E513&lt;&gt;"",VLOOKUP(E513,SUB,4,0),IF(F513&lt;&gt;"",VLOOKUP(F513,DIV,3,0),IF(G513&lt;&gt;"",VLOOKUP(G513,SUBDIV,2,0),""))))</f>
        <v/>
      </c>
      <c r="I513" s="322"/>
      <c r="J513" s="322"/>
      <c r="K513" s="322"/>
      <c r="L513" s="346"/>
      <c r="M513" s="346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ht="12.75" hidden="1" customHeight="1">
      <c r="A514" s="38"/>
      <c r="B514" s="260"/>
      <c r="C514" s="620"/>
      <c r="D514" s="624"/>
      <c r="E514" s="268"/>
      <c r="F514" s="268"/>
      <c r="G514" s="268"/>
      <c r="H514" s="267" t="str">
        <f>IF(D514&lt;&gt;"",VLOOKUP(D514,CTA,5,0),IF(E514&lt;&gt;"",VLOOKUP(E514,SUB,4,0),IF(F514&lt;&gt;"",VLOOKUP(F514,DIV,3,0),IF(G514&lt;&gt;"",VLOOKUP(G514,SUBDIV,2,0),""))))</f>
        <v/>
      </c>
      <c r="I514" s="322"/>
      <c r="J514" s="322"/>
      <c r="K514" s="322"/>
      <c r="L514" s="346"/>
      <c r="M514" s="346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ht="12.75" hidden="1" customHeight="1">
      <c r="A515" s="38"/>
      <c r="B515" s="260"/>
      <c r="C515" s="620"/>
      <c r="D515" s="624"/>
      <c r="E515" s="268"/>
      <c r="F515" s="268"/>
      <c r="G515" s="268"/>
      <c r="H515" s="267" t="str">
        <f>IF(D515&lt;&gt;"",VLOOKUP(D515,CTA,5,0),IF(E515&lt;&gt;"",VLOOKUP(E515,SUB,4,0),IF(F515&lt;&gt;"",VLOOKUP(F515,DIV,3,0),IF(G515&lt;&gt;"",VLOOKUP(G515,SUBDIV,2,0),""))))</f>
        <v/>
      </c>
      <c r="I515" s="322"/>
      <c r="J515" s="322"/>
      <c r="K515" s="322"/>
      <c r="L515" s="346"/>
      <c r="M515" s="346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ht="12.75" hidden="1" customHeight="1">
      <c r="A516" s="38"/>
      <c r="B516" s="260"/>
      <c r="C516" s="620"/>
      <c r="D516" s="624"/>
      <c r="E516" s="268"/>
      <c r="F516" s="268"/>
      <c r="G516" s="268"/>
      <c r="H516" s="267" t="str">
        <f>IF(D516&lt;&gt;"",VLOOKUP(D516,CTA,5,0),IF(E516&lt;&gt;"",VLOOKUP(E516,SUB,4,0),IF(F516&lt;&gt;"",VLOOKUP(F516,DIV,3,0),IF(G516&lt;&gt;"",VLOOKUP(G516,SUBDIV,2,0),""))))</f>
        <v/>
      </c>
      <c r="I516" s="322"/>
      <c r="J516" s="322"/>
      <c r="K516" s="322"/>
      <c r="L516" s="346"/>
      <c r="M516" s="346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ht="12.75" hidden="1" customHeight="1">
      <c r="A517" s="38"/>
      <c r="B517" s="260"/>
      <c r="C517" s="620"/>
      <c r="D517" s="624"/>
      <c r="E517" s="268"/>
      <c r="F517" s="268"/>
      <c r="G517" s="268"/>
      <c r="H517" s="267" t="str">
        <f>IF(D517&lt;&gt;"",VLOOKUP(D517,CTA,5,0),IF(E517&lt;&gt;"",VLOOKUP(E517,SUB,4,0),IF(F517&lt;&gt;"",VLOOKUP(F517,DIV,3,0),IF(G517&lt;&gt;"",VLOOKUP(G517,SUBDIV,2,0),""))))</f>
        <v/>
      </c>
      <c r="I517" s="322"/>
      <c r="J517" s="322"/>
      <c r="K517" s="322"/>
      <c r="L517" s="346"/>
      <c r="M517" s="346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ht="12.75" hidden="1" customHeight="1">
      <c r="A518" s="38"/>
      <c r="B518" s="260"/>
      <c r="C518" s="620"/>
      <c r="D518" s="624"/>
      <c r="E518" s="268"/>
      <c r="F518" s="268"/>
      <c r="G518" s="268"/>
      <c r="H518" s="267" t="str">
        <f>IF(D518&lt;&gt;"",VLOOKUP(D518,CTA,5,0),IF(E518&lt;&gt;"",VLOOKUP(E518,SUB,4,0),IF(F518&lt;&gt;"",VLOOKUP(F518,DIV,3,0),IF(G518&lt;&gt;"",VLOOKUP(G518,SUBDIV,2,0),""))))</f>
        <v/>
      </c>
      <c r="I518" s="322"/>
      <c r="J518" s="322"/>
      <c r="K518" s="322"/>
      <c r="L518" s="346"/>
      <c r="M518" s="346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ht="12.75" hidden="1" customHeight="1">
      <c r="A519" s="38"/>
      <c r="B519" s="260"/>
      <c r="C519" s="620"/>
      <c r="D519" s="624"/>
      <c r="E519" s="268"/>
      <c r="F519" s="268"/>
      <c r="G519" s="268"/>
      <c r="H519" s="267" t="str">
        <f>IF(D519&lt;&gt;"",VLOOKUP(D519,CTA,5,0),IF(E519&lt;&gt;"",VLOOKUP(E519,SUB,4,0),IF(F519&lt;&gt;"",VLOOKUP(F519,DIV,3,0),IF(G519&lt;&gt;"",VLOOKUP(G519,SUBDIV,2,0),""))))</f>
        <v/>
      </c>
      <c r="I519" s="322"/>
      <c r="J519" s="322"/>
      <c r="K519" s="322"/>
      <c r="L519" s="346"/>
      <c r="M519" s="346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ht="12.75" hidden="1" customHeight="1">
      <c r="A520" s="38"/>
      <c r="B520" s="260"/>
      <c r="C520" s="620"/>
      <c r="D520" s="624"/>
      <c r="E520" s="268"/>
      <c r="F520" s="268"/>
      <c r="G520" s="268"/>
      <c r="H520" s="267" t="str">
        <f>IF(D520&lt;&gt;"",VLOOKUP(D520,CTA,5,0),IF(E520&lt;&gt;"",VLOOKUP(E520,SUB,4,0),IF(F520&lt;&gt;"",VLOOKUP(F520,DIV,3,0),IF(G520&lt;&gt;"",VLOOKUP(G520,SUBDIV,2,0),""))))</f>
        <v/>
      </c>
      <c r="I520" s="322"/>
      <c r="J520" s="322"/>
      <c r="K520" s="322"/>
      <c r="L520" s="346"/>
      <c r="M520" s="346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ht="12.75" hidden="1" customHeight="1">
      <c r="A521" s="38"/>
      <c r="B521" s="260"/>
      <c r="C521" s="620"/>
      <c r="D521" s="624"/>
      <c r="E521" s="268"/>
      <c r="F521" s="268"/>
      <c r="G521" s="268"/>
      <c r="H521" s="267" t="str">
        <f>IF(D521&lt;&gt;"",VLOOKUP(D521,CTA,5,0),IF(E521&lt;&gt;"",VLOOKUP(E521,SUB,4,0),IF(F521&lt;&gt;"",VLOOKUP(F521,DIV,3,0),IF(G521&lt;&gt;"",VLOOKUP(G521,SUBDIV,2,0),""))))</f>
        <v/>
      </c>
      <c r="I521" s="322"/>
      <c r="J521" s="322"/>
      <c r="K521" s="322"/>
      <c r="L521" s="346"/>
      <c r="M521" s="346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ht="12.75" hidden="1" customHeight="1">
      <c r="A522" s="38"/>
      <c r="B522" s="260"/>
      <c r="C522" s="620"/>
      <c r="D522" s="624"/>
      <c r="E522" s="268"/>
      <c r="F522" s="268"/>
      <c r="G522" s="268"/>
      <c r="H522" s="267" t="str">
        <f>IF(D522&lt;&gt;"",VLOOKUP(D522,CTA,5,0),IF(E522&lt;&gt;"",VLOOKUP(E522,SUB,4,0),IF(F522&lt;&gt;"",VLOOKUP(F522,DIV,3,0),IF(G522&lt;&gt;"",VLOOKUP(G522,SUBDIV,2,0),""))))</f>
        <v/>
      </c>
      <c r="I522" s="322"/>
      <c r="J522" s="322"/>
      <c r="K522" s="322"/>
      <c r="L522" s="346"/>
      <c r="M522" s="346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ht="12.75" hidden="1" customHeight="1">
      <c r="A523" s="38"/>
      <c r="B523" s="260"/>
      <c r="C523" s="620"/>
      <c r="D523" s="624"/>
      <c r="E523" s="268"/>
      <c r="F523" s="268"/>
      <c r="G523" s="268"/>
      <c r="H523" s="267" t="str">
        <f>IF(D523&lt;&gt;"",VLOOKUP(D523,CTA,5,0),IF(E523&lt;&gt;"",VLOOKUP(E523,SUB,4,0),IF(F523&lt;&gt;"",VLOOKUP(F523,DIV,3,0),IF(G523&lt;&gt;"",VLOOKUP(G523,SUBDIV,2,0),""))))</f>
        <v/>
      </c>
      <c r="I523" s="322"/>
      <c r="J523" s="322"/>
      <c r="K523" s="322"/>
      <c r="L523" s="346"/>
      <c r="M523" s="346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ht="12.75" hidden="1" customHeight="1">
      <c r="A524" s="38"/>
      <c r="B524" s="260"/>
      <c r="C524" s="620"/>
      <c r="D524" s="624"/>
      <c r="E524" s="268"/>
      <c r="F524" s="268"/>
      <c r="G524" s="268"/>
      <c r="H524" s="267" t="str">
        <f>IF(D524&lt;&gt;"",VLOOKUP(D524,CTA,5,0),IF(E524&lt;&gt;"",VLOOKUP(E524,SUB,4,0),IF(F524&lt;&gt;"",VLOOKUP(F524,DIV,3,0),IF(G524&lt;&gt;"",VLOOKUP(G524,SUBDIV,2,0),""))))</f>
        <v/>
      </c>
      <c r="I524" s="322"/>
      <c r="J524" s="322"/>
      <c r="K524" s="322"/>
      <c r="L524" s="346"/>
      <c r="M524" s="346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ht="12.75" hidden="1" customHeight="1">
      <c r="A525" s="38"/>
      <c r="B525" s="260"/>
      <c r="C525" s="620"/>
      <c r="D525" s="624"/>
      <c r="E525" s="268"/>
      <c r="F525" s="268"/>
      <c r="G525" s="268"/>
      <c r="H525" s="267" t="str">
        <f>IF(D525&lt;&gt;"",VLOOKUP(D525,CTA,5,0),IF(E525&lt;&gt;"",VLOOKUP(E525,SUB,4,0),IF(F525&lt;&gt;"",VLOOKUP(F525,DIV,3,0),IF(G525&lt;&gt;"",VLOOKUP(G525,SUBDIV,2,0),""))))</f>
        <v/>
      </c>
      <c r="I525" s="322"/>
      <c r="J525" s="322"/>
      <c r="K525" s="322"/>
      <c r="L525" s="346"/>
      <c r="M525" s="346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ht="12.75" hidden="1" customHeight="1">
      <c r="A526" s="38"/>
      <c r="B526" s="260"/>
      <c r="C526" s="620"/>
      <c r="D526" s="624"/>
      <c r="E526" s="268"/>
      <c r="F526" s="268"/>
      <c r="G526" s="268"/>
      <c r="H526" s="267" t="str">
        <f>IF(D526&lt;&gt;"",VLOOKUP(D526,CTA,5,0),IF(E526&lt;&gt;"",VLOOKUP(E526,SUB,4,0),IF(F526&lt;&gt;"",VLOOKUP(F526,DIV,3,0),IF(G526&lt;&gt;"",VLOOKUP(G526,SUBDIV,2,0),""))))</f>
        <v/>
      </c>
      <c r="I526" s="322"/>
      <c r="J526" s="322"/>
      <c r="K526" s="322"/>
      <c r="L526" s="346"/>
      <c r="M526" s="346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ht="12.75" hidden="1" customHeight="1">
      <c r="A527" s="38"/>
      <c r="B527" s="260"/>
      <c r="C527" s="620"/>
      <c r="D527" s="624"/>
      <c r="E527" s="268"/>
      <c r="F527" s="268"/>
      <c r="G527" s="268"/>
      <c r="H527" s="267" t="str">
        <f>IF(D527&lt;&gt;"",VLOOKUP(D527,CTA,5,0),IF(E527&lt;&gt;"",VLOOKUP(E527,SUB,4,0),IF(F527&lt;&gt;"",VLOOKUP(F527,DIV,3,0),IF(G527&lt;&gt;"",VLOOKUP(G527,SUBDIV,2,0),""))))</f>
        <v/>
      </c>
      <c r="I527" s="322"/>
      <c r="J527" s="322"/>
      <c r="K527" s="322"/>
      <c r="L527" s="346"/>
      <c r="M527" s="346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ht="12.75" hidden="1" customHeight="1">
      <c r="A528" s="38"/>
      <c r="B528" s="260"/>
      <c r="C528" s="620"/>
      <c r="D528" s="624"/>
      <c r="E528" s="268"/>
      <c r="F528" s="268"/>
      <c r="G528" s="268"/>
      <c r="H528" s="267" t="str">
        <f>IF(D528&lt;&gt;"",VLOOKUP(D528,CTA,5,0),IF(E528&lt;&gt;"",VLOOKUP(E528,SUB,4,0),IF(F528&lt;&gt;"",VLOOKUP(F528,DIV,3,0),IF(G528&lt;&gt;"",VLOOKUP(G528,SUBDIV,2,0),""))))</f>
        <v/>
      </c>
      <c r="I528" s="322"/>
      <c r="J528" s="322"/>
      <c r="K528" s="322"/>
      <c r="L528" s="346"/>
      <c r="M528" s="346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ht="12.75" hidden="1" customHeight="1">
      <c r="A529" s="38"/>
      <c r="B529" s="260"/>
      <c r="C529" s="620"/>
      <c r="D529" s="624"/>
      <c r="E529" s="268"/>
      <c r="F529" s="268"/>
      <c r="G529" s="268"/>
      <c r="H529" s="267" t="str">
        <f>IF(D529&lt;&gt;"",VLOOKUP(D529,CTA,5,0),IF(E529&lt;&gt;"",VLOOKUP(E529,SUB,4,0),IF(F529&lt;&gt;"",VLOOKUP(F529,DIV,3,0),IF(G529&lt;&gt;"",VLOOKUP(G529,SUBDIV,2,0),""))))</f>
        <v/>
      </c>
      <c r="I529" s="322"/>
      <c r="J529" s="322"/>
      <c r="K529" s="322"/>
      <c r="L529" s="346"/>
      <c r="M529" s="346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ht="12.75" hidden="1" customHeight="1">
      <c r="A530" s="38"/>
      <c r="B530" s="260"/>
      <c r="C530" s="620"/>
      <c r="D530" s="624"/>
      <c r="E530" s="268"/>
      <c r="F530" s="268"/>
      <c r="G530" s="268"/>
      <c r="H530" s="267" t="str">
        <f>IF(D530&lt;&gt;"",VLOOKUP(D530,CTA,5,0),IF(E530&lt;&gt;"",VLOOKUP(E530,SUB,4,0),IF(F530&lt;&gt;"",VLOOKUP(F530,DIV,3,0),IF(G530&lt;&gt;"",VLOOKUP(G530,SUBDIV,2,0),""))))</f>
        <v/>
      </c>
      <c r="I530" s="322"/>
      <c r="J530" s="322"/>
      <c r="K530" s="322"/>
      <c r="L530" s="346"/>
      <c r="M530" s="346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ht="12.75" hidden="1" customHeight="1">
      <c r="A531" s="38"/>
      <c r="B531" s="260"/>
      <c r="C531" s="620"/>
      <c r="D531" s="624"/>
      <c r="E531" s="268"/>
      <c r="F531" s="268"/>
      <c r="G531" s="268"/>
      <c r="H531" s="267" t="str">
        <f>IF(D531&lt;&gt;"",VLOOKUP(D531,CTA,5,0),IF(E531&lt;&gt;"",VLOOKUP(E531,SUB,4,0),IF(F531&lt;&gt;"",VLOOKUP(F531,DIV,3,0),IF(G531&lt;&gt;"",VLOOKUP(G531,SUBDIV,2,0),""))))</f>
        <v/>
      </c>
      <c r="I531" s="322"/>
      <c r="J531" s="322"/>
      <c r="K531" s="322"/>
      <c r="L531" s="346"/>
      <c r="M531" s="346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ht="12.75" hidden="1" customHeight="1">
      <c r="A532" s="38"/>
      <c r="B532" s="260"/>
      <c r="C532" s="620"/>
      <c r="D532" s="624"/>
      <c r="E532" s="268"/>
      <c r="F532" s="268"/>
      <c r="G532" s="268"/>
      <c r="H532" s="267" t="str">
        <f>IF(D532&lt;&gt;"",VLOOKUP(D532,CTA,5,0),IF(E532&lt;&gt;"",VLOOKUP(E532,SUB,4,0),IF(F532&lt;&gt;"",VLOOKUP(F532,DIV,3,0),IF(G532&lt;&gt;"",VLOOKUP(G532,SUBDIV,2,0),""))))</f>
        <v/>
      </c>
      <c r="I532" s="322"/>
      <c r="J532" s="322"/>
      <c r="K532" s="322"/>
      <c r="L532" s="346"/>
      <c r="M532" s="346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ht="12.75" hidden="1" customHeight="1">
      <c r="A533" s="38"/>
      <c r="B533" s="260"/>
      <c r="C533" s="620"/>
      <c r="D533" s="624"/>
      <c r="E533" s="268"/>
      <c r="F533" s="268"/>
      <c r="G533" s="268"/>
      <c r="H533" s="267" t="str">
        <f>IF(D533&lt;&gt;"",VLOOKUP(D533,CTA,5,0),IF(E533&lt;&gt;"",VLOOKUP(E533,SUB,4,0),IF(F533&lt;&gt;"",VLOOKUP(F533,DIV,3,0),IF(G533&lt;&gt;"",VLOOKUP(G533,SUBDIV,2,0),""))))</f>
        <v/>
      </c>
      <c r="I533" s="322"/>
      <c r="J533" s="322"/>
      <c r="K533" s="322"/>
      <c r="L533" s="346"/>
      <c r="M533" s="346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ht="12.75" hidden="1" customHeight="1">
      <c r="A534" s="38"/>
      <c r="B534" s="260"/>
      <c r="C534" s="620"/>
      <c r="D534" s="624"/>
      <c r="E534" s="268"/>
      <c r="F534" s="268"/>
      <c r="G534" s="268"/>
      <c r="H534" s="267" t="str">
        <f>IF(D534&lt;&gt;"",VLOOKUP(D534,CTA,5,0),IF(E534&lt;&gt;"",VLOOKUP(E534,SUB,4,0),IF(F534&lt;&gt;"",VLOOKUP(F534,DIV,3,0),IF(G534&lt;&gt;"",VLOOKUP(G534,SUBDIV,2,0),""))))</f>
        <v/>
      </c>
      <c r="I534" s="322"/>
      <c r="J534" s="322"/>
      <c r="K534" s="322"/>
      <c r="L534" s="346"/>
      <c r="M534" s="346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ht="12.75" hidden="1" customHeight="1">
      <c r="A535" s="38"/>
      <c r="B535" s="260"/>
      <c r="C535" s="620"/>
      <c r="D535" s="624"/>
      <c r="E535" s="268"/>
      <c r="F535" s="268"/>
      <c r="G535" s="268"/>
      <c r="H535" s="267" t="str">
        <f>IF(D535&lt;&gt;"",VLOOKUP(D535,CTA,5,0),IF(E535&lt;&gt;"",VLOOKUP(E535,SUB,4,0),IF(F535&lt;&gt;"",VLOOKUP(F535,DIV,3,0),IF(G535&lt;&gt;"",VLOOKUP(G535,SUBDIV,2,0),""))))</f>
        <v/>
      </c>
      <c r="I535" s="322"/>
      <c r="J535" s="322"/>
      <c r="K535" s="322"/>
      <c r="L535" s="346"/>
      <c r="M535" s="346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ht="12.75" hidden="1" customHeight="1">
      <c r="A536" s="38"/>
      <c r="B536" s="260"/>
      <c r="C536" s="620"/>
      <c r="D536" s="624"/>
      <c r="E536" s="268"/>
      <c r="F536" s="268"/>
      <c r="G536" s="268"/>
      <c r="H536" s="267" t="str">
        <f>IF(D536&lt;&gt;"",VLOOKUP(D536,CTA,5,0),IF(E536&lt;&gt;"",VLOOKUP(E536,SUB,4,0),IF(F536&lt;&gt;"",VLOOKUP(F536,DIV,3,0),IF(G536&lt;&gt;"",VLOOKUP(G536,SUBDIV,2,0),""))))</f>
        <v/>
      </c>
      <c r="I536" s="322"/>
      <c r="J536" s="322"/>
      <c r="K536" s="322"/>
      <c r="L536" s="346"/>
      <c r="M536" s="346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ht="12.75" hidden="1" customHeight="1">
      <c r="A537" s="38"/>
      <c r="B537" s="260"/>
      <c r="C537" s="620"/>
      <c r="D537" s="624"/>
      <c r="E537" s="268"/>
      <c r="F537" s="268"/>
      <c r="G537" s="268"/>
      <c r="H537" s="267" t="str">
        <f>IF(D537&lt;&gt;"",VLOOKUP(D537,CTA,5,0),IF(E537&lt;&gt;"",VLOOKUP(E537,SUB,4,0),IF(F537&lt;&gt;"",VLOOKUP(F537,DIV,3,0),IF(G537&lt;&gt;"",VLOOKUP(G537,SUBDIV,2,0),""))))</f>
        <v/>
      </c>
      <c r="I537" s="322"/>
      <c r="J537" s="322"/>
      <c r="K537" s="322"/>
      <c r="L537" s="346"/>
      <c r="M537" s="346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ht="12.75" hidden="1" customHeight="1">
      <c r="A538" s="38"/>
      <c r="B538" s="260"/>
      <c r="C538" s="620"/>
      <c r="D538" s="624"/>
      <c r="E538" s="268"/>
      <c r="F538" s="268"/>
      <c r="G538" s="268"/>
      <c r="H538" s="267" t="str">
        <f>IF(D538&lt;&gt;"",VLOOKUP(D538,CTA,5,0),IF(E538&lt;&gt;"",VLOOKUP(E538,SUB,4,0),IF(F538&lt;&gt;"",VLOOKUP(F538,DIV,3,0),IF(G538&lt;&gt;"",VLOOKUP(G538,SUBDIV,2,0),""))))</f>
        <v/>
      </c>
      <c r="I538" s="322"/>
      <c r="J538" s="322"/>
      <c r="K538" s="322"/>
      <c r="L538" s="346"/>
      <c r="M538" s="346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ht="12.75" hidden="1" customHeight="1">
      <c r="A539" s="38"/>
      <c r="B539" s="260"/>
      <c r="C539" s="620"/>
      <c r="D539" s="624"/>
      <c r="E539" s="268"/>
      <c r="F539" s="268"/>
      <c r="G539" s="268"/>
      <c r="H539" s="267" t="str">
        <f>IF(D539&lt;&gt;"",VLOOKUP(D539,CTA,5,0),IF(E539&lt;&gt;"",VLOOKUP(E539,SUB,4,0),IF(F539&lt;&gt;"",VLOOKUP(F539,DIV,3,0),IF(G539&lt;&gt;"",VLOOKUP(G539,SUBDIV,2,0),""))))</f>
        <v/>
      </c>
      <c r="I539" s="322"/>
      <c r="J539" s="322"/>
      <c r="K539" s="322"/>
      <c r="L539" s="346"/>
      <c r="M539" s="346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ht="12.75" hidden="1" customHeight="1">
      <c r="A540" s="38"/>
      <c r="B540" s="260"/>
      <c r="C540" s="620"/>
      <c r="D540" s="624"/>
      <c r="E540" s="268"/>
      <c r="F540" s="268"/>
      <c r="G540" s="268"/>
      <c r="H540" s="267" t="str">
        <f>IF(D540&lt;&gt;"",VLOOKUP(D540,CTA,5,0),IF(E540&lt;&gt;"",VLOOKUP(E540,SUB,4,0),IF(F540&lt;&gt;"",VLOOKUP(F540,DIV,3,0),IF(G540&lt;&gt;"",VLOOKUP(G540,SUBDIV,2,0),""))))</f>
        <v/>
      </c>
      <c r="I540" s="322"/>
      <c r="J540" s="322"/>
      <c r="K540" s="322"/>
      <c r="L540" s="346"/>
      <c r="M540" s="346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ht="12.75" hidden="1" customHeight="1">
      <c r="A541" s="38"/>
      <c r="B541" s="260"/>
      <c r="C541" s="620"/>
      <c r="D541" s="624"/>
      <c r="E541" s="268"/>
      <c r="F541" s="268"/>
      <c r="G541" s="268"/>
      <c r="H541" s="267" t="str">
        <f>IF(D541&lt;&gt;"",VLOOKUP(D541,CTA,5,0),IF(E541&lt;&gt;"",VLOOKUP(E541,SUB,4,0),IF(F541&lt;&gt;"",VLOOKUP(F541,DIV,3,0),IF(G541&lt;&gt;"",VLOOKUP(G541,SUBDIV,2,0),""))))</f>
        <v/>
      </c>
      <c r="I541" s="322"/>
      <c r="J541" s="322"/>
      <c r="K541" s="322"/>
      <c r="L541" s="346"/>
      <c r="M541" s="346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ht="12.75" hidden="1" customHeight="1">
      <c r="A542" s="38"/>
      <c r="B542" s="260"/>
      <c r="C542" s="620"/>
      <c r="D542" s="624"/>
      <c r="E542" s="268"/>
      <c r="F542" s="268"/>
      <c r="G542" s="268"/>
      <c r="H542" s="267" t="str">
        <f>IF(D542&lt;&gt;"",VLOOKUP(D542,CTA,5,0),IF(E542&lt;&gt;"",VLOOKUP(E542,SUB,4,0),IF(F542&lt;&gt;"",VLOOKUP(F542,DIV,3,0),IF(G542&lt;&gt;"",VLOOKUP(G542,SUBDIV,2,0),""))))</f>
        <v/>
      </c>
      <c r="I542" s="322"/>
      <c r="J542" s="322"/>
      <c r="K542" s="322"/>
      <c r="L542" s="346"/>
      <c r="M542" s="346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ht="12.75" hidden="1" customHeight="1">
      <c r="A543" s="38"/>
      <c r="B543" s="260"/>
      <c r="C543" s="620"/>
      <c r="D543" s="624"/>
      <c r="E543" s="268"/>
      <c r="F543" s="268"/>
      <c r="G543" s="268"/>
      <c r="H543" s="267" t="str">
        <f>IF(D543&lt;&gt;"",VLOOKUP(D543,CTA,5,0),IF(E543&lt;&gt;"",VLOOKUP(E543,SUB,4,0),IF(F543&lt;&gt;"",VLOOKUP(F543,DIV,3,0),IF(G543&lt;&gt;"",VLOOKUP(G543,SUBDIV,2,0),""))))</f>
        <v/>
      </c>
      <c r="I543" s="322"/>
      <c r="J543" s="322"/>
      <c r="K543" s="322"/>
      <c r="L543" s="346"/>
      <c r="M543" s="346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ht="12.75" hidden="1" customHeight="1">
      <c r="A544" s="38"/>
      <c r="B544" s="260"/>
      <c r="C544" s="620"/>
      <c r="D544" s="624"/>
      <c r="E544" s="268"/>
      <c r="F544" s="268"/>
      <c r="G544" s="268"/>
      <c r="H544" s="267" t="str">
        <f>IF(D544&lt;&gt;"",VLOOKUP(D544,CTA,5,0),IF(E544&lt;&gt;"",VLOOKUP(E544,SUB,4,0),IF(F544&lt;&gt;"",VLOOKUP(F544,DIV,3,0),IF(G544&lt;&gt;"",VLOOKUP(G544,SUBDIV,2,0),""))))</f>
        <v/>
      </c>
      <c r="I544" s="322"/>
      <c r="J544" s="322"/>
      <c r="K544" s="322"/>
      <c r="L544" s="346"/>
      <c r="M544" s="346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ht="12.75" hidden="1" customHeight="1">
      <c r="A545" s="38"/>
      <c r="B545" s="260"/>
      <c r="C545" s="620"/>
      <c r="D545" s="624"/>
      <c r="E545" s="268"/>
      <c r="F545" s="268"/>
      <c r="G545" s="268"/>
      <c r="H545" s="267" t="str">
        <f>IF(D545&lt;&gt;"",VLOOKUP(D545,CTA,5,0),IF(E545&lt;&gt;"",VLOOKUP(E545,SUB,4,0),IF(F545&lt;&gt;"",VLOOKUP(F545,DIV,3,0),IF(G545&lt;&gt;"",VLOOKUP(G545,SUBDIV,2,0),""))))</f>
        <v/>
      </c>
      <c r="I545" s="322"/>
      <c r="J545" s="322"/>
      <c r="K545" s="322"/>
      <c r="L545" s="346"/>
      <c r="M545" s="346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ht="12.75" hidden="1" customHeight="1">
      <c r="A546" s="38"/>
      <c r="B546" s="260"/>
      <c r="C546" s="620"/>
      <c r="D546" s="624"/>
      <c r="E546" s="268"/>
      <c r="F546" s="268"/>
      <c r="G546" s="268"/>
      <c r="H546" s="267" t="str">
        <f>IF(D546&lt;&gt;"",VLOOKUP(D546,CTA,5,0),IF(E546&lt;&gt;"",VLOOKUP(E546,SUB,4,0),IF(F546&lt;&gt;"",VLOOKUP(F546,DIV,3,0),IF(G546&lt;&gt;"",VLOOKUP(G546,SUBDIV,2,0),""))))</f>
        <v/>
      </c>
      <c r="I546" s="322"/>
      <c r="J546" s="322"/>
      <c r="K546" s="322"/>
      <c r="L546" s="346"/>
      <c r="M546" s="346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ht="12.75" hidden="1" customHeight="1">
      <c r="A547" s="38"/>
      <c r="B547" s="260"/>
      <c r="C547" s="620"/>
      <c r="D547" s="624"/>
      <c r="E547" s="268"/>
      <c r="F547" s="268"/>
      <c r="G547" s="268"/>
      <c r="H547" s="267" t="str">
        <f>IF(D547&lt;&gt;"",VLOOKUP(D547,CTA,5,0),IF(E547&lt;&gt;"",VLOOKUP(E547,SUB,4,0),IF(F547&lt;&gt;"",VLOOKUP(F547,DIV,3,0),IF(G547&lt;&gt;"",VLOOKUP(G547,SUBDIV,2,0),""))))</f>
        <v/>
      </c>
      <c r="I547" s="322"/>
      <c r="J547" s="322"/>
      <c r="K547" s="322"/>
      <c r="L547" s="346"/>
      <c r="M547" s="346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ht="12.75" hidden="1" customHeight="1">
      <c r="A548" s="38"/>
      <c r="B548" s="260"/>
      <c r="C548" s="620"/>
      <c r="D548" s="624"/>
      <c r="E548" s="268"/>
      <c r="F548" s="268"/>
      <c r="G548" s="268"/>
      <c r="H548" s="267" t="str">
        <f>IF(D548&lt;&gt;"",VLOOKUP(D548,CTA,5,0),IF(E548&lt;&gt;"",VLOOKUP(E548,SUB,4,0),IF(F548&lt;&gt;"",VLOOKUP(F548,DIV,3,0),IF(G548&lt;&gt;"",VLOOKUP(G548,SUBDIV,2,0),""))))</f>
        <v/>
      </c>
      <c r="I548" s="322"/>
      <c r="J548" s="322"/>
      <c r="K548" s="322"/>
      <c r="L548" s="346"/>
      <c r="M548" s="346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ht="12.75" hidden="1" customHeight="1">
      <c r="A549" s="38"/>
      <c r="B549" s="260"/>
      <c r="C549" s="620"/>
      <c r="D549" s="624"/>
      <c r="E549" s="268"/>
      <c r="F549" s="268"/>
      <c r="G549" s="268"/>
      <c r="H549" s="267" t="str">
        <f>IF(D549&lt;&gt;"",VLOOKUP(D549,CTA,5,0),IF(E549&lt;&gt;"",VLOOKUP(E549,SUB,4,0),IF(F549&lt;&gt;"",VLOOKUP(F549,DIV,3,0),IF(G549&lt;&gt;"",VLOOKUP(G549,SUBDIV,2,0),""))))</f>
        <v/>
      </c>
      <c r="I549" s="322"/>
      <c r="J549" s="322"/>
      <c r="K549" s="322"/>
      <c r="L549" s="346"/>
      <c r="M549" s="346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ht="12.75" hidden="1" customHeight="1">
      <c r="A550" s="38"/>
      <c r="B550" s="260"/>
      <c r="C550" s="620"/>
      <c r="D550" s="624"/>
      <c r="E550" s="268"/>
      <c r="F550" s="268"/>
      <c r="G550" s="268"/>
      <c r="H550" s="267" t="str">
        <f>IF(D550&lt;&gt;"",VLOOKUP(D550,CTA,5,0),IF(E550&lt;&gt;"",VLOOKUP(E550,SUB,4,0),IF(F550&lt;&gt;"",VLOOKUP(F550,DIV,3,0),IF(G550&lt;&gt;"",VLOOKUP(G550,SUBDIV,2,0),""))))</f>
        <v/>
      </c>
      <c r="I550" s="322"/>
      <c r="J550" s="322"/>
      <c r="K550" s="322"/>
      <c r="L550" s="346"/>
      <c r="M550" s="346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ht="12.75" hidden="1" customHeight="1">
      <c r="A551" s="38"/>
      <c r="B551" s="260"/>
      <c r="C551" s="620"/>
      <c r="D551" s="624"/>
      <c r="E551" s="268"/>
      <c r="F551" s="268"/>
      <c r="G551" s="268"/>
      <c r="H551" s="267" t="str">
        <f>IF(D551&lt;&gt;"",VLOOKUP(D551,CTA,5,0),IF(E551&lt;&gt;"",VLOOKUP(E551,SUB,4,0),IF(F551&lt;&gt;"",VLOOKUP(F551,DIV,3,0),IF(G551&lt;&gt;"",VLOOKUP(G551,SUBDIV,2,0),""))))</f>
        <v/>
      </c>
      <c r="I551" s="322"/>
      <c r="J551" s="322"/>
      <c r="K551" s="322"/>
      <c r="L551" s="346"/>
      <c r="M551" s="346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ht="12.75" hidden="1" customHeight="1">
      <c r="A552" s="38"/>
      <c r="B552" s="260"/>
      <c r="C552" s="620"/>
      <c r="D552" s="624"/>
      <c r="E552" s="268"/>
      <c r="F552" s="268"/>
      <c r="G552" s="268"/>
      <c r="H552" s="267" t="str">
        <f>IF(D552&lt;&gt;"",VLOOKUP(D552,CTA,5,0),IF(E552&lt;&gt;"",VLOOKUP(E552,SUB,4,0),IF(F552&lt;&gt;"",VLOOKUP(F552,DIV,3,0),IF(G552&lt;&gt;"",VLOOKUP(G552,SUBDIV,2,0),""))))</f>
        <v/>
      </c>
      <c r="I552" s="322"/>
      <c r="J552" s="322"/>
      <c r="K552" s="322"/>
      <c r="L552" s="346"/>
      <c r="M552" s="346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ht="12.75" hidden="1" customHeight="1">
      <c r="A553" s="38"/>
      <c r="B553" s="260"/>
      <c r="C553" s="620"/>
      <c r="D553" s="624"/>
      <c r="E553" s="268"/>
      <c r="F553" s="268"/>
      <c r="G553" s="268"/>
      <c r="H553" s="267" t="str">
        <f>IF(D553&lt;&gt;"",VLOOKUP(D553,CTA,5,0),IF(E553&lt;&gt;"",VLOOKUP(E553,SUB,4,0),IF(F553&lt;&gt;"",VLOOKUP(F553,DIV,3,0),IF(G553&lt;&gt;"",VLOOKUP(G553,SUBDIV,2,0),""))))</f>
        <v/>
      </c>
      <c r="I553" s="322"/>
      <c r="J553" s="322"/>
      <c r="K553" s="322"/>
      <c r="L553" s="346"/>
      <c r="M553" s="346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ht="12.75" hidden="1" customHeight="1">
      <c r="A554" s="38"/>
      <c r="B554" s="260"/>
      <c r="C554" s="620"/>
      <c r="D554" s="624"/>
      <c r="E554" s="268"/>
      <c r="F554" s="268"/>
      <c r="G554" s="268"/>
      <c r="H554" s="267" t="str">
        <f>IF(D554&lt;&gt;"",VLOOKUP(D554,CTA,5,0),IF(E554&lt;&gt;"",VLOOKUP(E554,SUB,4,0),IF(F554&lt;&gt;"",VLOOKUP(F554,DIV,3,0),IF(G554&lt;&gt;"",VLOOKUP(G554,SUBDIV,2,0),""))))</f>
        <v/>
      </c>
      <c r="I554" s="322"/>
      <c r="J554" s="322"/>
      <c r="K554" s="322"/>
      <c r="L554" s="346"/>
      <c r="M554" s="346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ht="12.75" hidden="1" customHeight="1">
      <c r="A555" s="38"/>
      <c r="B555" s="260"/>
      <c r="C555" s="620"/>
      <c r="D555" s="624"/>
      <c r="E555" s="268"/>
      <c r="F555" s="268"/>
      <c r="G555" s="268"/>
      <c r="H555" s="267" t="str">
        <f>IF(D555&lt;&gt;"",VLOOKUP(D555,CTA,5,0),IF(E555&lt;&gt;"",VLOOKUP(E555,SUB,4,0),IF(F555&lt;&gt;"",VLOOKUP(F555,DIV,3,0),IF(G555&lt;&gt;"",VLOOKUP(G555,SUBDIV,2,0),""))))</f>
        <v/>
      </c>
      <c r="I555" s="322"/>
      <c r="J555" s="322"/>
      <c r="K555" s="322"/>
      <c r="L555" s="346"/>
      <c r="M555" s="346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ht="12.75" hidden="1" customHeight="1">
      <c r="A556" s="38"/>
      <c r="B556" s="260"/>
      <c r="C556" s="620"/>
      <c r="D556" s="624"/>
      <c r="E556" s="268"/>
      <c r="F556" s="268"/>
      <c r="G556" s="268"/>
      <c r="H556" s="267" t="str">
        <f>IF(D556&lt;&gt;"",VLOOKUP(D556,CTA,5,0),IF(E556&lt;&gt;"",VLOOKUP(E556,SUB,4,0),IF(F556&lt;&gt;"",VLOOKUP(F556,DIV,3,0),IF(G556&lt;&gt;"",VLOOKUP(G556,SUBDIV,2,0),""))))</f>
        <v/>
      </c>
      <c r="I556" s="322"/>
      <c r="J556" s="322"/>
      <c r="K556" s="322"/>
      <c r="L556" s="346"/>
      <c r="M556" s="346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ht="12.75" hidden="1" customHeight="1">
      <c r="A557" s="38"/>
      <c r="B557" s="260"/>
      <c r="C557" s="620"/>
      <c r="D557" s="624"/>
      <c r="E557" s="268"/>
      <c r="F557" s="268"/>
      <c r="G557" s="268"/>
      <c r="H557" s="267" t="str">
        <f>IF(D557&lt;&gt;"",VLOOKUP(D557,CTA,5,0),IF(E557&lt;&gt;"",VLOOKUP(E557,SUB,4,0),IF(F557&lt;&gt;"",VLOOKUP(F557,DIV,3,0),IF(G557&lt;&gt;"",VLOOKUP(G557,SUBDIV,2,0),""))))</f>
        <v/>
      </c>
      <c r="I557" s="322"/>
      <c r="J557" s="322"/>
      <c r="K557" s="322"/>
      <c r="L557" s="346"/>
      <c r="M557" s="346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ht="12.75" hidden="1" customHeight="1">
      <c r="A558" s="38"/>
      <c r="B558" s="260"/>
      <c r="C558" s="620"/>
      <c r="D558" s="624"/>
      <c r="E558" s="268"/>
      <c r="F558" s="268"/>
      <c r="G558" s="268"/>
      <c r="H558" s="267" t="str">
        <f>IF(D558&lt;&gt;"",VLOOKUP(D558,CTA,5,0),IF(E558&lt;&gt;"",VLOOKUP(E558,SUB,4,0),IF(F558&lt;&gt;"",VLOOKUP(F558,DIV,3,0),IF(G558&lt;&gt;"",VLOOKUP(G558,SUBDIV,2,0),""))))</f>
        <v/>
      </c>
      <c r="I558" s="322"/>
      <c r="J558" s="322"/>
      <c r="K558" s="322"/>
      <c r="L558" s="346"/>
      <c r="M558" s="346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ht="12.75" hidden="1" customHeight="1">
      <c r="A559" s="38"/>
      <c r="B559" s="260"/>
      <c r="C559" s="620"/>
      <c r="D559" s="624"/>
      <c r="E559" s="268"/>
      <c r="F559" s="268"/>
      <c r="G559" s="268"/>
      <c r="H559" s="267" t="str">
        <f>IF(D559&lt;&gt;"",VLOOKUP(D559,CTA,5,0),IF(E559&lt;&gt;"",VLOOKUP(E559,SUB,4,0),IF(F559&lt;&gt;"",VLOOKUP(F559,DIV,3,0),IF(G559&lt;&gt;"",VLOOKUP(G559,SUBDIV,2,0),""))))</f>
        <v/>
      </c>
      <c r="I559" s="322"/>
      <c r="J559" s="322"/>
      <c r="K559" s="322"/>
      <c r="L559" s="346"/>
      <c r="M559" s="346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ht="12.75" hidden="1" customHeight="1">
      <c r="A560" s="38"/>
      <c r="B560" s="260"/>
      <c r="C560" s="620"/>
      <c r="D560" s="624"/>
      <c r="E560" s="268"/>
      <c r="F560" s="268"/>
      <c r="G560" s="268"/>
      <c r="H560" s="267" t="str">
        <f>IF(D560&lt;&gt;"",VLOOKUP(D560,CTA,5,0),IF(E560&lt;&gt;"",VLOOKUP(E560,SUB,4,0),IF(F560&lt;&gt;"",VLOOKUP(F560,DIV,3,0),IF(G560&lt;&gt;"",VLOOKUP(G560,SUBDIV,2,0),""))))</f>
        <v/>
      </c>
      <c r="I560" s="322"/>
      <c r="J560" s="322"/>
      <c r="K560" s="322"/>
      <c r="L560" s="346"/>
      <c r="M560" s="346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ht="12.75" hidden="1" customHeight="1">
      <c r="A561" s="38"/>
      <c r="B561" s="260"/>
      <c r="C561" s="620"/>
      <c r="D561" s="624"/>
      <c r="E561" s="268"/>
      <c r="F561" s="268"/>
      <c r="G561" s="268"/>
      <c r="H561" s="267" t="str">
        <f>IF(D561&lt;&gt;"",VLOOKUP(D561,CTA,5,0),IF(E561&lt;&gt;"",VLOOKUP(E561,SUB,4,0),IF(F561&lt;&gt;"",VLOOKUP(F561,DIV,3,0),IF(G561&lt;&gt;"",VLOOKUP(G561,SUBDIV,2,0),""))))</f>
        <v/>
      </c>
      <c r="I561" s="322"/>
      <c r="J561" s="322"/>
      <c r="K561" s="322"/>
      <c r="L561" s="346"/>
      <c r="M561" s="346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ht="12.75" hidden="1" customHeight="1">
      <c r="A562" s="38"/>
      <c r="B562" s="260"/>
      <c r="C562" s="620"/>
      <c r="D562" s="624"/>
      <c r="E562" s="268"/>
      <c r="F562" s="268"/>
      <c r="G562" s="268"/>
      <c r="H562" s="267" t="str">
        <f>IF(D562&lt;&gt;"",VLOOKUP(D562,CTA,5,0),IF(E562&lt;&gt;"",VLOOKUP(E562,SUB,4,0),IF(F562&lt;&gt;"",VLOOKUP(F562,DIV,3,0),IF(G562&lt;&gt;"",VLOOKUP(G562,SUBDIV,2,0),""))))</f>
        <v/>
      </c>
      <c r="I562" s="322"/>
      <c r="J562" s="322"/>
      <c r="K562" s="322"/>
      <c r="L562" s="346"/>
      <c r="M562" s="346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ht="12.75" hidden="1" customHeight="1">
      <c r="A563" s="38"/>
      <c r="B563" s="260"/>
      <c r="C563" s="620"/>
      <c r="D563" s="624"/>
      <c r="E563" s="268"/>
      <c r="F563" s="268"/>
      <c r="G563" s="268"/>
      <c r="H563" s="267" t="str">
        <f>IF(D563&lt;&gt;"",VLOOKUP(D563,CTA,5,0),IF(E563&lt;&gt;"",VLOOKUP(E563,SUB,4,0),IF(F563&lt;&gt;"",VLOOKUP(F563,DIV,3,0),IF(G563&lt;&gt;"",VLOOKUP(G563,SUBDIV,2,0),""))))</f>
        <v/>
      </c>
      <c r="I563" s="322"/>
      <c r="J563" s="322"/>
      <c r="K563" s="322"/>
      <c r="L563" s="346"/>
      <c r="M563" s="346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ht="12.75" hidden="1" customHeight="1">
      <c r="A564" s="38"/>
      <c r="B564" s="260"/>
      <c r="C564" s="620"/>
      <c r="D564" s="624"/>
      <c r="E564" s="268"/>
      <c r="F564" s="268"/>
      <c r="G564" s="268"/>
      <c r="H564" s="267" t="str">
        <f>IF(D564&lt;&gt;"",VLOOKUP(D564,CTA,5,0),IF(E564&lt;&gt;"",VLOOKUP(E564,SUB,4,0),IF(F564&lt;&gt;"",VLOOKUP(F564,DIV,3,0),IF(G564&lt;&gt;"",VLOOKUP(G564,SUBDIV,2,0),""))))</f>
        <v/>
      </c>
      <c r="I564" s="322"/>
      <c r="J564" s="322"/>
      <c r="K564" s="322"/>
      <c r="L564" s="346"/>
      <c r="M564" s="346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ht="12.75" hidden="1" customHeight="1">
      <c r="A565" s="38"/>
      <c r="B565" s="260"/>
      <c r="C565" s="620"/>
      <c r="D565" s="624"/>
      <c r="E565" s="268"/>
      <c r="F565" s="268"/>
      <c r="G565" s="268"/>
      <c r="H565" s="267" t="str">
        <f>IF(D565&lt;&gt;"",VLOOKUP(D565,CTA,5,0),IF(E565&lt;&gt;"",VLOOKUP(E565,SUB,4,0),IF(F565&lt;&gt;"",VLOOKUP(F565,DIV,3,0),IF(G565&lt;&gt;"",VLOOKUP(G565,SUBDIV,2,0),""))))</f>
        <v/>
      </c>
      <c r="I565" s="322"/>
      <c r="J565" s="322"/>
      <c r="K565" s="322"/>
      <c r="L565" s="346"/>
      <c r="M565" s="346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ht="12.75" hidden="1" customHeight="1">
      <c r="A566" s="38"/>
      <c r="B566" s="260"/>
      <c r="C566" s="620"/>
      <c r="D566" s="624"/>
      <c r="E566" s="268"/>
      <c r="F566" s="268"/>
      <c r="G566" s="268"/>
      <c r="H566" s="267" t="str">
        <f>IF(D566&lt;&gt;"",VLOOKUP(D566,CTA,5,0),IF(E566&lt;&gt;"",VLOOKUP(E566,SUB,4,0),IF(F566&lt;&gt;"",VLOOKUP(F566,DIV,3,0),IF(G566&lt;&gt;"",VLOOKUP(G566,SUBDIV,2,0),""))))</f>
        <v/>
      </c>
      <c r="I566" s="322"/>
      <c r="J566" s="322"/>
      <c r="K566" s="322"/>
      <c r="L566" s="346"/>
      <c r="M566" s="346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ht="12.75" hidden="1" customHeight="1">
      <c r="A567" s="38"/>
      <c r="B567" s="260"/>
      <c r="C567" s="620"/>
      <c r="D567" s="624"/>
      <c r="E567" s="268"/>
      <c r="F567" s="268"/>
      <c r="G567" s="268"/>
      <c r="H567" s="267" t="str">
        <f>IF(D567&lt;&gt;"",VLOOKUP(D567,CTA,5,0),IF(E567&lt;&gt;"",VLOOKUP(E567,SUB,4,0),IF(F567&lt;&gt;"",VLOOKUP(F567,DIV,3,0),IF(G567&lt;&gt;"",VLOOKUP(G567,SUBDIV,2,0),""))))</f>
        <v/>
      </c>
      <c r="I567" s="322"/>
      <c r="J567" s="322"/>
      <c r="K567" s="322"/>
      <c r="L567" s="346"/>
      <c r="M567" s="346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ht="12.75" hidden="1" customHeight="1">
      <c r="A568" s="38"/>
      <c r="B568" s="260"/>
      <c r="C568" s="620"/>
      <c r="D568" s="624"/>
      <c r="E568" s="268"/>
      <c r="F568" s="268"/>
      <c r="G568" s="268"/>
      <c r="H568" s="267" t="str">
        <f>IF(D568&lt;&gt;"",VLOOKUP(D568,CTA,5,0),IF(E568&lt;&gt;"",VLOOKUP(E568,SUB,4,0),IF(F568&lt;&gt;"",VLOOKUP(F568,DIV,3,0),IF(G568&lt;&gt;"",VLOOKUP(G568,SUBDIV,2,0),""))))</f>
        <v/>
      </c>
      <c r="I568" s="322"/>
      <c r="J568" s="322"/>
      <c r="K568" s="322"/>
      <c r="L568" s="346"/>
      <c r="M568" s="346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ht="12.75" hidden="1" customHeight="1">
      <c r="A569" s="38"/>
      <c r="B569" s="260"/>
      <c r="C569" s="620"/>
      <c r="D569" s="624"/>
      <c r="E569" s="268"/>
      <c r="F569" s="268"/>
      <c r="G569" s="268"/>
      <c r="H569" s="267" t="str">
        <f>IF(D569&lt;&gt;"",VLOOKUP(D569,CTA,5,0),IF(E569&lt;&gt;"",VLOOKUP(E569,SUB,4,0),IF(F569&lt;&gt;"",VLOOKUP(F569,DIV,3,0),IF(G569&lt;&gt;"",VLOOKUP(G569,SUBDIV,2,0),""))))</f>
        <v/>
      </c>
      <c r="I569" s="322"/>
      <c r="J569" s="322"/>
      <c r="K569" s="322"/>
      <c r="L569" s="346"/>
      <c r="M569" s="346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ht="12.75" hidden="1" customHeight="1">
      <c r="A570" s="38"/>
      <c r="B570" s="260"/>
      <c r="C570" s="620"/>
      <c r="D570" s="624"/>
      <c r="E570" s="268"/>
      <c r="F570" s="268"/>
      <c r="G570" s="268"/>
      <c r="H570" s="267" t="str">
        <f>IF(D570&lt;&gt;"",VLOOKUP(D570,CTA,5,0),IF(E570&lt;&gt;"",VLOOKUP(E570,SUB,4,0),IF(F570&lt;&gt;"",VLOOKUP(F570,DIV,3,0),IF(G570&lt;&gt;"",VLOOKUP(G570,SUBDIV,2,0),""))))</f>
        <v/>
      </c>
      <c r="I570" s="322"/>
      <c r="J570" s="322"/>
      <c r="K570" s="322"/>
      <c r="L570" s="346"/>
      <c r="M570" s="346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ht="12.75" hidden="1" customHeight="1">
      <c r="A571" s="38"/>
      <c r="B571" s="260"/>
      <c r="C571" s="620"/>
      <c r="D571" s="624"/>
      <c r="E571" s="268"/>
      <c r="F571" s="268"/>
      <c r="G571" s="268"/>
      <c r="H571" s="267" t="str">
        <f>IF(D571&lt;&gt;"",VLOOKUP(D571,CTA,5,0),IF(E571&lt;&gt;"",VLOOKUP(E571,SUB,4,0),IF(F571&lt;&gt;"",VLOOKUP(F571,DIV,3,0),IF(G571&lt;&gt;"",VLOOKUP(G571,SUBDIV,2,0),""))))</f>
        <v/>
      </c>
      <c r="I571" s="322"/>
      <c r="J571" s="322"/>
      <c r="K571" s="322"/>
      <c r="L571" s="346"/>
      <c r="M571" s="346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ht="12.75" hidden="1" customHeight="1">
      <c r="A572" s="38"/>
      <c r="B572" s="260"/>
      <c r="C572" s="620"/>
      <c r="D572" s="624"/>
      <c r="E572" s="268"/>
      <c r="F572" s="268"/>
      <c r="G572" s="268"/>
      <c r="H572" s="267" t="str">
        <f>IF(D572&lt;&gt;"",VLOOKUP(D572,CTA,5,0),IF(E572&lt;&gt;"",VLOOKUP(E572,SUB,4,0),IF(F572&lt;&gt;"",VLOOKUP(F572,DIV,3,0),IF(G572&lt;&gt;"",VLOOKUP(G572,SUBDIV,2,0),""))))</f>
        <v/>
      </c>
      <c r="I572" s="322"/>
      <c r="J572" s="322"/>
      <c r="K572" s="322"/>
      <c r="L572" s="346"/>
      <c r="M572" s="346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ht="12.75" hidden="1" customHeight="1">
      <c r="A573" s="38"/>
      <c r="B573" s="260"/>
      <c r="C573" s="620"/>
      <c r="D573" s="624"/>
      <c r="E573" s="268"/>
      <c r="F573" s="268"/>
      <c r="G573" s="268"/>
      <c r="H573" s="267" t="str">
        <f>IF(D573&lt;&gt;"",VLOOKUP(D573,CTA,5,0),IF(E573&lt;&gt;"",VLOOKUP(E573,SUB,4,0),IF(F573&lt;&gt;"",VLOOKUP(F573,DIV,3,0),IF(G573&lt;&gt;"",VLOOKUP(G573,SUBDIV,2,0),""))))</f>
        <v/>
      </c>
      <c r="I573" s="322"/>
      <c r="J573" s="322"/>
      <c r="K573" s="322"/>
      <c r="L573" s="346"/>
      <c r="M573" s="346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ht="12.75" hidden="1" customHeight="1">
      <c r="A574" s="38"/>
      <c r="B574" s="260"/>
      <c r="C574" s="620"/>
      <c r="D574" s="624"/>
      <c r="E574" s="268"/>
      <c r="F574" s="268"/>
      <c r="G574" s="268"/>
      <c r="H574" s="267" t="str">
        <f>IF(D574&lt;&gt;"",VLOOKUP(D574,CTA,5,0),IF(E574&lt;&gt;"",VLOOKUP(E574,SUB,4,0),IF(F574&lt;&gt;"",VLOOKUP(F574,DIV,3,0),IF(G574&lt;&gt;"",VLOOKUP(G574,SUBDIV,2,0),""))))</f>
        <v/>
      </c>
      <c r="I574" s="322"/>
      <c r="J574" s="322"/>
      <c r="K574" s="322"/>
      <c r="L574" s="346"/>
      <c r="M574" s="346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ht="12.75" hidden="1" customHeight="1">
      <c r="A575" s="38"/>
      <c r="B575" s="260"/>
      <c r="C575" s="620"/>
      <c r="D575" s="624"/>
      <c r="E575" s="268"/>
      <c r="F575" s="268"/>
      <c r="G575" s="268"/>
      <c r="H575" s="267" t="str">
        <f>IF(D575&lt;&gt;"",VLOOKUP(D575,CTA,5,0),IF(E575&lt;&gt;"",VLOOKUP(E575,SUB,4,0),IF(F575&lt;&gt;"",VLOOKUP(F575,DIV,3,0),IF(G575&lt;&gt;"",VLOOKUP(G575,SUBDIV,2,0),""))))</f>
        <v/>
      </c>
      <c r="I575" s="322"/>
      <c r="J575" s="322"/>
      <c r="K575" s="322"/>
      <c r="L575" s="346"/>
      <c r="M575" s="346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ht="12.75" hidden="1" customHeight="1">
      <c r="A576" s="38"/>
      <c r="B576" s="260"/>
      <c r="C576" s="620"/>
      <c r="D576" s="624"/>
      <c r="E576" s="268"/>
      <c r="F576" s="268"/>
      <c r="G576" s="268"/>
      <c r="H576" s="267" t="str">
        <f>IF(D576&lt;&gt;"",VLOOKUP(D576,CTA,5,0),IF(E576&lt;&gt;"",VLOOKUP(E576,SUB,4,0),IF(F576&lt;&gt;"",VLOOKUP(F576,DIV,3,0),IF(G576&lt;&gt;"",VLOOKUP(G576,SUBDIV,2,0),""))))</f>
        <v/>
      </c>
      <c r="I576" s="322"/>
      <c r="J576" s="322"/>
      <c r="K576" s="322"/>
      <c r="L576" s="346"/>
      <c r="M576" s="346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ht="12.75" hidden="1" customHeight="1">
      <c r="A577" s="38"/>
      <c r="B577" s="260"/>
      <c r="C577" s="620"/>
      <c r="D577" s="624"/>
      <c r="E577" s="268"/>
      <c r="F577" s="268"/>
      <c r="G577" s="268"/>
      <c r="H577" s="267" t="str">
        <f>IF(D577&lt;&gt;"",VLOOKUP(D577,CTA,5,0),IF(E577&lt;&gt;"",VLOOKUP(E577,SUB,4,0),IF(F577&lt;&gt;"",VLOOKUP(F577,DIV,3,0),IF(G577&lt;&gt;"",VLOOKUP(G577,SUBDIV,2,0),""))))</f>
        <v/>
      </c>
      <c r="I577" s="322"/>
      <c r="J577" s="322"/>
      <c r="K577" s="322"/>
      <c r="L577" s="346"/>
      <c r="M577" s="346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ht="12.75" hidden="1" customHeight="1">
      <c r="A578" s="38"/>
      <c r="B578" s="260"/>
      <c r="C578" s="620"/>
      <c r="D578" s="624"/>
      <c r="E578" s="268"/>
      <c r="F578" s="268"/>
      <c r="G578" s="268"/>
      <c r="H578" s="267" t="str">
        <f>IF(D578&lt;&gt;"",VLOOKUP(D578,CTA,5,0),IF(E578&lt;&gt;"",VLOOKUP(E578,SUB,4,0),IF(F578&lt;&gt;"",VLOOKUP(F578,DIV,3,0),IF(G578&lt;&gt;"",VLOOKUP(G578,SUBDIV,2,0),""))))</f>
        <v/>
      </c>
      <c r="I578" s="322"/>
      <c r="J578" s="322"/>
      <c r="K578" s="322"/>
      <c r="L578" s="346"/>
      <c r="M578" s="346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ht="12.75" hidden="1" customHeight="1">
      <c r="A579" s="38"/>
      <c r="B579" s="260"/>
      <c r="C579" s="620"/>
      <c r="D579" s="624"/>
      <c r="E579" s="268"/>
      <c r="F579" s="268"/>
      <c r="G579" s="268"/>
      <c r="H579" s="267" t="str">
        <f>IF(D579&lt;&gt;"",VLOOKUP(D579,CTA,5,0),IF(E579&lt;&gt;"",VLOOKUP(E579,SUB,4,0),IF(F579&lt;&gt;"",VLOOKUP(F579,DIV,3,0),IF(G579&lt;&gt;"",VLOOKUP(G579,SUBDIV,2,0),""))))</f>
        <v/>
      </c>
      <c r="I579" s="322"/>
      <c r="J579" s="322"/>
      <c r="K579" s="322"/>
      <c r="L579" s="346"/>
      <c r="M579" s="346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ht="12.75" hidden="1" customHeight="1">
      <c r="A580" s="38"/>
      <c r="B580" s="260"/>
      <c r="C580" s="620"/>
      <c r="D580" s="624"/>
      <c r="E580" s="268"/>
      <c r="F580" s="268"/>
      <c r="G580" s="268"/>
      <c r="H580" s="267" t="str">
        <f>IF(D580&lt;&gt;"",VLOOKUP(D580,CTA,5,0),IF(E580&lt;&gt;"",VLOOKUP(E580,SUB,4,0),IF(F580&lt;&gt;"",VLOOKUP(F580,DIV,3,0),IF(G580&lt;&gt;"",VLOOKUP(G580,SUBDIV,2,0),""))))</f>
        <v/>
      </c>
      <c r="I580" s="322"/>
      <c r="J580" s="322"/>
      <c r="K580" s="322"/>
      <c r="L580" s="346"/>
      <c r="M580" s="346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ht="12.75" hidden="1" customHeight="1">
      <c r="A581" s="38"/>
      <c r="B581" s="260"/>
      <c r="C581" s="620"/>
      <c r="D581" s="624"/>
      <c r="E581" s="268"/>
      <c r="F581" s="268"/>
      <c r="G581" s="268"/>
      <c r="H581" s="267" t="str">
        <f>IF(D581&lt;&gt;"",VLOOKUP(D581,CTA,5,0),IF(E581&lt;&gt;"",VLOOKUP(E581,SUB,4,0),IF(F581&lt;&gt;"",VLOOKUP(F581,DIV,3,0),IF(G581&lt;&gt;"",VLOOKUP(G581,SUBDIV,2,0),""))))</f>
        <v/>
      </c>
      <c r="I581" s="322"/>
      <c r="J581" s="322"/>
      <c r="K581" s="322"/>
      <c r="L581" s="346"/>
      <c r="M581" s="346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ht="12.75" hidden="1" customHeight="1">
      <c r="A582" s="38"/>
      <c r="B582" s="260"/>
      <c r="C582" s="620"/>
      <c r="D582" s="624"/>
      <c r="E582" s="268"/>
      <c r="F582" s="268"/>
      <c r="G582" s="268"/>
      <c r="H582" s="267" t="str">
        <f>IF(D582&lt;&gt;"",VLOOKUP(D582,CTA,5,0),IF(E582&lt;&gt;"",VLOOKUP(E582,SUB,4,0),IF(F582&lt;&gt;"",VLOOKUP(F582,DIV,3,0),IF(G582&lt;&gt;"",VLOOKUP(G582,SUBDIV,2,0),""))))</f>
        <v/>
      </c>
      <c r="I582" s="322"/>
      <c r="J582" s="322"/>
      <c r="K582" s="322"/>
      <c r="L582" s="346"/>
      <c r="M582" s="346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ht="12.75" hidden="1" customHeight="1">
      <c r="A583" s="38"/>
      <c r="B583" s="260"/>
      <c r="C583" s="620"/>
      <c r="D583" s="624"/>
      <c r="E583" s="268"/>
      <c r="F583" s="268"/>
      <c r="G583" s="268"/>
      <c r="H583" s="267" t="str">
        <f>IF(D583&lt;&gt;"",VLOOKUP(D583,CTA,5,0),IF(E583&lt;&gt;"",VLOOKUP(E583,SUB,4,0),IF(F583&lt;&gt;"",VLOOKUP(F583,DIV,3,0),IF(G583&lt;&gt;"",VLOOKUP(G583,SUBDIV,2,0),""))))</f>
        <v/>
      </c>
      <c r="I583" s="322"/>
      <c r="J583" s="322"/>
      <c r="K583" s="322"/>
      <c r="L583" s="346"/>
      <c r="M583" s="346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ht="12.75" hidden="1" customHeight="1">
      <c r="A584" s="38"/>
      <c r="B584" s="260"/>
      <c r="C584" s="620"/>
      <c r="D584" s="624"/>
      <c r="E584" s="268"/>
      <c r="F584" s="268"/>
      <c r="G584" s="268"/>
      <c r="H584" s="267" t="str">
        <f>IF(D584&lt;&gt;"",VLOOKUP(D584,CTA,5,0),IF(E584&lt;&gt;"",VLOOKUP(E584,SUB,4,0),IF(F584&lt;&gt;"",VLOOKUP(F584,DIV,3,0),IF(G584&lt;&gt;"",VLOOKUP(G584,SUBDIV,2,0),""))))</f>
        <v/>
      </c>
      <c r="I584" s="322"/>
      <c r="J584" s="322"/>
      <c r="K584" s="322"/>
      <c r="L584" s="346"/>
      <c r="M584" s="346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ht="12.75" hidden="1" customHeight="1">
      <c r="A585" s="38"/>
      <c r="B585" s="260"/>
      <c r="C585" s="620"/>
      <c r="D585" s="624"/>
      <c r="E585" s="268"/>
      <c r="F585" s="268"/>
      <c r="G585" s="268"/>
      <c r="H585" s="267" t="str">
        <f>IF(D585&lt;&gt;"",VLOOKUP(D585,CTA,5,0),IF(E585&lt;&gt;"",VLOOKUP(E585,SUB,4,0),IF(F585&lt;&gt;"",VLOOKUP(F585,DIV,3,0),IF(G585&lt;&gt;"",VLOOKUP(G585,SUBDIV,2,0),""))))</f>
        <v/>
      </c>
      <c r="I585" s="322"/>
      <c r="J585" s="322"/>
      <c r="K585" s="322"/>
      <c r="L585" s="346"/>
      <c r="M585" s="346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ht="12.75" hidden="1" customHeight="1">
      <c r="A586" s="38"/>
      <c r="B586" s="260"/>
      <c r="C586" s="620"/>
      <c r="D586" s="624"/>
      <c r="E586" s="268"/>
      <c r="F586" s="268"/>
      <c r="G586" s="268"/>
      <c r="H586" s="267" t="str">
        <f>IF(D586&lt;&gt;"",VLOOKUP(D586,CTA,5,0),IF(E586&lt;&gt;"",VLOOKUP(E586,SUB,4,0),IF(F586&lt;&gt;"",VLOOKUP(F586,DIV,3,0),IF(G586&lt;&gt;"",VLOOKUP(G586,SUBDIV,2,0),""))))</f>
        <v/>
      </c>
      <c r="I586" s="322"/>
      <c r="J586" s="322"/>
      <c r="K586" s="322"/>
      <c r="L586" s="346"/>
      <c r="M586" s="346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ht="12.75" hidden="1" customHeight="1">
      <c r="A587" s="38"/>
      <c r="B587" s="260"/>
      <c r="C587" s="620"/>
      <c r="D587" s="624"/>
      <c r="E587" s="268"/>
      <c r="F587" s="268"/>
      <c r="G587" s="268"/>
      <c r="H587" s="267" t="str">
        <f>IF(D587&lt;&gt;"",VLOOKUP(D587,CTA,5,0),IF(E587&lt;&gt;"",VLOOKUP(E587,SUB,4,0),IF(F587&lt;&gt;"",VLOOKUP(F587,DIV,3,0),IF(G587&lt;&gt;"",VLOOKUP(G587,SUBDIV,2,0),""))))</f>
        <v/>
      </c>
      <c r="I587" s="322"/>
      <c r="J587" s="322"/>
      <c r="K587" s="322"/>
      <c r="L587" s="346"/>
      <c r="M587" s="346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ht="12.75" hidden="1" customHeight="1">
      <c r="A588" s="38"/>
      <c r="B588" s="260"/>
      <c r="C588" s="620"/>
      <c r="D588" s="624"/>
      <c r="E588" s="268"/>
      <c r="F588" s="268"/>
      <c r="G588" s="268"/>
      <c r="H588" s="267" t="str">
        <f>IF(D588&lt;&gt;"",VLOOKUP(D588,CTA,5,0),IF(E588&lt;&gt;"",VLOOKUP(E588,SUB,4,0),IF(F588&lt;&gt;"",VLOOKUP(F588,DIV,3,0),IF(G588&lt;&gt;"",VLOOKUP(G588,SUBDIV,2,0),""))))</f>
        <v/>
      </c>
      <c r="I588" s="322"/>
      <c r="J588" s="322"/>
      <c r="K588" s="322"/>
      <c r="L588" s="346"/>
      <c r="M588" s="346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ht="12.75" hidden="1" customHeight="1">
      <c r="A589" s="38"/>
      <c r="B589" s="260"/>
      <c r="C589" s="620"/>
      <c r="D589" s="624"/>
      <c r="E589" s="268"/>
      <c r="F589" s="268"/>
      <c r="G589" s="268"/>
      <c r="H589" s="267" t="str">
        <f>IF(D589&lt;&gt;"",VLOOKUP(D589,CTA,5,0),IF(E589&lt;&gt;"",VLOOKUP(E589,SUB,4,0),IF(F589&lt;&gt;"",VLOOKUP(F589,DIV,3,0),IF(G589&lt;&gt;"",VLOOKUP(G589,SUBDIV,2,0),""))))</f>
        <v/>
      </c>
      <c r="I589" s="322"/>
      <c r="J589" s="322"/>
      <c r="K589" s="322"/>
      <c r="L589" s="346"/>
      <c r="M589" s="346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ht="12.75" hidden="1" customHeight="1">
      <c r="A590" s="38"/>
      <c r="B590" s="260"/>
      <c r="C590" s="620"/>
      <c r="D590" s="624"/>
      <c r="E590" s="268"/>
      <c r="F590" s="268"/>
      <c r="G590" s="268"/>
      <c r="H590" s="267" t="str">
        <f>IF(D590&lt;&gt;"",VLOOKUP(D590,CTA,5,0),IF(E590&lt;&gt;"",VLOOKUP(E590,SUB,4,0),IF(F590&lt;&gt;"",VLOOKUP(F590,DIV,3,0),IF(G590&lt;&gt;"",VLOOKUP(G590,SUBDIV,2,0),""))))</f>
        <v/>
      </c>
      <c r="I590" s="322"/>
      <c r="J590" s="322"/>
      <c r="K590" s="322"/>
      <c r="L590" s="346"/>
      <c r="M590" s="346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ht="12.75" hidden="1" customHeight="1">
      <c r="A591" s="38"/>
      <c r="B591" s="260"/>
      <c r="C591" s="620"/>
      <c r="D591" s="624"/>
      <c r="E591" s="268"/>
      <c r="F591" s="268"/>
      <c r="G591" s="268"/>
      <c r="H591" s="267" t="str">
        <f>IF(D591&lt;&gt;"",VLOOKUP(D591,CTA,5,0),IF(E591&lt;&gt;"",VLOOKUP(E591,SUB,4,0),IF(F591&lt;&gt;"",VLOOKUP(F591,DIV,3,0),IF(G591&lt;&gt;"",VLOOKUP(G591,SUBDIV,2,0),""))))</f>
        <v/>
      </c>
      <c r="I591" s="322"/>
      <c r="J591" s="322"/>
      <c r="K591" s="322"/>
      <c r="L591" s="625"/>
      <c r="M591" s="625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ht="12.75" customHeight="1">
      <c r="A592" s="38"/>
      <c r="B592" s="235"/>
      <c r="C592" s="27"/>
      <c r="D592" s="297"/>
      <c r="E592" s="38"/>
      <c r="F592" s="38"/>
      <c r="G592" s="38"/>
      <c r="H592" s="38"/>
      <c r="I592" s="237"/>
      <c r="J592" s="237"/>
      <c r="K592" s="238"/>
      <c r="L592" s="626">
        <f t="shared" ref="L592:M592" si="2">+SUBTOTAL(9,L11:L144)</f>
        <v>369.2</v>
      </c>
      <c r="M592" s="626">
        <f t="shared" si="2"/>
        <v>23</v>
      </c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ht="12.75" customHeight="1">
      <c r="A593" s="38"/>
      <c r="B593" s="235"/>
      <c r="C593" s="27"/>
      <c r="D593" s="297"/>
      <c r="E593" s="38"/>
      <c r="F593" s="38"/>
      <c r="G593" s="38"/>
      <c r="H593" s="38"/>
      <c r="I593" s="237"/>
      <c r="J593" s="237"/>
      <c r="K593" s="238"/>
      <c r="L593" s="159"/>
      <c r="M593" s="159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ht="12.75" customHeight="1">
      <c r="A594" s="38"/>
      <c r="B594" s="235"/>
      <c r="C594" s="27"/>
      <c r="D594" s="297"/>
      <c r="E594" s="38"/>
      <c r="F594" s="38"/>
      <c r="G594" s="38"/>
      <c r="H594" s="38"/>
      <c r="I594" s="237"/>
      <c r="J594" s="237"/>
      <c r="K594" s="238"/>
      <c r="L594" s="159"/>
      <c r="M594" s="159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ht="12.75" customHeight="1">
      <c r="A595" s="38"/>
      <c r="B595" s="235"/>
      <c r="C595" s="27"/>
      <c r="D595" s="297"/>
      <c r="E595" s="38"/>
      <c r="F595" s="38"/>
      <c r="G595" s="38"/>
      <c r="H595" s="38"/>
      <c r="I595" s="237"/>
      <c r="J595" s="237"/>
      <c r="K595" s="238"/>
      <c r="L595" s="159"/>
      <c r="M595" s="159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ht="12.75" customHeight="1">
      <c r="A596" s="38"/>
      <c r="B596" s="235"/>
      <c r="C596" s="27"/>
      <c r="D596" s="297"/>
      <c r="E596" s="38"/>
      <c r="F596" s="38"/>
      <c r="G596" s="38"/>
      <c r="H596" s="38"/>
      <c r="I596" s="237"/>
      <c r="J596" s="237"/>
      <c r="K596" s="238"/>
      <c r="L596" s="159"/>
      <c r="M596" s="159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ht="12.75" customHeight="1">
      <c r="A597" s="38"/>
      <c r="B597" s="235"/>
      <c r="C597" s="27"/>
      <c r="D597" s="297"/>
      <c r="E597" s="38"/>
      <c r="F597" s="38"/>
      <c r="G597" s="38"/>
      <c r="H597" s="38"/>
      <c r="I597" s="237"/>
      <c r="J597" s="237"/>
      <c r="K597" s="238"/>
      <c r="L597" s="159"/>
      <c r="M597" s="159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ht="12.75" customHeight="1">
      <c r="A598" s="38"/>
      <c r="B598" s="235"/>
      <c r="C598" s="27"/>
      <c r="D598" s="297"/>
      <c r="E598" s="38"/>
      <c r="F598" s="38"/>
      <c r="G598" s="38"/>
      <c r="H598" s="38"/>
      <c r="I598" s="237"/>
      <c r="J598" s="237"/>
      <c r="K598" s="238"/>
      <c r="L598" s="159"/>
      <c r="M598" s="159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ht="12.75" customHeight="1">
      <c r="A599" s="38"/>
      <c r="B599" s="235"/>
      <c r="C599" s="27"/>
      <c r="D599" s="297"/>
      <c r="E599" s="38"/>
      <c r="F599" s="38"/>
      <c r="G599" s="38"/>
      <c r="H599" s="38"/>
      <c r="I599" s="237"/>
      <c r="J599" s="237"/>
      <c r="K599" s="238"/>
      <c r="L599" s="159"/>
      <c r="M599" s="159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ht="12.75" customHeight="1">
      <c r="A600" s="38"/>
      <c r="B600" s="235"/>
      <c r="C600" s="27"/>
      <c r="D600" s="297"/>
      <c r="E600" s="38"/>
      <c r="F600" s="38"/>
      <c r="G600" s="38"/>
      <c r="H600" s="38"/>
      <c r="I600" s="237"/>
      <c r="J600" s="237"/>
      <c r="K600" s="238"/>
      <c r="L600" s="159"/>
      <c r="M600" s="159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ht="12.75" customHeight="1">
      <c r="A601" s="38"/>
      <c r="B601" s="235"/>
      <c r="C601" s="27"/>
      <c r="D601" s="297"/>
      <c r="E601" s="38"/>
      <c r="F601" s="38"/>
      <c r="G601" s="38"/>
      <c r="H601" s="38"/>
      <c r="I601" s="237"/>
      <c r="J601" s="237"/>
      <c r="K601" s="238"/>
      <c r="L601" s="159"/>
      <c r="M601" s="159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ht="12.75" customHeight="1">
      <c r="A602" s="38"/>
      <c r="B602" s="235"/>
      <c r="C602" s="27"/>
      <c r="D602" s="297"/>
      <c r="E602" s="38"/>
      <c r="F602" s="38"/>
      <c r="G602" s="38"/>
      <c r="H602" s="38"/>
      <c r="I602" s="237"/>
      <c r="J602" s="237"/>
      <c r="K602" s="238"/>
      <c r="L602" s="159"/>
      <c r="M602" s="159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ht="12.75" customHeight="1">
      <c r="A603" s="38"/>
      <c r="B603" s="235"/>
      <c r="C603" s="27"/>
      <c r="D603" s="297"/>
      <c r="E603" s="38"/>
      <c r="F603" s="38"/>
      <c r="G603" s="38"/>
      <c r="H603" s="38"/>
      <c r="I603" s="237"/>
      <c r="J603" s="237"/>
      <c r="K603" s="238"/>
      <c r="L603" s="159"/>
      <c r="M603" s="159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ht="12.75" customHeight="1">
      <c r="A604" s="38"/>
      <c r="B604" s="235"/>
      <c r="C604" s="27"/>
      <c r="D604" s="297"/>
      <c r="E604" s="38"/>
      <c r="F604" s="38"/>
      <c r="G604" s="38"/>
      <c r="H604" s="38"/>
      <c r="I604" s="237"/>
      <c r="J604" s="237"/>
      <c r="K604" s="238"/>
      <c r="L604" s="159"/>
      <c r="M604" s="159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ht="12.75" customHeight="1">
      <c r="A605" s="38"/>
      <c r="B605" s="235"/>
      <c r="C605" s="27"/>
      <c r="D605" s="297"/>
      <c r="E605" s="38"/>
      <c r="F605" s="38"/>
      <c r="G605" s="38"/>
      <c r="H605" s="38"/>
      <c r="I605" s="237"/>
      <c r="J605" s="237"/>
      <c r="K605" s="238"/>
      <c r="L605" s="159"/>
      <c r="M605" s="159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ht="12.75" customHeight="1">
      <c r="A606" s="38"/>
      <c r="B606" s="235"/>
      <c r="C606" s="27"/>
      <c r="D606" s="297"/>
      <c r="E606" s="38"/>
      <c r="F606" s="38"/>
      <c r="G606" s="38"/>
      <c r="H606" s="38"/>
      <c r="I606" s="237"/>
      <c r="J606" s="237"/>
      <c r="K606" s="238"/>
      <c r="L606" s="159"/>
      <c r="M606" s="159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ht="12.75" customHeight="1">
      <c r="A607" s="38"/>
      <c r="B607" s="235"/>
      <c r="C607" s="27"/>
      <c r="D607" s="297"/>
      <c r="E607" s="38"/>
      <c r="F607" s="38"/>
      <c r="G607" s="38"/>
      <c r="H607" s="38"/>
      <c r="I607" s="237"/>
      <c r="J607" s="237"/>
      <c r="K607" s="238"/>
      <c r="L607" s="159"/>
      <c r="M607" s="159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ht="12.75" customHeight="1">
      <c r="A608" s="38"/>
      <c r="B608" s="235"/>
      <c r="C608" s="27"/>
      <c r="D608" s="297"/>
      <c r="E608" s="38"/>
      <c r="F608" s="38"/>
      <c r="G608" s="38"/>
      <c r="H608" s="38"/>
      <c r="I608" s="237"/>
      <c r="J608" s="237"/>
      <c r="K608" s="238"/>
      <c r="L608" s="159"/>
      <c r="M608" s="159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ht="12.75" customHeight="1">
      <c r="A609" s="38"/>
      <c r="B609" s="235"/>
      <c r="C609" s="27"/>
      <c r="D609" s="297"/>
      <c r="E609" s="38"/>
      <c r="F609" s="38"/>
      <c r="G609" s="38"/>
      <c r="H609" s="38"/>
      <c r="I609" s="237"/>
      <c r="J609" s="237"/>
      <c r="K609" s="238"/>
      <c r="L609" s="159"/>
      <c r="M609" s="159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ht="12.75" customHeight="1">
      <c r="A610" s="38"/>
      <c r="B610" s="235"/>
      <c r="C610" s="27"/>
      <c r="D610" s="297"/>
      <c r="E610" s="38"/>
      <c r="F610" s="38"/>
      <c r="G610" s="38"/>
      <c r="H610" s="38"/>
      <c r="I610" s="237"/>
      <c r="J610" s="237"/>
      <c r="K610" s="238"/>
      <c r="L610" s="159"/>
      <c r="M610" s="159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ht="12.75" customHeight="1">
      <c r="A611" s="38"/>
      <c r="B611" s="235"/>
      <c r="C611" s="27"/>
      <c r="D611" s="297"/>
      <c r="E611" s="38"/>
      <c r="F611" s="38"/>
      <c r="G611" s="38"/>
      <c r="H611" s="38"/>
      <c r="I611" s="237"/>
      <c r="J611" s="237"/>
      <c r="K611" s="238"/>
      <c r="L611" s="159"/>
      <c r="M611" s="159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ht="12.75" customHeight="1">
      <c r="A612" s="38"/>
      <c r="B612" s="235"/>
      <c r="C612" s="27"/>
      <c r="D612" s="297"/>
      <c r="E612" s="38"/>
      <c r="F612" s="38"/>
      <c r="G612" s="38"/>
      <c r="H612" s="38"/>
      <c r="I612" s="237"/>
      <c r="J612" s="237"/>
      <c r="K612" s="238"/>
      <c r="L612" s="159"/>
      <c r="M612" s="159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ht="12.75" customHeight="1">
      <c r="A613" s="38"/>
      <c r="B613" s="235"/>
      <c r="C613" s="27"/>
      <c r="D613" s="297"/>
      <c r="E613" s="38"/>
      <c r="F613" s="38"/>
      <c r="G613" s="38"/>
      <c r="H613" s="38"/>
      <c r="I613" s="237"/>
      <c r="J613" s="237"/>
      <c r="K613" s="238"/>
      <c r="L613" s="159"/>
      <c r="M613" s="159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ht="12.75" customHeight="1">
      <c r="A614" s="38"/>
      <c r="B614" s="235"/>
      <c r="C614" s="27"/>
      <c r="D614" s="297"/>
      <c r="E614" s="38"/>
      <c r="F614" s="38"/>
      <c r="G614" s="38"/>
      <c r="H614" s="38"/>
      <c r="I614" s="237"/>
      <c r="J614" s="237"/>
      <c r="K614" s="238"/>
      <c r="L614" s="159"/>
      <c r="M614" s="159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ht="12.75" customHeight="1">
      <c r="A615" s="38"/>
      <c r="B615" s="235"/>
      <c r="C615" s="27"/>
      <c r="D615" s="297"/>
      <c r="E615" s="38"/>
      <c r="F615" s="38"/>
      <c r="G615" s="38"/>
      <c r="H615" s="38"/>
      <c r="I615" s="237"/>
      <c r="J615" s="237"/>
      <c r="K615" s="238"/>
      <c r="L615" s="159"/>
      <c r="M615" s="159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ht="12.75" customHeight="1">
      <c r="A616" s="38"/>
      <c r="B616" s="235"/>
      <c r="C616" s="27"/>
      <c r="D616" s="297"/>
      <c r="E616" s="38"/>
      <c r="F616" s="38"/>
      <c r="G616" s="38"/>
      <c r="H616" s="38"/>
      <c r="I616" s="237"/>
      <c r="J616" s="237"/>
      <c r="K616" s="238"/>
      <c r="L616" s="159"/>
      <c r="M616" s="159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ht="12.75" customHeight="1">
      <c r="A617" s="38"/>
      <c r="B617" s="235"/>
      <c r="C617" s="27"/>
      <c r="D617" s="297"/>
      <c r="E617" s="38"/>
      <c r="F617" s="38"/>
      <c r="G617" s="38"/>
      <c r="H617" s="38"/>
      <c r="I617" s="237"/>
      <c r="J617" s="237"/>
      <c r="K617" s="238"/>
      <c r="L617" s="159"/>
      <c r="M617" s="159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ht="12.75" customHeight="1">
      <c r="A618" s="38"/>
      <c r="B618" s="235"/>
      <c r="C618" s="27"/>
      <c r="D618" s="297"/>
      <c r="E618" s="38"/>
      <c r="F618" s="38"/>
      <c r="G618" s="38"/>
      <c r="H618" s="38"/>
      <c r="I618" s="237"/>
      <c r="J618" s="237"/>
      <c r="K618" s="238"/>
      <c r="L618" s="159"/>
      <c r="M618" s="159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ht="12.75" customHeight="1">
      <c r="A619" s="38"/>
      <c r="B619" s="235"/>
      <c r="C619" s="27"/>
      <c r="D619" s="297"/>
      <c r="E619" s="38"/>
      <c r="F619" s="38"/>
      <c r="G619" s="38"/>
      <c r="H619" s="38"/>
      <c r="I619" s="237"/>
      <c r="J619" s="237"/>
      <c r="K619" s="238"/>
      <c r="L619" s="159"/>
      <c r="M619" s="159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ht="12.75" customHeight="1">
      <c r="A620" s="38"/>
      <c r="B620" s="235"/>
      <c r="C620" s="27"/>
      <c r="D620" s="297"/>
      <c r="E620" s="38"/>
      <c r="F620" s="38"/>
      <c r="G620" s="38"/>
      <c r="H620" s="38"/>
      <c r="I620" s="237"/>
      <c r="J620" s="237"/>
      <c r="K620" s="238"/>
      <c r="L620" s="159"/>
      <c r="M620" s="159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ht="12.75" customHeight="1">
      <c r="A621" s="38"/>
      <c r="B621" s="235"/>
      <c r="C621" s="27"/>
      <c r="D621" s="297"/>
      <c r="E621" s="38"/>
      <c r="F621" s="38"/>
      <c r="G621" s="38"/>
      <c r="H621" s="38"/>
      <c r="I621" s="237"/>
      <c r="J621" s="237"/>
      <c r="K621" s="238"/>
      <c r="L621" s="159"/>
      <c r="M621" s="159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ht="12.75" customHeight="1">
      <c r="A622" s="38"/>
      <c r="B622" s="235"/>
      <c r="C622" s="27"/>
      <c r="D622" s="297"/>
      <c r="E622" s="38"/>
      <c r="F622" s="38"/>
      <c r="G622" s="38"/>
      <c r="H622" s="38"/>
      <c r="I622" s="237"/>
      <c r="J622" s="237"/>
      <c r="K622" s="238"/>
      <c r="L622" s="159"/>
      <c r="M622" s="159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ht="12.75" customHeight="1">
      <c r="A623" s="38"/>
      <c r="B623" s="235"/>
      <c r="C623" s="27"/>
      <c r="D623" s="297"/>
      <c r="E623" s="38"/>
      <c r="F623" s="38"/>
      <c r="G623" s="38"/>
      <c r="H623" s="38"/>
      <c r="I623" s="237"/>
      <c r="J623" s="237"/>
      <c r="K623" s="238"/>
      <c r="L623" s="159"/>
      <c r="M623" s="159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ht="12.75" customHeight="1">
      <c r="A624" s="38"/>
      <c r="B624" s="235"/>
      <c r="C624" s="27"/>
      <c r="D624" s="297"/>
      <c r="E624" s="38"/>
      <c r="F624" s="38"/>
      <c r="G624" s="38"/>
      <c r="H624" s="38"/>
      <c r="I624" s="237"/>
      <c r="J624" s="237"/>
      <c r="K624" s="238"/>
      <c r="L624" s="159"/>
      <c r="M624" s="159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ht="12.75" customHeight="1">
      <c r="A625" s="38"/>
      <c r="B625" s="235"/>
      <c r="C625" s="27"/>
      <c r="D625" s="297"/>
      <c r="E625" s="38"/>
      <c r="F625" s="38"/>
      <c r="G625" s="38"/>
      <c r="H625" s="38"/>
      <c r="I625" s="237"/>
      <c r="J625" s="237"/>
      <c r="K625" s="238"/>
      <c r="L625" s="159"/>
      <c r="M625" s="159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ht="12.75" customHeight="1">
      <c r="A626" s="38"/>
      <c r="B626" s="235"/>
      <c r="C626" s="27"/>
      <c r="D626" s="297"/>
      <c r="E626" s="38"/>
      <c r="F626" s="38"/>
      <c r="G626" s="38"/>
      <c r="H626" s="38"/>
      <c r="I626" s="237"/>
      <c r="J626" s="237"/>
      <c r="K626" s="238"/>
      <c r="L626" s="159"/>
      <c r="M626" s="159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ht="12.75" customHeight="1">
      <c r="A627" s="38"/>
      <c r="B627" s="235"/>
      <c r="C627" s="27"/>
      <c r="D627" s="297"/>
      <c r="E627" s="38"/>
      <c r="F627" s="38"/>
      <c r="G627" s="38"/>
      <c r="H627" s="38"/>
      <c r="I627" s="237"/>
      <c r="J627" s="237"/>
      <c r="K627" s="238"/>
      <c r="L627" s="159"/>
      <c r="M627" s="159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ht="12.75" customHeight="1">
      <c r="A628" s="38"/>
      <c r="B628" s="235"/>
      <c r="C628" s="27"/>
      <c r="D628" s="297"/>
      <c r="E628" s="38"/>
      <c r="F628" s="38"/>
      <c r="G628" s="38"/>
      <c r="H628" s="38"/>
      <c r="I628" s="237"/>
      <c r="J628" s="237"/>
      <c r="K628" s="238"/>
      <c r="L628" s="159"/>
      <c r="M628" s="159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ht="12.75" customHeight="1">
      <c r="A629" s="38"/>
      <c r="B629" s="235"/>
      <c r="C629" s="27"/>
      <c r="D629" s="297"/>
      <c r="E629" s="38"/>
      <c r="F629" s="38"/>
      <c r="G629" s="38"/>
      <c r="H629" s="38"/>
      <c r="I629" s="237"/>
      <c r="J629" s="237"/>
      <c r="K629" s="238"/>
      <c r="L629" s="159"/>
      <c r="M629" s="159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ht="12.75" customHeight="1">
      <c r="A630" s="38"/>
      <c r="B630" s="235"/>
      <c r="C630" s="27"/>
      <c r="D630" s="297"/>
      <c r="E630" s="38"/>
      <c r="F630" s="38"/>
      <c r="G630" s="38"/>
      <c r="H630" s="38"/>
      <c r="I630" s="237"/>
      <c r="J630" s="237"/>
      <c r="K630" s="238"/>
      <c r="L630" s="159"/>
      <c r="M630" s="159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ht="12.75" customHeight="1">
      <c r="A631" s="38"/>
      <c r="B631" s="235"/>
      <c r="C631" s="27"/>
      <c r="D631" s="297"/>
      <c r="E631" s="38"/>
      <c r="F631" s="38"/>
      <c r="G631" s="38"/>
      <c r="H631" s="38"/>
      <c r="I631" s="237"/>
      <c r="J631" s="237"/>
      <c r="K631" s="238"/>
      <c r="L631" s="159"/>
      <c r="M631" s="159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ht="12.75" customHeight="1">
      <c r="A632" s="38"/>
      <c r="B632" s="235"/>
      <c r="C632" s="27"/>
      <c r="D632" s="297"/>
      <c r="E632" s="38"/>
      <c r="F632" s="38"/>
      <c r="G632" s="38"/>
      <c r="H632" s="38"/>
      <c r="I632" s="237"/>
      <c r="J632" s="237"/>
      <c r="K632" s="238"/>
      <c r="L632" s="159"/>
      <c r="M632" s="159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ht="12.75" customHeight="1">
      <c r="A633" s="38"/>
      <c r="B633" s="235"/>
      <c r="C633" s="27"/>
      <c r="D633" s="297"/>
      <c r="E633" s="38"/>
      <c r="F633" s="38"/>
      <c r="G633" s="38"/>
      <c r="H633" s="38"/>
      <c r="I633" s="237"/>
      <c r="J633" s="237"/>
      <c r="K633" s="238"/>
      <c r="L633" s="159"/>
      <c r="M633" s="159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ht="12.75" customHeight="1">
      <c r="A634" s="38"/>
      <c r="B634" s="235"/>
      <c r="C634" s="27"/>
      <c r="D634" s="297"/>
      <c r="E634" s="38"/>
      <c r="F634" s="38"/>
      <c r="G634" s="38"/>
      <c r="H634" s="38"/>
      <c r="I634" s="237"/>
      <c r="J634" s="237"/>
      <c r="K634" s="238"/>
      <c r="L634" s="159"/>
      <c r="M634" s="159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ht="12.75" customHeight="1">
      <c r="A635" s="38"/>
      <c r="B635" s="235"/>
      <c r="C635" s="27"/>
      <c r="D635" s="297"/>
      <c r="E635" s="38"/>
      <c r="F635" s="38"/>
      <c r="G635" s="38"/>
      <c r="H635" s="38"/>
      <c r="I635" s="237"/>
      <c r="J635" s="237"/>
      <c r="K635" s="238"/>
      <c r="L635" s="159"/>
      <c r="M635" s="159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ht="12.75" customHeight="1">
      <c r="A636" s="38"/>
      <c r="B636" s="235"/>
      <c r="C636" s="27"/>
      <c r="D636" s="297"/>
      <c r="E636" s="38"/>
      <c r="F636" s="38"/>
      <c r="G636" s="38"/>
      <c r="H636" s="38"/>
      <c r="I636" s="237"/>
      <c r="J636" s="237"/>
      <c r="K636" s="238"/>
      <c r="L636" s="159"/>
      <c r="M636" s="159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ht="12.75" customHeight="1">
      <c r="A637" s="38"/>
      <c r="B637" s="235"/>
      <c r="C637" s="27"/>
      <c r="D637" s="297"/>
      <c r="E637" s="38"/>
      <c r="F637" s="38"/>
      <c r="G637" s="38"/>
      <c r="H637" s="38"/>
      <c r="I637" s="237"/>
      <c r="J637" s="237"/>
      <c r="K637" s="238"/>
      <c r="L637" s="159"/>
      <c r="M637" s="159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ht="12.75" customHeight="1">
      <c r="A638" s="38"/>
      <c r="B638" s="235"/>
      <c r="C638" s="27"/>
      <c r="D638" s="297"/>
      <c r="E638" s="38"/>
      <c r="F638" s="38"/>
      <c r="G638" s="38"/>
      <c r="H638" s="38"/>
      <c r="I638" s="237"/>
      <c r="J638" s="237"/>
      <c r="K638" s="238"/>
      <c r="L638" s="159"/>
      <c r="M638" s="159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ht="12.75" customHeight="1">
      <c r="A639" s="38"/>
      <c r="B639" s="235"/>
      <c r="C639" s="27"/>
      <c r="D639" s="297"/>
      <c r="E639" s="38"/>
      <c r="F639" s="38"/>
      <c r="G639" s="38"/>
      <c r="H639" s="38"/>
      <c r="I639" s="237"/>
      <c r="J639" s="237"/>
      <c r="K639" s="238"/>
      <c r="L639" s="159"/>
      <c r="M639" s="159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ht="12.75" customHeight="1">
      <c r="A640" s="38"/>
      <c r="B640" s="235"/>
      <c r="C640" s="27"/>
      <c r="D640" s="297"/>
      <c r="E640" s="38"/>
      <c r="F640" s="38"/>
      <c r="G640" s="38"/>
      <c r="H640" s="38"/>
      <c r="I640" s="237"/>
      <c r="J640" s="237"/>
      <c r="K640" s="238"/>
      <c r="L640" s="159"/>
      <c r="M640" s="159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ht="12.75" customHeight="1">
      <c r="A641" s="38"/>
      <c r="B641" s="235"/>
      <c r="C641" s="27"/>
      <c r="D641" s="297"/>
      <c r="E641" s="38"/>
      <c r="F641" s="38"/>
      <c r="G641" s="38"/>
      <c r="H641" s="38"/>
      <c r="I641" s="237"/>
      <c r="J641" s="237"/>
      <c r="K641" s="238"/>
      <c r="L641" s="159"/>
      <c r="M641" s="159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ht="12.75" customHeight="1">
      <c r="A642" s="38"/>
      <c r="B642" s="235"/>
      <c r="C642" s="27"/>
      <c r="D642" s="297"/>
      <c r="E642" s="38"/>
      <c r="F642" s="38"/>
      <c r="G642" s="38"/>
      <c r="H642" s="38"/>
      <c r="I642" s="237"/>
      <c r="J642" s="237"/>
      <c r="K642" s="238"/>
      <c r="L642" s="159"/>
      <c r="M642" s="159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ht="12.75" customHeight="1">
      <c r="A643" s="38"/>
      <c r="B643" s="235"/>
      <c r="C643" s="27"/>
      <c r="D643" s="297"/>
      <c r="E643" s="38"/>
      <c r="F643" s="38"/>
      <c r="G643" s="38"/>
      <c r="H643" s="38"/>
      <c r="I643" s="237"/>
      <c r="J643" s="237"/>
      <c r="K643" s="238"/>
      <c r="L643" s="159"/>
      <c r="M643" s="159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ht="12.75" customHeight="1">
      <c r="A644" s="38"/>
      <c r="B644" s="235"/>
      <c r="C644" s="27"/>
      <c r="D644" s="297"/>
      <c r="E644" s="38"/>
      <c r="F644" s="38"/>
      <c r="G644" s="38"/>
      <c r="H644" s="38"/>
      <c r="I644" s="237"/>
      <c r="J644" s="237"/>
      <c r="K644" s="238"/>
      <c r="L644" s="159"/>
      <c r="M644" s="159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ht="12.75" customHeight="1">
      <c r="A645" s="38"/>
      <c r="B645" s="235"/>
      <c r="C645" s="27"/>
      <c r="D645" s="297"/>
      <c r="E645" s="38"/>
      <c r="F645" s="38"/>
      <c r="G645" s="38"/>
      <c r="H645" s="38"/>
      <c r="I645" s="237"/>
      <c r="J645" s="237"/>
      <c r="K645" s="238"/>
      <c r="L645" s="159"/>
      <c r="M645" s="159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ht="12.75" customHeight="1">
      <c r="A646" s="38"/>
      <c r="B646" s="235"/>
      <c r="C646" s="27"/>
      <c r="D646" s="297"/>
      <c r="E646" s="38"/>
      <c r="F646" s="38"/>
      <c r="G646" s="38"/>
      <c r="H646" s="38"/>
      <c r="I646" s="237"/>
      <c r="J646" s="237"/>
      <c r="K646" s="238"/>
      <c r="L646" s="159"/>
      <c r="M646" s="159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ht="12.75" customHeight="1">
      <c r="A647" s="38"/>
      <c r="B647" s="235"/>
      <c r="C647" s="27"/>
      <c r="D647" s="297"/>
      <c r="E647" s="38"/>
      <c r="F647" s="38"/>
      <c r="G647" s="38"/>
      <c r="H647" s="38"/>
      <c r="I647" s="237"/>
      <c r="J647" s="237"/>
      <c r="K647" s="238"/>
      <c r="L647" s="159"/>
      <c r="M647" s="159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ht="12.75" customHeight="1">
      <c r="A648" s="38"/>
      <c r="B648" s="235"/>
      <c r="C648" s="27"/>
      <c r="D648" s="297"/>
      <c r="E648" s="38"/>
      <c r="F648" s="38"/>
      <c r="G648" s="38"/>
      <c r="H648" s="38"/>
      <c r="I648" s="237"/>
      <c r="J648" s="237"/>
      <c r="K648" s="238"/>
      <c r="L648" s="159"/>
      <c r="M648" s="159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ht="12.75" customHeight="1">
      <c r="A649" s="38"/>
      <c r="B649" s="235"/>
      <c r="C649" s="27"/>
      <c r="D649" s="297"/>
      <c r="E649" s="38"/>
      <c r="F649" s="38"/>
      <c r="G649" s="38"/>
      <c r="H649" s="38"/>
      <c r="I649" s="237"/>
      <c r="J649" s="237"/>
      <c r="K649" s="238"/>
      <c r="L649" s="159"/>
      <c r="M649" s="159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ht="12.75" customHeight="1">
      <c r="A650" s="38"/>
      <c r="B650" s="235"/>
      <c r="C650" s="27"/>
      <c r="D650" s="297"/>
      <c r="E650" s="38"/>
      <c r="F650" s="38"/>
      <c r="G650" s="38"/>
      <c r="H650" s="38"/>
      <c r="I650" s="237"/>
      <c r="J650" s="237"/>
      <c r="K650" s="238"/>
      <c r="L650" s="159"/>
      <c r="M650" s="159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ht="12.75" customHeight="1">
      <c r="A651" s="38"/>
      <c r="B651" s="235"/>
      <c r="C651" s="27"/>
      <c r="D651" s="297"/>
      <c r="E651" s="38"/>
      <c r="F651" s="38"/>
      <c r="G651" s="38"/>
      <c r="H651" s="38"/>
      <c r="I651" s="237"/>
      <c r="J651" s="237"/>
      <c r="K651" s="238"/>
      <c r="L651" s="159"/>
      <c r="M651" s="159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ht="12.75" customHeight="1">
      <c r="A652" s="38"/>
      <c r="B652" s="235"/>
      <c r="C652" s="27"/>
      <c r="D652" s="297"/>
      <c r="E652" s="38"/>
      <c r="F652" s="38"/>
      <c r="G652" s="38"/>
      <c r="H652" s="38"/>
      <c r="I652" s="237"/>
      <c r="J652" s="237"/>
      <c r="K652" s="238"/>
      <c r="L652" s="159"/>
      <c r="M652" s="159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ht="12.75" customHeight="1">
      <c r="A653" s="38"/>
      <c r="B653" s="235"/>
      <c r="C653" s="27"/>
      <c r="D653" s="297"/>
      <c r="E653" s="38"/>
      <c r="F653" s="38"/>
      <c r="G653" s="38"/>
      <c r="H653" s="38"/>
      <c r="I653" s="237"/>
      <c r="J653" s="237"/>
      <c r="K653" s="238"/>
      <c r="L653" s="159"/>
      <c r="M653" s="159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ht="12.75" customHeight="1">
      <c r="A654" s="38"/>
      <c r="B654" s="235"/>
      <c r="C654" s="27"/>
      <c r="D654" s="297"/>
      <c r="E654" s="38"/>
      <c r="F654" s="38"/>
      <c r="G654" s="38"/>
      <c r="H654" s="38"/>
      <c r="I654" s="237"/>
      <c r="J654" s="237"/>
      <c r="K654" s="238"/>
      <c r="L654" s="159"/>
      <c r="M654" s="159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ht="12.75" customHeight="1">
      <c r="A655" s="38"/>
      <c r="B655" s="235"/>
      <c r="C655" s="27"/>
      <c r="D655" s="297"/>
      <c r="E655" s="38"/>
      <c r="F655" s="38"/>
      <c r="G655" s="38"/>
      <c r="H655" s="38"/>
      <c r="I655" s="237"/>
      <c r="J655" s="237"/>
      <c r="K655" s="238"/>
      <c r="L655" s="159"/>
      <c r="M655" s="159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ht="12.75" customHeight="1">
      <c r="A656" s="38"/>
      <c r="B656" s="235"/>
      <c r="C656" s="27"/>
      <c r="D656" s="297"/>
      <c r="E656" s="38"/>
      <c r="F656" s="38"/>
      <c r="G656" s="38"/>
      <c r="H656" s="38"/>
      <c r="I656" s="237"/>
      <c r="J656" s="237"/>
      <c r="K656" s="238"/>
      <c r="L656" s="159"/>
      <c r="M656" s="159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ht="12.75" customHeight="1">
      <c r="A657" s="38"/>
      <c r="B657" s="235"/>
      <c r="C657" s="27"/>
      <c r="D657" s="297"/>
      <c r="E657" s="38"/>
      <c r="F657" s="38"/>
      <c r="G657" s="38"/>
      <c r="H657" s="38"/>
      <c r="I657" s="237"/>
      <c r="J657" s="237"/>
      <c r="K657" s="238"/>
      <c r="L657" s="159"/>
      <c r="M657" s="159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ht="12.75" customHeight="1">
      <c r="A658" s="38"/>
      <c r="B658" s="235"/>
      <c r="C658" s="27"/>
      <c r="D658" s="297"/>
      <c r="E658" s="38"/>
      <c r="F658" s="38"/>
      <c r="G658" s="38"/>
      <c r="H658" s="38"/>
      <c r="I658" s="237"/>
      <c r="J658" s="237"/>
      <c r="K658" s="238"/>
      <c r="L658" s="159"/>
      <c r="M658" s="159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ht="12.75" customHeight="1">
      <c r="A659" s="38"/>
      <c r="B659" s="235"/>
      <c r="C659" s="27"/>
      <c r="D659" s="297"/>
      <c r="E659" s="38"/>
      <c r="F659" s="38"/>
      <c r="G659" s="38"/>
      <c r="H659" s="38"/>
      <c r="I659" s="237"/>
      <c r="J659" s="237"/>
      <c r="K659" s="238"/>
      <c r="L659" s="159"/>
      <c r="M659" s="159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ht="12.75" customHeight="1">
      <c r="A660" s="38"/>
      <c r="B660" s="235"/>
      <c r="C660" s="27"/>
      <c r="D660" s="297"/>
      <c r="E660" s="38"/>
      <c r="F660" s="38"/>
      <c r="G660" s="38"/>
      <c r="H660" s="38"/>
      <c r="I660" s="237"/>
      <c r="J660" s="237"/>
      <c r="K660" s="238"/>
      <c r="L660" s="159"/>
      <c r="M660" s="159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ht="12.75" customHeight="1">
      <c r="A661" s="38"/>
      <c r="B661" s="235"/>
      <c r="C661" s="27"/>
      <c r="D661" s="297"/>
      <c r="E661" s="38"/>
      <c r="F661" s="38"/>
      <c r="G661" s="38"/>
      <c r="H661" s="38"/>
      <c r="I661" s="237"/>
      <c r="J661" s="237"/>
      <c r="K661" s="238"/>
      <c r="L661" s="159"/>
      <c r="M661" s="159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ht="12.75" customHeight="1">
      <c r="A662" s="38"/>
      <c r="B662" s="235"/>
      <c r="C662" s="27"/>
      <c r="D662" s="297"/>
      <c r="E662" s="38"/>
      <c r="F662" s="38"/>
      <c r="G662" s="38"/>
      <c r="H662" s="38"/>
      <c r="I662" s="237"/>
      <c r="J662" s="237"/>
      <c r="K662" s="238"/>
      <c r="L662" s="159"/>
      <c r="M662" s="159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ht="12.75" customHeight="1">
      <c r="A663" s="38"/>
      <c r="B663" s="235"/>
      <c r="C663" s="27"/>
      <c r="D663" s="297"/>
      <c r="E663" s="38"/>
      <c r="F663" s="38"/>
      <c r="G663" s="38"/>
      <c r="H663" s="38"/>
      <c r="I663" s="237"/>
      <c r="J663" s="237"/>
      <c r="K663" s="238"/>
      <c r="L663" s="159"/>
      <c r="M663" s="159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ht="12.75" customHeight="1">
      <c r="A664" s="38"/>
      <c r="B664" s="235"/>
      <c r="C664" s="27"/>
      <c r="D664" s="297"/>
      <c r="E664" s="38"/>
      <c r="F664" s="38"/>
      <c r="G664" s="38"/>
      <c r="H664" s="38"/>
      <c r="I664" s="237"/>
      <c r="J664" s="237"/>
      <c r="K664" s="238"/>
      <c r="L664" s="159"/>
      <c r="M664" s="159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ht="12.75" customHeight="1">
      <c r="A665" s="38"/>
      <c r="B665" s="235"/>
      <c r="C665" s="27"/>
      <c r="D665" s="297"/>
      <c r="E665" s="38"/>
      <c r="F665" s="38"/>
      <c r="G665" s="38"/>
      <c r="H665" s="38"/>
      <c r="I665" s="237"/>
      <c r="J665" s="237"/>
      <c r="K665" s="238"/>
      <c r="L665" s="159"/>
      <c r="M665" s="159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ht="12.75" customHeight="1">
      <c r="A666" s="38"/>
      <c r="B666" s="235"/>
      <c r="C666" s="27"/>
      <c r="D666" s="297"/>
      <c r="E666" s="38"/>
      <c r="F666" s="38"/>
      <c r="G666" s="38"/>
      <c r="H666" s="38"/>
      <c r="I666" s="237"/>
      <c r="J666" s="237"/>
      <c r="K666" s="238"/>
      <c r="L666" s="159"/>
      <c r="M666" s="159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ht="12.75" customHeight="1">
      <c r="A667" s="38"/>
      <c r="B667" s="235"/>
      <c r="C667" s="27"/>
      <c r="D667" s="297"/>
      <c r="E667" s="38"/>
      <c r="F667" s="38"/>
      <c r="G667" s="38"/>
      <c r="H667" s="38"/>
      <c r="I667" s="237"/>
      <c r="J667" s="237"/>
      <c r="K667" s="238"/>
      <c r="L667" s="159"/>
      <c r="M667" s="159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ht="12.75" customHeight="1">
      <c r="A668" s="38"/>
      <c r="B668" s="235"/>
      <c r="C668" s="27"/>
      <c r="D668" s="297"/>
      <c r="E668" s="38"/>
      <c r="F668" s="38"/>
      <c r="G668" s="38"/>
      <c r="H668" s="38"/>
      <c r="I668" s="237"/>
      <c r="J668" s="237"/>
      <c r="K668" s="238"/>
      <c r="L668" s="159"/>
      <c r="M668" s="159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ht="12.75" customHeight="1">
      <c r="A669" s="38"/>
      <c r="B669" s="235"/>
      <c r="C669" s="27"/>
      <c r="D669" s="297"/>
      <c r="E669" s="38"/>
      <c r="F669" s="38"/>
      <c r="G669" s="38"/>
      <c r="H669" s="38"/>
      <c r="I669" s="237"/>
      <c r="J669" s="237"/>
      <c r="K669" s="238"/>
      <c r="L669" s="159"/>
      <c r="M669" s="159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ht="12.75" customHeight="1">
      <c r="A670" s="38"/>
      <c r="B670" s="235"/>
      <c r="C670" s="27"/>
      <c r="D670" s="297"/>
      <c r="E670" s="38"/>
      <c r="F670" s="38"/>
      <c r="G670" s="38"/>
      <c r="H670" s="38"/>
      <c r="I670" s="237"/>
      <c r="J670" s="237"/>
      <c r="K670" s="238"/>
      <c r="L670" s="159"/>
      <c r="M670" s="159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ht="12.75" customHeight="1">
      <c r="A671" s="38"/>
      <c r="B671" s="235"/>
      <c r="C671" s="27"/>
      <c r="D671" s="297"/>
      <c r="E671" s="38"/>
      <c r="F671" s="38"/>
      <c r="G671" s="38"/>
      <c r="H671" s="38"/>
      <c r="I671" s="237"/>
      <c r="J671" s="237"/>
      <c r="K671" s="238"/>
      <c r="L671" s="159"/>
      <c r="M671" s="159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ht="12.75" customHeight="1">
      <c r="A672" s="38"/>
      <c r="B672" s="235"/>
      <c r="C672" s="27"/>
      <c r="D672" s="297"/>
      <c r="E672" s="38"/>
      <c r="F672" s="38"/>
      <c r="G672" s="38"/>
      <c r="H672" s="38"/>
      <c r="I672" s="237"/>
      <c r="J672" s="237"/>
      <c r="K672" s="238"/>
      <c r="L672" s="159"/>
      <c r="M672" s="159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ht="12.75" customHeight="1">
      <c r="A673" s="38"/>
      <c r="B673" s="235"/>
      <c r="C673" s="27"/>
      <c r="D673" s="297"/>
      <c r="E673" s="38"/>
      <c r="F673" s="38"/>
      <c r="G673" s="38"/>
      <c r="H673" s="38"/>
      <c r="I673" s="237"/>
      <c r="J673" s="237"/>
      <c r="K673" s="238"/>
      <c r="L673" s="159"/>
      <c r="M673" s="159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ht="12.75" customHeight="1">
      <c r="A674" s="38"/>
      <c r="B674" s="235"/>
      <c r="C674" s="27"/>
      <c r="D674" s="297"/>
      <c r="E674" s="38"/>
      <c r="F674" s="38"/>
      <c r="G674" s="38"/>
      <c r="H674" s="38"/>
      <c r="I674" s="237"/>
      <c r="J674" s="237"/>
      <c r="K674" s="238"/>
      <c r="L674" s="159"/>
      <c r="M674" s="159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ht="12.75" customHeight="1">
      <c r="A675" s="38"/>
      <c r="B675" s="235"/>
      <c r="C675" s="27"/>
      <c r="D675" s="297"/>
      <c r="E675" s="38"/>
      <c r="F675" s="38"/>
      <c r="G675" s="38"/>
      <c r="H675" s="38"/>
      <c r="I675" s="237"/>
      <c r="J675" s="237"/>
      <c r="K675" s="238"/>
      <c r="L675" s="159"/>
      <c r="M675" s="159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ht="12.75" customHeight="1">
      <c r="A676" s="38"/>
      <c r="B676" s="235"/>
      <c r="C676" s="27"/>
      <c r="D676" s="297"/>
      <c r="E676" s="38"/>
      <c r="F676" s="38"/>
      <c r="G676" s="38"/>
      <c r="H676" s="38"/>
      <c r="I676" s="237"/>
      <c r="J676" s="237"/>
      <c r="K676" s="238"/>
      <c r="L676" s="159"/>
      <c r="M676" s="159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ht="12.75" customHeight="1">
      <c r="A677" s="38"/>
      <c r="B677" s="235"/>
      <c r="C677" s="27"/>
      <c r="D677" s="297"/>
      <c r="E677" s="38"/>
      <c r="F677" s="38"/>
      <c r="G677" s="38"/>
      <c r="H677" s="38"/>
      <c r="I677" s="237"/>
      <c r="J677" s="237"/>
      <c r="K677" s="238"/>
      <c r="L677" s="159"/>
      <c r="M677" s="159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ht="12.75" customHeight="1">
      <c r="A678" s="38"/>
      <c r="B678" s="235"/>
      <c r="C678" s="27"/>
      <c r="D678" s="297"/>
      <c r="E678" s="38"/>
      <c r="F678" s="38"/>
      <c r="G678" s="38"/>
      <c r="H678" s="38"/>
      <c r="I678" s="237"/>
      <c r="J678" s="237"/>
      <c r="K678" s="238"/>
      <c r="L678" s="159"/>
      <c r="M678" s="159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ht="12.75" customHeight="1">
      <c r="A679" s="38"/>
      <c r="B679" s="235"/>
      <c r="C679" s="27"/>
      <c r="D679" s="297"/>
      <c r="E679" s="38"/>
      <c r="F679" s="38"/>
      <c r="G679" s="38"/>
      <c r="H679" s="38"/>
      <c r="I679" s="237"/>
      <c r="J679" s="237"/>
      <c r="K679" s="238"/>
      <c r="L679" s="159"/>
      <c r="M679" s="159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ht="12.75" customHeight="1">
      <c r="A680" s="38"/>
      <c r="B680" s="235"/>
      <c r="C680" s="27"/>
      <c r="D680" s="297"/>
      <c r="E680" s="38"/>
      <c r="F680" s="38"/>
      <c r="G680" s="38"/>
      <c r="H680" s="38"/>
      <c r="I680" s="237"/>
      <c r="J680" s="237"/>
      <c r="K680" s="238"/>
      <c r="L680" s="159"/>
      <c r="M680" s="159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ht="12.75" customHeight="1">
      <c r="A681" s="38"/>
      <c r="B681" s="235"/>
      <c r="C681" s="27"/>
      <c r="D681" s="297"/>
      <c r="E681" s="38"/>
      <c r="F681" s="38"/>
      <c r="G681" s="38"/>
      <c r="H681" s="38"/>
      <c r="I681" s="237"/>
      <c r="J681" s="237"/>
      <c r="K681" s="238"/>
      <c r="L681" s="159"/>
      <c r="M681" s="159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ht="12.75" customHeight="1">
      <c r="A682" s="38"/>
      <c r="B682" s="235"/>
      <c r="C682" s="27"/>
      <c r="D682" s="297"/>
      <c r="E682" s="38"/>
      <c r="F682" s="38"/>
      <c r="G682" s="38"/>
      <c r="H682" s="38"/>
      <c r="I682" s="237"/>
      <c r="J682" s="237"/>
      <c r="K682" s="238"/>
      <c r="L682" s="159"/>
      <c r="M682" s="159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ht="12.75" customHeight="1">
      <c r="A683" s="38"/>
      <c r="B683" s="235"/>
      <c r="C683" s="27"/>
      <c r="D683" s="297"/>
      <c r="E683" s="38"/>
      <c r="F683" s="38"/>
      <c r="G683" s="38"/>
      <c r="H683" s="38"/>
      <c r="I683" s="237"/>
      <c r="J683" s="237"/>
      <c r="K683" s="238"/>
      <c r="L683" s="159"/>
      <c r="M683" s="159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ht="12.75" customHeight="1">
      <c r="A684" s="38"/>
      <c r="B684" s="235"/>
      <c r="C684" s="27"/>
      <c r="D684" s="297"/>
      <c r="E684" s="38"/>
      <c r="F684" s="38"/>
      <c r="G684" s="38"/>
      <c r="H684" s="38"/>
      <c r="I684" s="237"/>
      <c r="J684" s="237"/>
      <c r="K684" s="238"/>
      <c r="L684" s="159"/>
      <c r="M684" s="159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ht="12.75" customHeight="1">
      <c r="A685" s="38"/>
      <c r="B685" s="235"/>
      <c r="C685" s="27"/>
      <c r="D685" s="297"/>
      <c r="E685" s="38"/>
      <c r="F685" s="38"/>
      <c r="G685" s="38"/>
      <c r="H685" s="38"/>
      <c r="I685" s="237"/>
      <c r="J685" s="237"/>
      <c r="K685" s="238"/>
      <c r="L685" s="159"/>
      <c r="M685" s="159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ht="12.75" customHeight="1">
      <c r="A686" s="38"/>
      <c r="B686" s="235"/>
      <c r="C686" s="27"/>
      <c r="D686" s="297"/>
      <c r="E686" s="38"/>
      <c r="F686" s="38"/>
      <c r="G686" s="38"/>
      <c r="H686" s="38"/>
      <c r="I686" s="237"/>
      <c r="J686" s="237"/>
      <c r="K686" s="238"/>
      <c r="L686" s="159"/>
      <c r="M686" s="159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ht="12.75" customHeight="1">
      <c r="A687" s="38"/>
      <c r="B687" s="235"/>
      <c r="C687" s="27"/>
      <c r="D687" s="297"/>
      <c r="E687" s="38"/>
      <c r="F687" s="38"/>
      <c r="G687" s="38"/>
      <c r="H687" s="38"/>
      <c r="I687" s="237"/>
      <c r="J687" s="237"/>
      <c r="K687" s="238"/>
      <c r="L687" s="159"/>
      <c r="M687" s="159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ht="12.75" customHeight="1">
      <c r="A688" s="38"/>
      <c r="B688" s="235"/>
      <c r="C688" s="27"/>
      <c r="D688" s="297"/>
      <c r="E688" s="38"/>
      <c r="F688" s="38"/>
      <c r="G688" s="38"/>
      <c r="H688" s="38"/>
      <c r="I688" s="237"/>
      <c r="J688" s="237"/>
      <c r="K688" s="238"/>
      <c r="L688" s="159"/>
      <c r="M688" s="159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ht="12.75" customHeight="1">
      <c r="A689" s="38"/>
      <c r="B689" s="235"/>
      <c r="C689" s="27"/>
      <c r="D689" s="297"/>
      <c r="E689" s="38"/>
      <c r="F689" s="38"/>
      <c r="G689" s="38"/>
      <c r="H689" s="38"/>
      <c r="I689" s="237"/>
      <c r="J689" s="237"/>
      <c r="K689" s="238"/>
      <c r="L689" s="159"/>
      <c r="M689" s="159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ht="12.75" customHeight="1">
      <c r="A690" s="38"/>
      <c r="B690" s="235"/>
      <c r="C690" s="27"/>
      <c r="D690" s="297"/>
      <c r="E690" s="38"/>
      <c r="F690" s="38"/>
      <c r="G690" s="38"/>
      <c r="H690" s="38"/>
      <c r="I690" s="237"/>
      <c r="J690" s="237"/>
      <c r="K690" s="238"/>
      <c r="L690" s="159"/>
      <c r="M690" s="159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ht="12.75" customHeight="1">
      <c r="A691" s="38"/>
      <c r="B691" s="235"/>
      <c r="C691" s="27"/>
      <c r="D691" s="297"/>
      <c r="E691" s="38"/>
      <c r="F691" s="38"/>
      <c r="G691" s="38"/>
      <c r="H691" s="38"/>
      <c r="I691" s="237"/>
      <c r="J691" s="237"/>
      <c r="K691" s="238"/>
      <c r="L691" s="159"/>
      <c r="M691" s="159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ht="12.75" customHeight="1">
      <c r="A692" s="38"/>
      <c r="B692" s="235"/>
      <c r="C692" s="27"/>
      <c r="D692" s="297"/>
      <c r="E692" s="38"/>
      <c r="F692" s="38"/>
      <c r="G692" s="38"/>
      <c r="H692" s="38"/>
      <c r="I692" s="237"/>
      <c r="J692" s="237"/>
      <c r="K692" s="238"/>
      <c r="L692" s="159"/>
      <c r="M692" s="159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ht="12.75" customHeight="1">
      <c r="A693" s="38"/>
      <c r="B693" s="235"/>
      <c r="C693" s="27"/>
      <c r="D693" s="297"/>
      <c r="E693" s="38"/>
      <c r="F693" s="38"/>
      <c r="G693" s="38"/>
      <c r="H693" s="38"/>
      <c r="I693" s="237"/>
      <c r="J693" s="237"/>
      <c r="K693" s="238"/>
      <c r="L693" s="159"/>
      <c r="M693" s="159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ht="12.75" customHeight="1">
      <c r="A694" s="38"/>
      <c r="B694" s="235"/>
      <c r="C694" s="27"/>
      <c r="D694" s="297"/>
      <c r="E694" s="38"/>
      <c r="F694" s="38"/>
      <c r="G694" s="38"/>
      <c r="H694" s="38"/>
      <c r="I694" s="237"/>
      <c r="J694" s="237"/>
      <c r="K694" s="238"/>
      <c r="L694" s="159"/>
      <c r="M694" s="159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ht="12.75" customHeight="1">
      <c r="A695" s="38"/>
      <c r="B695" s="235"/>
      <c r="C695" s="27"/>
      <c r="D695" s="297"/>
      <c r="E695" s="38"/>
      <c r="F695" s="38"/>
      <c r="G695" s="38"/>
      <c r="H695" s="38"/>
      <c r="I695" s="237"/>
      <c r="J695" s="237"/>
      <c r="K695" s="238"/>
      <c r="L695" s="159"/>
      <c r="M695" s="159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ht="12.75" customHeight="1">
      <c r="A696" s="38"/>
      <c r="B696" s="235"/>
      <c r="C696" s="27"/>
      <c r="D696" s="297"/>
      <c r="E696" s="38"/>
      <c r="F696" s="38"/>
      <c r="G696" s="38"/>
      <c r="H696" s="38"/>
      <c r="I696" s="237"/>
      <c r="J696" s="237"/>
      <c r="K696" s="238"/>
      <c r="L696" s="159"/>
      <c r="M696" s="159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ht="12.75" customHeight="1">
      <c r="A697" s="38"/>
      <c r="B697" s="235"/>
      <c r="C697" s="27"/>
      <c r="D697" s="297"/>
      <c r="E697" s="38"/>
      <c r="F697" s="38"/>
      <c r="G697" s="38"/>
      <c r="H697" s="38"/>
      <c r="I697" s="237"/>
      <c r="J697" s="237"/>
      <c r="K697" s="238"/>
      <c r="L697" s="159"/>
      <c r="M697" s="159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ht="12.75" customHeight="1">
      <c r="A698" s="38"/>
      <c r="B698" s="235"/>
      <c r="C698" s="27"/>
      <c r="D698" s="297"/>
      <c r="E698" s="38"/>
      <c r="F698" s="38"/>
      <c r="G698" s="38"/>
      <c r="H698" s="38"/>
      <c r="I698" s="237"/>
      <c r="J698" s="237"/>
      <c r="K698" s="238"/>
      <c r="L698" s="159"/>
      <c r="M698" s="159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ht="12.75" customHeight="1">
      <c r="A699" s="38"/>
      <c r="B699" s="235"/>
      <c r="C699" s="27"/>
      <c r="D699" s="297"/>
      <c r="E699" s="38"/>
      <c r="F699" s="38"/>
      <c r="G699" s="38"/>
      <c r="H699" s="38"/>
      <c r="I699" s="237"/>
      <c r="J699" s="237"/>
      <c r="K699" s="238"/>
      <c r="L699" s="159"/>
      <c r="M699" s="159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ht="12.75" customHeight="1">
      <c r="A700" s="38"/>
      <c r="B700" s="235"/>
      <c r="C700" s="27"/>
      <c r="D700" s="297"/>
      <c r="E700" s="38"/>
      <c r="F700" s="38"/>
      <c r="G700" s="38"/>
      <c r="H700" s="38"/>
      <c r="I700" s="237"/>
      <c r="J700" s="237"/>
      <c r="K700" s="238"/>
      <c r="L700" s="159"/>
      <c r="M700" s="159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ht="12.75" customHeight="1">
      <c r="A701" s="38"/>
      <c r="B701" s="235"/>
      <c r="C701" s="27"/>
      <c r="D701" s="297"/>
      <c r="E701" s="38"/>
      <c r="F701" s="38"/>
      <c r="G701" s="38"/>
      <c r="H701" s="38"/>
      <c r="I701" s="237"/>
      <c r="J701" s="237"/>
      <c r="K701" s="238"/>
      <c r="L701" s="159"/>
      <c r="M701" s="159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ht="12.75" customHeight="1">
      <c r="A702" s="38"/>
      <c r="B702" s="235"/>
      <c r="C702" s="27"/>
      <c r="D702" s="297"/>
      <c r="E702" s="38"/>
      <c r="F702" s="38"/>
      <c r="G702" s="38"/>
      <c r="H702" s="38"/>
      <c r="I702" s="237"/>
      <c r="J702" s="237"/>
      <c r="K702" s="238"/>
      <c r="L702" s="159"/>
      <c r="M702" s="159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ht="12.75" customHeight="1">
      <c r="A703" s="38"/>
      <c r="B703" s="235"/>
      <c r="C703" s="27"/>
      <c r="D703" s="297"/>
      <c r="E703" s="38"/>
      <c r="F703" s="38"/>
      <c r="G703" s="38"/>
      <c r="H703" s="38"/>
      <c r="I703" s="237"/>
      <c r="J703" s="237"/>
      <c r="K703" s="238"/>
      <c r="L703" s="159"/>
      <c r="M703" s="159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ht="12.75" customHeight="1">
      <c r="A704" s="38"/>
      <c r="B704" s="235"/>
      <c r="C704" s="27"/>
      <c r="D704" s="297"/>
      <c r="E704" s="38"/>
      <c r="F704" s="38"/>
      <c r="G704" s="38"/>
      <c r="H704" s="38"/>
      <c r="I704" s="237"/>
      <c r="J704" s="237"/>
      <c r="K704" s="238"/>
      <c r="L704" s="159"/>
      <c r="M704" s="159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ht="12.75" customHeight="1">
      <c r="A705" s="38"/>
      <c r="B705" s="235"/>
      <c r="C705" s="27"/>
      <c r="D705" s="297"/>
      <c r="E705" s="38"/>
      <c r="F705" s="38"/>
      <c r="G705" s="38"/>
      <c r="H705" s="38"/>
      <c r="I705" s="237"/>
      <c r="J705" s="237"/>
      <c r="K705" s="238"/>
      <c r="L705" s="159"/>
      <c r="M705" s="159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ht="12.75" customHeight="1">
      <c r="A706" s="38"/>
      <c r="B706" s="235"/>
      <c r="C706" s="27"/>
      <c r="D706" s="297"/>
      <c r="E706" s="38"/>
      <c r="F706" s="38"/>
      <c r="G706" s="38"/>
      <c r="H706" s="38"/>
      <c r="I706" s="237"/>
      <c r="J706" s="237"/>
      <c r="K706" s="238"/>
      <c r="L706" s="159"/>
      <c r="M706" s="159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ht="12.75" customHeight="1">
      <c r="A707" s="38"/>
      <c r="B707" s="235"/>
      <c r="C707" s="27"/>
      <c r="D707" s="297"/>
      <c r="E707" s="38"/>
      <c r="F707" s="38"/>
      <c r="G707" s="38"/>
      <c r="H707" s="38"/>
      <c r="I707" s="237"/>
      <c r="J707" s="237"/>
      <c r="K707" s="238"/>
      <c r="L707" s="159"/>
      <c r="M707" s="159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ht="12.75" customHeight="1">
      <c r="A708" s="38"/>
      <c r="B708" s="235"/>
      <c r="C708" s="27"/>
      <c r="D708" s="297"/>
      <c r="E708" s="38"/>
      <c r="F708" s="38"/>
      <c r="G708" s="38"/>
      <c r="H708" s="38"/>
      <c r="I708" s="237"/>
      <c r="J708" s="237"/>
      <c r="K708" s="238"/>
      <c r="L708" s="159"/>
      <c r="M708" s="159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ht="12.75" customHeight="1">
      <c r="A709" s="38"/>
      <c r="B709" s="235"/>
      <c r="C709" s="27"/>
      <c r="D709" s="297"/>
      <c r="E709" s="38"/>
      <c r="F709" s="38"/>
      <c r="G709" s="38"/>
      <c r="H709" s="38"/>
      <c r="I709" s="237"/>
      <c r="J709" s="237"/>
      <c r="K709" s="238"/>
      <c r="L709" s="159"/>
      <c r="M709" s="159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ht="12.75" customHeight="1">
      <c r="A710" s="38"/>
      <c r="B710" s="235"/>
      <c r="C710" s="27"/>
      <c r="D710" s="297"/>
      <c r="E710" s="38"/>
      <c r="F710" s="38"/>
      <c r="G710" s="38"/>
      <c r="H710" s="38"/>
      <c r="I710" s="237"/>
      <c r="J710" s="237"/>
      <c r="K710" s="238"/>
      <c r="L710" s="159"/>
      <c r="M710" s="159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ht="12.75" customHeight="1">
      <c r="A711" s="38"/>
      <c r="B711" s="235"/>
      <c r="C711" s="27"/>
      <c r="D711" s="297"/>
      <c r="E711" s="38"/>
      <c r="F711" s="38"/>
      <c r="G711" s="38"/>
      <c r="H711" s="38"/>
      <c r="I711" s="237"/>
      <c r="J711" s="237"/>
      <c r="K711" s="238"/>
      <c r="L711" s="159"/>
      <c r="M711" s="159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ht="12.75" customHeight="1">
      <c r="A712" s="38"/>
      <c r="B712" s="235"/>
      <c r="C712" s="27"/>
      <c r="D712" s="297"/>
      <c r="E712" s="38"/>
      <c r="F712" s="38"/>
      <c r="G712" s="38"/>
      <c r="H712" s="38"/>
      <c r="I712" s="237"/>
      <c r="J712" s="237"/>
      <c r="K712" s="238"/>
      <c r="L712" s="159"/>
      <c r="M712" s="159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ht="12.75" customHeight="1">
      <c r="A713" s="38"/>
      <c r="B713" s="235"/>
      <c r="C713" s="27"/>
      <c r="D713" s="297"/>
      <c r="E713" s="38"/>
      <c r="F713" s="38"/>
      <c r="G713" s="38"/>
      <c r="H713" s="38"/>
      <c r="I713" s="237"/>
      <c r="J713" s="237"/>
      <c r="K713" s="238"/>
      <c r="L713" s="159"/>
      <c r="M713" s="159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ht="12.75" customHeight="1">
      <c r="A714" s="38"/>
      <c r="B714" s="235"/>
      <c r="C714" s="27"/>
      <c r="D714" s="297"/>
      <c r="E714" s="38"/>
      <c r="F714" s="38"/>
      <c r="G714" s="38"/>
      <c r="H714" s="38"/>
      <c r="I714" s="237"/>
      <c r="J714" s="237"/>
      <c r="K714" s="238"/>
      <c r="L714" s="159"/>
      <c r="M714" s="159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ht="12.75" customHeight="1">
      <c r="A715" s="38"/>
      <c r="B715" s="235"/>
      <c r="C715" s="27"/>
      <c r="D715" s="297"/>
      <c r="E715" s="38"/>
      <c r="F715" s="38"/>
      <c r="G715" s="38"/>
      <c r="H715" s="38"/>
      <c r="I715" s="237"/>
      <c r="J715" s="237"/>
      <c r="K715" s="238"/>
      <c r="L715" s="159"/>
      <c r="M715" s="159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ht="12.75" customHeight="1">
      <c r="A716" s="38"/>
      <c r="B716" s="235"/>
      <c r="C716" s="27"/>
      <c r="D716" s="297"/>
      <c r="E716" s="38"/>
      <c r="F716" s="38"/>
      <c r="G716" s="38"/>
      <c r="H716" s="38"/>
      <c r="I716" s="237"/>
      <c r="J716" s="237"/>
      <c r="K716" s="238"/>
      <c r="L716" s="159"/>
      <c r="M716" s="159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ht="12.75" customHeight="1">
      <c r="A717" s="38"/>
      <c r="B717" s="235"/>
      <c r="C717" s="27"/>
      <c r="D717" s="297"/>
      <c r="E717" s="38"/>
      <c r="F717" s="38"/>
      <c r="G717" s="38"/>
      <c r="H717" s="38"/>
      <c r="I717" s="237"/>
      <c r="J717" s="237"/>
      <c r="K717" s="238"/>
      <c r="L717" s="159"/>
      <c r="M717" s="159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ht="12.75" customHeight="1">
      <c r="A718" s="38"/>
      <c r="B718" s="235"/>
      <c r="C718" s="27"/>
      <c r="D718" s="297"/>
      <c r="E718" s="38"/>
      <c r="F718" s="38"/>
      <c r="G718" s="38"/>
      <c r="H718" s="38"/>
      <c r="I718" s="237"/>
      <c r="J718" s="237"/>
      <c r="K718" s="238"/>
      <c r="L718" s="159"/>
      <c r="M718" s="159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ht="12.75" customHeight="1">
      <c r="A719" s="38"/>
      <c r="B719" s="235"/>
      <c r="C719" s="27"/>
      <c r="D719" s="297"/>
      <c r="E719" s="38"/>
      <c r="F719" s="38"/>
      <c r="G719" s="38"/>
      <c r="H719" s="38"/>
      <c r="I719" s="237"/>
      <c r="J719" s="237"/>
      <c r="K719" s="238"/>
      <c r="L719" s="159"/>
      <c r="M719" s="159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ht="12.75" customHeight="1">
      <c r="A720" s="38"/>
      <c r="B720" s="235"/>
      <c r="C720" s="27"/>
      <c r="D720" s="297"/>
      <c r="E720" s="38"/>
      <c r="F720" s="38"/>
      <c r="G720" s="38"/>
      <c r="H720" s="38"/>
      <c r="I720" s="237"/>
      <c r="J720" s="237"/>
      <c r="K720" s="238"/>
      <c r="L720" s="159"/>
      <c r="M720" s="159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ht="12.75" customHeight="1">
      <c r="A721" s="38"/>
      <c r="B721" s="235"/>
      <c r="C721" s="27"/>
      <c r="D721" s="297"/>
      <c r="E721" s="38"/>
      <c r="F721" s="38"/>
      <c r="G721" s="38"/>
      <c r="H721" s="38"/>
      <c r="I721" s="237"/>
      <c r="J721" s="237"/>
      <c r="K721" s="238"/>
      <c r="L721" s="159"/>
      <c r="M721" s="159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ht="12.75" customHeight="1">
      <c r="A722" s="38"/>
      <c r="B722" s="235"/>
      <c r="C722" s="27"/>
      <c r="D722" s="297"/>
      <c r="E722" s="38"/>
      <c r="F722" s="38"/>
      <c r="G722" s="38"/>
      <c r="H722" s="38"/>
      <c r="I722" s="237"/>
      <c r="J722" s="237"/>
      <c r="K722" s="238"/>
      <c r="L722" s="159"/>
      <c r="M722" s="159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ht="12.75" customHeight="1">
      <c r="A723" s="38"/>
      <c r="B723" s="235"/>
      <c r="C723" s="27"/>
      <c r="D723" s="297"/>
      <c r="E723" s="38"/>
      <c r="F723" s="38"/>
      <c r="G723" s="38"/>
      <c r="H723" s="38"/>
      <c r="I723" s="237"/>
      <c r="J723" s="237"/>
      <c r="K723" s="238"/>
      <c r="L723" s="159"/>
      <c r="M723" s="159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ht="12.75" customHeight="1">
      <c r="A724" s="38"/>
      <c r="B724" s="235"/>
      <c r="C724" s="27"/>
      <c r="D724" s="297"/>
      <c r="E724" s="38"/>
      <c r="F724" s="38"/>
      <c r="G724" s="38"/>
      <c r="H724" s="38"/>
      <c r="I724" s="237"/>
      <c r="J724" s="237"/>
      <c r="K724" s="238"/>
      <c r="L724" s="159"/>
      <c r="M724" s="159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ht="12.75" customHeight="1">
      <c r="A725" s="38"/>
      <c r="B725" s="235"/>
      <c r="C725" s="27"/>
      <c r="D725" s="297"/>
      <c r="E725" s="38"/>
      <c r="F725" s="38"/>
      <c r="G725" s="38"/>
      <c r="H725" s="38"/>
      <c r="I725" s="237"/>
      <c r="J725" s="237"/>
      <c r="K725" s="238"/>
      <c r="L725" s="159"/>
      <c r="M725" s="159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ht="12.75" customHeight="1">
      <c r="A726" s="38"/>
      <c r="B726" s="235"/>
      <c r="C726" s="27"/>
      <c r="D726" s="297"/>
      <c r="E726" s="38"/>
      <c r="F726" s="38"/>
      <c r="G726" s="38"/>
      <c r="H726" s="38"/>
      <c r="I726" s="237"/>
      <c r="J726" s="237"/>
      <c r="K726" s="238"/>
      <c r="L726" s="159"/>
      <c r="M726" s="159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ht="12.75" customHeight="1">
      <c r="A727" s="38"/>
      <c r="B727" s="235"/>
      <c r="C727" s="27"/>
      <c r="D727" s="297"/>
      <c r="E727" s="38"/>
      <c r="F727" s="38"/>
      <c r="G727" s="38"/>
      <c r="H727" s="38"/>
      <c r="I727" s="237"/>
      <c r="J727" s="237"/>
      <c r="K727" s="238"/>
      <c r="L727" s="159"/>
      <c r="M727" s="159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ht="12.75" customHeight="1">
      <c r="A728" s="38"/>
      <c r="B728" s="235"/>
      <c r="C728" s="27"/>
      <c r="D728" s="297"/>
      <c r="E728" s="38"/>
      <c r="F728" s="38"/>
      <c r="G728" s="38"/>
      <c r="H728" s="38"/>
      <c r="I728" s="237"/>
      <c r="J728" s="237"/>
      <c r="K728" s="238"/>
      <c r="L728" s="159"/>
      <c r="M728" s="159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ht="12.75" customHeight="1">
      <c r="A729" s="38"/>
      <c r="B729" s="235"/>
      <c r="C729" s="27"/>
      <c r="D729" s="297"/>
      <c r="E729" s="38"/>
      <c r="F729" s="38"/>
      <c r="G729" s="38"/>
      <c r="H729" s="38"/>
      <c r="I729" s="237"/>
      <c r="J729" s="237"/>
      <c r="K729" s="238"/>
      <c r="L729" s="159"/>
      <c r="M729" s="159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ht="12.75" customHeight="1">
      <c r="A730" s="38"/>
      <c r="B730" s="235"/>
      <c r="C730" s="27"/>
      <c r="D730" s="297"/>
      <c r="E730" s="38"/>
      <c r="F730" s="38"/>
      <c r="G730" s="38"/>
      <c r="H730" s="38"/>
      <c r="I730" s="237"/>
      <c r="J730" s="237"/>
      <c r="K730" s="238"/>
      <c r="L730" s="159"/>
      <c r="M730" s="159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ht="12.75" customHeight="1">
      <c r="A731" s="38"/>
      <c r="B731" s="235"/>
      <c r="C731" s="27"/>
      <c r="D731" s="297"/>
      <c r="E731" s="38"/>
      <c r="F731" s="38"/>
      <c r="G731" s="38"/>
      <c r="H731" s="38"/>
      <c r="I731" s="237"/>
      <c r="J731" s="237"/>
      <c r="K731" s="238"/>
      <c r="L731" s="159"/>
      <c r="M731" s="159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ht="12.75" customHeight="1">
      <c r="A732" s="38"/>
      <c r="B732" s="235"/>
      <c r="C732" s="27"/>
      <c r="D732" s="297"/>
      <c r="E732" s="38"/>
      <c r="F732" s="38"/>
      <c r="G732" s="38"/>
      <c r="H732" s="38"/>
      <c r="I732" s="237"/>
      <c r="J732" s="237"/>
      <c r="K732" s="238"/>
      <c r="L732" s="159"/>
      <c r="M732" s="159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ht="12.75" customHeight="1">
      <c r="A733" s="38"/>
      <c r="B733" s="235"/>
      <c r="C733" s="27"/>
      <c r="D733" s="297"/>
      <c r="E733" s="38"/>
      <c r="F733" s="38"/>
      <c r="G733" s="38"/>
      <c r="H733" s="38"/>
      <c r="I733" s="237"/>
      <c r="J733" s="237"/>
      <c r="K733" s="238"/>
      <c r="L733" s="159"/>
      <c r="M733" s="159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ht="12.75" customHeight="1">
      <c r="A734" s="38"/>
      <c r="B734" s="235"/>
      <c r="C734" s="27"/>
      <c r="D734" s="297"/>
      <c r="E734" s="38"/>
      <c r="F734" s="38"/>
      <c r="G734" s="38"/>
      <c r="H734" s="38"/>
      <c r="I734" s="237"/>
      <c r="J734" s="237"/>
      <c r="K734" s="238"/>
      <c r="L734" s="159"/>
      <c r="M734" s="159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ht="12.75" customHeight="1">
      <c r="A735" s="38"/>
      <c r="B735" s="235"/>
      <c r="C735" s="27"/>
      <c r="D735" s="297"/>
      <c r="E735" s="38"/>
      <c r="F735" s="38"/>
      <c r="G735" s="38"/>
      <c r="H735" s="38"/>
      <c r="I735" s="237"/>
      <c r="J735" s="237"/>
      <c r="K735" s="238"/>
      <c r="L735" s="159"/>
      <c r="M735" s="159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ht="12.75" customHeight="1">
      <c r="A736" s="38"/>
      <c r="B736" s="235"/>
      <c r="C736" s="27"/>
      <c r="D736" s="297"/>
      <c r="E736" s="38"/>
      <c r="F736" s="38"/>
      <c r="G736" s="38"/>
      <c r="H736" s="38"/>
      <c r="I736" s="237"/>
      <c r="J736" s="237"/>
      <c r="K736" s="238"/>
      <c r="L736" s="159"/>
      <c r="M736" s="159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ht="12.75" customHeight="1">
      <c r="A737" s="38"/>
      <c r="B737" s="235"/>
      <c r="C737" s="27"/>
      <c r="D737" s="297"/>
      <c r="E737" s="38"/>
      <c r="F737" s="38"/>
      <c r="G737" s="38"/>
      <c r="H737" s="38"/>
      <c r="I737" s="237"/>
      <c r="J737" s="237"/>
      <c r="K737" s="238"/>
      <c r="L737" s="159"/>
      <c r="M737" s="159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ht="12.75" customHeight="1">
      <c r="A738" s="38"/>
      <c r="B738" s="235"/>
      <c r="C738" s="27"/>
      <c r="D738" s="297"/>
      <c r="E738" s="38"/>
      <c r="F738" s="38"/>
      <c r="G738" s="38"/>
      <c r="H738" s="38"/>
      <c r="I738" s="237"/>
      <c r="J738" s="237"/>
      <c r="K738" s="238"/>
      <c r="L738" s="159"/>
      <c r="M738" s="159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ht="12.75" customHeight="1">
      <c r="A739" s="38"/>
      <c r="B739" s="235"/>
      <c r="C739" s="27"/>
      <c r="D739" s="297"/>
      <c r="E739" s="38"/>
      <c r="F739" s="38"/>
      <c r="G739" s="38"/>
      <c r="H739" s="38"/>
      <c r="I739" s="237"/>
      <c r="J739" s="237"/>
      <c r="K739" s="238"/>
      <c r="L739" s="159"/>
      <c r="M739" s="159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ht="12.75" customHeight="1">
      <c r="A740" s="38"/>
      <c r="B740" s="235"/>
      <c r="C740" s="27"/>
      <c r="D740" s="297"/>
      <c r="E740" s="38"/>
      <c r="F740" s="38"/>
      <c r="G740" s="38"/>
      <c r="H740" s="38"/>
      <c r="I740" s="237"/>
      <c r="J740" s="237"/>
      <c r="K740" s="238"/>
      <c r="L740" s="159"/>
      <c r="M740" s="159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ht="12.75" customHeight="1">
      <c r="A741" s="38"/>
      <c r="B741" s="235"/>
      <c r="C741" s="27"/>
      <c r="D741" s="297"/>
      <c r="E741" s="38"/>
      <c r="F741" s="38"/>
      <c r="G741" s="38"/>
      <c r="H741" s="38"/>
      <c r="I741" s="237"/>
      <c r="J741" s="237"/>
      <c r="K741" s="238"/>
      <c r="L741" s="159"/>
      <c r="M741" s="159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ht="12.75" customHeight="1">
      <c r="A742" s="38"/>
      <c r="B742" s="235"/>
      <c r="C742" s="27"/>
      <c r="D742" s="297"/>
      <c r="E742" s="38"/>
      <c r="F742" s="38"/>
      <c r="G742" s="38"/>
      <c r="H742" s="38"/>
      <c r="I742" s="237"/>
      <c r="J742" s="237"/>
      <c r="K742" s="238"/>
      <c r="L742" s="159"/>
      <c r="M742" s="159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ht="12.75" customHeight="1">
      <c r="A743" s="38"/>
      <c r="B743" s="235"/>
      <c r="C743" s="27"/>
      <c r="D743" s="297"/>
      <c r="E743" s="38"/>
      <c r="F743" s="38"/>
      <c r="G743" s="38"/>
      <c r="H743" s="38"/>
      <c r="I743" s="237"/>
      <c r="J743" s="237"/>
      <c r="K743" s="238"/>
      <c r="L743" s="159"/>
      <c r="M743" s="159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ht="12.75" customHeight="1">
      <c r="A744" s="38"/>
      <c r="B744" s="235"/>
      <c r="C744" s="27"/>
      <c r="D744" s="297"/>
      <c r="E744" s="38"/>
      <c r="F744" s="38"/>
      <c r="G744" s="38"/>
      <c r="H744" s="38"/>
      <c r="I744" s="237"/>
      <c r="J744" s="237"/>
      <c r="K744" s="238"/>
      <c r="L744" s="159"/>
      <c r="M744" s="159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ht="12.75" customHeight="1">
      <c r="A745" s="38"/>
      <c r="B745" s="235"/>
      <c r="C745" s="27"/>
      <c r="D745" s="297"/>
      <c r="E745" s="38"/>
      <c r="F745" s="38"/>
      <c r="G745" s="38"/>
      <c r="H745" s="38"/>
      <c r="I745" s="237"/>
      <c r="J745" s="237"/>
      <c r="K745" s="238"/>
      <c r="L745" s="159"/>
      <c r="M745" s="159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ht="12.75" customHeight="1">
      <c r="A746" s="38"/>
      <c r="B746" s="235"/>
      <c r="C746" s="27"/>
      <c r="D746" s="297"/>
      <c r="E746" s="38"/>
      <c r="F746" s="38"/>
      <c r="G746" s="38"/>
      <c r="H746" s="38"/>
      <c r="I746" s="237"/>
      <c r="J746" s="237"/>
      <c r="K746" s="238"/>
      <c r="L746" s="159"/>
      <c r="M746" s="159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ht="12.75" customHeight="1">
      <c r="A747" s="38"/>
      <c r="B747" s="235"/>
      <c r="C747" s="27"/>
      <c r="D747" s="297"/>
      <c r="E747" s="38"/>
      <c r="F747" s="38"/>
      <c r="G747" s="38"/>
      <c r="H747" s="38"/>
      <c r="I747" s="237"/>
      <c r="J747" s="237"/>
      <c r="K747" s="238"/>
      <c r="L747" s="159"/>
      <c r="M747" s="159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ht="12.75" customHeight="1">
      <c r="A748" s="38"/>
      <c r="B748" s="235"/>
      <c r="C748" s="27"/>
      <c r="D748" s="297"/>
      <c r="E748" s="38"/>
      <c r="F748" s="38"/>
      <c r="G748" s="38"/>
      <c r="H748" s="38"/>
      <c r="I748" s="237"/>
      <c r="J748" s="237"/>
      <c r="K748" s="238"/>
      <c r="L748" s="159"/>
      <c r="M748" s="159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ht="12.75" customHeight="1">
      <c r="A749" s="38"/>
      <c r="B749" s="235"/>
      <c r="C749" s="27"/>
      <c r="D749" s="297"/>
      <c r="E749" s="38"/>
      <c r="F749" s="38"/>
      <c r="G749" s="38"/>
      <c r="H749" s="38"/>
      <c r="I749" s="237"/>
      <c r="J749" s="237"/>
      <c r="K749" s="238"/>
      <c r="L749" s="159"/>
      <c r="M749" s="159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ht="12.75" customHeight="1">
      <c r="A750" s="38"/>
      <c r="B750" s="235"/>
      <c r="C750" s="27"/>
      <c r="D750" s="297"/>
      <c r="E750" s="38"/>
      <c r="F750" s="38"/>
      <c r="G750" s="38"/>
      <c r="H750" s="38"/>
      <c r="I750" s="237"/>
      <c r="J750" s="237"/>
      <c r="K750" s="238"/>
      <c r="L750" s="159"/>
      <c r="M750" s="159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ht="12.75" customHeight="1">
      <c r="A751" s="38"/>
      <c r="B751" s="235"/>
      <c r="C751" s="27"/>
      <c r="D751" s="297"/>
      <c r="E751" s="38"/>
      <c r="F751" s="38"/>
      <c r="G751" s="38"/>
      <c r="H751" s="38"/>
      <c r="I751" s="237"/>
      <c r="J751" s="237"/>
      <c r="K751" s="238"/>
      <c r="L751" s="159"/>
      <c r="M751" s="159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ht="12.75" customHeight="1">
      <c r="A752" s="38"/>
      <c r="B752" s="235"/>
      <c r="C752" s="27"/>
      <c r="D752" s="297"/>
      <c r="E752" s="38"/>
      <c r="F752" s="38"/>
      <c r="G752" s="38"/>
      <c r="H752" s="38"/>
      <c r="I752" s="237"/>
      <c r="J752" s="237"/>
      <c r="K752" s="238"/>
      <c r="L752" s="159"/>
      <c r="M752" s="159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ht="12.75" customHeight="1">
      <c r="A753" s="38"/>
      <c r="B753" s="235"/>
      <c r="C753" s="27"/>
      <c r="D753" s="297"/>
      <c r="E753" s="38"/>
      <c r="F753" s="38"/>
      <c r="G753" s="38"/>
      <c r="H753" s="38"/>
      <c r="I753" s="237"/>
      <c r="J753" s="237"/>
      <c r="K753" s="238"/>
      <c r="L753" s="159"/>
      <c r="M753" s="159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ht="12.75" customHeight="1">
      <c r="A754" s="38"/>
      <c r="B754" s="235"/>
      <c r="C754" s="27"/>
      <c r="D754" s="297"/>
      <c r="E754" s="38"/>
      <c r="F754" s="38"/>
      <c r="G754" s="38"/>
      <c r="H754" s="38"/>
      <c r="I754" s="237"/>
      <c r="J754" s="237"/>
      <c r="K754" s="238"/>
      <c r="L754" s="159"/>
      <c r="M754" s="159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ht="12.75" customHeight="1">
      <c r="A755" s="38"/>
      <c r="B755" s="235"/>
      <c r="C755" s="27"/>
      <c r="D755" s="297"/>
      <c r="E755" s="38"/>
      <c r="F755" s="38"/>
      <c r="G755" s="38"/>
      <c r="H755" s="38"/>
      <c r="I755" s="237"/>
      <c r="J755" s="237"/>
      <c r="K755" s="238"/>
      <c r="L755" s="159"/>
      <c r="M755" s="159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ht="12.75" customHeight="1">
      <c r="A756" s="38"/>
      <c r="B756" s="235"/>
      <c r="C756" s="27"/>
      <c r="D756" s="297"/>
      <c r="E756" s="38"/>
      <c r="F756" s="38"/>
      <c r="G756" s="38"/>
      <c r="H756" s="38"/>
      <c r="I756" s="237"/>
      <c r="J756" s="237"/>
      <c r="K756" s="238"/>
      <c r="L756" s="159"/>
      <c r="M756" s="159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ht="12.75" customHeight="1">
      <c r="A757" s="38"/>
      <c r="B757" s="235"/>
      <c r="C757" s="27"/>
      <c r="D757" s="297"/>
      <c r="E757" s="38"/>
      <c r="F757" s="38"/>
      <c r="G757" s="38"/>
      <c r="H757" s="38"/>
      <c r="I757" s="237"/>
      <c r="J757" s="237"/>
      <c r="K757" s="238"/>
      <c r="L757" s="159"/>
      <c r="M757" s="159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ht="12.75" customHeight="1">
      <c r="A758" s="38"/>
      <c r="B758" s="235"/>
      <c r="C758" s="27"/>
      <c r="D758" s="297"/>
      <c r="E758" s="38"/>
      <c r="F758" s="38"/>
      <c r="G758" s="38"/>
      <c r="H758" s="38"/>
      <c r="I758" s="237"/>
      <c r="J758" s="237"/>
      <c r="K758" s="238"/>
      <c r="L758" s="159"/>
      <c r="M758" s="159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ht="12.75" customHeight="1">
      <c r="A759" s="38"/>
      <c r="B759" s="235"/>
      <c r="C759" s="27"/>
      <c r="D759" s="297"/>
      <c r="E759" s="38"/>
      <c r="F759" s="38"/>
      <c r="G759" s="38"/>
      <c r="H759" s="38"/>
      <c r="I759" s="237"/>
      <c r="J759" s="237"/>
      <c r="K759" s="238"/>
      <c r="L759" s="159"/>
      <c r="M759" s="159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ht="12.75" customHeight="1">
      <c r="A760" s="38"/>
      <c r="B760" s="235"/>
      <c r="C760" s="27"/>
      <c r="D760" s="297"/>
      <c r="E760" s="38"/>
      <c r="F760" s="38"/>
      <c r="G760" s="38"/>
      <c r="H760" s="38"/>
      <c r="I760" s="237"/>
      <c r="J760" s="237"/>
      <c r="K760" s="238"/>
      <c r="L760" s="159"/>
      <c r="M760" s="159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ht="12.75" customHeight="1">
      <c r="A761" s="38"/>
      <c r="B761" s="235"/>
      <c r="C761" s="27"/>
      <c r="D761" s="297"/>
      <c r="E761" s="38"/>
      <c r="F761" s="38"/>
      <c r="G761" s="38"/>
      <c r="H761" s="38"/>
      <c r="I761" s="237"/>
      <c r="J761" s="237"/>
      <c r="K761" s="238"/>
      <c r="L761" s="159"/>
      <c r="M761" s="159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ht="12.75" customHeight="1">
      <c r="A762" s="38"/>
      <c r="B762" s="235"/>
      <c r="C762" s="27"/>
      <c r="D762" s="297"/>
      <c r="E762" s="38"/>
      <c r="F762" s="38"/>
      <c r="G762" s="38"/>
      <c r="H762" s="38"/>
      <c r="I762" s="237"/>
      <c r="J762" s="237"/>
      <c r="K762" s="238"/>
      <c r="L762" s="159"/>
      <c r="M762" s="159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ht="12.75" customHeight="1">
      <c r="A763" s="38"/>
      <c r="B763" s="235"/>
      <c r="C763" s="27"/>
      <c r="D763" s="297"/>
      <c r="E763" s="38"/>
      <c r="F763" s="38"/>
      <c r="G763" s="38"/>
      <c r="H763" s="38"/>
      <c r="I763" s="237"/>
      <c r="J763" s="237"/>
      <c r="K763" s="238"/>
      <c r="L763" s="159"/>
      <c r="M763" s="159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ht="12.75" customHeight="1">
      <c r="A764" s="38"/>
      <c r="B764" s="235"/>
      <c r="C764" s="27"/>
      <c r="D764" s="297"/>
      <c r="E764" s="38"/>
      <c r="F764" s="38"/>
      <c r="G764" s="38"/>
      <c r="H764" s="38"/>
      <c r="I764" s="237"/>
      <c r="J764" s="237"/>
      <c r="K764" s="238"/>
      <c r="L764" s="159"/>
      <c r="M764" s="159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ht="12.75" customHeight="1">
      <c r="A765" s="38"/>
      <c r="B765" s="235"/>
      <c r="C765" s="27"/>
      <c r="D765" s="297"/>
      <c r="E765" s="38"/>
      <c r="F765" s="38"/>
      <c r="G765" s="38"/>
      <c r="H765" s="38"/>
      <c r="I765" s="237"/>
      <c r="J765" s="237"/>
      <c r="K765" s="238"/>
      <c r="L765" s="159"/>
      <c r="M765" s="159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ht="12.75" customHeight="1">
      <c r="A766" s="38"/>
      <c r="B766" s="235"/>
      <c r="C766" s="27"/>
      <c r="D766" s="297"/>
      <c r="E766" s="38"/>
      <c r="F766" s="38"/>
      <c r="G766" s="38"/>
      <c r="H766" s="38"/>
      <c r="I766" s="237"/>
      <c r="J766" s="237"/>
      <c r="K766" s="238"/>
      <c r="L766" s="159"/>
      <c r="M766" s="159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ht="12.75" customHeight="1">
      <c r="A767" s="38"/>
      <c r="B767" s="235"/>
      <c r="C767" s="27"/>
      <c r="D767" s="297"/>
      <c r="E767" s="38"/>
      <c r="F767" s="38"/>
      <c r="G767" s="38"/>
      <c r="H767" s="38"/>
      <c r="I767" s="237"/>
      <c r="J767" s="237"/>
      <c r="K767" s="238"/>
      <c r="L767" s="159"/>
      <c r="M767" s="159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ht="12.75" customHeight="1">
      <c r="A768" s="38"/>
      <c r="B768" s="235"/>
      <c r="C768" s="27"/>
      <c r="D768" s="297"/>
      <c r="E768" s="38"/>
      <c r="F768" s="38"/>
      <c r="G768" s="38"/>
      <c r="H768" s="38"/>
      <c r="I768" s="237"/>
      <c r="J768" s="237"/>
      <c r="K768" s="238"/>
      <c r="L768" s="159"/>
      <c r="M768" s="159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ht="12.75" customHeight="1">
      <c r="A769" s="38"/>
      <c r="B769" s="235"/>
      <c r="C769" s="27"/>
      <c r="D769" s="297"/>
      <c r="E769" s="38"/>
      <c r="F769" s="38"/>
      <c r="G769" s="38"/>
      <c r="H769" s="38"/>
      <c r="I769" s="237"/>
      <c r="J769" s="237"/>
      <c r="K769" s="238"/>
      <c r="L769" s="159"/>
      <c r="M769" s="159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ht="12.75" customHeight="1">
      <c r="A770" s="38"/>
      <c r="B770" s="235"/>
      <c r="C770" s="27"/>
      <c r="D770" s="297"/>
      <c r="E770" s="38"/>
      <c r="F770" s="38"/>
      <c r="G770" s="38"/>
      <c r="H770" s="38"/>
      <c r="I770" s="237"/>
      <c r="J770" s="237"/>
      <c r="K770" s="238"/>
      <c r="L770" s="159"/>
      <c r="M770" s="159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ht="12.75" customHeight="1">
      <c r="A771" s="38"/>
      <c r="B771" s="235"/>
      <c r="C771" s="27"/>
      <c r="D771" s="297"/>
      <c r="E771" s="38"/>
      <c r="F771" s="38"/>
      <c r="G771" s="38"/>
      <c r="H771" s="38"/>
      <c r="I771" s="237"/>
      <c r="J771" s="237"/>
      <c r="K771" s="238"/>
      <c r="L771" s="159"/>
      <c r="M771" s="159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ht="12.75" customHeight="1">
      <c r="A772" s="38"/>
      <c r="B772" s="235"/>
      <c r="C772" s="27"/>
      <c r="D772" s="297"/>
      <c r="E772" s="38"/>
      <c r="F772" s="38"/>
      <c r="G772" s="38"/>
      <c r="H772" s="38"/>
      <c r="I772" s="237"/>
      <c r="J772" s="237"/>
      <c r="K772" s="238"/>
      <c r="L772" s="159"/>
      <c r="M772" s="159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ht="12.75" customHeight="1">
      <c r="A773" s="38"/>
      <c r="B773" s="235"/>
      <c r="C773" s="27"/>
      <c r="D773" s="297"/>
      <c r="E773" s="38"/>
      <c r="F773" s="38"/>
      <c r="G773" s="38"/>
      <c r="H773" s="38"/>
      <c r="I773" s="237"/>
      <c r="J773" s="237"/>
      <c r="K773" s="238"/>
      <c r="L773" s="159"/>
      <c r="M773" s="159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ht="12.75" customHeight="1">
      <c r="A774" s="38"/>
      <c r="B774" s="235"/>
      <c r="C774" s="27"/>
      <c r="D774" s="297"/>
      <c r="E774" s="38"/>
      <c r="F774" s="38"/>
      <c r="G774" s="38"/>
      <c r="H774" s="38"/>
      <c r="I774" s="237"/>
      <c r="J774" s="237"/>
      <c r="K774" s="238"/>
      <c r="L774" s="159"/>
      <c r="M774" s="159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ht="12.75" customHeight="1">
      <c r="A775" s="38"/>
      <c r="B775" s="235"/>
      <c r="C775" s="27"/>
      <c r="D775" s="297"/>
      <c r="E775" s="38"/>
      <c r="F775" s="38"/>
      <c r="G775" s="38"/>
      <c r="H775" s="38"/>
      <c r="I775" s="237"/>
      <c r="J775" s="237"/>
      <c r="K775" s="238"/>
      <c r="L775" s="159"/>
      <c r="M775" s="159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ht="12.75" customHeight="1">
      <c r="A776" s="38"/>
      <c r="B776" s="235"/>
      <c r="C776" s="27"/>
      <c r="D776" s="297"/>
      <c r="E776" s="38"/>
      <c r="F776" s="38"/>
      <c r="G776" s="38"/>
      <c r="H776" s="38"/>
      <c r="I776" s="237"/>
      <c r="J776" s="237"/>
      <c r="K776" s="238"/>
      <c r="L776" s="159"/>
      <c r="M776" s="159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ht="12.75" customHeight="1">
      <c r="A777" s="38"/>
      <c r="B777" s="235"/>
      <c r="C777" s="27"/>
      <c r="D777" s="297"/>
      <c r="E777" s="38"/>
      <c r="F777" s="38"/>
      <c r="G777" s="38"/>
      <c r="H777" s="38"/>
      <c r="I777" s="237"/>
      <c r="J777" s="237"/>
      <c r="K777" s="238"/>
      <c r="L777" s="159"/>
      <c r="M777" s="159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ht="12.75" customHeight="1">
      <c r="A778" s="38"/>
      <c r="B778" s="235"/>
      <c r="C778" s="27"/>
      <c r="D778" s="297"/>
      <c r="E778" s="38"/>
      <c r="F778" s="38"/>
      <c r="G778" s="38"/>
      <c r="H778" s="38"/>
      <c r="I778" s="237"/>
      <c r="J778" s="237"/>
      <c r="K778" s="238"/>
      <c r="L778" s="159"/>
      <c r="M778" s="159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ht="12.75" customHeight="1">
      <c r="A779" s="38"/>
      <c r="B779" s="235"/>
      <c r="C779" s="27"/>
      <c r="D779" s="297"/>
      <c r="E779" s="38"/>
      <c r="F779" s="38"/>
      <c r="G779" s="38"/>
      <c r="H779" s="38"/>
      <c r="I779" s="237"/>
      <c r="J779" s="237"/>
      <c r="K779" s="238"/>
      <c r="L779" s="159"/>
      <c r="M779" s="159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ht="12.75" customHeight="1">
      <c r="A780" s="38"/>
      <c r="B780" s="235"/>
      <c r="C780" s="27"/>
      <c r="D780" s="297"/>
      <c r="E780" s="38"/>
      <c r="F780" s="38"/>
      <c r="G780" s="38"/>
      <c r="H780" s="38"/>
      <c r="I780" s="237"/>
      <c r="J780" s="237"/>
      <c r="K780" s="238"/>
      <c r="L780" s="159"/>
      <c r="M780" s="159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ht="12.75" customHeight="1">
      <c r="A781" s="38"/>
      <c r="B781" s="235"/>
      <c r="C781" s="27"/>
      <c r="D781" s="297"/>
      <c r="E781" s="38"/>
      <c r="F781" s="38"/>
      <c r="G781" s="38"/>
      <c r="H781" s="38"/>
      <c r="I781" s="237"/>
      <c r="J781" s="237"/>
      <c r="K781" s="238"/>
      <c r="L781" s="159"/>
      <c r="M781" s="159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ht="12.75" customHeight="1">
      <c r="A782" s="38"/>
      <c r="B782" s="235"/>
      <c r="C782" s="27"/>
      <c r="D782" s="297"/>
      <c r="E782" s="38"/>
      <c r="F782" s="38"/>
      <c r="G782" s="38"/>
      <c r="H782" s="38"/>
      <c r="I782" s="237"/>
      <c r="J782" s="237"/>
      <c r="K782" s="238"/>
      <c r="L782" s="159"/>
      <c r="M782" s="159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ht="12.75" customHeight="1">
      <c r="A783" s="38"/>
      <c r="B783" s="235"/>
      <c r="C783" s="27"/>
      <c r="D783" s="297"/>
      <c r="E783" s="38"/>
      <c r="F783" s="38"/>
      <c r="G783" s="38"/>
      <c r="H783" s="38"/>
      <c r="I783" s="237"/>
      <c r="J783" s="237"/>
      <c r="K783" s="238"/>
      <c r="L783" s="159"/>
      <c r="M783" s="159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ht="12.75" customHeight="1">
      <c r="A784" s="38"/>
      <c r="B784" s="235"/>
      <c r="C784" s="27"/>
      <c r="D784" s="297"/>
      <c r="E784" s="38"/>
      <c r="F784" s="38"/>
      <c r="G784" s="38"/>
      <c r="H784" s="38"/>
      <c r="I784" s="237"/>
      <c r="J784" s="237"/>
      <c r="K784" s="238"/>
      <c r="L784" s="159"/>
      <c r="M784" s="159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ht="12.75" customHeight="1">
      <c r="A785" s="38"/>
      <c r="B785" s="235"/>
      <c r="C785" s="27"/>
      <c r="D785" s="297"/>
      <c r="E785" s="38"/>
      <c r="F785" s="38"/>
      <c r="G785" s="38"/>
      <c r="H785" s="38"/>
      <c r="I785" s="237"/>
      <c r="J785" s="237"/>
      <c r="K785" s="238"/>
      <c r="L785" s="159"/>
      <c r="M785" s="159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ht="12.75" customHeight="1">
      <c r="A786" s="38"/>
      <c r="B786" s="235"/>
      <c r="C786" s="27"/>
      <c r="D786" s="297"/>
      <c r="E786" s="38"/>
      <c r="F786" s="38"/>
      <c r="G786" s="38"/>
      <c r="H786" s="38"/>
      <c r="I786" s="237"/>
      <c r="J786" s="237"/>
      <c r="K786" s="238"/>
      <c r="L786" s="159"/>
      <c r="M786" s="159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ht="12.75" customHeight="1">
      <c r="A787" s="38"/>
      <c r="B787" s="235"/>
      <c r="C787" s="27"/>
      <c r="D787" s="297"/>
      <c r="E787" s="38"/>
      <c r="F787" s="38"/>
      <c r="G787" s="38"/>
      <c r="H787" s="38"/>
      <c r="I787" s="237"/>
      <c r="J787" s="237"/>
      <c r="K787" s="238"/>
      <c r="L787" s="159"/>
      <c r="M787" s="159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ht="12.75" customHeight="1">
      <c r="A788" s="38"/>
      <c r="B788" s="235"/>
      <c r="C788" s="27"/>
      <c r="D788" s="297"/>
      <c r="E788" s="38"/>
      <c r="F788" s="38"/>
      <c r="G788" s="38"/>
      <c r="H788" s="38"/>
      <c r="I788" s="237"/>
      <c r="J788" s="237"/>
      <c r="K788" s="238"/>
      <c r="L788" s="159"/>
      <c r="M788" s="159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ht="12.75" customHeight="1">
      <c r="A789" s="38"/>
      <c r="B789" s="235"/>
      <c r="C789" s="27"/>
      <c r="D789" s="297"/>
      <c r="E789" s="38"/>
      <c r="F789" s="38"/>
      <c r="G789" s="38"/>
      <c r="H789" s="38"/>
      <c r="I789" s="237"/>
      <c r="J789" s="237"/>
      <c r="K789" s="238"/>
      <c r="L789" s="159"/>
      <c r="M789" s="159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ht="12.75" customHeight="1">
      <c r="A790" s="38"/>
      <c r="B790" s="235"/>
      <c r="C790" s="27"/>
      <c r="D790" s="297"/>
      <c r="E790" s="38"/>
      <c r="F790" s="38"/>
      <c r="G790" s="38"/>
      <c r="H790" s="38"/>
      <c r="I790" s="237"/>
      <c r="J790" s="237"/>
      <c r="K790" s="238"/>
      <c r="L790" s="159"/>
      <c r="M790" s="159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ht="12.75" customHeight="1">
      <c r="A791" s="38"/>
      <c r="B791" s="235"/>
      <c r="C791" s="27"/>
      <c r="D791" s="297"/>
      <c r="E791" s="38"/>
      <c r="F791" s="38"/>
      <c r="G791" s="38"/>
      <c r="H791" s="38"/>
      <c r="I791" s="237"/>
      <c r="J791" s="237"/>
      <c r="K791" s="238"/>
      <c r="L791" s="159"/>
      <c r="M791" s="159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ht="12.75" customHeight="1">
      <c r="A792" s="38"/>
      <c r="B792" s="235"/>
      <c r="C792" s="27"/>
      <c r="D792" s="297"/>
      <c r="E792" s="38"/>
      <c r="F792" s="38"/>
      <c r="G792" s="38"/>
      <c r="H792" s="38"/>
      <c r="I792" s="237"/>
      <c r="J792" s="237"/>
      <c r="K792" s="238"/>
      <c r="L792" s="159"/>
      <c r="M792" s="159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ht="12.75" customHeight="1">
      <c r="A793" s="38"/>
      <c r="B793" s="235"/>
      <c r="C793" s="27"/>
      <c r="D793" s="297"/>
      <c r="E793" s="38"/>
      <c r="F793" s="38"/>
      <c r="G793" s="38"/>
      <c r="H793" s="38"/>
      <c r="I793" s="237"/>
      <c r="J793" s="237"/>
      <c r="K793" s="238"/>
      <c r="L793" s="159"/>
      <c r="M793" s="159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ht="12.75" customHeight="1">
      <c r="A794" s="38"/>
      <c r="B794" s="235"/>
      <c r="C794" s="27"/>
      <c r="D794" s="297"/>
      <c r="E794" s="38"/>
      <c r="F794" s="38"/>
      <c r="G794" s="38"/>
      <c r="H794" s="38"/>
      <c r="I794" s="237"/>
      <c r="J794" s="237"/>
      <c r="K794" s="238"/>
      <c r="L794" s="159"/>
      <c r="M794" s="159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ht="12.75" customHeight="1">
      <c r="A795" s="38"/>
      <c r="B795" s="235"/>
      <c r="C795" s="27"/>
      <c r="D795" s="297"/>
      <c r="E795" s="38"/>
      <c r="F795" s="38"/>
      <c r="G795" s="38"/>
      <c r="H795" s="38"/>
      <c r="I795" s="237"/>
      <c r="J795" s="237"/>
      <c r="K795" s="238"/>
      <c r="L795" s="159"/>
      <c r="M795" s="159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ht="12.75" customHeight="1">
      <c r="A796" s="38"/>
      <c r="B796" s="235"/>
      <c r="C796" s="27"/>
      <c r="D796" s="297"/>
      <c r="E796" s="38"/>
      <c r="F796" s="38"/>
      <c r="G796" s="38"/>
      <c r="H796" s="38"/>
      <c r="I796" s="237"/>
      <c r="J796" s="237"/>
      <c r="K796" s="238"/>
      <c r="L796" s="159"/>
      <c r="M796" s="159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ht="12.75" customHeight="1">
      <c r="A797" s="38"/>
      <c r="B797" s="235"/>
      <c r="C797" s="27"/>
      <c r="D797" s="297"/>
      <c r="E797" s="38"/>
      <c r="F797" s="38"/>
      <c r="G797" s="38"/>
      <c r="H797" s="38"/>
      <c r="I797" s="237"/>
      <c r="J797" s="237"/>
      <c r="K797" s="238"/>
      <c r="L797" s="159"/>
      <c r="M797" s="159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ht="12.75" customHeight="1">
      <c r="A798" s="38"/>
      <c r="B798" s="235"/>
      <c r="C798" s="27"/>
      <c r="D798" s="297"/>
      <c r="E798" s="38"/>
      <c r="F798" s="38"/>
      <c r="G798" s="38"/>
      <c r="H798" s="38"/>
      <c r="I798" s="237"/>
      <c r="J798" s="237"/>
      <c r="K798" s="238"/>
      <c r="L798" s="159"/>
      <c r="M798" s="159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ht="12.75" customHeight="1">
      <c r="A799" s="38"/>
      <c r="B799" s="235"/>
      <c r="C799" s="27"/>
      <c r="D799" s="297"/>
      <c r="E799" s="38"/>
      <c r="F799" s="38"/>
      <c r="G799" s="38"/>
      <c r="H799" s="38"/>
      <c r="I799" s="237"/>
      <c r="J799" s="237"/>
      <c r="K799" s="238"/>
      <c r="L799" s="159"/>
      <c r="M799" s="159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ht="12.75" customHeight="1">
      <c r="A800" s="38"/>
      <c r="B800" s="235"/>
      <c r="C800" s="27"/>
      <c r="D800" s="297"/>
      <c r="E800" s="38"/>
      <c r="F800" s="38"/>
      <c r="G800" s="38"/>
      <c r="H800" s="38"/>
      <c r="I800" s="237"/>
      <c r="J800" s="237"/>
      <c r="K800" s="238"/>
      <c r="L800" s="159"/>
      <c r="M800" s="159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ht="12.75" customHeight="1">
      <c r="A801" s="38"/>
      <c r="B801" s="235"/>
      <c r="C801" s="27"/>
      <c r="D801" s="297"/>
      <c r="E801" s="38"/>
      <c r="F801" s="38"/>
      <c r="G801" s="38"/>
      <c r="H801" s="38"/>
      <c r="I801" s="237"/>
      <c r="J801" s="237"/>
      <c r="K801" s="238"/>
      <c r="L801" s="159"/>
      <c r="M801" s="159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ht="12.75" customHeight="1">
      <c r="A802" s="38"/>
      <c r="B802" s="235"/>
      <c r="C802" s="27"/>
      <c r="D802" s="297"/>
      <c r="E802" s="38"/>
      <c r="F802" s="38"/>
      <c r="G802" s="38"/>
      <c r="H802" s="38"/>
      <c r="I802" s="237"/>
      <c r="J802" s="237"/>
      <c r="K802" s="238"/>
      <c r="L802" s="159"/>
      <c r="M802" s="159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ht="12.75" customHeight="1">
      <c r="A803" s="38"/>
      <c r="B803" s="235"/>
      <c r="C803" s="27"/>
      <c r="D803" s="297"/>
      <c r="E803" s="38"/>
      <c r="F803" s="38"/>
      <c r="G803" s="38"/>
      <c r="H803" s="38"/>
      <c r="I803" s="237"/>
      <c r="J803" s="237"/>
      <c r="K803" s="238"/>
      <c r="L803" s="159"/>
      <c r="M803" s="159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ht="12.75" customHeight="1">
      <c r="A804" s="38"/>
      <c r="B804" s="235"/>
      <c r="C804" s="27"/>
      <c r="D804" s="297"/>
      <c r="E804" s="38"/>
      <c r="F804" s="38"/>
      <c r="G804" s="38"/>
      <c r="H804" s="38"/>
      <c r="I804" s="237"/>
      <c r="J804" s="237"/>
      <c r="K804" s="238"/>
      <c r="L804" s="159"/>
      <c r="M804" s="159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ht="12.75" customHeight="1">
      <c r="A805" s="38"/>
      <c r="B805" s="235"/>
      <c r="C805" s="27"/>
      <c r="D805" s="297"/>
      <c r="E805" s="38"/>
      <c r="F805" s="38"/>
      <c r="G805" s="38"/>
      <c r="H805" s="38"/>
      <c r="I805" s="237"/>
      <c r="J805" s="237"/>
      <c r="K805" s="238"/>
      <c r="L805" s="159"/>
      <c r="M805" s="159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ht="12.75" customHeight="1">
      <c r="A806" s="38"/>
      <c r="B806" s="235"/>
      <c r="C806" s="27"/>
      <c r="D806" s="297"/>
      <c r="E806" s="38"/>
      <c r="F806" s="38"/>
      <c r="G806" s="38"/>
      <c r="H806" s="38"/>
      <c r="I806" s="237"/>
      <c r="J806" s="237"/>
      <c r="K806" s="238"/>
      <c r="L806" s="159"/>
      <c r="M806" s="159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ht="12.75" customHeight="1">
      <c r="A807" s="38"/>
      <c r="B807" s="235"/>
      <c r="C807" s="27"/>
      <c r="D807" s="297"/>
      <c r="E807" s="38"/>
      <c r="F807" s="38"/>
      <c r="G807" s="38"/>
      <c r="H807" s="38"/>
      <c r="I807" s="237"/>
      <c r="J807" s="237"/>
      <c r="K807" s="238"/>
      <c r="L807" s="159"/>
      <c r="M807" s="159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ht="12.75" customHeight="1">
      <c r="A808" s="38"/>
      <c r="B808" s="235"/>
      <c r="C808" s="27"/>
      <c r="D808" s="297"/>
      <c r="E808" s="38"/>
      <c r="F808" s="38"/>
      <c r="G808" s="38"/>
      <c r="H808" s="38"/>
      <c r="I808" s="237"/>
      <c r="J808" s="237"/>
      <c r="K808" s="238"/>
      <c r="L808" s="159"/>
      <c r="M808" s="159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ht="12.75" customHeight="1">
      <c r="A809" s="38"/>
      <c r="B809" s="235"/>
      <c r="C809" s="27"/>
      <c r="D809" s="297"/>
      <c r="E809" s="38"/>
      <c r="F809" s="38"/>
      <c r="G809" s="38"/>
      <c r="H809" s="38"/>
      <c r="I809" s="237"/>
      <c r="J809" s="237"/>
      <c r="K809" s="238"/>
      <c r="L809" s="159"/>
      <c r="M809" s="159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ht="12.75" customHeight="1">
      <c r="A810" s="38"/>
      <c r="B810" s="235"/>
      <c r="C810" s="27"/>
      <c r="D810" s="297"/>
      <c r="E810" s="38"/>
      <c r="F810" s="38"/>
      <c r="G810" s="38"/>
      <c r="H810" s="38"/>
      <c r="I810" s="237"/>
      <c r="J810" s="237"/>
      <c r="K810" s="238"/>
      <c r="L810" s="159"/>
      <c r="M810" s="159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ht="12.75" customHeight="1">
      <c r="A811" s="38"/>
      <c r="B811" s="235"/>
      <c r="C811" s="27"/>
      <c r="D811" s="297"/>
      <c r="E811" s="38"/>
      <c r="F811" s="38"/>
      <c r="G811" s="38"/>
      <c r="H811" s="38"/>
      <c r="I811" s="237"/>
      <c r="J811" s="237"/>
      <c r="K811" s="238"/>
      <c r="L811" s="159"/>
      <c r="M811" s="159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ht="12.75" customHeight="1">
      <c r="A812" s="38"/>
      <c r="B812" s="235"/>
      <c r="C812" s="27"/>
      <c r="D812" s="297"/>
      <c r="E812" s="38"/>
      <c r="F812" s="38"/>
      <c r="G812" s="38"/>
      <c r="H812" s="38"/>
      <c r="I812" s="237"/>
      <c r="J812" s="237"/>
      <c r="K812" s="238"/>
      <c r="L812" s="159"/>
      <c r="M812" s="159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ht="12.75" customHeight="1">
      <c r="A813" s="38"/>
      <c r="B813" s="235"/>
      <c r="C813" s="27"/>
      <c r="D813" s="297"/>
      <c r="E813" s="38"/>
      <c r="F813" s="38"/>
      <c r="G813" s="38"/>
      <c r="H813" s="38"/>
      <c r="I813" s="237"/>
      <c r="J813" s="237"/>
      <c r="K813" s="238"/>
      <c r="L813" s="159"/>
      <c r="M813" s="159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ht="12.75" customHeight="1">
      <c r="A814" s="38"/>
      <c r="B814" s="235"/>
      <c r="C814" s="27"/>
      <c r="D814" s="297"/>
      <c r="E814" s="38"/>
      <c r="F814" s="38"/>
      <c r="G814" s="38"/>
      <c r="H814" s="38"/>
      <c r="I814" s="237"/>
      <c r="J814" s="237"/>
      <c r="K814" s="238"/>
      <c r="L814" s="159"/>
      <c r="M814" s="159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ht="12.75" customHeight="1">
      <c r="A815" s="38"/>
      <c r="B815" s="235"/>
      <c r="C815" s="27"/>
      <c r="D815" s="297"/>
      <c r="E815" s="38"/>
      <c r="F815" s="38"/>
      <c r="G815" s="38"/>
      <c r="H815" s="38"/>
      <c r="I815" s="237"/>
      <c r="J815" s="237"/>
      <c r="K815" s="238"/>
      <c r="L815" s="159"/>
      <c r="M815" s="159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ht="12.75" customHeight="1">
      <c r="A816" s="38"/>
      <c r="B816" s="235"/>
      <c r="C816" s="27"/>
      <c r="D816" s="297"/>
      <c r="E816" s="38"/>
      <c r="F816" s="38"/>
      <c r="G816" s="38"/>
      <c r="H816" s="38"/>
      <c r="I816" s="237"/>
      <c r="J816" s="237"/>
      <c r="K816" s="238"/>
      <c r="L816" s="159"/>
      <c r="M816" s="159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ht="12.75" customHeight="1">
      <c r="A817" s="38"/>
      <c r="B817" s="235"/>
      <c r="C817" s="27"/>
      <c r="D817" s="297"/>
      <c r="E817" s="38"/>
      <c r="F817" s="38"/>
      <c r="G817" s="38"/>
      <c r="H817" s="38"/>
      <c r="I817" s="237"/>
      <c r="J817" s="237"/>
      <c r="K817" s="238"/>
      <c r="L817" s="159"/>
      <c r="M817" s="159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ht="12.75" customHeight="1">
      <c r="A818" s="38"/>
      <c r="B818" s="235"/>
      <c r="C818" s="27"/>
      <c r="D818" s="297"/>
      <c r="E818" s="38"/>
      <c r="F818" s="38"/>
      <c r="G818" s="38"/>
      <c r="H818" s="38"/>
      <c r="I818" s="237"/>
      <c r="J818" s="237"/>
      <c r="K818" s="238"/>
      <c r="L818" s="159"/>
      <c r="M818" s="159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ht="12.75" customHeight="1">
      <c r="A819" s="38"/>
      <c r="B819" s="235"/>
      <c r="C819" s="27"/>
      <c r="D819" s="297"/>
      <c r="E819" s="38"/>
      <c r="F819" s="38"/>
      <c r="G819" s="38"/>
      <c r="H819" s="38"/>
      <c r="I819" s="237"/>
      <c r="J819" s="237"/>
      <c r="K819" s="238"/>
      <c r="L819" s="159"/>
      <c r="M819" s="159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ht="12.75" customHeight="1">
      <c r="A820" s="38"/>
      <c r="B820" s="235"/>
      <c r="C820" s="27"/>
      <c r="D820" s="297"/>
      <c r="E820" s="38"/>
      <c r="F820" s="38"/>
      <c r="G820" s="38"/>
      <c r="H820" s="38"/>
      <c r="I820" s="237"/>
      <c r="J820" s="237"/>
      <c r="K820" s="238"/>
      <c r="L820" s="159"/>
      <c r="M820" s="159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ht="12.75" customHeight="1">
      <c r="A821" s="38"/>
      <c r="B821" s="235"/>
      <c r="C821" s="27"/>
      <c r="D821" s="297"/>
      <c r="E821" s="38"/>
      <c r="F821" s="38"/>
      <c r="G821" s="38"/>
      <c r="H821" s="38"/>
      <c r="I821" s="237"/>
      <c r="J821" s="237"/>
      <c r="K821" s="238"/>
      <c r="L821" s="159"/>
      <c r="M821" s="159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ht="12.75" customHeight="1">
      <c r="A822" s="38"/>
      <c r="B822" s="235"/>
      <c r="C822" s="27"/>
      <c r="D822" s="297"/>
      <c r="E822" s="38"/>
      <c r="F822" s="38"/>
      <c r="G822" s="38"/>
      <c r="H822" s="38"/>
      <c r="I822" s="237"/>
      <c r="J822" s="237"/>
      <c r="K822" s="238"/>
      <c r="L822" s="159"/>
      <c r="M822" s="159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ht="12.75" customHeight="1">
      <c r="A823" s="38"/>
      <c r="B823" s="235"/>
      <c r="C823" s="27"/>
      <c r="D823" s="297"/>
      <c r="E823" s="38"/>
      <c r="F823" s="38"/>
      <c r="G823" s="38"/>
      <c r="H823" s="38"/>
      <c r="I823" s="237"/>
      <c r="J823" s="237"/>
      <c r="K823" s="238"/>
      <c r="L823" s="159"/>
      <c r="M823" s="159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ht="12.75" customHeight="1">
      <c r="A824" s="38"/>
      <c r="B824" s="235"/>
      <c r="C824" s="27"/>
      <c r="D824" s="297"/>
      <c r="E824" s="38"/>
      <c r="F824" s="38"/>
      <c r="G824" s="38"/>
      <c r="H824" s="38"/>
      <c r="I824" s="237"/>
      <c r="J824" s="237"/>
      <c r="K824" s="238"/>
      <c r="L824" s="159"/>
      <c r="M824" s="159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ht="12.75" customHeight="1">
      <c r="A825" s="38"/>
      <c r="B825" s="235"/>
      <c r="C825" s="27"/>
      <c r="D825" s="297"/>
      <c r="E825" s="38"/>
      <c r="F825" s="38"/>
      <c r="G825" s="38"/>
      <c r="H825" s="38"/>
      <c r="I825" s="237"/>
      <c r="J825" s="237"/>
      <c r="K825" s="238"/>
      <c r="L825" s="159"/>
      <c r="M825" s="159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ht="12.75" customHeight="1">
      <c r="A826" s="38"/>
      <c r="B826" s="235"/>
      <c r="C826" s="27"/>
      <c r="D826" s="297"/>
      <c r="E826" s="38"/>
      <c r="F826" s="38"/>
      <c r="G826" s="38"/>
      <c r="H826" s="38"/>
      <c r="I826" s="237"/>
      <c r="J826" s="237"/>
      <c r="K826" s="238"/>
      <c r="L826" s="159"/>
      <c r="M826" s="159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ht="12.75" customHeight="1">
      <c r="A827" s="38"/>
      <c r="B827" s="235"/>
      <c r="C827" s="27"/>
      <c r="D827" s="297"/>
      <c r="E827" s="38"/>
      <c r="F827" s="38"/>
      <c r="G827" s="38"/>
      <c r="H827" s="38"/>
      <c r="I827" s="237"/>
      <c r="J827" s="237"/>
      <c r="K827" s="238"/>
      <c r="L827" s="159"/>
      <c r="M827" s="159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ht="12.75" customHeight="1">
      <c r="A828" s="38"/>
      <c r="B828" s="235"/>
      <c r="C828" s="27"/>
      <c r="D828" s="297"/>
      <c r="E828" s="38"/>
      <c r="F828" s="38"/>
      <c r="G828" s="38"/>
      <c r="H828" s="38"/>
      <c r="I828" s="237"/>
      <c r="J828" s="237"/>
      <c r="K828" s="238"/>
      <c r="L828" s="159"/>
      <c r="M828" s="159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ht="12.75" customHeight="1">
      <c r="A829" s="38"/>
      <c r="B829" s="235"/>
      <c r="C829" s="27"/>
      <c r="D829" s="297"/>
      <c r="E829" s="38"/>
      <c r="F829" s="38"/>
      <c r="G829" s="38"/>
      <c r="H829" s="38"/>
      <c r="I829" s="237"/>
      <c r="J829" s="237"/>
      <c r="K829" s="238"/>
      <c r="L829" s="159"/>
      <c r="M829" s="159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ht="12.75" customHeight="1">
      <c r="A830" s="38"/>
      <c r="B830" s="235"/>
      <c r="C830" s="27"/>
      <c r="D830" s="297"/>
      <c r="E830" s="38"/>
      <c r="F830" s="38"/>
      <c r="G830" s="38"/>
      <c r="H830" s="38"/>
      <c r="I830" s="237"/>
      <c r="J830" s="237"/>
      <c r="K830" s="238"/>
      <c r="L830" s="159"/>
      <c r="M830" s="159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ht="12.75" customHeight="1">
      <c r="A831" s="38"/>
      <c r="B831" s="235"/>
      <c r="C831" s="27"/>
      <c r="D831" s="297"/>
      <c r="E831" s="38"/>
      <c r="F831" s="38"/>
      <c r="G831" s="38"/>
      <c r="H831" s="38"/>
      <c r="I831" s="237"/>
      <c r="J831" s="237"/>
      <c r="K831" s="238"/>
      <c r="L831" s="159"/>
      <c r="M831" s="159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ht="12.75" customHeight="1">
      <c r="A832" s="38"/>
      <c r="B832" s="235"/>
      <c r="C832" s="27"/>
      <c r="D832" s="297"/>
      <c r="E832" s="38"/>
      <c r="F832" s="38"/>
      <c r="G832" s="38"/>
      <c r="H832" s="38"/>
      <c r="I832" s="237"/>
      <c r="J832" s="237"/>
      <c r="K832" s="238"/>
      <c r="L832" s="159"/>
      <c r="M832" s="159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ht="12.75" customHeight="1">
      <c r="A833" s="38"/>
      <c r="B833" s="235"/>
      <c r="C833" s="27"/>
      <c r="D833" s="297"/>
      <c r="E833" s="38"/>
      <c r="F833" s="38"/>
      <c r="G833" s="38"/>
      <c r="H833" s="38"/>
      <c r="I833" s="237"/>
      <c r="J833" s="237"/>
      <c r="K833" s="238"/>
      <c r="L833" s="159"/>
      <c r="M833" s="159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ht="12.75" customHeight="1">
      <c r="A834" s="38"/>
      <c r="B834" s="235"/>
      <c r="C834" s="27"/>
      <c r="D834" s="297"/>
      <c r="E834" s="38"/>
      <c r="F834" s="38"/>
      <c r="G834" s="38"/>
      <c r="H834" s="38"/>
      <c r="I834" s="237"/>
      <c r="J834" s="237"/>
      <c r="K834" s="238"/>
      <c r="L834" s="159"/>
      <c r="M834" s="159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ht="12.75" customHeight="1">
      <c r="A835" s="38"/>
      <c r="B835" s="235"/>
      <c r="C835" s="27"/>
      <c r="D835" s="297"/>
      <c r="E835" s="38"/>
      <c r="F835" s="38"/>
      <c r="G835" s="38"/>
      <c r="H835" s="38"/>
      <c r="I835" s="237"/>
      <c r="J835" s="237"/>
      <c r="K835" s="238"/>
      <c r="L835" s="159"/>
      <c r="M835" s="159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ht="12.75" customHeight="1">
      <c r="A836" s="38"/>
      <c r="B836" s="235"/>
      <c r="C836" s="27"/>
      <c r="D836" s="297"/>
      <c r="E836" s="38"/>
      <c r="F836" s="38"/>
      <c r="G836" s="38"/>
      <c r="H836" s="38"/>
      <c r="I836" s="237"/>
      <c r="J836" s="237"/>
      <c r="K836" s="238"/>
      <c r="L836" s="159"/>
      <c r="M836" s="159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ht="12.75" customHeight="1">
      <c r="A837" s="38"/>
      <c r="B837" s="235"/>
      <c r="C837" s="27"/>
      <c r="D837" s="297"/>
      <c r="E837" s="38"/>
      <c r="F837" s="38"/>
      <c r="G837" s="38"/>
      <c r="H837" s="38"/>
      <c r="I837" s="237"/>
      <c r="J837" s="237"/>
      <c r="K837" s="238"/>
      <c r="L837" s="159"/>
      <c r="M837" s="159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ht="12.75" customHeight="1">
      <c r="A838" s="38"/>
      <c r="B838" s="235"/>
      <c r="C838" s="27"/>
      <c r="D838" s="297"/>
      <c r="E838" s="38"/>
      <c r="F838" s="38"/>
      <c r="G838" s="38"/>
      <c r="H838" s="38"/>
      <c r="I838" s="237"/>
      <c r="J838" s="237"/>
      <c r="K838" s="238"/>
      <c r="L838" s="159"/>
      <c r="M838" s="159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ht="12.75" customHeight="1">
      <c r="A839" s="38"/>
      <c r="B839" s="235"/>
      <c r="C839" s="27"/>
      <c r="D839" s="297"/>
      <c r="E839" s="38"/>
      <c r="F839" s="38"/>
      <c r="G839" s="38"/>
      <c r="H839" s="38"/>
      <c r="I839" s="237"/>
      <c r="J839" s="237"/>
      <c r="K839" s="238"/>
      <c r="L839" s="159"/>
      <c r="M839" s="159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ht="12.75" customHeight="1">
      <c r="A840" s="38"/>
      <c r="B840" s="235"/>
      <c r="C840" s="27"/>
      <c r="D840" s="297"/>
      <c r="E840" s="38"/>
      <c r="F840" s="38"/>
      <c r="G840" s="38"/>
      <c r="H840" s="38"/>
      <c r="I840" s="237"/>
      <c r="J840" s="237"/>
      <c r="K840" s="238"/>
      <c r="L840" s="159"/>
      <c r="M840" s="159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ht="12.75" customHeight="1">
      <c r="A841" s="38"/>
      <c r="B841" s="235"/>
      <c r="C841" s="27"/>
      <c r="D841" s="297"/>
      <c r="E841" s="38"/>
      <c r="F841" s="38"/>
      <c r="G841" s="38"/>
      <c r="H841" s="38"/>
      <c r="I841" s="237"/>
      <c r="J841" s="237"/>
      <c r="K841" s="238"/>
      <c r="L841" s="159"/>
      <c r="M841" s="159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ht="12.75" customHeight="1">
      <c r="A842" s="38"/>
      <c r="B842" s="235"/>
      <c r="C842" s="27"/>
      <c r="D842" s="297"/>
      <c r="E842" s="38"/>
      <c r="F842" s="38"/>
      <c r="G842" s="38"/>
      <c r="H842" s="38"/>
      <c r="I842" s="237"/>
      <c r="J842" s="237"/>
      <c r="K842" s="238"/>
      <c r="L842" s="159"/>
      <c r="M842" s="159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ht="12.75" customHeight="1">
      <c r="A843" s="38"/>
      <c r="B843" s="235"/>
      <c r="C843" s="27"/>
      <c r="D843" s="297"/>
      <c r="E843" s="38"/>
      <c r="F843" s="38"/>
      <c r="G843" s="38"/>
      <c r="H843" s="38"/>
      <c r="I843" s="237"/>
      <c r="J843" s="237"/>
      <c r="K843" s="238"/>
      <c r="L843" s="159"/>
      <c r="M843" s="159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ht="12.75" customHeight="1">
      <c r="A844" s="38"/>
      <c r="B844" s="235"/>
      <c r="C844" s="27"/>
      <c r="D844" s="297"/>
      <c r="E844" s="38"/>
      <c r="F844" s="38"/>
      <c r="G844" s="38"/>
      <c r="H844" s="38"/>
      <c r="I844" s="237"/>
      <c r="J844" s="237"/>
      <c r="K844" s="238"/>
      <c r="L844" s="159"/>
      <c r="M844" s="159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ht="12.75" customHeight="1">
      <c r="A845" s="38"/>
      <c r="B845" s="235"/>
      <c r="C845" s="27"/>
      <c r="D845" s="297"/>
      <c r="E845" s="38"/>
      <c r="F845" s="38"/>
      <c r="G845" s="38"/>
      <c r="H845" s="38"/>
      <c r="I845" s="237"/>
      <c r="J845" s="237"/>
      <c r="K845" s="238"/>
      <c r="L845" s="159"/>
      <c r="M845" s="159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ht="12.75" customHeight="1">
      <c r="A846" s="38"/>
      <c r="B846" s="235"/>
      <c r="C846" s="27"/>
      <c r="D846" s="297"/>
      <c r="E846" s="38"/>
      <c r="F846" s="38"/>
      <c r="G846" s="38"/>
      <c r="H846" s="38"/>
      <c r="I846" s="237"/>
      <c r="J846" s="237"/>
      <c r="K846" s="238"/>
      <c r="L846" s="159"/>
      <c r="M846" s="159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ht="12.75" customHeight="1">
      <c r="A847" s="38"/>
      <c r="B847" s="235"/>
      <c r="C847" s="27"/>
      <c r="D847" s="297"/>
      <c r="E847" s="38"/>
      <c r="F847" s="38"/>
      <c r="G847" s="38"/>
      <c r="H847" s="38"/>
      <c r="I847" s="237"/>
      <c r="J847" s="237"/>
      <c r="K847" s="238"/>
      <c r="L847" s="159"/>
      <c r="M847" s="159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ht="12.75" customHeight="1">
      <c r="A848" s="38"/>
      <c r="B848" s="235"/>
      <c r="C848" s="27"/>
      <c r="D848" s="297"/>
      <c r="E848" s="38"/>
      <c r="F848" s="38"/>
      <c r="G848" s="38"/>
      <c r="H848" s="38"/>
      <c r="I848" s="237"/>
      <c r="J848" s="237"/>
      <c r="K848" s="238"/>
      <c r="L848" s="159"/>
      <c r="M848" s="159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ht="12.75" customHeight="1">
      <c r="A849" s="38"/>
      <c r="B849" s="235"/>
      <c r="C849" s="27"/>
      <c r="D849" s="297"/>
      <c r="E849" s="38"/>
      <c r="F849" s="38"/>
      <c r="G849" s="38"/>
      <c r="H849" s="38"/>
      <c r="I849" s="237"/>
      <c r="J849" s="237"/>
      <c r="K849" s="238"/>
      <c r="L849" s="159"/>
      <c r="M849" s="159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ht="12.75" customHeight="1">
      <c r="A850" s="38"/>
      <c r="B850" s="235"/>
      <c r="C850" s="27"/>
      <c r="D850" s="297"/>
      <c r="E850" s="38"/>
      <c r="F850" s="38"/>
      <c r="G850" s="38"/>
      <c r="H850" s="38"/>
      <c r="I850" s="237"/>
      <c r="J850" s="237"/>
      <c r="K850" s="238"/>
      <c r="L850" s="159"/>
      <c r="M850" s="159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ht="12.75" customHeight="1">
      <c r="A851" s="38"/>
      <c r="B851" s="235"/>
      <c r="C851" s="27"/>
      <c r="D851" s="297"/>
      <c r="E851" s="38"/>
      <c r="F851" s="38"/>
      <c r="G851" s="38"/>
      <c r="H851" s="38"/>
      <c r="I851" s="237"/>
      <c r="J851" s="237"/>
      <c r="K851" s="238"/>
      <c r="L851" s="159"/>
      <c r="M851" s="159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ht="12.75" customHeight="1">
      <c r="A852" s="38"/>
      <c r="B852" s="235"/>
      <c r="C852" s="27"/>
      <c r="D852" s="297"/>
      <c r="E852" s="38"/>
      <c r="F852" s="38"/>
      <c r="G852" s="38"/>
      <c r="H852" s="38"/>
      <c r="I852" s="237"/>
      <c r="J852" s="237"/>
      <c r="K852" s="238"/>
      <c r="L852" s="159"/>
      <c r="M852" s="159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ht="12.75" customHeight="1">
      <c r="A853" s="38"/>
      <c r="B853" s="235"/>
      <c r="C853" s="27"/>
      <c r="D853" s="297"/>
      <c r="E853" s="38"/>
      <c r="F853" s="38"/>
      <c r="G853" s="38"/>
      <c r="H853" s="38"/>
      <c r="I853" s="237"/>
      <c r="J853" s="237"/>
      <c r="K853" s="238"/>
      <c r="L853" s="159"/>
      <c r="M853" s="159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ht="12.75" customHeight="1">
      <c r="A854" s="38"/>
      <c r="B854" s="235"/>
      <c r="C854" s="27"/>
      <c r="D854" s="297"/>
      <c r="E854" s="38"/>
      <c r="F854" s="38"/>
      <c r="G854" s="38"/>
      <c r="H854" s="38"/>
      <c r="I854" s="237"/>
      <c r="J854" s="237"/>
      <c r="K854" s="238"/>
      <c r="L854" s="159"/>
      <c r="M854" s="159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ht="12.75" customHeight="1">
      <c r="A855" s="38"/>
      <c r="B855" s="235"/>
      <c r="C855" s="27"/>
      <c r="D855" s="297"/>
      <c r="E855" s="38"/>
      <c r="F855" s="38"/>
      <c r="G855" s="38"/>
      <c r="H855" s="38"/>
      <c r="I855" s="237"/>
      <c r="J855" s="237"/>
      <c r="K855" s="238"/>
      <c r="L855" s="159"/>
      <c r="M855" s="159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ht="12.75" customHeight="1">
      <c r="A856" s="38"/>
      <c r="B856" s="235"/>
      <c r="C856" s="27"/>
      <c r="D856" s="297"/>
      <c r="E856" s="38"/>
      <c r="F856" s="38"/>
      <c r="G856" s="38"/>
      <c r="H856" s="38"/>
      <c r="I856" s="237"/>
      <c r="J856" s="237"/>
      <c r="K856" s="238"/>
      <c r="L856" s="159"/>
      <c r="M856" s="159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ht="12.75" customHeight="1">
      <c r="A857" s="38"/>
      <c r="B857" s="235"/>
      <c r="C857" s="27"/>
      <c r="D857" s="297"/>
      <c r="E857" s="38"/>
      <c r="F857" s="38"/>
      <c r="G857" s="38"/>
      <c r="H857" s="38"/>
      <c r="I857" s="237"/>
      <c r="J857" s="237"/>
      <c r="K857" s="238"/>
      <c r="L857" s="159"/>
      <c r="M857" s="159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ht="12.75" customHeight="1">
      <c r="A858" s="38"/>
      <c r="B858" s="235"/>
      <c r="C858" s="27"/>
      <c r="D858" s="297"/>
      <c r="E858" s="38"/>
      <c r="F858" s="38"/>
      <c r="G858" s="38"/>
      <c r="H858" s="38"/>
      <c r="I858" s="237"/>
      <c r="J858" s="237"/>
      <c r="K858" s="238"/>
      <c r="L858" s="159"/>
      <c r="M858" s="159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ht="12.75" customHeight="1">
      <c r="A859" s="38"/>
      <c r="B859" s="235"/>
      <c r="C859" s="27"/>
      <c r="D859" s="297"/>
      <c r="E859" s="38"/>
      <c r="F859" s="38"/>
      <c r="G859" s="38"/>
      <c r="H859" s="38"/>
      <c r="I859" s="237"/>
      <c r="J859" s="237"/>
      <c r="K859" s="238"/>
      <c r="L859" s="159"/>
      <c r="M859" s="159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ht="12.75" customHeight="1">
      <c r="A860" s="38"/>
      <c r="B860" s="235"/>
      <c r="C860" s="27"/>
      <c r="D860" s="297"/>
      <c r="E860" s="38"/>
      <c r="F860" s="38"/>
      <c r="G860" s="38"/>
      <c r="H860" s="38"/>
      <c r="I860" s="237"/>
      <c r="J860" s="237"/>
      <c r="K860" s="238"/>
      <c r="L860" s="159"/>
      <c r="M860" s="159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ht="12.75" customHeight="1">
      <c r="A861" s="38"/>
      <c r="B861" s="235"/>
      <c r="C861" s="27"/>
      <c r="D861" s="297"/>
      <c r="E861" s="38"/>
      <c r="F861" s="38"/>
      <c r="G861" s="38"/>
      <c r="H861" s="38"/>
      <c r="I861" s="237"/>
      <c r="J861" s="237"/>
      <c r="K861" s="238"/>
      <c r="L861" s="159"/>
      <c r="M861" s="159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ht="12.75" customHeight="1">
      <c r="A862" s="38"/>
      <c r="B862" s="235"/>
      <c r="C862" s="27"/>
      <c r="D862" s="297"/>
      <c r="E862" s="38"/>
      <c r="F862" s="38"/>
      <c r="G862" s="38"/>
      <c r="H862" s="38"/>
      <c r="I862" s="237"/>
      <c r="J862" s="237"/>
      <c r="K862" s="238"/>
      <c r="L862" s="159"/>
      <c r="M862" s="159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ht="12.75" customHeight="1">
      <c r="A863" s="38"/>
      <c r="B863" s="235"/>
      <c r="C863" s="27"/>
      <c r="D863" s="297"/>
      <c r="E863" s="38"/>
      <c r="F863" s="38"/>
      <c r="G863" s="38"/>
      <c r="H863" s="38"/>
      <c r="I863" s="237"/>
      <c r="J863" s="237"/>
      <c r="K863" s="238"/>
      <c r="L863" s="159"/>
      <c r="M863" s="159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ht="12.75" customHeight="1">
      <c r="A864" s="38"/>
      <c r="B864" s="235"/>
      <c r="C864" s="27"/>
      <c r="D864" s="297"/>
      <c r="E864" s="38"/>
      <c r="F864" s="38"/>
      <c r="G864" s="38"/>
      <c r="H864" s="38"/>
      <c r="I864" s="237"/>
      <c r="J864" s="237"/>
      <c r="K864" s="238"/>
      <c r="L864" s="159"/>
      <c r="M864" s="159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ht="12.75" customHeight="1">
      <c r="A865" s="38"/>
      <c r="B865" s="235"/>
      <c r="C865" s="27"/>
      <c r="D865" s="297"/>
      <c r="E865" s="38"/>
      <c r="F865" s="38"/>
      <c r="G865" s="38"/>
      <c r="H865" s="38"/>
      <c r="I865" s="237"/>
      <c r="J865" s="237"/>
      <c r="K865" s="238"/>
      <c r="L865" s="159"/>
      <c r="M865" s="159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ht="12.75" customHeight="1">
      <c r="A866" s="38"/>
      <c r="B866" s="235"/>
      <c r="C866" s="27"/>
      <c r="D866" s="297"/>
      <c r="E866" s="38"/>
      <c r="F866" s="38"/>
      <c r="G866" s="38"/>
      <c r="H866" s="38"/>
      <c r="I866" s="237"/>
      <c r="J866" s="237"/>
      <c r="K866" s="238"/>
      <c r="L866" s="159"/>
      <c r="M866" s="159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ht="12.75" customHeight="1">
      <c r="A867" s="38"/>
      <c r="B867" s="235"/>
      <c r="C867" s="27"/>
      <c r="D867" s="297"/>
      <c r="E867" s="38"/>
      <c r="F867" s="38"/>
      <c r="G867" s="38"/>
      <c r="H867" s="38"/>
      <c r="I867" s="237"/>
      <c r="J867" s="237"/>
      <c r="K867" s="238"/>
      <c r="L867" s="159"/>
      <c r="M867" s="159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ht="12.75" customHeight="1">
      <c r="A868" s="38"/>
      <c r="B868" s="235"/>
      <c r="C868" s="27"/>
      <c r="D868" s="297"/>
      <c r="E868" s="38"/>
      <c r="F868" s="38"/>
      <c r="G868" s="38"/>
      <c r="H868" s="38"/>
      <c r="I868" s="237"/>
      <c r="J868" s="237"/>
      <c r="K868" s="238"/>
      <c r="L868" s="159"/>
      <c r="M868" s="159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ht="12.75" customHeight="1">
      <c r="A869" s="38"/>
      <c r="B869" s="235"/>
      <c r="C869" s="27"/>
      <c r="D869" s="297"/>
      <c r="E869" s="38"/>
      <c r="F869" s="38"/>
      <c r="G869" s="38"/>
      <c r="H869" s="38"/>
      <c r="I869" s="237"/>
      <c r="J869" s="237"/>
      <c r="K869" s="238"/>
      <c r="L869" s="159"/>
      <c r="M869" s="159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ht="12.75" customHeight="1">
      <c r="A870" s="38"/>
      <c r="B870" s="235"/>
      <c r="C870" s="27"/>
      <c r="D870" s="297"/>
      <c r="E870" s="38"/>
      <c r="F870" s="38"/>
      <c r="G870" s="38"/>
      <c r="H870" s="38"/>
      <c r="I870" s="237"/>
      <c r="J870" s="237"/>
      <c r="K870" s="238"/>
      <c r="L870" s="159"/>
      <c r="M870" s="159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ht="12.75" customHeight="1">
      <c r="A871" s="38"/>
      <c r="B871" s="235"/>
      <c r="C871" s="27"/>
      <c r="D871" s="297"/>
      <c r="E871" s="38"/>
      <c r="F871" s="38"/>
      <c r="G871" s="38"/>
      <c r="H871" s="38"/>
      <c r="I871" s="237"/>
      <c r="J871" s="237"/>
      <c r="K871" s="238"/>
      <c r="L871" s="159"/>
      <c r="M871" s="159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ht="12.75" customHeight="1">
      <c r="A872" s="38"/>
      <c r="B872" s="235"/>
      <c r="C872" s="27"/>
      <c r="D872" s="297"/>
      <c r="E872" s="38"/>
      <c r="F872" s="38"/>
      <c r="G872" s="38"/>
      <c r="H872" s="38"/>
      <c r="I872" s="237"/>
      <c r="J872" s="237"/>
      <c r="K872" s="238"/>
      <c r="L872" s="159"/>
      <c r="M872" s="159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ht="12.75" customHeight="1">
      <c r="A873" s="38"/>
      <c r="B873" s="235"/>
      <c r="C873" s="27"/>
      <c r="D873" s="297"/>
      <c r="E873" s="38"/>
      <c r="F873" s="38"/>
      <c r="G873" s="38"/>
      <c r="H873" s="38"/>
      <c r="I873" s="237"/>
      <c r="J873" s="237"/>
      <c r="K873" s="238"/>
      <c r="L873" s="159"/>
      <c r="M873" s="159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ht="12.75" customHeight="1">
      <c r="A874" s="38"/>
      <c r="B874" s="235"/>
      <c r="C874" s="27"/>
      <c r="D874" s="297"/>
      <c r="E874" s="38"/>
      <c r="F874" s="38"/>
      <c r="G874" s="38"/>
      <c r="H874" s="38"/>
      <c r="I874" s="237"/>
      <c r="J874" s="237"/>
      <c r="K874" s="238"/>
      <c r="L874" s="159"/>
      <c r="M874" s="159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ht="12.75" customHeight="1">
      <c r="A875" s="38"/>
      <c r="B875" s="235"/>
      <c r="C875" s="27"/>
      <c r="D875" s="297"/>
      <c r="E875" s="38"/>
      <c r="F875" s="38"/>
      <c r="G875" s="38"/>
      <c r="H875" s="38"/>
      <c r="I875" s="237"/>
      <c r="J875" s="237"/>
      <c r="K875" s="238"/>
      <c r="L875" s="159"/>
      <c r="M875" s="159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ht="12.75" customHeight="1">
      <c r="A876" s="38"/>
      <c r="B876" s="235"/>
      <c r="C876" s="27"/>
      <c r="D876" s="297"/>
      <c r="E876" s="38"/>
      <c r="F876" s="38"/>
      <c r="G876" s="38"/>
      <c r="H876" s="38"/>
      <c r="I876" s="237"/>
      <c r="J876" s="237"/>
      <c r="K876" s="238"/>
      <c r="L876" s="159"/>
      <c r="M876" s="159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ht="12.75" customHeight="1">
      <c r="A877" s="38"/>
      <c r="B877" s="235"/>
      <c r="C877" s="27"/>
      <c r="D877" s="297"/>
      <c r="E877" s="38"/>
      <c r="F877" s="38"/>
      <c r="G877" s="38"/>
      <c r="H877" s="38"/>
      <c r="I877" s="237"/>
      <c r="J877" s="237"/>
      <c r="K877" s="238"/>
      <c r="L877" s="159"/>
      <c r="M877" s="159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ht="12.75" customHeight="1">
      <c r="A878" s="38"/>
      <c r="B878" s="235"/>
      <c r="C878" s="27"/>
      <c r="D878" s="297"/>
      <c r="E878" s="38"/>
      <c r="F878" s="38"/>
      <c r="G878" s="38"/>
      <c r="H878" s="38"/>
      <c r="I878" s="237"/>
      <c r="J878" s="237"/>
      <c r="K878" s="238"/>
      <c r="L878" s="159"/>
      <c r="M878" s="159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ht="12.75" customHeight="1">
      <c r="A879" s="38"/>
      <c r="B879" s="235"/>
      <c r="C879" s="27"/>
      <c r="D879" s="297"/>
      <c r="E879" s="38"/>
      <c r="F879" s="38"/>
      <c r="G879" s="38"/>
      <c r="H879" s="38"/>
      <c r="I879" s="237"/>
      <c r="J879" s="237"/>
      <c r="K879" s="238"/>
      <c r="L879" s="159"/>
      <c r="M879" s="159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ht="12.75" customHeight="1">
      <c r="A880" s="38"/>
      <c r="B880" s="235"/>
      <c r="C880" s="27"/>
      <c r="D880" s="297"/>
      <c r="E880" s="38"/>
      <c r="F880" s="38"/>
      <c r="G880" s="38"/>
      <c r="H880" s="38"/>
      <c r="I880" s="237"/>
      <c r="J880" s="237"/>
      <c r="K880" s="238"/>
      <c r="L880" s="159"/>
      <c r="M880" s="159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ht="12.75" customHeight="1">
      <c r="A881" s="38"/>
      <c r="B881" s="235"/>
      <c r="C881" s="27"/>
      <c r="D881" s="297"/>
      <c r="E881" s="38"/>
      <c r="F881" s="38"/>
      <c r="G881" s="38"/>
      <c r="H881" s="38"/>
      <c r="I881" s="237"/>
      <c r="J881" s="237"/>
      <c r="K881" s="238"/>
      <c r="L881" s="159"/>
      <c r="M881" s="159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ht="12.75" customHeight="1">
      <c r="A882" s="38"/>
      <c r="B882" s="235"/>
      <c r="C882" s="27"/>
      <c r="D882" s="297"/>
      <c r="E882" s="38"/>
      <c r="F882" s="38"/>
      <c r="G882" s="38"/>
      <c r="H882" s="38"/>
      <c r="I882" s="237"/>
      <c r="J882" s="237"/>
      <c r="K882" s="238"/>
      <c r="L882" s="159"/>
      <c r="M882" s="159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ht="12.75" customHeight="1">
      <c r="A883" s="38"/>
      <c r="B883" s="235"/>
      <c r="C883" s="27"/>
      <c r="D883" s="297"/>
      <c r="E883" s="38"/>
      <c r="F883" s="38"/>
      <c r="G883" s="38"/>
      <c r="H883" s="38"/>
      <c r="I883" s="237"/>
      <c r="J883" s="237"/>
      <c r="K883" s="238"/>
      <c r="L883" s="159"/>
      <c r="M883" s="159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ht="12.75" customHeight="1">
      <c r="A884" s="38"/>
      <c r="B884" s="235"/>
      <c r="C884" s="27"/>
      <c r="D884" s="297"/>
      <c r="E884" s="38"/>
      <c r="F884" s="38"/>
      <c r="G884" s="38"/>
      <c r="H884" s="38"/>
      <c r="I884" s="237"/>
      <c r="J884" s="237"/>
      <c r="K884" s="238"/>
      <c r="L884" s="159"/>
      <c r="M884" s="159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ht="12.75" customHeight="1">
      <c r="A885" s="38"/>
      <c r="B885" s="235"/>
      <c r="C885" s="27"/>
      <c r="D885" s="297"/>
      <c r="E885" s="38"/>
      <c r="F885" s="38"/>
      <c r="G885" s="38"/>
      <c r="H885" s="38"/>
      <c r="I885" s="237"/>
      <c r="J885" s="237"/>
      <c r="K885" s="238"/>
      <c r="L885" s="159"/>
      <c r="M885" s="159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ht="12.75" customHeight="1">
      <c r="A886" s="38"/>
      <c r="B886" s="235"/>
      <c r="C886" s="27"/>
      <c r="D886" s="297"/>
      <c r="E886" s="38"/>
      <c r="F886" s="38"/>
      <c r="G886" s="38"/>
      <c r="H886" s="38"/>
      <c r="I886" s="237"/>
      <c r="J886" s="237"/>
      <c r="K886" s="238"/>
      <c r="L886" s="159"/>
      <c r="M886" s="159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ht="12.75" customHeight="1">
      <c r="A887" s="38"/>
      <c r="B887" s="235"/>
      <c r="C887" s="27"/>
      <c r="D887" s="297"/>
      <c r="E887" s="38"/>
      <c r="F887" s="38"/>
      <c r="G887" s="38"/>
      <c r="H887" s="38"/>
      <c r="I887" s="237"/>
      <c r="J887" s="237"/>
      <c r="K887" s="238"/>
      <c r="L887" s="159"/>
      <c r="M887" s="159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ht="12.75" customHeight="1">
      <c r="A888" s="38"/>
      <c r="B888" s="235"/>
      <c r="C888" s="27"/>
      <c r="D888" s="297"/>
      <c r="E888" s="38"/>
      <c r="F888" s="38"/>
      <c r="G888" s="38"/>
      <c r="H888" s="38"/>
      <c r="I888" s="237"/>
      <c r="J888" s="237"/>
      <c r="K888" s="238"/>
      <c r="L888" s="159"/>
      <c r="M888" s="159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ht="12.75" customHeight="1">
      <c r="A889" s="38"/>
      <c r="B889" s="235"/>
      <c r="C889" s="27"/>
      <c r="D889" s="297"/>
      <c r="E889" s="38"/>
      <c r="F889" s="38"/>
      <c r="G889" s="38"/>
      <c r="H889" s="38"/>
      <c r="I889" s="237"/>
      <c r="J889" s="237"/>
      <c r="K889" s="238"/>
      <c r="L889" s="159"/>
      <c r="M889" s="159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ht="12.75" customHeight="1">
      <c r="A890" s="38"/>
      <c r="B890" s="235"/>
      <c r="C890" s="27"/>
      <c r="D890" s="297"/>
      <c r="E890" s="38"/>
      <c r="F890" s="38"/>
      <c r="G890" s="38"/>
      <c r="H890" s="38"/>
      <c r="I890" s="237"/>
      <c r="J890" s="237"/>
      <c r="K890" s="238"/>
      <c r="L890" s="159"/>
      <c r="M890" s="159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ht="12.75" customHeight="1">
      <c r="A891" s="38"/>
      <c r="B891" s="235"/>
      <c r="C891" s="27"/>
      <c r="D891" s="297"/>
      <c r="E891" s="38"/>
      <c r="F891" s="38"/>
      <c r="G891" s="38"/>
      <c r="H891" s="38"/>
      <c r="I891" s="237"/>
      <c r="J891" s="237"/>
      <c r="K891" s="238"/>
      <c r="L891" s="159"/>
      <c r="M891" s="159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ht="12.75" customHeight="1">
      <c r="A892" s="38"/>
      <c r="B892" s="235"/>
      <c r="C892" s="27"/>
      <c r="D892" s="297"/>
      <c r="E892" s="38"/>
      <c r="F892" s="38"/>
      <c r="G892" s="38"/>
      <c r="H892" s="38"/>
      <c r="I892" s="237"/>
      <c r="J892" s="237"/>
      <c r="K892" s="238"/>
      <c r="L892" s="159"/>
      <c r="M892" s="159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ht="12.75" customHeight="1">
      <c r="A893" s="38"/>
      <c r="B893" s="235"/>
      <c r="C893" s="27"/>
      <c r="D893" s="297"/>
      <c r="E893" s="38"/>
      <c r="F893" s="38"/>
      <c r="G893" s="38"/>
      <c r="H893" s="38"/>
      <c r="I893" s="237"/>
      <c r="J893" s="237"/>
      <c r="K893" s="238"/>
      <c r="L893" s="159"/>
      <c r="M893" s="159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ht="12.75" customHeight="1">
      <c r="A894" s="38"/>
      <c r="B894" s="235"/>
      <c r="C894" s="27"/>
      <c r="D894" s="297"/>
      <c r="E894" s="38"/>
      <c r="F894" s="38"/>
      <c r="G894" s="38"/>
      <c r="H894" s="38"/>
      <c r="I894" s="237"/>
      <c r="J894" s="237"/>
      <c r="K894" s="238"/>
      <c r="L894" s="159"/>
      <c r="M894" s="159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ht="12.75" customHeight="1">
      <c r="A895" s="38"/>
      <c r="B895" s="235"/>
      <c r="C895" s="27"/>
      <c r="D895" s="297"/>
      <c r="E895" s="38"/>
      <c r="F895" s="38"/>
      <c r="G895" s="38"/>
      <c r="H895" s="38"/>
      <c r="I895" s="237"/>
      <c r="J895" s="237"/>
      <c r="K895" s="238"/>
      <c r="L895" s="159"/>
      <c r="M895" s="159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ht="12.75" customHeight="1">
      <c r="A896" s="38"/>
      <c r="B896" s="235"/>
      <c r="C896" s="27"/>
      <c r="D896" s="297"/>
      <c r="E896" s="38"/>
      <c r="F896" s="38"/>
      <c r="G896" s="38"/>
      <c r="H896" s="38"/>
      <c r="I896" s="237"/>
      <c r="J896" s="237"/>
      <c r="K896" s="238"/>
      <c r="L896" s="159"/>
      <c r="M896" s="159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ht="12.75" customHeight="1">
      <c r="A897" s="38"/>
      <c r="B897" s="235"/>
      <c r="C897" s="27"/>
      <c r="D897" s="297"/>
      <c r="E897" s="38"/>
      <c r="F897" s="38"/>
      <c r="G897" s="38"/>
      <c r="H897" s="38"/>
      <c r="I897" s="237"/>
      <c r="J897" s="237"/>
      <c r="K897" s="238"/>
      <c r="L897" s="159"/>
      <c r="M897" s="159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ht="12.75" customHeight="1">
      <c r="A898" s="38"/>
      <c r="B898" s="235"/>
      <c r="C898" s="27"/>
      <c r="D898" s="297"/>
      <c r="E898" s="38"/>
      <c r="F898" s="38"/>
      <c r="G898" s="38"/>
      <c r="H898" s="38"/>
      <c r="I898" s="237"/>
      <c r="J898" s="237"/>
      <c r="K898" s="238"/>
      <c r="L898" s="159"/>
      <c r="M898" s="159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ht="12.75" customHeight="1">
      <c r="A899" s="38"/>
      <c r="B899" s="235"/>
      <c r="C899" s="27"/>
      <c r="D899" s="297"/>
      <c r="E899" s="38"/>
      <c r="F899" s="38"/>
      <c r="G899" s="38"/>
      <c r="H899" s="38"/>
      <c r="I899" s="237"/>
      <c r="J899" s="237"/>
      <c r="K899" s="238"/>
      <c r="L899" s="159"/>
      <c r="M899" s="159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ht="12.75" customHeight="1">
      <c r="A900" s="38"/>
      <c r="B900" s="235"/>
      <c r="C900" s="27"/>
      <c r="D900" s="297"/>
      <c r="E900" s="38"/>
      <c r="F900" s="38"/>
      <c r="G900" s="38"/>
      <c r="H900" s="38"/>
      <c r="I900" s="237"/>
      <c r="J900" s="237"/>
      <c r="K900" s="238"/>
      <c r="L900" s="159"/>
      <c r="M900" s="159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ht="12.75" customHeight="1">
      <c r="A901" s="38"/>
      <c r="B901" s="235"/>
      <c r="C901" s="27"/>
      <c r="D901" s="297"/>
      <c r="E901" s="38"/>
      <c r="F901" s="38"/>
      <c r="G901" s="38"/>
      <c r="H901" s="38"/>
      <c r="I901" s="237"/>
      <c r="J901" s="237"/>
      <c r="K901" s="238"/>
      <c r="L901" s="159"/>
      <c r="M901" s="159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ht="12.75" customHeight="1">
      <c r="A902" s="38"/>
      <c r="B902" s="235"/>
      <c r="C902" s="27"/>
      <c r="D902" s="297"/>
      <c r="E902" s="38"/>
      <c r="F902" s="38"/>
      <c r="G902" s="38"/>
      <c r="H902" s="38"/>
      <c r="I902" s="237"/>
      <c r="J902" s="237"/>
      <c r="K902" s="238"/>
      <c r="L902" s="159"/>
      <c r="M902" s="159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ht="12.75" customHeight="1">
      <c r="A903" s="38"/>
      <c r="B903" s="235"/>
      <c r="C903" s="27"/>
      <c r="D903" s="297"/>
      <c r="E903" s="38"/>
      <c r="F903" s="38"/>
      <c r="G903" s="38"/>
      <c r="H903" s="38"/>
      <c r="I903" s="237"/>
      <c r="J903" s="237"/>
      <c r="K903" s="238"/>
      <c r="L903" s="159"/>
      <c r="M903" s="159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ht="12.75" customHeight="1">
      <c r="A904" s="38"/>
      <c r="B904" s="235"/>
      <c r="C904" s="27"/>
      <c r="D904" s="297"/>
      <c r="E904" s="38"/>
      <c r="F904" s="38"/>
      <c r="G904" s="38"/>
      <c r="H904" s="38"/>
      <c r="I904" s="237"/>
      <c r="J904" s="237"/>
      <c r="K904" s="238"/>
      <c r="L904" s="159"/>
      <c r="M904" s="159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ht="12.75" customHeight="1">
      <c r="A905" s="38"/>
      <c r="B905" s="235"/>
      <c r="C905" s="27"/>
      <c r="D905" s="297"/>
      <c r="E905" s="38"/>
      <c r="F905" s="38"/>
      <c r="G905" s="38"/>
      <c r="H905" s="38"/>
      <c r="I905" s="237"/>
      <c r="J905" s="237"/>
      <c r="K905" s="238"/>
      <c r="L905" s="159"/>
      <c r="M905" s="159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ht="12.75" customHeight="1">
      <c r="A906" s="38"/>
      <c r="B906" s="235"/>
      <c r="C906" s="27"/>
      <c r="D906" s="297"/>
      <c r="E906" s="38"/>
      <c r="F906" s="38"/>
      <c r="G906" s="38"/>
      <c r="H906" s="38"/>
      <c r="I906" s="237"/>
      <c r="J906" s="237"/>
      <c r="K906" s="238"/>
      <c r="L906" s="159"/>
      <c r="M906" s="159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ht="12.75" customHeight="1">
      <c r="A907" s="38"/>
      <c r="B907" s="235"/>
      <c r="C907" s="27"/>
      <c r="D907" s="297"/>
      <c r="E907" s="38"/>
      <c r="F907" s="38"/>
      <c r="G907" s="38"/>
      <c r="H907" s="38"/>
      <c r="I907" s="237"/>
      <c r="J907" s="237"/>
      <c r="K907" s="238"/>
      <c r="L907" s="159"/>
      <c r="M907" s="159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ht="12.75" customHeight="1">
      <c r="A908" s="38"/>
      <c r="B908" s="235"/>
      <c r="C908" s="27"/>
      <c r="D908" s="297"/>
      <c r="E908" s="38"/>
      <c r="F908" s="38"/>
      <c r="G908" s="38"/>
      <c r="H908" s="38"/>
      <c r="I908" s="237"/>
      <c r="J908" s="237"/>
      <c r="K908" s="238"/>
      <c r="L908" s="159"/>
      <c r="M908" s="159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ht="12.75" customHeight="1">
      <c r="A909" s="38"/>
      <c r="B909" s="235"/>
      <c r="C909" s="27"/>
      <c r="D909" s="297"/>
      <c r="E909" s="38"/>
      <c r="F909" s="38"/>
      <c r="G909" s="38"/>
      <c r="H909" s="38"/>
      <c r="I909" s="237"/>
      <c r="J909" s="237"/>
      <c r="K909" s="238"/>
      <c r="L909" s="159"/>
      <c r="M909" s="159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ht="12.75" customHeight="1">
      <c r="A910" s="38"/>
      <c r="B910" s="235"/>
      <c r="C910" s="27"/>
      <c r="D910" s="297"/>
      <c r="E910" s="38"/>
      <c r="F910" s="38"/>
      <c r="G910" s="38"/>
      <c r="H910" s="38"/>
      <c r="I910" s="237"/>
      <c r="J910" s="237"/>
      <c r="K910" s="238"/>
      <c r="L910" s="159"/>
      <c r="M910" s="159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ht="12.75" customHeight="1">
      <c r="A911" s="38"/>
      <c r="B911" s="235"/>
      <c r="C911" s="27"/>
      <c r="D911" s="297"/>
      <c r="E911" s="38"/>
      <c r="F911" s="38"/>
      <c r="G911" s="38"/>
      <c r="H911" s="38"/>
      <c r="I911" s="237"/>
      <c r="J911" s="237"/>
      <c r="K911" s="238"/>
      <c r="L911" s="159"/>
      <c r="M911" s="159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ht="12.75" customHeight="1">
      <c r="A912" s="38"/>
      <c r="B912" s="235"/>
      <c r="C912" s="27"/>
      <c r="D912" s="297"/>
      <c r="E912" s="38"/>
      <c r="F912" s="38"/>
      <c r="G912" s="38"/>
      <c r="H912" s="38"/>
      <c r="I912" s="237"/>
      <c r="J912" s="237"/>
      <c r="K912" s="238"/>
      <c r="L912" s="159"/>
      <c r="M912" s="159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ht="12.75" customHeight="1">
      <c r="A913" s="38"/>
      <c r="B913" s="235"/>
      <c r="C913" s="27"/>
      <c r="D913" s="297"/>
      <c r="E913" s="38"/>
      <c r="F913" s="38"/>
      <c r="G913" s="38"/>
      <c r="H913" s="38"/>
      <c r="I913" s="237"/>
      <c r="J913" s="237"/>
      <c r="K913" s="238"/>
      <c r="L913" s="159"/>
      <c r="M913" s="159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ht="12.75" customHeight="1">
      <c r="A914" s="38"/>
      <c r="B914" s="235"/>
      <c r="C914" s="27"/>
      <c r="D914" s="297"/>
      <c r="E914" s="38"/>
      <c r="F914" s="38"/>
      <c r="G914" s="38"/>
      <c r="H914" s="38"/>
      <c r="I914" s="237"/>
      <c r="J914" s="237"/>
      <c r="K914" s="238"/>
      <c r="L914" s="159"/>
      <c r="M914" s="159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ht="12.75" customHeight="1">
      <c r="A915" s="38"/>
      <c r="B915" s="235"/>
      <c r="C915" s="27"/>
      <c r="D915" s="297"/>
      <c r="E915" s="38"/>
      <c r="F915" s="38"/>
      <c r="G915" s="38"/>
      <c r="H915" s="38"/>
      <c r="I915" s="237"/>
      <c r="J915" s="237"/>
      <c r="K915" s="238"/>
      <c r="L915" s="159"/>
      <c r="M915" s="159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ht="12.75" customHeight="1">
      <c r="A916" s="38"/>
      <c r="B916" s="235"/>
      <c r="C916" s="27"/>
      <c r="D916" s="297"/>
      <c r="E916" s="38"/>
      <c r="F916" s="38"/>
      <c r="G916" s="38"/>
      <c r="H916" s="38"/>
      <c r="I916" s="237"/>
      <c r="J916" s="237"/>
      <c r="K916" s="238"/>
      <c r="L916" s="159"/>
      <c r="M916" s="159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ht="12.75" customHeight="1">
      <c r="A917" s="38"/>
      <c r="B917" s="235"/>
      <c r="C917" s="27"/>
      <c r="D917" s="297"/>
      <c r="E917" s="38"/>
      <c r="F917" s="38"/>
      <c r="G917" s="38"/>
      <c r="H917" s="38"/>
      <c r="I917" s="237"/>
      <c r="J917" s="237"/>
      <c r="K917" s="238"/>
      <c r="L917" s="159"/>
      <c r="M917" s="159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ht="12.75" customHeight="1">
      <c r="A918" s="38"/>
      <c r="B918" s="235"/>
      <c r="C918" s="27"/>
      <c r="D918" s="297"/>
      <c r="E918" s="38"/>
      <c r="F918" s="38"/>
      <c r="G918" s="38"/>
      <c r="H918" s="38"/>
      <c r="I918" s="237"/>
      <c r="J918" s="237"/>
      <c r="K918" s="238"/>
      <c r="L918" s="159"/>
      <c r="M918" s="159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ht="12.75" customHeight="1">
      <c r="A919" s="38"/>
      <c r="B919" s="235"/>
      <c r="C919" s="27"/>
      <c r="D919" s="297"/>
      <c r="E919" s="38"/>
      <c r="F919" s="38"/>
      <c r="G919" s="38"/>
      <c r="H919" s="38"/>
      <c r="I919" s="237"/>
      <c r="J919" s="237"/>
      <c r="K919" s="238"/>
      <c r="L919" s="159"/>
      <c r="M919" s="159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ht="12.75" customHeight="1">
      <c r="A920" s="38"/>
      <c r="B920" s="235"/>
      <c r="C920" s="27"/>
      <c r="D920" s="297"/>
      <c r="E920" s="38"/>
      <c r="F920" s="38"/>
      <c r="G920" s="38"/>
      <c r="H920" s="38"/>
      <c r="I920" s="237"/>
      <c r="J920" s="237"/>
      <c r="K920" s="238"/>
      <c r="L920" s="159"/>
      <c r="M920" s="159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ht="12.75" customHeight="1">
      <c r="A921" s="38"/>
      <c r="B921" s="235"/>
      <c r="C921" s="27"/>
      <c r="D921" s="297"/>
      <c r="E921" s="38"/>
      <c r="F921" s="38"/>
      <c r="G921" s="38"/>
      <c r="H921" s="38"/>
      <c r="I921" s="237"/>
      <c r="J921" s="237"/>
      <c r="K921" s="238"/>
      <c r="L921" s="159"/>
      <c r="M921" s="159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ht="12.75" customHeight="1">
      <c r="A922" s="38"/>
      <c r="B922" s="235"/>
      <c r="C922" s="27"/>
      <c r="D922" s="297"/>
      <c r="E922" s="38"/>
      <c r="F922" s="38"/>
      <c r="G922" s="38"/>
      <c r="H922" s="38"/>
      <c r="I922" s="237"/>
      <c r="J922" s="237"/>
      <c r="K922" s="238"/>
      <c r="L922" s="159"/>
      <c r="M922" s="159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ht="12.75" customHeight="1">
      <c r="A923" s="38"/>
      <c r="B923" s="235"/>
      <c r="C923" s="27"/>
      <c r="D923" s="297"/>
      <c r="E923" s="38"/>
      <c r="F923" s="38"/>
      <c r="G923" s="38"/>
      <c r="H923" s="38"/>
      <c r="I923" s="237"/>
      <c r="J923" s="237"/>
      <c r="K923" s="238"/>
      <c r="L923" s="159"/>
      <c r="M923" s="159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ht="12.75" customHeight="1">
      <c r="A924" s="38"/>
      <c r="B924" s="235"/>
      <c r="C924" s="27"/>
      <c r="D924" s="297"/>
      <c r="E924" s="38"/>
      <c r="F924" s="38"/>
      <c r="G924" s="38"/>
      <c r="H924" s="38"/>
      <c r="I924" s="237"/>
      <c r="J924" s="237"/>
      <c r="K924" s="238"/>
      <c r="L924" s="159"/>
      <c r="M924" s="159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ht="12.75" customHeight="1">
      <c r="A925" s="38"/>
      <c r="B925" s="235"/>
      <c r="C925" s="27"/>
      <c r="D925" s="297"/>
      <c r="E925" s="38"/>
      <c r="F925" s="38"/>
      <c r="G925" s="38"/>
      <c r="H925" s="38"/>
      <c r="I925" s="237"/>
      <c r="J925" s="237"/>
      <c r="K925" s="238"/>
      <c r="L925" s="159"/>
      <c r="M925" s="159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ht="12.75" customHeight="1">
      <c r="A926" s="38"/>
      <c r="B926" s="235"/>
      <c r="C926" s="27"/>
      <c r="D926" s="297"/>
      <c r="E926" s="38"/>
      <c r="F926" s="38"/>
      <c r="G926" s="38"/>
      <c r="H926" s="38"/>
      <c r="I926" s="237"/>
      <c r="J926" s="237"/>
      <c r="K926" s="238"/>
      <c r="L926" s="159"/>
      <c r="M926" s="159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ht="12.75" customHeight="1">
      <c r="A927" s="38"/>
      <c r="B927" s="235"/>
      <c r="C927" s="27"/>
      <c r="D927" s="297"/>
      <c r="E927" s="38"/>
      <c r="F927" s="38"/>
      <c r="G927" s="38"/>
      <c r="H927" s="38"/>
      <c r="I927" s="237"/>
      <c r="J927" s="237"/>
      <c r="K927" s="238"/>
      <c r="L927" s="159"/>
      <c r="M927" s="159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ht="12.75" customHeight="1">
      <c r="A928" s="38"/>
      <c r="B928" s="235"/>
      <c r="C928" s="27"/>
      <c r="D928" s="297"/>
      <c r="E928" s="38"/>
      <c r="F928" s="38"/>
      <c r="G928" s="38"/>
      <c r="H928" s="38"/>
      <c r="I928" s="237"/>
      <c r="J928" s="237"/>
      <c r="K928" s="238"/>
      <c r="L928" s="159"/>
      <c r="M928" s="159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ht="12.75" customHeight="1">
      <c r="A929" s="38"/>
      <c r="B929" s="235"/>
      <c r="C929" s="27"/>
      <c r="D929" s="297"/>
      <c r="E929" s="38"/>
      <c r="F929" s="38"/>
      <c r="G929" s="38"/>
      <c r="H929" s="38"/>
      <c r="I929" s="237"/>
      <c r="J929" s="237"/>
      <c r="K929" s="238"/>
      <c r="L929" s="159"/>
      <c r="M929" s="159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ht="12.75" customHeight="1">
      <c r="A930" s="38"/>
      <c r="B930" s="235"/>
      <c r="C930" s="27"/>
      <c r="D930" s="297"/>
      <c r="E930" s="38"/>
      <c r="F930" s="38"/>
      <c r="G930" s="38"/>
      <c r="H930" s="38"/>
      <c r="I930" s="237"/>
      <c r="J930" s="237"/>
      <c r="K930" s="238"/>
      <c r="L930" s="159"/>
      <c r="M930" s="159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ht="12.75" customHeight="1">
      <c r="A931" s="38"/>
      <c r="B931" s="235"/>
      <c r="C931" s="27"/>
      <c r="D931" s="297"/>
      <c r="E931" s="38"/>
      <c r="F931" s="38"/>
      <c r="G931" s="38"/>
      <c r="H931" s="38"/>
      <c r="I931" s="237"/>
      <c r="J931" s="237"/>
      <c r="K931" s="238"/>
      <c r="L931" s="159"/>
      <c r="M931" s="159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ht="12.75" customHeight="1">
      <c r="A932" s="38"/>
      <c r="B932" s="235"/>
      <c r="C932" s="27"/>
      <c r="D932" s="297"/>
      <c r="E932" s="38"/>
      <c r="F932" s="38"/>
      <c r="G932" s="38"/>
      <c r="H932" s="38"/>
      <c r="I932" s="237"/>
      <c r="J932" s="237"/>
      <c r="K932" s="238"/>
      <c r="L932" s="159"/>
      <c r="M932" s="159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ht="12.75" customHeight="1">
      <c r="A933" s="38"/>
      <c r="B933" s="235"/>
      <c r="C933" s="27"/>
      <c r="D933" s="297"/>
      <c r="E933" s="38"/>
      <c r="F933" s="38"/>
      <c r="G933" s="38"/>
      <c r="H933" s="38"/>
      <c r="I933" s="237"/>
      <c r="J933" s="237"/>
      <c r="K933" s="238"/>
      <c r="L933" s="159"/>
      <c r="M933" s="159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ht="12.75" customHeight="1">
      <c r="A934" s="38"/>
      <c r="B934" s="235"/>
      <c r="C934" s="27"/>
      <c r="D934" s="297"/>
      <c r="E934" s="38"/>
      <c r="F934" s="38"/>
      <c r="G934" s="38"/>
      <c r="H934" s="38"/>
      <c r="I934" s="237"/>
      <c r="J934" s="237"/>
      <c r="K934" s="238"/>
      <c r="L934" s="159"/>
      <c r="M934" s="159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ht="12.75" customHeight="1">
      <c r="A935" s="38"/>
      <c r="B935" s="235"/>
      <c r="C935" s="27"/>
      <c r="D935" s="297"/>
      <c r="E935" s="38"/>
      <c r="F935" s="38"/>
      <c r="G935" s="38"/>
      <c r="H935" s="38"/>
      <c r="I935" s="237"/>
      <c r="J935" s="237"/>
      <c r="K935" s="238"/>
      <c r="L935" s="159"/>
      <c r="M935" s="159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ht="12.75" customHeight="1">
      <c r="A936" s="38"/>
      <c r="B936" s="235"/>
      <c r="C936" s="27"/>
      <c r="D936" s="297"/>
      <c r="E936" s="38"/>
      <c r="F936" s="38"/>
      <c r="G936" s="38"/>
      <c r="H936" s="38"/>
      <c r="I936" s="237"/>
      <c r="J936" s="237"/>
      <c r="K936" s="238"/>
      <c r="L936" s="159"/>
      <c r="M936" s="159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ht="12.75" customHeight="1">
      <c r="A937" s="38"/>
      <c r="B937" s="235"/>
      <c r="C937" s="27"/>
      <c r="D937" s="297"/>
      <c r="E937" s="38"/>
      <c r="F937" s="38"/>
      <c r="G937" s="38"/>
      <c r="H937" s="38"/>
      <c r="I937" s="237"/>
      <c r="J937" s="237"/>
      <c r="K937" s="238"/>
      <c r="L937" s="159"/>
      <c r="M937" s="159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ht="12.75" customHeight="1">
      <c r="A938" s="38"/>
      <c r="B938" s="235"/>
      <c r="C938" s="27"/>
      <c r="D938" s="297"/>
      <c r="E938" s="38"/>
      <c r="F938" s="38"/>
      <c r="G938" s="38"/>
      <c r="H938" s="38"/>
      <c r="I938" s="237"/>
      <c r="J938" s="237"/>
      <c r="K938" s="238"/>
      <c r="L938" s="159"/>
      <c r="M938" s="159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ht="12.75" customHeight="1">
      <c r="A939" s="38"/>
      <c r="B939" s="235"/>
      <c r="C939" s="27"/>
      <c r="D939" s="297"/>
      <c r="E939" s="38"/>
      <c r="F939" s="38"/>
      <c r="G939" s="38"/>
      <c r="H939" s="38"/>
      <c r="I939" s="237"/>
      <c r="J939" s="237"/>
      <c r="K939" s="238"/>
      <c r="L939" s="159"/>
      <c r="M939" s="159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ht="12.75" customHeight="1">
      <c r="A940" s="38"/>
      <c r="B940" s="235"/>
      <c r="C940" s="27"/>
      <c r="D940" s="297"/>
      <c r="E940" s="38"/>
      <c r="F940" s="38"/>
      <c r="G940" s="38"/>
      <c r="H940" s="38"/>
      <c r="I940" s="237"/>
      <c r="J940" s="237"/>
      <c r="K940" s="238"/>
      <c r="L940" s="159"/>
      <c r="M940" s="159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ht="12.75" customHeight="1">
      <c r="A941" s="38"/>
      <c r="B941" s="235"/>
      <c r="C941" s="27"/>
      <c r="D941" s="297"/>
      <c r="E941" s="38"/>
      <c r="F941" s="38"/>
      <c r="G941" s="38"/>
      <c r="H941" s="38"/>
      <c r="I941" s="237"/>
      <c r="J941" s="237"/>
      <c r="K941" s="238"/>
      <c r="L941" s="159"/>
      <c r="M941" s="159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ht="12.75" customHeight="1">
      <c r="A942" s="38"/>
      <c r="B942" s="235"/>
      <c r="C942" s="27"/>
      <c r="D942" s="297"/>
      <c r="E942" s="38"/>
      <c r="F942" s="38"/>
      <c r="G942" s="38"/>
      <c r="H942" s="38"/>
      <c r="I942" s="237"/>
      <c r="J942" s="237"/>
      <c r="K942" s="238"/>
      <c r="L942" s="159"/>
      <c r="M942" s="159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ht="12.75" customHeight="1">
      <c r="A943" s="38"/>
      <c r="B943" s="235"/>
      <c r="C943" s="27"/>
      <c r="D943" s="297"/>
      <c r="E943" s="38"/>
      <c r="F943" s="38"/>
      <c r="G943" s="38"/>
      <c r="H943" s="38"/>
      <c r="I943" s="237"/>
      <c r="J943" s="237"/>
      <c r="K943" s="238"/>
      <c r="L943" s="159"/>
      <c r="M943" s="159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ht="12.75" customHeight="1">
      <c r="A944" s="38"/>
      <c r="B944" s="235"/>
      <c r="C944" s="27"/>
      <c r="D944" s="297"/>
      <c r="E944" s="38"/>
      <c r="F944" s="38"/>
      <c r="G944" s="38"/>
      <c r="H944" s="38"/>
      <c r="I944" s="237"/>
      <c r="J944" s="237"/>
      <c r="K944" s="238"/>
      <c r="L944" s="159"/>
      <c r="M944" s="159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ht="12.75" customHeight="1">
      <c r="A945" s="38"/>
      <c r="B945" s="235"/>
      <c r="C945" s="27"/>
      <c r="D945" s="297"/>
      <c r="E945" s="38"/>
      <c r="F945" s="38"/>
      <c r="G945" s="38"/>
      <c r="H945" s="38"/>
      <c r="I945" s="237"/>
      <c r="J945" s="237"/>
      <c r="K945" s="238"/>
      <c r="L945" s="159"/>
      <c r="M945" s="159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ht="12.75" customHeight="1">
      <c r="A946" s="38"/>
      <c r="B946" s="235"/>
      <c r="C946" s="27"/>
      <c r="D946" s="297"/>
      <c r="E946" s="38"/>
      <c r="F946" s="38"/>
      <c r="G946" s="38"/>
      <c r="H946" s="38"/>
      <c r="I946" s="237"/>
      <c r="J946" s="237"/>
      <c r="K946" s="238"/>
      <c r="L946" s="159"/>
      <c r="M946" s="159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ht="12.75" customHeight="1">
      <c r="A947" s="38"/>
      <c r="B947" s="235"/>
      <c r="C947" s="27"/>
      <c r="D947" s="297"/>
      <c r="E947" s="38"/>
      <c r="F947" s="38"/>
      <c r="G947" s="38"/>
      <c r="H947" s="38"/>
      <c r="I947" s="237"/>
      <c r="J947" s="237"/>
      <c r="K947" s="238"/>
      <c r="L947" s="159"/>
      <c r="M947" s="159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ht="12.75" customHeight="1">
      <c r="A948" s="38"/>
      <c r="B948" s="235"/>
      <c r="C948" s="27"/>
      <c r="D948" s="297"/>
      <c r="E948" s="38"/>
      <c r="F948" s="38"/>
      <c r="G948" s="38"/>
      <c r="H948" s="38"/>
      <c r="I948" s="237"/>
      <c r="J948" s="237"/>
      <c r="K948" s="238"/>
      <c r="L948" s="159"/>
      <c r="M948" s="159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ht="12.75" customHeight="1">
      <c r="A949" s="38"/>
      <c r="B949" s="235"/>
      <c r="C949" s="27"/>
      <c r="D949" s="297"/>
      <c r="E949" s="38"/>
      <c r="F949" s="38"/>
      <c r="G949" s="38"/>
      <c r="H949" s="38"/>
      <c r="I949" s="237"/>
      <c r="J949" s="237"/>
      <c r="K949" s="238"/>
      <c r="L949" s="159"/>
      <c r="M949" s="159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ht="12.75" customHeight="1">
      <c r="A950" s="38"/>
      <c r="B950" s="235"/>
      <c r="C950" s="27"/>
      <c r="D950" s="297"/>
      <c r="E950" s="38"/>
      <c r="F950" s="38"/>
      <c r="G950" s="38"/>
      <c r="H950" s="38"/>
      <c r="I950" s="237"/>
      <c r="J950" s="237"/>
      <c r="K950" s="238"/>
      <c r="L950" s="159"/>
      <c r="M950" s="159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ht="12.75" customHeight="1">
      <c r="A951" s="38"/>
      <c r="B951" s="235"/>
      <c r="C951" s="27"/>
      <c r="D951" s="297"/>
      <c r="E951" s="38"/>
      <c r="F951" s="38"/>
      <c r="G951" s="38"/>
      <c r="H951" s="38"/>
      <c r="I951" s="237"/>
      <c r="J951" s="237"/>
      <c r="K951" s="238"/>
      <c r="L951" s="159"/>
      <c r="M951" s="159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ht="12.75" customHeight="1">
      <c r="A952" s="38"/>
      <c r="B952" s="235"/>
      <c r="C952" s="27"/>
      <c r="D952" s="297"/>
      <c r="E952" s="38"/>
      <c r="F952" s="38"/>
      <c r="G952" s="38"/>
      <c r="H952" s="38"/>
      <c r="I952" s="237"/>
      <c r="J952" s="237"/>
      <c r="K952" s="238"/>
      <c r="L952" s="159"/>
      <c r="M952" s="159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ht="12.75" customHeight="1">
      <c r="A953" s="38"/>
      <c r="B953" s="235"/>
      <c r="C953" s="27"/>
      <c r="D953" s="297"/>
      <c r="E953" s="38"/>
      <c r="F953" s="38"/>
      <c r="G953" s="38"/>
      <c r="H953" s="38"/>
      <c r="I953" s="237"/>
      <c r="J953" s="237"/>
      <c r="K953" s="238"/>
      <c r="L953" s="159"/>
      <c r="M953" s="159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ht="12.75" customHeight="1">
      <c r="A954" s="38"/>
      <c r="B954" s="235"/>
      <c r="C954" s="27"/>
      <c r="D954" s="297"/>
      <c r="E954" s="38"/>
      <c r="F954" s="38"/>
      <c r="G954" s="38"/>
      <c r="H954" s="38"/>
      <c r="I954" s="237"/>
      <c r="J954" s="237"/>
      <c r="K954" s="238"/>
      <c r="L954" s="159"/>
      <c r="M954" s="159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ht="12.75" customHeight="1">
      <c r="A955" s="38"/>
      <c r="B955" s="235"/>
      <c r="C955" s="27"/>
      <c r="D955" s="297"/>
      <c r="E955" s="38"/>
      <c r="F955" s="38"/>
      <c r="G955" s="38"/>
      <c r="H955" s="38"/>
      <c r="I955" s="237"/>
      <c r="J955" s="237"/>
      <c r="K955" s="238"/>
      <c r="L955" s="159"/>
      <c r="M955" s="159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ht="12.75" customHeight="1">
      <c r="A956" s="38"/>
      <c r="B956" s="235"/>
      <c r="C956" s="27"/>
      <c r="D956" s="297"/>
      <c r="E956" s="38"/>
      <c r="F956" s="38"/>
      <c r="G956" s="38"/>
      <c r="H956" s="38"/>
      <c r="I956" s="237"/>
      <c r="J956" s="237"/>
      <c r="K956" s="238"/>
      <c r="L956" s="159"/>
      <c r="M956" s="159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ht="12.75" customHeight="1">
      <c r="A957" s="38"/>
      <c r="B957" s="235"/>
      <c r="C957" s="27"/>
      <c r="D957" s="297"/>
      <c r="E957" s="38"/>
      <c r="F957" s="38"/>
      <c r="G957" s="38"/>
      <c r="H957" s="38"/>
      <c r="I957" s="237"/>
      <c r="J957" s="237"/>
      <c r="K957" s="238"/>
      <c r="L957" s="159"/>
      <c r="M957" s="159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ht="12.75" customHeight="1">
      <c r="A958" s="38"/>
      <c r="B958" s="235"/>
      <c r="C958" s="27"/>
      <c r="D958" s="297"/>
      <c r="E958" s="38"/>
      <c r="F958" s="38"/>
      <c r="G958" s="38"/>
      <c r="H958" s="38"/>
      <c r="I958" s="237"/>
      <c r="J958" s="237"/>
      <c r="K958" s="238"/>
      <c r="L958" s="159"/>
      <c r="M958" s="159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ht="12.75" customHeight="1">
      <c r="A959" s="38"/>
      <c r="B959" s="235"/>
      <c r="C959" s="27"/>
      <c r="D959" s="297"/>
      <c r="E959" s="38"/>
      <c r="F959" s="38"/>
      <c r="G959" s="38"/>
      <c r="H959" s="38"/>
      <c r="I959" s="237"/>
      <c r="J959" s="237"/>
      <c r="K959" s="238"/>
      <c r="L959" s="159"/>
      <c r="M959" s="159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ht="12.75" customHeight="1">
      <c r="A960" s="38"/>
      <c r="B960" s="235"/>
      <c r="C960" s="27"/>
      <c r="D960" s="297"/>
      <c r="E960" s="38"/>
      <c r="F960" s="38"/>
      <c r="G960" s="38"/>
      <c r="H960" s="38"/>
      <c r="I960" s="237"/>
      <c r="J960" s="237"/>
      <c r="K960" s="238"/>
      <c r="L960" s="159"/>
      <c r="M960" s="159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ht="12.75" customHeight="1">
      <c r="A961" s="38"/>
      <c r="B961" s="235"/>
      <c r="C961" s="27"/>
      <c r="D961" s="297"/>
      <c r="E961" s="38"/>
      <c r="F961" s="38"/>
      <c r="G961" s="38"/>
      <c r="H961" s="38"/>
      <c r="I961" s="237"/>
      <c r="J961" s="237"/>
      <c r="K961" s="238"/>
      <c r="L961" s="159"/>
      <c r="M961" s="159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ht="12.75" customHeight="1">
      <c r="A962" s="38"/>
      <c r="B962" s="235"/>
      <c r="C962" s="27"/>
      <c r="D962" s="297"/>
      <c r="E962" s="38"/>
      <c r="F962" s="38"/>
      <c r="G962" s="38"/>
      <c r="H962" s="38"/>
      <c r="I962" s="237"/>
      <c r="J962" s="237"/>
      <c r="K962" s="238"/>
      <c r="L962" s="159"/>
      <c r="M962" s="159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ht="12.75" customHeight="1">
      <c r="A963" s="38"/>
      <c r="B963" s="235"/>
      <c r="C963" s="27"/>
      <c r="D963" s="297"/>
      <c r="E963" s="38"/>
      <c r="F963" s="38"/>
      <c r="G963" s="38"/>
      <c r="H963" s="38"/>
      <c r="I963" s="237"/>
      <c r="J963" s="237"/>
      <c r="K963" s="238"/>
      <c r="L963" s="159"/>
      <c r="M963" s="159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ht="12.75" customHeight="1">
      <c r="A964" s="38"/>
      <c r="B964" s="235"/>
      <c r="C964" s="27"/>
      <c r="D964" s="297"/>
      <c r="E964" s="38"/>
      <c r="F964" s="38"/>
      <c r="G964" s="38"/>
      <c r="H964" s="38"/>
      <c r="I964" s="237"/>
      <c r="J964" s="237"/>
      <c r="K964" s="238"/>
      <c r="L964" s="159"/>
      <c r="M964" s="159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ht="12.75" customHeight="1">
      <c r="A965" s="38"/>
      <c r="B965" s="235"/>
      <c r="C965" s="27"/>
      <c r="D965" s="297"/>
      <c r="E965" s="38"/>
      <c r="F965" s="38"/>
      <c r="G965" s="38"/>
      <c r="H965" s="38"/>
      <c r="I965" s="237"/>
      <c r="J965" s="237"/>
      <c r="K965" s="238"/>
      <c r="L965" s="159"/>
      <c r="M965" s="159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ht="12.75" customHeight="1">
      <c r="A966" s="38"/>
      <c r="B966" s="235"/>
      <c r="C966" s="27"/>
      <c r="D966" s="297"/>
      <c r="E966" s="38"/>
      <c r="F966" s="38"/>
      <c r="G966" s="38"/>
      <c r="H966" s="38"/>
      <c r="I966" s="237"/>
      <c r="J966" s="237"/>
      <c r="K966" s="238"/>
      <c r="L966" s="159"/>
      <c r="M966" s="159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ht="12.75" customHeight="1">
      <c r="A967" s="38"/>
      <c r="B967" s="235"/>
      <c r="C967" s="27"/>
      <c r="D967" s="297"/>
      <c r="E967" s="38"/>
      <c r="F967" s="38"/>
      <c r="G967" s="38"/>
      <c r="H967" s="38"/>
      <c r="I967" s="237"/>
      <c r="J967" s="237"/>
      <c r="K967" s="238"/>
      <c r="L967" s="159"/>
      <c r="M967" s="159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ht="12.75" customHeight="1">
      <c r="A968" s="38"/>
      <c r="B968" s="235"/>
      <c r="C968" s="27"/>
      <c r="D968" s="297"/>
      <c r="E968" s="38"/>
      <c r="F968" s="38"/>
      <c r="G968" s="38"/>
      <c r="H968" s="38"/>
      <c r="I968" s="237"/>
      <c r="J968" s="237"/>
      <c r="K968" s="238"/>
      <c r="L968" s="159"/>
      <c r="M968" s="159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ht="12.75" customHeight="1">
      <c r="A969" s="38"/>
      <c r="B969" s="235"/>
      <c r="C969" s="27"/>
      <c r="D969" s="297"/>
      <c r="E969" s="38"/>
      <c r="F969" s="38"/>
      <c r="G969" s="38"/>
      <c r="H969" s="38"/>
      <c r="I969" s="237"/>
      <c r="J969" s="237"/>
      <c r="K969" s="238"/>
      <c r="L969" s="159"/>
      <c r="M969" s="159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ht="12.75" customHeight="1">
      <c r="A970" s="38"/>
      <c r="B970" s="235"/>
      <c r="C970" s="27"/>
      <c r="D970" s="297"/>
      <c r="E970" s="38"/>
      <c r="F970" s="38"/>
      <c r="G970" s="38"/>
      <c r="H970" s="38"/>
      <c r="I970" s="237"/>
      <c r="J970" s="237"/>
      <c r="K970" s="238"/>
      <c r="L970" s="159"/>
      <c r="M970" s="159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ht="12.75" customHeight="1">
      <c r="A971" s="38"/>
      <c r="B971" s="235"/>
      <c r="C971" s="27"/>
      <c r="D971" s="297"/>
      <c r="E971" s="38"/>
      <c r="F971" s="38"/>
      <c r="G971" s="38"/>
      <c r="H971" s="38"/>
      <c r="I971" s="237"/>
      <c r="J971" s="237"/>
      <c r="K971" s="238"/>
      <c r="L971" s="159"/>
      <c r="M971" s="159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ht="12.75" customHeight="1">
      <c r="A972" s="38"/>
      <c r="B972" s="235"/>
      <c r="C972" s="27"/>
      <c r="D972" s="297"/>
      <c r="E972" s="38"/>
      <c r="F972" s="38"/>
      <c r="G972" s="38"/>
      <c r="H972" s="38"/>
      <c r="I972" s="237"/>
      <c r="J972" s="237"/>
      <c r="K972" s="238"/>
      <c r="L972" s="159"/>
      <c r="M972" s="159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ht="12.75" customHeight="1">
      <c r="A973" s="38"/>
      <c r="B973" s="235"/>
      <c r="C973" s="27"/>
      <c r="D973" s="297"/>
      <c r="E973" s="38"/>
      <c r="F973" s="38"/>
      <c r="G973" s="38"/>
      <c r="H973" s="38"/>
      <c r="I973" s="237"/>
      <c r="J973" s="237"/>
      <c r="K973" s="238"/>
      <c r="L973" s="159"/>
      <c r="M973" s="159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ht="12.75" customHeight="1">
      <c r="A974" s="38"/>
      <c r="B974" s="235"/>
      <c r="C974" s="27"/>
      <c r="D974" s="297"/>
      <c r="E974" s="38"/>
      <c r="F974" s="38"/>
      <c r="G974" s="38"/>
      <c r="H974" s="38"/>
      <c r="I974" s="237"/>
      <c r="J974" s="237"/>
      <c r="K974" s="238"/>
      <c r="L974" s="159"/>
      <c r="M974" s="159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ht="12.75" customHeight="1">
      <c r="A975" s="38"/>
      <c r="B975" s="235"/>
      <c r="C975" s="27"/>
      <c r="D975" s="297"/>
      <c r="E975" s="38"/>
      <c r="F975" s="38"/>
      <c r="G975" s="38"/>
      <c r="H975" s="38"/>
      <c r="I975" s="237"/>
      <c r="J975" s="237"/>
      <c r="K975" s="238"/>
      <c r="L975" s="159"/>
      <c r="M975" s="159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ht="12.75" customHeight="1">
      <c r="A976" s="38"/>
      <c r="B976" s="235"/>
      <c r="C976" s="27"/>
      <c r="D976" s="297"/>
      <c r="E976" s="38"/>
      <c r="F976" s="38"/>
      <c r="G976" s="38"/>
      <c r="H976" s="38"/>
      <c r="I976" s="237"/>
      <c r="J976" s="237"/>
      <c r="K976" s="238"/>
      <c r="L976" s="159"/>
      <c r="M976" s="159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ht="12.75" customHeight="1">
      <c r="A977" s="38"/>
      <c r="B977" s="235"/>
      <c r="C977" s="27"/>
      <c r="D977" s="297"/>
      <c r="E977" s="38"/>
      <c r="F977" s="38"/>
      <c r="G977" s="38"/>
      <c r="H977" s="38"/>
      <c r="I977" s="237"/>
      <c r="J977" s="237"/>
      <c r="K977" s="238"/>
      <c r="L977" s="159"/>
      <c r="M977" s="159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ht="12.75" customHeight="1">
      <c r="A978" s="38"/>
      <c r="B978" s="235"/>
      <c r="C978" s="27"/>
      <c r="D978" s="297"/>
      <c r="E978" s="38"/>
      <c r="F978" s="38"/>
      <c r="G978" s="38"/>
      <c r="H978" s="38"/>
      <c r="I978" s="237"/>
      <c r="J978" s="237"/>
      <c r="K978" s="238"/>
      <c r="L978" s="159"/>
      <c r="M978" s="159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ht="12.75" customHeight="1">
      <c r="A979" s="38"/>
      <c r="B979" s="235"/>
      <c r="C979" s="27"/>
      <c r="D979" s="297"/>
      <c r="E979" s="38"/>
      <c r="F979" s="38"/>
      <c r="G979" s="38"/>
      <c r="H979" s="38"/>
      <c r="I979" s="237"/>
      <c r="J979" s="237"/>
      <c r="K979" s="238"/>
      <c r="L979" s="159"/>
      <c r="M979" s="159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ht="12.75" customHeight="1">
      <c r="A980" s="38"/>
      <c r="B980" s="235"/>
      <c r="C980" s="27"/>
      <c r="D980" s="297"/>
      <c r="E980" s="38"/>
      <c r="F980" s="38"/>
      <c r="G980" s="38"/>
      <c r="H980" s="38"/>
      <c r="I980" s="237"/>
      <c r="J980" s="237"/>
      <c r="K980" s="238"/>
      <c r="L980" s="159"/>
      <c r="M980" s="159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ht="12.75" customHeight="1">
      <c r="A981" s="38"/>
      <c r="B981" s="235"/>
      <c r="C981" s="27"/>
      <c r="D981" s="297"/>
      <c r="E981" s="38"/>
      <c r="F981" s="38"/>
      <c r="G981" s="38"/>
      <c r="H981" s="38"/>
      <c r="I981" s="237"/>
      <c r="J981" s="237"/>
      <c r="K981" s="238"/>
      <c r="L981" s="159"/>
      <c r="M981" s="159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ht="12.75" customHeight="1">
      <c r="A982" s="38"/>
      <c r="B982" s="235"/>
      <c r="C982" s="27"/>
      <c r="D982" s="297"/>
      <c r="E982" s="38"/>
      <c r="F982" s="38"/>
      <c r="G982" s="38"/>
      <c r="H982" s="38"/>
      <c r="I982" s="237"/>
      <c r="J982" s="237"/>
      <c r="K982" s="238"/>
      <c r="L982" s="159"/>
      <c r="M982" s="159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ht="12.75" customHeight="1">
      <c r="A983" s="38"/>
      <c r="B983" s="235"/>
      <c r="C983" s="27"/>
      <c r="D983" s="297"/>
      <c r="E983" s="38"/>
      <c r="F983" s="38"/>
      <c r="G983" s="38"/>
      <c r="H983" s="38"/>
      <c r="I983" s="237"/>
      <c r="J983" s="237"/>
      <c r="K983" s="238"/>
      <c r="L983" s="159"/>
      <c r="M983" s="159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ht="12.75" customHeight="1">
      <c r="A984" s="38"/>
      <c r="B984" s="235"/>
      <c r="C984" s="27"/>
      <c r="D984" s="297"/>
      <c r="E984" s="38"/>
      <c r="F984" s="38"/>
      <c r="G984" s="38"/>
      <c r="H984" s="38"/>
      <c r="I984" s="237"/>
      <c r="J984" s="237"/>
      <c r="K984" s="238"/>
      <c r="L984" s="159"/>
      <c r="M984" s="159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ht="12.75" customHeight="1">
      <c r="A985" s="38"/>
      <c r="B985" s="235"/>
      <c r="C985" s="27"/>
      <c r="D985" s="297"/>
      <c r="E985" s="38"/>
      <c r="F985" s="38"/>
      <c r="G985" s="38"/>
      <c r="H985" s="38"/>
      <c r="I985" s="237"/>
      <c r="J985" s="237"/>
      <c r="K985" s="238"/>
      <c r="L985" s="159"/>
      <c r="M985" s="159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ht="12.75" customHeight="1">
      <c r="A986" s="38"/>
      <c r="B986" s="235"/>
      <c r="C986" s="27"/>
      <c r="D986" s="297"/>
      <c r="E986" s="38"/>
      <c r="F986" s="38"/>
      <c r="G986" s="38"/>
      <c r="H986" s="38"/>
      <c r="I986" s="237"/>
      <c r="J986" s="237"/>
      <c r="K986" s="238"/>
      <c r="L986" s="159"/>
      <c r="M986" s="159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ht="12.75" customHeight="1">
      <c r="A987" s="38"/>
      <c r="B987" s="235"/>
      <c r="C987" s="27"/>
      <c r="D987" s="297"/>
      <c r="E987" s="38"/>
      <c r="F987" s="38"/>
      <c r="G987" s="38"/>
      <c r="H987" s="38"/>
      <c r="I987" s="237"/>
      <c r="J987" s="237"/>
      <c r="K987" s="238"/>
      <c r="L987" s="159"/>
      <c r="M987" s="159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ht="12.75" customHeight="1">
      <c r="A988" s="38"/>
      <c r="B988" s="235"/>
      <c r="C988" s="27"/>
      <c r="D988" s="297"/>
      <c r="E988" s="38"/>
      <c r="F988" s="38"/>
      <c r="G988" s="38"/>
      <c r="H988" s="38"/>
      <c r="I988" s="237"/>
      <c r="J988" s="237"/>
      <c r="K988" s="238"/>
      <c r="L988" s="159"/>
      <c r="M988" s="159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ht="12.75" customHeight="1">
      <c r="A989" s="38"/>
      <c r="B989" s="235"/>
      <c r="C989" s="27"/>
      <c r="D989" s="297"/>
      <c r="E989" s="38"/>
      <c r="F989" s="38"/>
      <c r="G989" s="38"/>
      <c r="H989" s="38"/>
      <c r="I989" s="237"/>
      <c r="J989" s="237"/>
      <c r="K989" s="238"/>
      <c r="L989" s="159"/>
      <c r="M989" s="159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ht="12.75" customHeight="1">
      <c r="A990" s="38"/>
      <c r="B990" s="235"/>
      <c r="C990" s="27"/>
      <c r="D990" s="297"/>
      <c r="E990" s="38"/>
      <c r="F990" s="38"/>
      <c r="G990" s="38"/>
      <c r="H990" s="38"/>
      <c r="I990" s="237"/>
      <c r="J990" s="237"/>
      <c r="K990" s="238"/>
      <c r="L990" s="159"/>
      <c r="M990" s="159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ht="12.75" customHeight="1">
      <c r="A991" s="38"/>
      <c r="B991" s="235"/>
      <c r="C991" s="27"/>
      <c r="D991" s="297"/>
      <c r="E991" s="38"/>
      <c r="F991" s="38"/>
      <c r="G991" s="38"/>
      <c r="H991" s="38"/>
      <c r="I991" s="237"/>
      <c r="J991" s="237"/>
      <c r="K991" s="238"/>
      <c r="L991" s="159"/>
      <c r="M991" s="159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ht="12.75" customHeight="1">
      <c r="A992" s="38"/>
      <c r="B992" s="235"/>
      <c r="C992" s="27"/>
      <c r="D992" s="297"/>
      <c r="E992" s="38"/>
      <c r="F992" s="38"/>
      <c r="G992" s="38"/>
      <c r="H992" s="38"/>
      <c r="I992" s="237"/>
      <c r="J992" s="237"/>
      <c r="K992" s="238"/>
      <c r="L992" s="159"/>
      <c r="M992" s="159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ht="12.75" customHeight="1">
      <c r="A993" s="38"/>
      <c r="B993" s="235"/>
      <c r="C993" s="27"/>
      <c r="D993" s="297"/>
      <c r="E993" s="38"/>
      <c r="F993" s="38"/>
      <c r="G993" s="38"/>
      <c r="H993" s="38"/>
      <c r="I993" s="237"/>
      <c r="J993" s="237"/>
      <c r="K993" s="238"/>
      <c r="L993" s="159"/>
      <c r="M993" s="159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ht="12.75" customHeight="1">
      <c r="A994" s="38"/>
      <c r="B994" s="235"/>
      <c r="C994" s="27"/>
      <c r="D994" s="297"/>
      <c r="E994" s="38"/>
      <c r="F994" s="38"/>
      <c r="G994" s="38"/>
      <c r="H994" s="38"/>
      <c r="I994" s="237"/>
      <c r="J994" s="237"/>
      <c r="K994" s="238"/>
      <c r="L994" s="159"/>
      <c r="M994" s="159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ht="12.75" customHeight="1">
      <c r="A995" s="38"/>
      <c r="B995" s="235"/>
      <c r="C995" s="27"/>
      <c r="D995" s="297"/>
      <c r="E995" s="38"/>
      <c r="F995" s="38"/>
      <c r="G995" s="38"/>
      <c r="H995" s="38"/>
      <c r="I995" s="237"/>
      <c r="J995" s="237"/>
      <c r="K995" s="238"/>
      <c r="L995" s="159"/>
      <c r="M995" s="159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ht="12.75" customHeight="1">
      <c r="A996" s="38"/>
      <c r="B996" s="235"/>
      <c r="C996" s="27"/>
      <c r="D996" s="297"/>
      <c r="E996" s="38"/>
      <c r="F996" s="38"/>
      <c r="G996" s="38"/>
      <c r="H996" s="38"/>
      <c r="I996" s="237"/>
      <c r="J996" s="237"/>
      <c r="K996" s="238"/>
      <c r="L996" s="159"/>
      <c r="M996" s="159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ht="12.75" customHeight="1">
      <c r="A997" s="38"/>
      <c r="B997" s="235"/>
      <c r="C997" s="27"/>
      <c r="D997" s="297"/>
      <c r="E997" s="38"/>
      <c r="F997" s="38"/>
      <c r="G997" s="38"/>
      <c r="H997" s="38"/>
      <c r="I997" s="237"/>
      <c r="J997" s="237"/>
      <c r="K997" s="238"/>
      <c r="L997" s="159"/>
      <c r="M997" s="159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ht="12.75" customHeight="1">
      <c r="A998" s="38"/>
      <c r="B998" s="235"/>
      <c r="C998" s="27"/>
      <c r="D998" s="297"/>
      <c r="E998" s="38"/>
      <c r="F998" s="38"/>
      <c r="G998" s="38"/>
      <c r="H998" s="38"/>
      <c r="I998" s="237"/>
      <c r="J998" s="237"/>
      <c r="K998" s="238"/>
      <c r="L998" s="159"/>
      <c r="M998" s="159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ht="12.75" customHeight="1">
      <c r="A999" s="38"/>
      <c r="B999" s="235"/>
      <c r="C999" s="27"/>
      <c r="D999" s="297"/>
      <c r="E999" s="38"/>
      <c r="F999" s="38"/>
      <c r="G999" s="38"/>
      <c r="H999" s="38"/>
      <c r="I999" s="237"/>
      <c r="J999" s="237"/>
      <c r="K999" s="238"/>
      <c r="L999" s="159"/>
      <c r="M999" s="159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ht="12.75" customHeight="1">
      <c r="A1000" s="38"/>
      <c r="B1000" s="235"/>
      <c r="C1000" s="27"/>
      <c r="D1000" s="297"/>
      <c r="E1000" s="38"/>
      <c r="F1000" s="38"/>
      <c r="G1000" s="38"/>
      <c r="H1000" s="38"/>
      <c r="I1000" s="237"/>
      <c r="J1000" s="237"/>
      <c r="K1000" s="238"/>
      <c r="L1000" s="159"/>
      <c r="M1000" s="159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autoFilter ref="$D$10:$G$144">
    <filterColumn colId="0">
      <filters>
        <filter val="10"/>
      </filters>
    </filterColumn>
  </autoFilter>
  <mergeCells count="7">
    <mergeCell ref="B8:B10"/>
    <mergeCell ref="I8:I10"/>
    <mergeCell ref="J8:J10"/>
    <mergeCell ref="K8:K10"/>
    <mergeCell ref="L8:M8"/>
    <mergeCell ref="L9:L10"/>
    <mergeCell ref="M9:M10"/>
  </mergeCells>
  <conditionalFormatting sqref="H592:H1000 J26:J55 H7:H10">
    <cfRule type="expression" dxfId="1" priority="1" stopIfTrue="1">
      <formula>AND(D7&gt;=10,D7&lt;=99)</formula>
    </cfRule>
  </conditionalFormatting>
  <conditionalFormatting sqref="J7 J226:J1000">
    <cfRule type="expression" dxfId="1" priority="2" stopIfTrue="1">
      <formula>AND(E7&gt;=10,E7&lt;=99)</formula>
    </cfRule>
  </conditionalFormatting>
  <conditionalFormatting sqref="H11:H591">
    <cfRule type="expression" dxfId="1" priority="3" stopIfTrue="1">
      <formula>AND(D11&gt;=10,D11&lt;=99)</formula>
    </cfRule>
  </conditionalFormatting>
  <conditionalFormatting sqref="H11:H591 J26:J55 J208:J221">
    <cfRule type="expression" dxfId="0" priority="4" stopIfTrue="1">
      <formula>AND(#REF!&gt;=10,#REF!&lt;=99)</formula>
    </cfRule>
  </conditionalFormatting>
  <conditionalFormatting sqref="H11:H591 J26:J55">
    <cfRule type="expression" dxfId="0" priority="5" stopIfTrue="1">
      <formula>AND(E11&gt;=10,E11&lt;=99)</formula>
    </cfRule>
  </conditionalFormatting>
  <conditionalFormatting sqref="I7 I208:I1000">
    <cfRule type="expression" dxfId="1" priority="6" stopIfTrue="1">
      <formula>AND(D7&gt;=10,D7&lt;=99)</formula>
    </cfRule>
  </conditionalFormatting>
  <conditionalFormatting sqref="J11:J13">
    <cfRule type="expression" dxfId="0" priority="7" stopIfTrue="1">
      <formula>AND(#REF!&gt;=10,#REF!&lt;=99)</formula>
    </cfRule>
  </conditionalFormatting>
  <conditionalFormatting sqref="J11:J13 J208:J221">
    <cfRule type="expression" dxfId="0" priority="8" stopIfTrue="1">
      <formula>AND(G11&gt;=10,G11&lt;=99)</formula>
    </cfRule>
  </conditionalFormatting>
  <conditionalFormatting sqref="J11:J13 J208:J221">
    <cfRule type="expression" dxfId="1" priority="9" stopIfTrue="1">
      <formula>AND(F11&gt;=10,F11&lt;=99)</formula>
    </cfRule>
  </conditionalFormatting>
  <conditionalFormatting sqref="K11:K13 K208:K221">
    <cfRule type="expression" dxfId="0" priority="10" stopIfTrue="1">
      <formula>AND(#REF!&gt;=10,#REF!&lt;=99)</formula>
    </cfRule>
  </conditionalFormatting>
  <conditionalFormatting sqref="K11:K13 K208:K221">
    <cfRule type="expression" dxfId="0" priority="11" stopIfTrue="1">
      <formula>AND(G11&gt;=10,G11&lt;=99)</formula>
    </cfRule>
  </conditionalFormatting>
  <conditionalFormatting sqref="J222:J225">
    <cfRule type="expression" dxfId="0" priority="12" stopIfTrue="1">
      <formula>AND(#REF!&gt;=10,#REF!&lt;=99)</formula>
    </cfRule>
  </conditionalFormatting>
  <conditionalFormatting sqref="J222:J225">
    <cfRule type="expression" dxfId="0" priority="13" stopIfTrue="1">
      <formula>AND(G222&gt;=10,G222&lt;=99)</formula>
    </cfRule>
  </conditionalFormatting>
  <conditionalFormatting sqref="J222:J225">
    <cfRule type="expression" dxfId="1" priority="14" stopIfTrue="1">
      <formula>AND(F222&gt;=10,F222&lt;=99)</formula>
    </cfRule>
  </conditionalFormatting>
  <conditionalFormatting sqref="K222:K225">
    <cfRule type="expression" dxfId="0" priority="15" stopIfTrue="1">
      <formula>AND(#REF!&gt;=10,#REF!&lt;=99)</formula>
    </cfRule>
  </conditionalFormatting>
  <conditionalFormatting sqref="K222:K225">
    <cfRule type="expression" dxfId="0" priority="16" stopIfTrue="1">
      <formula>AND(G222&gt;=10,G222&lt;=99)</formula>
    </cfRule>
  </conditionalFormatting>
  <conditionalFormatting sqref="J14">
    <cfRule type="expression" dxfId="0" priority="17" stopIfTrue="1">
      <formula>AND(#REF!&gt;=10,#REF!&lt;=99)</formula>
    </cfRule>
  </conditionalFormatting>
  <conditionalFormatting sqref="J14">
    <cfRule type="expression" dxfId="0" priority="18" stopIfTrue="1">
      <formula>AND(G14&gt;=10,G14&lt;=99)</formula>
    </cfRule>
  </conditionalFormatting>
  <conditionalFormatting sqref="J14">
    <cfRule type="expression" dxfId="1" priority="19" stopIfTrue="1">
      <formula>AND(F14&gt;=10,F14&lt;=99)</formula>
    </cfRule>
  </conditionalFormatting>
  <conditionalFormatting sqref="K14">
    <cfRule type="expression" dxfId="0" priority="20" stopIfTrue="1">
      <formula>AND(#REF!&gt;=10,#REF!&lt;=99)</formula>
    </cfRule>
  </conditionalFormatting>
  <conditionalFormatting sqref="K14">
    <cfRule type="expression" dxfId="0" priority="21" stopIfTrue="1">
      <formula>AND(G14&gt;=10,G14&lt;=99)</formula>
    </cfRule>
  </conditionalFormatting>
  <conditionalFormatting sqref="J15:J18">
    <cfRule type="expression" dxfId="0" priority="22" stopIfTrue="1">
      <formula>AND(#REF!&gt;=10,#REF!&lt;=99)</formula>
    </cfRule>
  </conditionalFormatting>
  <conditionalFormatting sqref="J15:J18">
    <cfRule type="expression" dxfId="0" priority="23" stopIfTrue="1">
      <formula>AND(G15&gt;=10,G15&lt;=99)</formula>
    </cfRule>
  </conditionalFormatting>
  <conditionalFormatting sqref="J15:J18">
    <cfRule type="expression" dxfId="1" priority="24" stopIfTrue="1">
      <formula>AND(F15&gt;=10,F15&lt;=99)</formula>
    </cfRule>
  </conditionalFormatting>
  <conditionalFormatting sqref="K15:K18">
    <cfRule type="expression" dxfId="0" priority="25" stopIfTrue="1">
      <formula>AND(#REF!&gt;=10,#REF!&lt;=99)</formula>
    </cfRule>
  </conditionalFormatting>
  <conditionalFormatting sqref="K15:K18">
    <cfRule type="expression" dxfId="0" priority="26" stopIfTrue="1">
      <formula>AND(G15&gt;=10,G15&lt;=99)</formula>
    </cfRule>
  </conditionalFormatting>
  <conditionalFormatting sqref="J19">
    <cfRule type="expression" dxfId="0" priority="27" stopIfTrue="1">
      <formula>AND(#REF!&gt;=10,#REF!&lt;=99)</formula>
    </cfRule>
  </conditionalFormatting>
  <conditionalFormatting sqref="J19">
    <cfRule type="expression" dxfId="0" priority="28" stopIfTrue="1">
      <formula>AND(G19&gt;=10,G19&lt;=99)</formula>
    </cfRule>
  </conditionalFormatting>
  <conditionalFormatting sqref="J19">
    <cfRule type="expression" dxfId="1" priority="29" stopIfTrue="1">
      <formula>AND(F19&gt;=10,F19&lt;=99)</formula>
    </cfRule>
  </conditionalFormatting>
  <conditionalFormatting sqref="K19">
    <cfRule type="expression" dxfId="0" priority="30" stopIfTrue="1">
      <formula>AND(#REF!&gt;=10,#REF!&lt;=99)</formula>
    </cfRule>
  </conditionalFormatting>
  <conditionalFormatting sqref="K19">
    <cfRule type="expression" dxfId="0" priority="31" stopIfTrue="1">
      <formula>AND(G19&gt;=10,G19&lt;=99)</formula>
    </cfRule>
  </conditionalFormatting>
  <conditionalFormatting sqref="J20:J25">
    <cfRule type="expression" dxfId="0" priority="32" stopIfTrue="1">
      <formula>AND(#REF!&gt;=10,#REF!&lt;=99)</formula>
    </cfRule>
  </conditionalFormatting>
  <conditionalFormatting sqref="J20:J25">
    <cfRule type="expression" dxfId="0" priority="33" stopIfTrue="1">
      <formula>AND(G20&gt;=10,G20&lt;=99)</formula>
    </cfRule>
  </conditionalFormatting>
  <conditionalFormatting sqref="J20:J25">
    <cfRule type="expression" dxfId="1" priority="34" stopIfTrue="1">
      <formula>AND(F20&gt;=10,F20&lt;=99)</formula>
    </cfRule>
  </conditionalFormatting>
  <conditionalFormatting sqref="K20:K24">
    <cfRule type="expression" dxfId="0" priority="35" stopIfTrue="1">
      <formula>AND(#REF!&gt;=10,#REF!&lt;=99)</formula>
    </cfRule>
  </conditionalFormatting>
  <conditionalFormatting sqref="K20:K24">
    <cfRule type="expression" dxfId="0" priority="36" stopIfTrue="1">
      <formula>AND(G20&gt;=10,G20&lt;=99)</formula>
    </cfRule>
  </conditionalFormatting>
  <conditionalFormatting sqref="J58:J74">
    <cfRule type="expression" dxfId="0" priority="37" stopIfTrue="1">
      <formula>AND(#REF!&gt;=10,#REF!&lt;=99)</formula>
    </cfRule>
  </conditionalFormatting>
  <conditionalFormatting sqref="J58:J74">
    <cfRule type="expression" dxfId="0" priority="38" stopIfTrue="1">
      <formula>AND(G58&gt;=10,G58&lt;=99)</formula>
    </cfRule>
  </conditionalFormatting>
  <conditionalFormatting sqref="J58:J74">
    <cfRule type="expression" dxfId="1" priority="39" stopIfTrue="1">
      <formula>AND(F58&gt;=10,F58&lt;=99)</formula>
    </cfRule>
  </conditionalFormatting>
  <conditionalFormatting sqref="K26:K74">
    <cfRule type="expression" dxfId="0" priority="40" stopIfTrue="1">
      <formula>AND(#REF!&gt;=10,#REF!&lt;=99)</formula>
    </cfRule>
  </conditionalFormatting>
  <conditionalFormatting sqref="K26:K74">
    <cfRule type="expression" dxfId="0" priority="41" stopIfTrue="1">
      <formula>AND(G26&gt;=10,G26&lt;=99)</formula>
    </cfRule>
  </conditionalFormatting>
  <conditionalFormatting sqref="J75:J207">
    <cfRule type="expression" dxfId="0" priority="42" stopIfTrue="1">
      <formula>AND(#REF!&gt;=10,#REF!&lt;=99)</formula>
    </cfRule>
  </conditionalFormatting>
  <conditionalFormatting sqref="J75:J207">
    <cfRule type="expression" dxfId="0" priority="43" stopIfTrue="1">
      <formula>AND(G75&gt;=10,G75&lt;=99)</formula>
    </cfRule>
  </conditionalFormatting>
  <conditionalFormatting sqref="J75:J207">
    <cfRule type="expression" dxfId="1" priority="44" stopIfTrue="1">
      <formula>AND(F75&gt;=10,F75&lt;=99)</formula>
    </cfRule>
  </conditionalFormatting>
  <conditionalFormatting sqref="K75:K207">
    <cfRule type="expression" dxfId="0" priority="45" stopIfTrue="1">
      <formula>AND(#REF!&gt;=10,#REF!&lt;=99)</formula>
    </cfRule>
  </conditionalFormatting>
  <conditionalFormatting sqref="K75:K207">
    <cfRule type="expression" dxfId="0" priority="46" stopIfTrue="1">
      <formula>AND(G75&gt;=10,G75&lt;=99)</formula>
    </cfRule>
  </conditionalFormatting>
  <conditionalFormatting sqref="K25">
    <cfRule type="expression" dxfId="0" priority="47" stopIfTrue="1">
      <formula>AND(#REF!&gt;=10,#REF!&lt;=99)</formula>
    </cfRule>
  </conditionalFormatting>
  <conditionalFormatting sqref="K25">
    <cfRule type="expression" dxfId="0" priority="48" stopIfTrue="1">
      <formula>AND(G25&gt;=10,G25&lt;=99)</formula>
    </cfRule>
  </conditionalFormatting>
  <conditionalFormatting sqref="J57">
    <cfRule type="expression" dxfId="0" priority="49" stopIfTrue="1">
      <formula>AND(#REF!&gt;=10,#REF!&lt;=99)</formula>
    </cfRule>
  </conditionalFormatting>
  <conditionalFormatting sqref="J57">
    <cfRule type="expression" dxfId="0" priority="50" stopIfTrue="1">
      <formula>AND(G56&gt;=10,G56&lt;=99)</formula>
    </cfRule>
  </conditionalFormatting>
  <conditionalFormatting sqref="J57">
    <cfRule type="expression" dxfId="1" priority="51" stopIfTrue="1">
      <formula>AND(F56&gt;=10,F56&lt;=99)</formula>
    </cfRule>
  </conditionalFormatting>
  <conditionalFormatting sqref="A1:A3">
    <cfRule type="cellIs" dxfId="10" priority="52" stopIfTrue="1" operator="equal">
      <formula>0</formula>
    </cfRule>
  </conditionalFormatting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5.0" ySplit="4.0" topLeftCell="F5" activePane="bottomRight" state="frozen"/>
      <selection activeCell="F1" sqref="F1" pane="topRight"/>
      <selection activeCell="A5" sqref="A5" pane="bottomLeft"/>
      <selection activeCell="F5" sqref="F5" pane="bottomRight"/>
    </sheetView>
  </sheetViews>
  <sheetFormatPr customHeight="1" defaultColWidth="14.43" defaultRowHeight="15.0"/>
  <cols>
    <col customWidth="1" min="1" max="1" width="5.57"/>
    <col customWidth="1" min="2" max="2" width="35.57"/>
    <col customWidth="1" min="3" max="4" width="9.43"/>
    <col customWidth="1" min="5" max="6" width="11.43"/>
    <col customWidth="1" min="7" max="8" width="9.86"/>
    <col customWidth="1" min="9" max="9" width="10.71"/>
    <col customWidth="1" min="10" max="10" width="10.0"/>
    <col customWidth="1" min="11" max="12" width="9.57"/>
    <col customWidth="1" min="13" max="14" width="9.71"/>
    <col customWidth="1" min="15" max="15" width="9.86"/>
    <col customWidth="1" min="16" max="17" width="11.0"/>
    <col customWidth="1" min="18" max="18" width="10.71"/>
    <col customWidth="1" min="19" max="26" width="11.43"/>
  </cols>
  <sheetData>
    <row r="1" ht="15.0" customHeight="1">
      <c r="A1" s="133"/>
      <c r="S1" s="204"/>
      <c r="T1" s="204"/>
      <c r="U1" s="204"/>
      <c r="V1" s="204"/>
      <c r="W1" s="204"/>
      <c r="X1" s="204"/>
      <c r="Y1" s="204"/>
      <c r="Z1" s="204"/>
    </row>
    <row r="2" ht="24.75" customHeight="1">
      <c r="A2" s="627" t="s">
        <v>1488</v>
      </c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/>
      <c r="S2" s="204"/>
      <c r="T2" s="204"/>
      <c r="U2" s="204"/>
      <c r="V2" s="204"/>
      <c r="W2" s="204"/>
      <c r="X2" s="204"/>
      <c r="Y2" s="204"/>
      <c r="Z2" s="204"/>
    </row>
    <row r="3" ht="23.25" customHeight="1">
      <c r="A3" s="628" t="s">
        <v>1171</v>
      </c>
      <c r="B3" s="629"/>
      <c r="C3" s="630" t="s">
        <v>1489</v>
      </c>
      <c r="D3" s="629"/>
      <c r="E3" s="630" t="s">
        <v>1490</v>
      </c>
      <c r="F3" s="629"/>
      <c r="G3" s="630" t="s">
        <v>1491</v>
      </c>
      <c r="H3" s="631"/>
      <c r="I3" s="630" t="s">
        <v>1492</v>
      </c>
      <c r="J3" s="629"/>
      <c r="K3" s="630" t="s">
        <v>1493</v>
      </c>
      <c r="L3" s="631"/>
      <c r="M3" s="632" t="s">
        <v>1494</v>
      </c>
      <c r="N3" s="629"/>
      <c r="O3" s="632" t="s">
        <v>1495</v>
      </c>
      <c r="P3" s="629"/>
      <c r="Q3" s="632" t="s">
        <v>1496</v>
      </c>
      <c r="R3" s="629"/>
      <c r="S3" s="204"/>
      <c r="T3" s="204"/>
      <c r="U3" s="204"/>
      <c r="V3" s="204"/>
      <c r="W3" s="204"/>
      <c r="X3" s="204"/>
      <c r="Y3" s="204"/>
      <c r="Z3" s="204"/>
    </row>
    <row r="4" ht="17.25" customHeight="1">
      <c r="A4" s="633" t="s">
        <v>1164</v>
      </c>
      <c r="B4" s="634" t="s">
        <v>1165</v>
      </c>
      <c r="C4" s="635" t="s">
        <v>1168</v>
      </c>
      <c r="D4" s="636" t="s">
        <v>1169</v>
      </c>
      <c r="E4" s="637" t="s">
        <v>1305</v>
      </c>
      <c r="F4" s="638" t="s">
        <v>1306</v>
      </c>
      <c r="G4" s="635" t="s">
        <v>1168</v>
      </c>
      <c r="H4" s="636" t="s">
        <v>1169</v>
      </c>
      <c r="I4" s="639" t="s">
        <v>1305</v>
      </c>
      <c r="J4" s="638" t="s">
        <v>1306</v>
      </c>
      <c r="K4" s="635" t="s">
        <v>1168</v>
      </c>
      <c r="L4" s="636" t="s">
        <v>1169</v>
      </c>
      <c r="M4" s="637" t="s">
        <v>1235</v>
      </c>
      <c r="N4" s="638" t="s">
        <v>1497</v>
      </c>
      <c r="O4" s="637" t="s">
        <v>1498</v>
      </c>
      <c r="P4" s="638" t="s">
        <v>1499</v>
      </c>
      <c r="Q4" s="635" t="s">
        <v>1500</v>
      </c>
      <c r="R4" s="638" t="s">
        <v>1501</v>
      </c>
      <c r="S4" s="204"/>
      <c r="T4" s="204"/>
      <c r="U4" s="204"/>
      <c r="V4" s="204"/>
      <c r="W4" s="204"/>
      <c r="X4" s="204"/>
      <c r="Y4" s="204"/>
      <c r="Z4" s="204"/>
    </row>
    <row r="5" ht="12.75" customHeight="1">
      <c r="A5" s="640">
        <v>10.0</v>
      </c>
      <c r="B5" s="641" t="str">
        <f>IF(A5,VLOOKUP(A5,CTA,5,0),"")</f>
        <v>EFECTIVOS Y EQUIVALENTES DE EFECTIVOS</v>
      </c>
      <c r="C5" s="642">
        <f>SUMIF(L.D!$H$11:$P$27,HT!A5,L.D!$P$11:$P$27)</f>
        <v>25</v>
      </c>
      <c r="D5" s="642">
        <f>SUMIF(L.D!$H$11:$Q$27,HT!A5,L.D!$Q$11:$Q$27)</f>
        <v>0</v>
      </c>
      <c r="E5" s="642">
        <f>SUMIF(L.D!$H$11:$P$225,HT!A5,L.D!$P$11:$P$225)</f>
        <v>369.2</v>
      </c>
      <c r="F5" s="642">
        <f>SUMIF(L.D!$H$11:$Q$225,HT!A5,L.D!$Q$11:$Q$225)</f>
        <v>83</v>
      </c>
      <c r="G5" s="642">
        <f t="shared" ref="G5:G39" si="2">IF(E5&gt;F5,E5-F5,0)</f>
        <v>286.2</v>
      </c>
      <c r="H5" s="642">
        <f t="shared" ref="H5:H39" si="3">IF(F5&gt;E5,F5-E5,0)</f>
        <v>0</v>
      </c>
      <c r="I5" s="642">
        <f t="shared" ref="I5:I39" si="4">IF(OR(A5=78,A5=79),H5,IF(A5=61,VLOOKUP(69,$A$5:$H$39,7,0),0))</f>
        <v>0</v>
      </c>
      <c r="J5" s="642">
        <f t="shared" ref="J5:J39" si="5">IF(OR(AND(A5&gt;89,A5&lt;100),A5=69),G5,0)</f>
        <v>0</v>
      </c>
      <c r="K5" s="642">
        <f t="shared" ref="K5:K39" si="6">IF((G5+I5)&gt;(H5+J5),(G5+I5)-(H5+J5),0)</f>
        <v>286.2</v>
      </c>
      <c r="L5" s="642">
        <f t="shared" ref="L5:L39" si="7">IF((H5+J5)&gt;(G5+I5),(H5+J5)-(G5+I5),0)</f>
        <v>0</v>
      </c>
      <c r="M5" s="642">
        <f t="shared" ref="M5:N5" si="1">+G5</f>
        <v>286.2</v>
      </c>
      <c r="N5" s="642">
        <f t="shared" si="1"/>
        <v>0</v>
      </c>
      <c r="O5" s="642">
        <f t="shared" ref="O5:O39" si="9">IF(OR(AND(A5&gt;59,A5&lt;69),A5=74),K5,0)</f>
        <v>0</v>
      </c>
      <c r="P5" s="642">
        <f t="shared" ref="P5:P39" si="10">IF(OR(A5=61,AND(A5&gt;69,A5&lt;74),AND(A5&gt;74,A5&lt;78)),L5,0)</f>
        <v>0</v>
      </c>
      <c r="Q5" s="642">
        <f t="shared" ref="Q5:Q39" si="11">IF(OR(A5=66,A5=67,A5=69,A5=74,AND(A5&gt;89,A5&lt;100)),G5,0)</f>
        <v>0</v>
      </c>
      <c r="R5" s="642">
        <f t="shared" ref="R5:R39" si="12">IF(OR(AND(A5&gt;69,A5&lt;74),AND(A5&gt;74,A5&lt;78)),H5,0)</f>
        <v>0</v>
      </c>
      <c r="S5" s="204"/>
      <c r="T5" s="204"/>
      <c r="U5" s="204"/>
      <c r="V5" s="204"/>
      <c r="W5" s="204"/>
      <c r="X5" s="204"/>
      <c r="Y5" s="204"/>
      <c r="Z5" s="204"/>
    </row>
    <row r="6" ht="12.75" customHeight="1">
      <c r="A6" s="643">
        <v>11.0</v>
      </c>
      <c r="B6" s="641" t="str">
        <f>IF(A6,VLOOKUP(A6,CTA,5,0),"")</f>
        <v>INVERSIONES AL VALOR RAZONABLE Y DISPONIBLES PARA LA VENTA</v>
      </c>
      <c r="C6" s="642">
        <f>SUMIF(L.D!$H$11:$P$27,HT!A6,L.D!$P$11:$P$27)</f>
        <v>0</v>
      </c>
      <c r="D6" s="642">
        <f>SUMIF(L.D!$H$11:$Q$27,HT!A6,L.D!$Q$11:$Q$27)</f>
        <v>0</v>
      </c>
      <c r="E6" s="642">
        <f>SUMIF(L.D!$H$11:$P$225,HT!A6,L.D!$P$11:$P$225)</f>
        <v>6</v>
      </c>
      <c r="F6" s="642">
        <f>SUMIF(L.D!$H$11:$Q$225,HT!A6,L.D!$Q$11:$Q$225)</f>
        <v>0</v>
      </c>
      <c r="G6" s="642">
        <f t="shared" si="2"/>
        <v>6</v>
      </c>
      <c r="H6" s="642">
        <f t="shared" si="3"/>
        <v>0</v>
      </c>
      <c r="I6" s="642">
        <f t="shared" si="4"/>
        <v>0</v>
      </c>
      <c r="J6" s="642">
        <f t="shared" si="5"/>
        <v>0</v>
      </c>
      <c r="K6" s="642">
        <f t="shared" si="6"/>
        <v>6</v>
      </c>
      <c r="L6" s="642">
        <f t="shared" si="7"/>
        <v>0</v>
      </c>
      <c r="M6" s="642">
        <f t="shared" ref="M6:N6" si="8">+G6</f>
        <v>6</v>
      </c>
      <c r="N6" s="642">
        <f t="shared" si="8"/>
        <v>0</v>
      </c>
      <c r="O6" s="642">
        <f t="shared" si="9"/>
        <v>0</v>
      </c>
      <c r="P6" s="642">
        <f t="shared" si="10"/>
        <v>0</v>
      </c>
      <c r="Q6" s="642">
        <f t="shared" si="11"/>
        <v>0</v>
      </c>
      <c r="R6" s="642">
        <f t="shared" si="12"/>
        <v>0</v>
      </c>
      <c r="S6" s="204"/>
      <c r="T6" s="204"/>
      <c r="U6" s="204"/>
      <c r="V6" s="204"/>
      <c r="W6" s="204"/>
      <c r="X6" s="204"/>
      <c r="Y6" s="204"/>
      <c r="Z6" s="204"/>
    </row>
    <row r="7" ht="12.75" customHeight="1">
      <c r="A7" s="643">
        <v>12.0</v>
      </c>
      <c r="B7" s="641" t="str">
        <f>IF(A7,VLOOKUP(A7,CTA,5,0),"")</f>
        <v>CUENTAS POR COBRAR COMERCIALES - TERCEROS</v>
      </c>
      <c r="C7" s="642">
        <f>SUMIF(L.D!$H$11:$P$27,HT!A7,L.D!$P$11:$P$27)</f>
        <v>30</v>
      </c>
      <c r="D7" s="642">
        <f>SUMIF(L.D!$H$11:$Q$27,HT!A7,L.D!$Q$11:$Q$27)</f>
        <v>0</v>
      </c>
      <c r="E7" s="642">
        <f>SUMIF(L.D!$H$11:$P$225,HT!A7,L.D!$P$11:$P$225)</f>
        <v>254.2</v>
      </c>
      <c r="F7" s="642">
        <f>SUMIF(L.D!$H$11:$Q$225,HT!A7,L.D!$Q$11:$Q$225)</f>
        <v>224.2</v>
      </c>
      <c r="G7" s="642">
        <f t="shared" si="2"/>
        <v>30</v>
      </c>
      <c r="H7" s="642">
        <f t="shared" si="3"/>
        <v>0</v>
      </c>
      <c r="I7" s="642">
        <f t="shared" si="4"/>
        <v>0</v>
      </c>
      <c r="J7" s="642">
        <f t="shared" si="5"/>
        <v>0</v>
      </c>
      <c r="K7" s="642">
        <f t="shared" si="6"/>
        <v>30</v>
      </c>
      <c r="L7" s="642">
        <f t="shared" si="7"/>
        <v>0</v>
      </c>
      <c r="M7" s="642">
        <f t="shared" ref="M7:N7" si="13">+G7</f>
        <v>30</v>
      </c>
      <c r="N7" s="642">
        <f t="shared" si="13"/>
        <v>0</v>
      </c>
      <c r="O7" s="642">
        <f t="shared" si="9"/>
        <v>0</v>
      </c>
      <c r="P7" s="642">
        <f t="shared" si="10"/>
        <v>0</v>
      </c>
      <c r="Q7" s="642">
        <f t="shared" si="11"/>
        <v>0</v>
      </c>
      <c r="R7" s="642">
        <f t="shared" si="12"/>
        <v>0</v>
      </c>
      <c r="S7" s="204"/>
      <c r="T7" s="204"/>
      <c r="U7" s="204"/>
      <c r="V7" s="204"/>
      <c r="W7" s="204"/>
      <c r="X7" s="204"/>
      <c r="Y7" s="204"/>
      <c r="Z7" s="204"/>
    </row>
    <row r="8" ht="12.75" customHeight="1">
      <c r="A8" s="643">
        <v>19.0</v>
      </c>
      <c r="B8" s="641" t="str">
        <f>IF(A8,VLOOKUP(A8,CTA,5,0),"")</f>
        <v>ESTIMACIÓN DE CUENTAS DE COBRANZA DUDOSA</v>
      </c>
      <c r="C8" s="642">
        <f>SUMIF(L.D!$H$11:$P$27,HT!A8,L.D!$P$11:$P$27)</f>
        <v>0</v>
      </c>
      <c r="D8" s="642">
        <f>SUMIF(L.D!$H$11:$Q$27,HT!A8,L.D!$Q$11:$Q$27)</f>
        <v>0</v>
      </c>
      <c r="E8" s="642">
        <f>SUMIF(L.D!$H$11:$P$225,HT!A8,L.D!$P$11:$P$225)</f>
        <v>0</v>
      </c>
      <c r="F8" s="642">
        <f>SUMIF(L.D!$H$11:$Q$225,HT!A8,L.D!$Q$11:$Q$225)</f>
        <v>3</v>
      </c>
      <c r="G8" s="642">
        <f t="shared" si="2"/>
        <v>0</v>
      </c>
      <c r="H8" s="642">
        <f t="shared" si="3"/>
        <v>3</v>
      </c>
      <c r="I8" s="642">
        <f t="shared" si="4"/>
        <v>0</v>
      </c>
      <c r="J8" s="642">
        <f t="shared" si="5"/>
        <v>0</v>
      </c>
      <c r="K8" s="642">
        <f t="shared" si="6"/>
        <v>0</v>
      </c>
      <c r="L8" s="642">
        <f t="shared" si="7"/>
        <v>3</v>
      </c>
      <c r="M8" s="642">
        <f t="shared" ref="M8:N8" si="14">+G8</f>
        <v>0</v>
      </c>
      <c r="N8" s="642">
        <f t="shared" si="14"/>
        <v>3</v>
      </c>
      <c r="O8" s="642">
        <f t="shared" si="9"/>
        <v>0</v>
      </c>
      <c r="P8" s="642">
        <f t="shared" si="10"/>
        <v>0</v>
      </c>
      <c r="Q8" s="642">
        <f t="shared" si="11"/>
        <v>0</v>
      </c>
      <c r="R8" s="642">
        <f t="shared" si="12"/>
        <v>0</v>
      </c>
      <c r="S8" s="204"/>
      <c r="T8" s="204"/>
      <c r="U8" s="204"/>
      <c r="V8" s="204"/>
      <c r="W8" s="204"/>
      <c r="X8" s="204"/>
      <c r="Y8" s="204"/>
      <c r="Z8" s="204"/>
    </row>
    <row r="9" ht="12.75" customHeight="1">
      <c r="A9" s="643">
        <v>20.0</v>
      </c>
      <c r="B9" s="641" t="str">
        <f>IF(A9,VLOOKUP(A9,CTA,5,0),"")</f>
        <v>MERCADERÍAS</v>
      </c>
      <c r="C9" s="642">
        <f>SUMIF(L.D!$H$11:$P$27,HT!A9,L.D!$P$11:$P$27)</f>
        <v>40</v>
      </c>
      <c r="D9" s="642">
        <f>SUMIF(L.D!$H$11:$Q$27,HT!A9,L.D!$Q$11:$Q$27)</f>
        <v>0</v>
      </c>
      <c r="E9" s="642">
        <f>SUMIF(L.D!$H$11:$P$225,HT!A9,L.D!$P$11:$P$225)</f>
        <v>90</v>
      </c>
      <c r="F9" s="642">
        <f>SUMIF(L.D!$H$11:$Q$225,HT!A9,L.D!$Q$11:$Q$225)</f>
        <v>80</v>
      </c>
      <c r="G9" s="642">
        <f t="shared" si="2"/>
        <v>10</v>
      </c>
      <c r="H9" s="642">
        <f t="shared" si="3"/>
        <v>0</v>
      </c>
      <c r="I9" s="642">
        <f t="shared" si="4"/>
        <v>0</v>
      </c>
      <c r="J9" s="642">
        <f t="shared" si="5"/>
        <v>0</v>
      </c>
      <c r="K9" s="642">
        <f t="shared" si="6"/>
        <v>10</v>
      </c>
      <c r="L9" s="642">
        <f t="shared" si="7"/>
        <v>0</v>
      </c>
      <c r="M9" s="642">
        <f t="shared" ref="M9:N9" si="15">+G9</f>
        <v>10</v>
      </c>
      <c r="N9" s="642">
        <f t="shared" si="15"/>
        <v>0</v>
      </c>
      <c r="O9" s="642">
        <f t="shared" si="9"/>
        <v>0</v>
      </c>
      <c r="P9" s="642">
        <f t="shared" si="10"/>
        <v>0</v>
      </c>
      <c r="Q9" s="642">
        <f t="shared" si="11"/>
        <v>0</v>
      </c>
      <c r="R9" s="642">
        <f t="shared" si="12"/>
        <v>0</v>
      </c>
      <c r="S9" s="204"/>
      <c r="T9" s="204"/>
      <c r="U9" s="204"/>
      <c r="V9" s="204"/>
      <c r="W9" s="204"/>
      <c r="X9" s="204"/>
      <c r="Y9" s="204"/>
      <c r="Z9" s="204"/>
    </row>
    <row r="10" ht="12.75" customHeight="1">
      <c r="A10" s="643">
        <v>33.0</v>
      </c>
      <c r="B10" s="641" t="str">
        <f>IF(A10,VLOOKUP(A10,CTA,5,0),"")</f>
        <v>INMUEBLES, MAQUINARIA Y EQUIPO</v>
      </c>
      <c r="C10" s="642">
        <f>SUMIF(L.D!$H$11:$P$27,HT!A10,L.D!$P$11:$P$27)</f>
        <v>50</v>
      </c>
      <c r="D10" s="642">
        <f>SUMIF(L.D!$H$11:$Q$27,HT!A10,L.D!$Q$11:$Q$27)</f>
        <v>0</v>
      </c>
      <c r="E10" s="642">
        <f>SUMIF(L.D!$H$11:$P$225,HT!A10,L.D!$P$11:$P$225)</f>
        <v>120</v>
      </c>
      <c r="F10" s="642">
        <f>SUMIF(L.D!$H$11:$Q$225,HT!A10,L.D!$Q$11:$Q$225)</f>
        <v>0</v>
      </c>
      <c r="G10" s="642">
        <f t="shared" si="2"/>
        <v>120</v>
      </c>
      <c r="H10" s="642">
        <f t="shared" si="3"/>
        <v>0</v>
      </c>
      <c r="I10" s="642">
        <f t="shared" si="4"/>
        <v>0</v>
      </c>
      <c r="J10" s="642">
        <f t="shared" si="5"/>
        <v>0</v>
      </c>
      <c r="K10" s="642">
        <f t="shared" si="6"/>
        <v>120</v>
      </c>
      <c r="L10" s="642">
        <f t="shared" si="7"/>
        <v>0</v>
      </c>
      <c r="M10" s="642">
        <f t="shared" ref="M10:N10" si="16">+G10</f>
        <v>120</v>
      </c>
      <c r="N10" s="642">
        <f t="shared" si="16"/>
        <v>0</v>
      </c>
      <c r="O10" s="642">
        <f t="shared" si="9"/>
        <v>0</v>
      </c>
      <c r="P10" s="642">
        <f t="shared" si="10"/>
        <v>0</v>
      </c>
      <c r="Q10" s="642">
        <f t="shared" si="11"/>
        <v>0</v>
      </c>
      <c r="R10" s="642">
        <f t="shared" si="12"/>
        <v>0</v>
      </c>
      <c r="S10" s="204"/>
      <c r="T10" s="204"/>
      <c r="U10" s="204"/>
      <c r="V10" s="204"/>
      <c r="W10" s="204"/>
      <c r="X10" s="204"/>
      <c r="Y10" s="204"/>
      <c r="Z10" s="204"/>
    </row>
    <row r="11" ht="12.75" customHeight="1">
      <c r="A11" s="643">
        <v>37.0</v>
      </c>
      <c r="B11" s="641" t="str">
        <f>IF(A11,VLOOKUP(A11,CTA,5,0),"")</f>
        <v>ACTIVO DIFERIDO</v>
      </c>
      <c r="C11" s="642">
        <f>SUMIF(L.D!$H$11:$P$27,HT!A11,L.D!$P$11:$P$27)</f>
        <v>0</v>
      </c>
      <c r="D11" s="642">
        <f>SUMIF(L.D!$H$11:$Q$27,HT!A11,L.D!$Q$11:$Q$27)</f>
        <v>0</v>
      </c>
      <c r="E11" s="642">
        <f>SUMIF(L.D!$H$11:$P$225,HT!A11,L.D!$P$11:$P$225)</f>
        <v>2</v>
      </c>
      <c r="F11" s="642">
        <f>SUMIF(L.D!$H$11:$Q$225,HT!A11,L.D!$Q$11:$Q$225)</f>
        <v>0</v>
      </c>
      <c r="G11" s="642">
        <f t="shared" si="2"/>
        <v>2</v>
      </c>
      <c r="H11" s="642">
        <f t="shared" si="3"/>
        <v>0</v>
      </c>
      <c r="I11" s="642">
        <f t="shared" si="4"/>
        <v>0</v>
      </c>
      <c r="J11" s="642">
        <f t="shared" si="5"/>
        <v>0</v>
      </c>
      <c r="K11" s="642">
        <f t="shared" si="6"/>
        <v>2</v>
      </c>
      <c r="L11" s="642">
        <f t="shared" si="7"/>
        <v>0</v>
      </c>
      <c r="M11" s="642">
        <f t="shared" ref="M11:N11" si="17">+G11</f>
        <v>2</v>
      </c>
      <c r="N11" s="642">
        <f t="shared" si="17"/>
        <v>0</v>
      </c>
      <c r="O11" s="642">
        <f t="shared" si="9"/>
        <v>0</v>
      </c>
      <c r="P11" s="642">
        <f t="shared" si="10"/>
        <v>0</v>
      </c>
      <c r="Q11" s="642">
        <f t="shared" si="11"/>
        <v>0</v>
      </c>
      <c r="R11" s="642">
        <f t="shared" si="12"/>
        <v>0</v>
      </c>
      <c r="S11" s="204"/>
      <c r="T11" s="204"/>
      <c r="U11" s="204"/>
      <c r="V11" s="204"/>
      <c r="W11" s="204"/>
      <c r="X11" s="204"/>
      <c r="Y11" s="204"/>
      <c r="Z11" s="204"/>
    </row>
    <row r="12" ht="12.75" customHeight="1">
      <c r="A12" s="643">
        <v>39.0</v>
      </c>
      <c r="B12" s="641" t="str">
        <f>IF(A12,VLOOKUP(A12,CTA,5,0),"")</f>
        <v>DEPRECIACIÓN, AMORTIZACIÓN Y AGOTAMIENTO ACUMULADOS</v>
      </c>
      <c r="C12" s="642">
        <f>SUMIF(L.D!$H$11:$P$27,HT!A12,L.D!$P$11:$P$27)</f>
        <v>0</v>
      </c>
      <c r="D12" s="642">
        <f>SUMIF(L.D!$H$11:$Q$27,HT!A12,L.D!$Q$11:$Q$27)</f>
        <v>5</v>
      </c>
      <c r="E12" s="642">
        <f>SUMIF(L.D!$H$11:$P$225,HT!A12,L.D!$P$11:$P$225)</f>
        <v>0</v>
      </c>
      <c r="F12" s="642">
        <f>SUMIF(L.D!$H$11:$Q$225,HT!A12,L.D!$Q$11:$Q$225)</f>
        <v>10</v>
      </c>
      <c r="G12" s="642">
        <f t="shared" si="2"/>
        <v>0</v>
      </c>
      <c r="H12" s="642">
        <f t="shared" si="3"/>
        <v>10</v>
      </c>
      <c r="I12" s="642">
        <f t="shared" si="4"/>
        <v>0</v>
      </c>
      <c r="J12" s="642">
        <f t="shared" si="5"/>
        <v>0</v>
      </c>
      <c r="K12" s="642">
        <f t="shared" si="6"/>
        <v>0</v>
      </c>
      <c r="L12" s="642">
        <f t="shared" si="7"/>
        <v>10</v>
      </c>
      <c r="M12" s="642">
        <f t="shared" ref="M12:N12" si="18">+G12</f>
        <v>0</v>
      </c>
      <c r="N12" s="642">
        <f t="shared" si="18"/>
        <v>10</v>
      </c>
      <c r="O12" s="642">
        <f t="shared" si="9"/>
        <v>0</v>
      </c>
      <c r="P12" s="642">
        <f t="shared" si="10"/>
        <v>0</v>
      </c>
      <c r="Q12" s="642">
        <f t="shared" si="11"/>
        <v>0</v>
      </c>
      <c r="R12" s="642">
        <f t="shared" si="12"/>
        <v>0</v>
      </c>
      <c r="S12" s="204"/>
      <c r="T12" s="204"/>
      <c r="U12" s="204"/>
      <c r="V12" s="204"/>
      <c r="W12" s="204"/>
      <c r="X12" s="204"/>
      <c r="Y12" s="204"/>
      <c r="Z12" s="204"/>
    </row>
    <row r="13" ht="12.75" customHeight="1">
      <c r="A13" s="643">
        <v>40.0</v>
      </c>
      <c r="B13" s="641" t="str">
        <f>IF(A13,VLOOKUP(A13,CTA,5,0),"")</f>
        <v>TRIBUTOS Y APORTES AL SISTEMA PRIVADO DE PENSIONES Y DE SALUD X PAGAR</v>
      </c>
      <c r="C13" s="642">
        <f>SUMIF(L.D!$H$11:$P$27,HT!A13,L.D!$P$11:$P$27)</f>
        <v>0</v>
      </c>
      <c r="D13" s="642">
        <f>SUMIF(L.D!$H$11:$Q$27,HT!A13,L.D!$Q$11:$Q$27)</f>
        <v>0</v>
      </c>
      <c r="E13" s="642">
        <f>SUMIF(L.D!$H$11:$P$225,HT!A13,L.D!$P$11:$P$225)</f>
        <v>23.6</v>
      </c>
      <c r="F13" s="642">
        <f>SUMIF(L.D!$H$11:$Q$225,HT!A13,L.D!$Q$11:$Q$225)</f>
        <v>36.2</v>
      </c>
      <c r="G13" s="642">
        <f t="shared" si="2"/>
        <v>0</v>
      </c>
      <c r="H13" s="642">
        <f t="shared" si="3"/>
        <v>12.6</v>
      </c>
      <c r="I13" s="642">
        <f t="shared" si="4"/>
        <v>0</v>
      </c>
      <c r="J13" s="642">
        <f t="shared" si="5"/>
        <v>0</v>
      </c>
      <c r="K13" s="642">
        <f t="shared" si="6"/>
        <v>0</v>
      </c>
      <c r="L13" s="642">
        <f t="shared" si="7"/>
        <v>12.6</v>
      </c>
      <c r="M13" s="642">
        <f t="shared" ref="M13:N13" si="19">+G13</f>
        <v>0</v>
      </c>
      <c r="N13" s="642">
        <f t="shared" si="19"/>
        <v>12.6</v>
      </c>
      <c r="O13" s="642">
        <f t="shared" si="9"/>
        <v>0</v>
      </c>
      <c r="P13" s="642">
        <f t="shared" si="10"/>
        <v>0</v>
      </c>
      <c r="Q13" s="642">
        <f t="shared" si="11"/>
        <v>0</v>
      </c>
      <c r="R13" s="642">
        <f t="shared" si="12"/>
        <v>0</v>
      </c>
      <c r="S13" s="204"/>
      <c r="T13" s="204"/>
      <c r="U13" s="204"/>
      <c r="V13" s="204"/>
      <c r="W13" s="204"/>
      <c r="X13" s="204"/>
      <c r="Y13" s="204"/>
      <c r="Z13" s="204"/>
    </row>
    <row r="14" ht="12.75" customHeight="1">
      <c r="A14" s="643">
        <v>41.0</v>
      </c>
      <c r="B14" s="641" t="str">
        <f>IF(A14,VLOOKUP(A14,CTA,5,0),"")</f>
        <v>REMUNERACIONES Y PARTICIPACIONES POR PAGAR</v>
      </c>
      <c r="C14" s="642">
        <f>SUMIF(L.D!$H$11:$P$27,HT!A14,L.D!$P$11:$P$27)</f>
        <v>0</v>
      </c>
      <c r="D14" s="642">
        <f>SUMIF(L.D!$H$11:$Q$27,HT!A14,L.D!$Q$11:$Q$27)</f>
        <v>0</v>
      </c>
      <c r="E14" s="642">
        <f>SUMIF(L.D!$H$11:$P$225,HT!A14,L.D!$P$11:$P$225)</f>
        <v>15</v>
      </c>
      <c r="F14" s="642">
        <f>SUMIF(L.D!$H$11:$Q$225,HT!A14,L.D!$Q$11:$Q$225)</f>
        <v>15</v>
      </c>
      <c r="G14" s="642">
        <f t="shared" si="2"/>
        <v>0</v>
      </c>
      <c r="H14" s="642">
        <f t="shared" si="3"/>
        <v>0</v>
      </c>
      <c r="I14" s="642">
        <f t="shared" si="4"/>
        <v>0</v>
      </c>
      <c r="J14" s="642">
        <f t="shared" si="5"/>
        <v>0</v>
      </c>
      <c r="K14" s="642">
        <f t="shared" si="6"/>
        <v>0</v>
      </c>
      <c r="L14" s="642">
        <f t="shared" si="7"/>
        <v>0</v>
      </c>
      <c r="M14" s="642">
        <f t="shared" ref="M14:N14" si="20">+G14</f>
        <v>0</v>
      </c>
      <c r="N14" s="642">
        <f t="shared" si="20"/>
        <v>0</v>
      </c>
      <c r="O14" s="642">
        <f t="shared" si="9"/>
        <v>0</v>
      </c>
      <c r="P14" s="642">
        <f t="shared" si="10"/>
        <v>0</v>
      </c>
      <c r="Q14" s="642">
        <f t="shared" si="11"/>
        <v>0</v>
      </c>
      <c r="R14" s="642">
        <f t="shared" si="12"/>
        <v>0</v>
      </c>
      <c r="S14" s="204"/>
      <c r="T14" s="204"/>
      <c r="U14" s="204"/>
      <c r="V14" s="204"/>
      <c r="W14" s="204"/>
      <c r="X14" s="204"/>
      <c r="Y14" s="204"/>
      <c r="Z14" s="204"/>
    </row>
    <row r="15" ht="12.75" customHeight="1">
      <c r="A15" s="643">
        <v>42.0</v>
      </c>
      <c r="B15" s="641" t="str">
        <f>IF(A15,VLOOKUP(A15,CTA,5,0),"")</f>
        <v>CUENTAS POR PAGAR COMERCIALES - TERCEROS</v>
      </c>
      <c r="C15" s="642">
        <f>SUMIF(L.D!$H$11:$P$27,HT!A15,L.D!$P$11:$P$27)</f>
        <v>0</v>
      </c>
      <c r="D15" s="642">
        <f>SUMIF(L.D!$H$11:$Q$27,HT!A15,L.D!$Q$11:$Q$27)</f>
        <v>60</v>
      </c>
      <c r="E15" s="642">
        <f>SUMIF(L.D!$H$11:$P$225,HT!A15,L.D!$P$11:$P$225)</f>
        <v>60</v>
      </c>
      <c r="F15" s="642">
        <f>SUMIF(L.D!$H$11:$Q$225,HT!A15,L.D!$Q$11:$Q$225)</f>
        <v>119</v>
      </c>
      <c r="G15" s="642">
        <f t="shared" si="2"/>
        <v>0</v>
      </c>
      <c r="H15" s="642">
        <f t="shared" si="3"/>
        <v>59</v>
      </c>
      <c r="I15" s="642">
        <f t="shared" si="4"/>
        <v>0</v>
      </c>
      <c r="J15" s="642">
        <f t="shared" si="5"/>
        <v>0</v>
      </c>
      <c r="K15" s="642">
        <f t="shared" si="6"/>
        <v>0</v>
      </c>
      <c r="L15" s="642">
        <f t="shared" si="7"/>
        <v>59</v>
      </c>
      <c r="M15" s="642">
        <f t="shared" ref="M15:N15" si="21">+G15</f>
        <v>0</v>
      </c>
      <c r="N15" s="642">
        <f t="shared" si="21"/>
        <v>59</v>
      </c>
      <c r="O15" s="642">
        <f t="shared" si="9"/>
        <v>0</v>
      </c>
      <c r="P15" s="642">
        <f t="shared" si="10"/>
        <v>0</v>
      </c>
      <c r="Q15" s="642">
        <f t="shared" si="11"/>
        <v>0</v>
      </c>
      <c r="R15" s="642">
        <f t="shared" si="12"/>
        <v>0</v>
      </c>
      <c r="S15" s="204"/>
      <c r="T15" s="204"/>
      <c r="U15" s="204"/>
      <c r="V15" s="204"/>
      <c r="W15" s="204"/>
      <c r="X15" s="204"/>
      <c r="Y15" s="204"/>
      <c r="Z15" s="204"/>
    </row>
    <row r="16" ht="12.75" customHeight="1">
      <c r="A16" s="643">
        <v>45.0</v>
      </c>
      <c r="B16" s="641" t="str">
        <f>IF(A16,VLOOKUP(A16,CTA,5,0),"")</f>
        <v>OBLIGACIONES FINANCIERAS</v>
      </c>
      <c r="C16" s="642">
        <f>SUMIF(L.D!$H$11:$P$27,HT!A16,L.D!$P$11:$P$27)</f>
        <v>0</v>
      </c>
      <c r="D16" s="642">
        <f>SUMIF(L.D!$H$11:$Q$27,HT!A16,L.D!$Q$11:$Q$27)</f>
        <v>0</v>
      </c>
      <c r="E16" s="642">
        <f>SUMIF(L.D!$H$11:$P$225,HT!A16,L.D!$P$11:$P$225)</f>
        <v>0</v>
      </c>
      <c r="F16" s="642">
        <f>SUMIF(L.D!$H$11:$Q$225,HT!A16,L.D!$Q$11:$Q$225)</f>
        <v>120</v>
      </c>
      <c r="G16" s="642">
        <f t="shared" si="2"/>
        <v>0</v>
      </c>
      <c r="H16" s="642">
        <f t="shared" si="3"/>
        <v>120</v>
      </c>
      <c r="I16" s="642">
        <f t="shared" si="4"/>
        <v>0</v>
      </c>
      <c r="J16" s="642">
        <f t="shared" si="5"/>
        <v>0</v>
      </c>
      <c r="K16" s="642">
        <f t="shared" si="6"/>
        <v>0</v>
      </c>
      <c r="L16" s="642">
        <f t="shared" si="7"/>
        <v>120</v>
      </c>
      <c r="M16" s="642">
        <f t="shared" ref="M16:N16" si="22">+G16</f>
        <v>0</v>
      </c>
      <c r="N16" s="642">
        <f t="shared" si="22"/>
        <v>120</v>
      </c>
      <c r="O16" s="642">
        <f t="shared" si="9"/>
        <v>0</v>
      </c>
      <c r="P16" s="642">
        <f t="shared" si="10"/>
        <v>0</v>
      </c>
      <c r="Q16" s="642">
        <f t="shared" si="11"/>
        <v>0</v>
      </c>
      <c r="R16" s="642">
        <f t="shared" si="12"/>
        <v>0</v>
      </c>
      <c r="S16" s="204"/>
      <c r="T16" s="204"/>
      <c r="U16" s="204"/>
      <c r="V16" s="204"/>
      <c r="W16" s="204"/>
      <c r="X16" s="204"/>
      <c r="Y16" s="204"/>
      <c r="Z16" s="204"/>
    </row>
    <row r="17" ht="12.75" customHeight="1">
      <c r="A17" s="643">
        <v>46.0</v>
      </c>
      <c r="B17" s="641" t="str">
        <f>IF(A17,VLOOKUP(A17,CTA,5,0),"")</f>
        <v>CUENTAS POR PAGAR DIVERSAS - TERCEROS</v>
      </c>
      <c r="C17" s="642">
        <f>SUMIF(L.D!$H$11:$P$27,HT!A17,L.D!$P$11:$P$27)</f>
        <v>0</v>
      </c>
      <c r="D17" s="642">
        <f>SUMIF(L.D!$H$11:$Q$27,HT!A17,L.D!$Q$11:$Q$27)</f>
        <v>0</v>
      </c>
      <c r="E17" s="642">
        <f>SUMIF(L.D!$H$11:$P$225,HT!A17,L.D!$P$11:$P$225)</f>
        <v>6</v>
      </c>
      <c r="F17" s="642">
        <f>SUMIF(L.D!$H$11:$Q$225,HT!A17,L.D!$Q$11:$Q$225)</f>
        <v>88.6</v>
      </c>
      <c r="G17" s="642">
        <f t="shared" si="2"/>
        <v>0</v>
      </c>
      <c r="H17" s="642">
        <f t="shared" si="3"/>
        <v>82.6</v>
      </c>
      <c r="I17" s="642">
        <f t="shared" si="4"/>
        <v>0</v>
      </c>
      <c r="J17" s="642">
        <f t="shared" si="5"/>
        <v>0</v>
      </c>
      <c r="K17" s="642">
        <f t="shared" si="6"/>
        <v>0</v>
      </c>
      <c r="L17" s="642">
        <f t="shared" si="7"/>
        <v>82.6</v>
      </c>
      <c r="M17" s="642">
        <f t="shared" ref="M17:N17" si="23">+G17</f>
        <v>0</v>
      </c>
      <c r="N17" s="642">
        <f t="shared" si="23"/>
        <v>82.6</v>
      </c>
      <c r="O17" s="642">
        <f t="shared" si="9"/>
        <v>0</v>
      </c>
      <c r="P17" s="642">
        <f t="shared" si="10"/>
        <v>0</v>
      </c>
      <c r="Q17" s="642">
        <f t="shared" si="11"/>
        <v>0</v>
      </c>
      <c r="R17" s="642">
        <f t="shared" si="12"/>
        <v>0</v>
      </c>
      <c r="S17" s="204"/>
      <c r="T17" s="204"/>
      <c r="U17" s="204"/>
      <c r="V17" s="204"/>
      <c r="W17" s="204"/>
      <c r="X17" s="204"/>
      <c r="Y17" s="204"/>
      <c r="Z17" s="204"/>
    </row>
    <row r="18" ht="12.75" customHeight="1">
      <c r="A18" s="643">
        <v>50.0</v>
      </c>
      <c r="B18" s="641" t="str">
        <f>IF(A18,VLOOKUP(A18,CTA,5,0),"")</f>
        <v>CAPITAL</v>
      </c>
      <c r="C18" s="642">
        <f>SUMIF(L.D!$H$11:$P$27,HT!A18,L.D!$P$11:$P$27)</f>
        <v>0</v>
      </c>
      <c r="D18" s="642">
        <f>SUMIF(L.D!$H$11:$Q$27,HT!A18,L.D!$Q$11:$Q$27)</f>
        <v>80</v>
      </c>
      <c r="E18" s="642">
        <f>SUMIF(L.D!$H$11:$P$225,HT!A18,L.D!$P$11:$P$225)</f>
        <v>0</v>
      </c>
      <c r="F18" s="642">
        <f>SUMIF(L.D!$H$11:$Q$225,HT!A18,L.D!$Q$11:$Q$225)</f>
        <v>80</v>
      </c>
      <c r="G18" s="642">
        <f t="shared" si="2"/>
        <v>0</v>
      </c>
      <c r="H18" s="642">
        <f t="shared" si="3"/>
        <v>80</v>
      </c>
      <c r="I18" s="642">
        <f t="shared" si="4"/>
        <v>0</v>
      </c>
      <c r="J18" s="642">
        <f t="shared" si="5"/>
        <v>0</v>
      </c>
      <c r="K18" s="642">
        <f t="shared" si="6"/>
        <v>0</v>
      </c>
      <c r="L18" s="642">
        <f t="shared" si="7"/>
        <v>80</v>
      </c>
      <c r="M18" s="642">
        <f t="shared" ref="M18:N18" si="24">+G18</f>
        <v>0</v>
      </c>
      <c r="N18" s="642">
        <f t="shared" si="24"/>
        <v>80</v>
      </c>
      <c r="O18" s="642">
        <f t="shared" si="9"/>
        <v>0</v>
      </c>
      <c r="P18" s="642">
        <f t="shared" si="10"/>
        <v>0</v>
      </c>
      <c r="Q18" s="642">
        <f t="shared" si="11"/>
        <v>0</v>
      </c>
      <c r="R18" s="642">
        <f t="shared" si="12"/>
        <v>0</v>
      </c>
      <c r="S18" s="204"/>
      <c r="T18" s="204"/>
      <c r="U18" s="204"/>
      <c r="V18" s="204"/>
      <c r="W18" s="204"/>
      <c r="X18" s="204"/>
      <c r="Y18" s="204"/>
      <c r="Z18" s="204"/>
    </row>
    <row r="19" ht="12.75" customHeight="1">
      <c r="A19" s="643">
        <v>60.0</v>
      </c>
      <c r="B19" s="641" t="str">
        <f>IF(A19,VLOOKUP(A19,CTA,5,0),"")</f>
        <v>COMPRAS</v>
      </c>
      <c r="C19" s="642">
        <f>SUMIF(L.D!$H$11:$P$27,HT!A19,L.D!$P$11:$P$27)</f>
        <v>0</v>
      </c>
      <c r="D19" s="642">
        <f>SUMIF(L.D!$H$11:$Q$27,HT!A19,L.D!$Q$11:$Q$27)</f>
        <v>0</v>
      </c>
      <c r="E19" s="642">
        <f>SUMIF(L.D!$H$11:$P$225,HT!A19,L.D!$P$11:$P$225)</f>
        <v>50</v>
      </c>
      <c r="F19" s="642">
        <f>SUMIF(L.D!$H$11:$Q$225,HT!A19,L.D!$Q$11:$Q$225)</f>
        <v>0</v>
      </c>
      <c r="G19" s="642">
        <f t="shared" si="2"/>
        <v>50</v>
      </c>
      <c r="H19" s="642">
        <f t="shared" si="3"/>
        <v>0</v>
      </c>
      <c r="I19" s="642">
        <f t="shared" si="4"/>
        <v>0</v>
      </c>
      <c r="J19" s="642">
        <f t="shared" si="5"/>
        <v>0</v>
      </c>
      <c r="K19" s="642">
        <f t="shared" si="6"/>
        <v>50</v>
      </c>
      <c r="L19" s="642">
        <f t="shared" si="7"/>
        <v>0</v>
      </c>
      <c r="M19" s="642"/>
      <c r="N19" s="642"/>
      <c r="O19" s="642">
        <f t="shared" si="9"/>
        <v>50</v>
      </c>
      <c r="P19" s="642">
        <f t="shared" si="10"/>
        <v>0</v>
      </c>
      <c r="Q19" s="642">
        <f t="shared" si="11"/>
        <v>0</v>
      </c>
      <c r="R19" s="642">
        <f t="shared" si="12"/>
        <v>0</v>
      </c>
      <c r="S19" s="204"/>
      <c r="T19" s="204"/>
      <c r="U19" s="204"/>
      <c r="V19" s="204"/>
      <c r="W19" s="204"/>
      <c r="X19" s="204"/>
      <c r="Y19" s="204"/>
      <c r="Z19" s="204"/>
    </row>
    <row r="20" ht="12.75" customHeight="1">
      <c r="A20" s="643">
        <v>61.0</v>
      </c>
      <c r="B20" s="641" t="str">
        <f>IF(A20,VLOOKUP(A20,CTA,5,0),"")</f>
        <v>VARIACIÓN DE EXISTENCIAS</v>
      </c>
      <c r="C20" s="642">
        <f>SUMIF(L.D!$H$11:$P$27,HT!A20,L.D!$P$11:$P$27)</f>
        <v>0</v>
      </c>
      <c r="D20" s="642">
        <f>SUMIF(L.D!$H$11:$Q$27,HT!A20,L.D!$Q$11:$Q$27)</f>
        <v>0</v>
      </c>
      <c r="E20" s="642">
        <f>SUMIF(L.D!$H$11:$P$225,HT!A20,L.D!$P$11:$P$225)</f>
        <v>0</v>
      </c>
      <c r="F20" s="642">
        <f>SUMIF(L.D!$H$11:$Q$225,HT!A20,L.D!$Q$11:$Q$225)</f>
        <v>50</v>
      </c>
      <c r="G20" s="642">
        <f t="shared" si="2"/>
        <v>0</v>
      </c>
      <c r="H20" s="642">
        <f t="shared" si="3"/>
        <v>50</v>
      </c>
      <c r="I20" s="642">
        <f t="shared" si="4"/>
        <v>80</v>
      </c>
      <c r="J20" s="642">
        <f t="shared" si="5"/>
        <v>0</v>
      </c>
      <c r="K20" s="642">
        <f t="shared" si="6"/>
        <v>30</v>
      </c>
      <c r="L20" s="642">
        <f t="shared" si="7"/>
        <v>0</v>
      </c>
      <c r="M20" s="642"/>
      <c r="N20" s="642"/>
      <c r="O20" s="642">
        <f t="shared" si="9"/>
        <v>30</v>
      </c>
      <c r="P20" s="642">
        <f t="shared" si="10"/>
        <v>0</v>
      </c>
      <c r="Q20" s="642">
        <f t="shared" si="11"/>
        <v>0</v>
      </c>
      <c r="R20" s="642">
        <f t="shared" si="12"/>
        <v>0</v>
      </c>
      <c r="S20" s="204"/>
      <c r="T20" s="204"/>
      <c r="U20" s="204"/>
      <c r="V20" s="204"/>
      <c r="W20" s="204"/>
      <c r="X20" s="204"/>
      <c r="Y20" s="204"/>
      <c r="Z20" s="204"/>
    </row>
    <row r="21" ht="12.75" customHeight="1">
      <c r="A21" s="643">
        <v>62.0</v>
      </c>
      <c r="B21" s="641" t="str">
        <f>IF(A21,VLOOKUP(A21,CTA,5,0),"")</f>
        <v>GASTOS DE PERSONAL DIRECTORES Y GERENTES</v>
      </c>
      <c r="C21" s="642">
        <f>SUMIF(L.D!$H$11:$P$27,HT!A21,L.D!$P$11:$P$27)</f>
        <v>0</v>
      </c>
      <c r="D21" s="642">
        <f>SUMIF(L.D!$H$11:$Q$27,HT!A21,L.D!$Q$11:$Q$27)</f>
        <v>0</v>
      </c>
      <c r="E21" s="642">
        <f>SUMIF(L.D!$H$11:$P$225,HT!A21,L.D!$P$11:$P$225)</f>
        <v>15</v>
      </c>
      <c r="F21" s="642">
        <f>SUMIF(L.D!$H$11:$Q$225,HT!A21,L.D!$Q$11:$Q$225)</f>
        <v>0</v>
      </c>
      <c r="G21" s="642">
        <f t="shared" si="2"/>
        <v>15</v>
      </c>
      <c r="H21" s="642">
        <f t="shared" si="3"/>
        <v>0</v>
      </c>
      <c r="I21" s="642">
        <f t="shared" si="4"/>
        <v>0</v>
      </c>
      <c r="J21" s="642">
        <f t="shared" si="5"/>
        <v>0</v>
      </c>
      <c r="K21" s="642">
        <f t="shared" si="6"/>
        <v>15</v>
      </c>
      <c r="L21" s="642">
        <f t="shared" si="7"/>
        <v>0</v>
      </c>
      <c r="M21" s="642"/>
      <c r="N21" s="642"/>
      <c r="O21" s="642">
        <f t="shared" si="9"/>
        <v>15</v>
      </c>
      <c r="P21" s="642">
        <f t="shared" si="10"/>
        <v>0</v>
      </c>
      <c r="Q21" s="642">
        <f t="shared" si="11"/>
        <v>0</v>
      </c>
      <c r="R21" s="642">
        <f t="shared" si="12"/>
        <v>0</v>
      </c>
      <c r="S21" s="204"/>
      <c r="T21" s="204"/>
      <c r="U21" s="204"/>
      <c r="V21" s="204"/>
      <c r="W21" s="204"/>
      <c r="X21" s="204"/>
      <c r="Y21" s="204"/>
      <c r="Z21" s="204"/>
    </row>
    <row r="22" ht="12.75" customHeight="1">
      <c r="A22" s="643">
        <v>68.0</v>
      </c>
      <c r="B22" s="641" t="str">
        <f>IF(A22,VLOOKUP(A22,CTA,5,0),"")</f>
        <v>VALUACION Y DETERIORO DE ACTIVOS Y PROVISIONES</v>
      </c>
      <c r="C22" s="642">
        <f>SUMIF(L.D!$H$11:$P$27,HT!A22,L.D!$P$11:$P$27)</f>
        <v>0</v>
      </c>
      <c r="D22" s="642">
        <f>SUMIF(L.D!$H$11:$Q$27,HT!A22,L.D!$Q$11:$Q$27)</f>
        <v>0</v>
      </c>
      <c r="E22" s="642">
        <f>SUMIF(L.D!$H$11:$P$225,HT!A22,L.D!$P$11:$P$225)</f>
        <v>8</v>
      </c>
      <c r="F22" s="642">
        <f>SUMIF(L.D!$H$11:$Q$225,HT!A22,L.D!$Q$11:$Q$225)</f>
        <v>0</v>
      </c>
      <c r="G22" s="642">
        <f t="shared" si="2"/>
        <v>8</v>
      </c>
      <c r="H22" s="642">
        <f t="shared" si="3"/>
        <v>0</v>
      </c>
      <c r="I22" s="642">
        <f t="shared" si="4"/>
        <v>0</v>
      </c>
      <c r="J22" s="642">
        <f t="shared" si="5"/>
        <v>0</v>
      </c>
      <c r="K22" s="642">
        <f t="shared" si="6"/>
        <v>8</v>
      </c>
      <c r="L22" s="642">
        <f t="shared" si="7"/>
        <v>0</v>
      </c>
      <c r="M22" s="642"/>
      <c r="N22" s="642"/>
      <c r="O22" s="642">
        <f t="shared" si="9"/>
        <v>8</v>
      </c>
      <c r="P22" s="642">
        <f t="shared" si="10"/>
        <v>0</v>
      </c>
      <c r="Q22" s="642">
        <f t="shared" si="11"/>
        <v>0</v>
      </c>
      <c r="R22" s="642">
        <f t="shared" si="12"/>
        <v>0</v>
      </c>
      <c r="S22" s="204"/>
      <c r="T22" s="204"/>
      <c r="U22" s="204"/>
      <c r="V22" s="204"/>
      <c r="W22" s="204"/>
      <c r="X22" s="204"/>
      <c r="Y22" s="204"/>
      <c r="Z22" s="204"/>
    </row>
    <row r="23" ht="12.75" customHeight="1">
      <c r="A23" s="643">
        <v>69.0</v>
      </c>
      <c r="B23" s="641" t="str">
        <f>IF(A23,VLOOKUP(A23,CTA,5,0),"")</f>
        <v>COSTO DE VENTAS</v>
      </c>
      <c r="C23" s="642">
        <f>SUMIF(L.D!$H$11:$P$27,HT!A23,L.D!$P$11:$P$27)</f>
        <v>0</v>
      </c>
      <c r="D23" s="642">
        <f>SUMIF(L.D!$H$11:$Q$27,HT!A23,L.D!$Q$11:$Q$27)</f>
        <v>0</v>
      </c>
      <c r="E23" s="642">
        <f>SUMIF(L.D!$H$11:$P$225,HT!A23,L.D!$P$11:$P$225)</f>
        <v>80</v>
      </c>
      <c r="F23" s="642">
        <f>SUMIF(L.D!$H$11:$Q$225,HT!A23,L.D!$Q$11:$Q$225)</f>
        <v>0</v>
      </c>
      <c r="G23" s="642">
        <f t="shared" si="2"/>
        <v>80</v>
      </c>
      <c r="H23" s="642">
        <f t="shared" si="3"/>
        <v>0</v>
      </c>
      <c r="I23" s="642">
        <f t="shared" si="4"/>
        <v>0</v>
      </c>
      <c r="J23" s="642">
        <f t="shared" si="5"/>
        <v>80</v>
      </c>
      <c r="K23" s="642">
        <f t="shared" si="6"/>
        <v>0</v>
      </c>
      <c r="L23" s="642">
        <f t="shared" si="7"/>
        <v>0</v>
      </c>
      <c r="M23" s="642"/>
      <c r="N23" s="642"/>
      <c r="O23" s="642">
        <f t="shared" si="9"/>
        <v>0</v>
      </c>
      <c r="P23" s="642">
        <f t="shared" si="10"/>
        <v>0</v>
      </c>
      <c r="Q23" s="642">
        <f t="shared" si="11"/>
        <v>80</v>
      </c>
      <c r="R23" s="642">
        <f t="shared" si="12"/>
        <v>0</v>
      </c>
      <c r="S23" s="204"/>
      <c r="T23" s="204"/>
      <c r="U23" s="204"/>
      <c r="V23" s="204"/>
      <c r="W23" s="204"/>
      <c r="X23" s="204"/>
      <c r="Y23" s="204"/>
      <c r="Z23" s="204"/>
    </row>
    <row r="24" ht="12.75" customHeight="1">
      <c r="A24" s="643">
        <v>70.0</v>
      </c>
      <c r="B24" s="641" t="str">
        <f>IF(A24,VLOOKUP(A24,CTA,5,0),"")</f>
        <v>VENTAS</v>
      </c>
      <c r="C24" s="642">
        <f>SUMIF(L.D!$H$11:$P$27,HT!A24,L.D!$P$11:$P$27)</f>
        <v>0</v>
      </c>
      <c r="D24" s="642">
        <f>SUMIF(L.D!$H$11:$Q$27,HT!A24,L.D!$Q$11:$Q$27)</f>
        <v>0</v>
      </c>
      <c r="E24" s="642">
        <f>SUMIF(L.D!$H$11:$P$225,HT!A24,L.D!$P$11:$P$225)</f>
        <v>0</v>
      </c>
      <c r="F24" s="642">
        <f>SUMIF(L.D!$H$11:$Q$225,HT!A24,L.D!$Q$11:$Q$225)</f>
        <v>190</v>
      </c>
      <c r="G24" s="642">
        <f t="shared" si="2"/>
        <v>0</v>
      </c>
      <c r="H24" s="642">
        <f t="shared" si="3"/>
        <v>190</v>
      </c>
      <c r="I24" s="642">
        <f t="shared" si="4"/>
        <v>0</v>
      </c>
      <c r="J24" s="642">
        <f t="shared" si="5"/>
        <v>0</v>
      </c>
      <c r="K24" s="642">
        <f t="shared" si="6"/>
        <v>0</v>
      </c>
      <c r="L24" s="642">
        <f t="shared" si="7"/>
        <v>190</v>
      </c>
      <c r="M24" s="642"/>
      <c r="N24" s="642"/>
      <c r="O24" s="642">
        <f t="shared" si="9"/>
        <v>0</v>
      </c>
      <c r="P24" s="642">
        <f t="shared" si="10"/>
        <v>190</v>
      </c>
      <c r="Q24" s="642">
        <f t="shared" si="11"/>
        <v>0</v>
      </c>
      <c r="R24" s="642">
        <f t="shared" si="12"/>
        <v>190</v>
      </c>
      <c r="S24" s="204"/>
      <c r="T24" s="204"/>
      <c r="U24" s="204"/>
      <c r="V24" s="204"/>
      <c r="W24" s="204"/>
      <c r="X24" s="204"/>
      <c r="Y24" s="204"/>
      <c r="Z24" s="204"/>
    </row>
    <row r="25" ht="12.75" customHeight="1">
      <c r="A25" s="643">
        <v>78.0</v>
      </c>
      <c r="B25" s="641" t="str">
        <f>IF(A25,VLOOKUP(A25,CTA,5,0),"")</f>
        <v>CARGAS CUBIERTAS POR PROVISIONES</v>
      </c>
      <c r="C25" s="642">
        <f>SUMIF(L.D!$H$11:$P$27,HT!A25,L.D!$P$11:$P$27)</f>
        <v>0</v>
      </c>
      <c r="D25" s="642">
        <f>SUMIF(L.D!$H$11:$Q$27,HT!A25,L.D!$Q$11:$Q$27)</f>
        <v>0</v>
      </c>
      <c r="E25" s="642">
        <f>SUMIF(L.D!$H$11:$P$225,HT!A25,L.D!$P$11:$P$225)</f>
        <v>0</v>
      </c>
      <c r="F25" s="642">
        <f>SUMIF(L.D!$H$11:$Q$225,HT!A25,L.D!$Q$11:$Q$225)</f>
        <v>8</v>
      </c>
      <c r="G25" s="642">
        <f t="shared" si="2"/>
        <v>0</v>
      </c>
      <c r="H25" s="642">
        <f t="shared" si="3"/>
        <v>8</v>
      </c>
      <c r="I25" s="642">
        <f t="shared" si="4"/>
        <v>8</v>
      </c>
      <c r="J25" s="642">
        <f t="shared" si="5"/>
        <v>0</v>
      </c>
      <c r="K25" s="642">
        <f t="shared" si="6"/>
        <v>0</v>
      </c>
      <c r="L25" s="642">
        <f t="shared" si="7"/>
        <v>0</v>
      </c>
      <c r="M25" s="642"/>
      <c r="N25" s="642"/>
      <c r="O25" s="642">
        <f t="shared" si="9"/>
        <v>0</v>
      </c>
      <c r="P25" s="642">
        <f t="shared" si="10"/>
        <v>0</v>
      </c>
      <c r="Q25" s="642">
        <f t="shared" si="11"/>
        <v>0</v>
      </c>
      <c r="R25" s="642">
        <f t="shared" si="12"/>
        <v>0</v>
      </c>
      <c r="S25" s="204"/>
      <c r="T25" s="204"/>
      <c r="U25" s="204"/>
      <c r="V25" s="204"/>
      <c r="W25" s="204"/>
      <c r="X25" s="204"/>
      <c r="Y25" s="204"/>
      <c r="Z25" s="204"/>
    </row>
    <row r="26" ht="12.75" customHeight="1">
      <c r="A26" s="643">
        <v>79.0</v>
      </c>
      <c r="B26" s="641" t="str">
        <f>IF(A26,VLOOKUP(A26,CTA,5,0),"")</f>
        <v>CARGAS IMPUTABLES A CUENTA DE COSTOS Y GASTOS</v>
      </c>
      <c r="C26" s="642">
        <f>SUMIF(L.D!$H$11:$P$27,HT!A26,L.D!$P$11:$P$27)</f>
        <v>0</v>
      </c>
      <c r="D26" s="642">
        <f>SUMIF(L.D!$H$11:$Q$27,HT!A26,L.D!$Q$11:$Q$27)</f>
        <v>0</v>
      </c>
      <c r="E26" s="642">
        <f>SUMIF(L.D!$H$11:$P$225,HT!A26,L.D!$P$11:$P$225)</f>
        <v>0</v>
      </c>
      <c r="F26" s="642">
        <f>SUMIF(L.D!$H$11:$Q$225,HT!A26,L.D!$Q$11:$Q$225)</f>
        <v>15</v>
      </c>
      <c r="G26" s="642">
        <f t="shared" si="2"/>
        <v>0</v>
      </c>
      <c r="H26" s="642">
        <f t="shared" si="3"/>
        <v>15</v>
      </c>
      <c r="I26" s="642">
        <f t="shared" si="4"/>
        <v>15</v>
      </c>
      <c r="J26" s="642">
        <f t="shared" si="5"/>
        <v>0</v>
      </c>
      <c r="K26" s="642">
        <f t="shared" si="6"/>
        <v>0</v>
      </c>
      <c r="L26" s="642">
        <f t="shared" si="7"/>
        <v>0</v>
      </c>
      <c r="M26" s="642"/>
      <c r="N26" s="642"/>
      <c r="O26" s="642">
        <f t="shared" si="9"/>
        <v>0</v>
      </c>
      <c r="P26" s="642">
        <f t="shared" si="10"/>
        <v>0</v>
      </c>
      <c r="Q26" s="642">
        <f t="shared" si="11"/>
        <v>0</v>
      </c>
      <c r="R26" s="642">
        <f t="shared" si="12"/>
        <v>0</v>
      </c>
      <c r="S26" s="204"/>
      <c r="T26" s="204"/>
      <c r="U26" s="204"/>
      <c r="V26" s="204"/>
      <c r="W26" s="204"/>
      <c r="X26" s="204"/>
      <c r="Y26" s="204"/>
      <c r="Z26" s="204"/>
    </row>
    <row r="27" ht="12.75" customHeight="1">
      <c r="A27" s="643">
        <v>94.0</v>
      </c>
      <c r="B27" s="641" t="str">
        <f>IF(A27,VLOOKUP(A27,CTA,5,0),"")</f>
        <v>GASTOS ADMINISTRATIVOS</v>
      </c>
      <c r="C27" s="642">
        <f>SUMIF(L.D!$H$11:$P$27,HT!A27,L.D!$P$11:$P$27)</f>
        <v>0</v>
      </c>
      <c r="D27" s="642">
        <f>SUMIF(L.D!$H$11:$Q$27,HT!A27,L.D!$Q$11:$Q$27)</f>
        <v>0</v>
      </c>
      <c r="E27" s="642">
        <f>SUMIF(L.D!$H$11:$P$225,HT!A27,L.D!$P$11:$P$225)</f>
        <v>10.2</v>
      </c>
      <c r="F27" s="642">
        <f>SUMIF(L.D!$H$11:$Q$225,HT!A27,L.D!$Q$11:$Q$225)</f>
        <v>0</v>
      </c>
      <c r="G27" s="642">
        <f t="shared" si="2"/>
        <v>10.2</v>
      </c>
      <c r="H27" s="642">
        <f t="shared" si="3"/>
        <v>0</v>
      </c>
      <c r="I27" s="642">
        <f t="shared" si="4"/>
        <v>0</v>
      </c>
      <c r="J27" s="642">
        <f t="shared" si="5"/>
        <v>10.2</v>
      </c>
      <c r="K27" s="642">
        <f t="shared" si="6"/>
        <v>0</v>
      </c>
      <c r="L27" s="642">
        <f t="shared" si="7"/>
        <v>0</v>
      </c>
      <c r="M27" s="642"/>
      <c r="N27" s="642"/>
      <c r="O27" s="642">
        <f t="shared" si="9"/>
        <v>0</v>
      </c>
      <c r="P27" s="642">
        <f t="shared" si="10"/>
        <v>0</v>
      </c>
      <c r="Q27" s="642">
        <f t="shared" si="11"/>
        <v>10.2</v>
      </c>
      <c r="R27" s="642">
        <f t="shared" si="12"/>
        <v>0</v>
      </c>
      <c r="S27" s="204"/>
      <c r="T27" s="204"/>
      <c r="U27" s="204"/>
      <c r="V27" s="204"/>
      <c r="W27" s="204"/>
      <c r="X27" s="204"/>
      <c r="Y27" s="204"/>
      <c r="Z27" s="204"/>
    </row>
    <row r="28" ht="12.75" customHeight="1">
      <c r="A28" s="643">
        <v>95.0</v>
      </c>
      <c r="B28" s="641" t="str">
        <f>IF(A28,VLOOKUP(A28,CTA,5,0),"")</f>
        <v>GASTOS DE VENTAS</v>
      </c>
      <c r="C28" s="642">
        <f>SUMIF(L.D!$H$11:$P$27,HT!A28,L.D!$P$11:$P$27)</f>
        <v>0</v>
      </c>
      <c r="D28" s="642">
        <f>SUMIF(L.D!$H$11:$Q$27,HT!A28,L.D!$Q$11:$Q$27)</f>
        <v>0</v>
      </c>
      <c r="E28" s="642">
        <f>SUMIF(L.D!$H$11:$P$225,HT!A28,L.D!$P$11:$P$225)</f>
        <v>12.8</v>
      </c>
      <c r="F28" s="642">
        <f>SUMIF(L.D!$H$11:$Q$225,HT!A28,L.D!$Q$11:$Q$225)</f>
        <v>0</v>
      </c>
      <c r="G28" s="642">
        <f t="shared" si="2"/>
        <v>12.8</v>
      </c>
      <c r="H28" s="642">
        <f t="shared" si="3"/>
        <v>0</v>
      </c>
      <c r="I28" s="642">
        <f t="shared" si="4"/>
        <v>0</v>
      </c>
      <c r="J28" s="642">
        <f t="shared" si="5"/>
        <v>12.8</v>
      </c>
      <c r="K28" s="642">
        <f t="shared" si="6"/>
        <v>0</v>
      </c>
      <c r="L28" s="642">
        <f t="shared" si="7"/>
        <v>0</v>
      </c>
      <c r="M28" s="642"/>
      <c r="N28" s="642"/>
      <c r="O28" s="642">
        <f t="shared" si="9"/>
        <v>0</v>
      </c>
      <c r="P28" s="642">
        <f t="shared" si="10"/>
        <v>0</v>
      </c>
      <c r="Q28" s="642">
        <f t="shared" si="11"/>
        <v>12.8</v>
      </c>
      <c r="R28" s="642">
        <f t="shared" si="12"/>
        <v>0</v>
      </c>
      <c r="S28" s="204"/>
      <c r="T28" s="204"/>
      <c r="U28" s="204"/>
      <c r="V28" s="204"/>
      <c r="W28" s="204"/>
      <c r="X28" s="204"/>
      <c r="Y28" s="204"/>
      <c r="Z28" s="204"/>
    </row>
    <row r="29" ht="12.75" hidden="1" customHeight="1">
      <c r="A29" s="643"/>
      <c r="B29" s="641" t="str">
        <f>IF(A29,VLOOKUP(A29,CTA,5,0),"")</f>
        <v/>
      </c>
      <c r="C29" s="642">
        <f>SUMIF(L.D!$H$11:$P$27,HT!A29,L.D!$P$11:$P$27)</f>
        <v>0</v>
      </c>
      <c r="D29" s="642">
        <f>SUMIF(L.D!$H$11:$Q$27,HT!A29,L.D!$Q$11:$Q$27)</f>
        <v>0</v>
      </c>
      <c r="E29" s="642">
        <f>SUMIF(L.D!$H$11:$P$225,HT!A29,L.D!$P$11:$P$225)</f>
        <v>0</v>
      </c>
      <c r="F29" s="642">
        <f>SUMIF(L.D!$H$11:$Q$225,HT!A29,L.D!$Q$11:$Q$225)</f>
        <v>0</v>
      </c>
      <c r="G29" s="642">
        <f t="shared" si="2"/>
        <v>0</v>
      </c>
      <c r="H29" s="642">
        <f t="shared" si="3"/>
        <v>0</v>
      </c>
      <c r="I29" s="642">
        <f t="shared" si="4"/>
        <v>0</v>
      </c>
      <c r="J29" s="642">
        <f t="shared" si="5"/>
        <v>0</v>
      </c>
      <c r="K29" s="642">
        <f t="shared" si="6"/>
        <v>0</v>
      </c>
      <c r="L29" s="642">
        <f t="shared" si="7"/>
        <v>0</v>
      </c>
      <c r="M29" s="642"/>
      <c r="N29" s="642"/>
      <c r="O29" s="644">
        <f t="shared" si="9"/>
        <v>0</v>
      </c>
      <c r="P29" s="642">
        <f t="shared" si="10"/>
        <v>0</v>
      </c>
      <c r="Q29" s="642">
        <f t="shared" si="11"/>
        <v>0</v>
      </c>
      <c r="R29" s="642">
        <f t="shared" si="12"/>
        <v>0</v>
      </c>
      <c r="S29" s="204"/>
      <c r="T29" s="204"/>
      <c r="U29" s="204"/>
      <c r="V29" s="204"/>
      <c r="W29" s="204"/>
      <c r="X29" s="204"/>
      <c r="Y29" s="204"/>
      <c r="Z29" s="204"/>
    </row>
    <row r="30" ht="12.75" hidden="1" customHeight="1">
      <c r="A30" s="643"/>
      <c r="B30" s="641" t="str">
        <f>IF(A30,VLOOKUP(A30,CTA,5,0),"")</f>
        <v/>
      </c>
      <c r="C30" s="642">
        <f>SUMIF(L.D!$H$11:$P$27,HT!A30,L.D!$P$11:$P$27)</f>
        <v>0</v>
      </c>
      <c r="D30" s="642">
        <f>SUMIF(L.D!$H$11:$Q$27,HT!A30,L.D!$Q$11:$Q$27)</f>
        <v>0</v>
      </c>
      <c r="E30" s="642">
        <f>SUMIF(L.D!$H$11:$P$225,HT!A30,L.D!$P$11:$P$225)</f>
        <v>0</v>
      </c>
      <c r="F30" s="642">
        <f>SUMIF(L.D!$H$11:$Q$225,HT!A30,L.D!$Q$11:$Q$225)</f>
        <v>0</v>
      </c>
      <c r="G30" s="642">
        <f t="shared" si="2"/>
        <v>0</v>
      </c>
      <c r="H30" s="642">
        <f t="shared" si="3"/>
        <v>0</v>
      </c>
      <c r="I30" s="642">
        <f t="shared" si="4"/>
        <v>0</v>
      </c>
      <c r="J30" s="642">
        <f t="shared" si="5"/>
        <v>0</v>
      </c>
      <c r="K30" s="642">
        <f t="shared" si="6"/>
        <v>0</v>
      </c>
      <c r="L30" s="642">
        <f t="shared" si="7"/>
        <v>0</v>
      </c>
      <c r="M30" s="642"/>
      <c r="N30" s="642"/>
      <c r="O30" s="644">
        <f t="shared" si="9"/>
        <v>0</v>
      </c>
      <c r="P30" s="642">
        <f t="shared" si="10"/>
        <v>0</v>
      </c>
      <c r="Q30" s="645">
        <f t="shared" si="11"/>
        <v>0</v>
      </c>
      <c r="R30" s="642">
        <f t="shared" si="12"/>
        <v>0</v>
      </c>
      <c r="S30" s="204"/>
      <c r="T30" s="204"/>
      <c r="U30" s="204"/>
      <c r="V30" s="204"/>
      <c r="W30" s="204"/>
      <c r="X30" s="204"/>
      <c r="Y30" s="204"/>
      <c r="Z30" s="204"/>
    </row>
    <row r="31" ht="12.75" hidden="1" customHeight="1">
      <c r="A31" s="643"/>
      <c r="B31" s="641" t="str">
        <f>IF(A31,VLOOKUP(A31,CTA,5,0),"")</f>
        <v/>
      </c>
      <c r="C31" s="642">
        <f>SUMIF(L.D!$H$11:$P$27,HT!A31,L.D!$P$11:$P$27)</f>
        <v>0</v>
      </c>
      <c r="D31" s="642">
        <f>SUMIF(L.D!$H$11:$Q$27,HT!A31,L.D!$Q$11:$Q$27)</f>
        <v>0</v>
      </c>
      <c r="E31" s="642">
        <f>SUMIF(L.D!$H$11:$P$225,HT!A31,L.D!$P$11:$P$225)</f>
        <v>0</v>
      </c>
      <c r="F31" s="642">
        <f>SUMIF(L.D!$H$11:$Q$225,HT!A31,L.D!$Q$11:$Q$225)</f>
        <v>0</v>
      </c>
      <c r="G31" s="642">
        <f t="shared" si="2"/>
        <v>0</v>
      </c>
      <c r="H31" s="642">
        <f t="shared" si="3"/>
        <v>0</v>
      </c>
      <c r="I31" s="642">
        <f t="shared" si="4"/>
        <v>0</v>
      </c>
      <c r="J31" s="642">
        <f t="shared" si="5"/>
        <v>0</v>
      </c>
      <c r="K31" s="642">
        <f t="shared" si="6"/>
        <v>0</v>
      </c>
      <c r="L31" s="642">
        <f t="shared" si="7"/>
        <v>0</v>
      </c>
      <c r="M31" s="642"/>
      <c r="N31" s="642"/>
      <c r="O31" s="644">
        <f t="shared" si="9"/>
        <v>0</v>
      </c>
      <c r="P31" s="642">
        <f t="shared" si="10"/>
        <v>0</v>
      </c>
      <c r="Q31" s="642">
        <f t="shared" si="11"/>
        <v>0</v>
      </c>
      <c r="R31" s="642">
        <f t="shared" si="12"/>
        <v>0</v>
      </c>
      <c r="S31" s="204"/>
      <c r="T31" s="204"/>
      <c r="U31" s="204"/>
      <c r="V31" s="204"/>
      <c r="W31" s="204"/>
      <c r="X31" s="204"/>
      <c r="Y31" s="204"/>
      <c r="Z31" s="204"/>
    </row>
    <row r="32" ht="12.75" hidden="1" customHeight="1">
      <c r="A32" s="643"/>
      <c r="B32" s="641" t="str">
        <f>IF(A32,VLOOKUP(A32,CTA,5,0),"")</f>
        <v/>
      </c>
      <c r="C32" s="642">
        <f>SUMIF(L.D!$H$11:$P$27,HT!A32,L.D!$P$11:$P$27)</f>
        <v>0</v>
      </c>
      <c r="D32" s="642">
        <f>SUMIF(L.D!$H$11:$Q$27,HT!A32,L.D!$Q$11:$Q$27)</f>
        <v>0</v>
      </c>
      <c r="E32" s="642">
        <f>SUMIF(L.D!$H$11:$P$225,HT!A32,L.D!$P$11:$P$225)</f>
        <v>0</v>
      </c>
      <c r="F32" s="642">
        <f>SUMIF(L.D!$H$11:$Q$225,HT!A32,L.D!$Q$11:$Q$225)</f>
        <v>0</v>
      </c>
      <c r="G32" s="642">
        <f t="shared" si="2"/>
        <v>0</v>
      </c>
      <c r="H32" s="642">
        <f t="shared" si="3"/>
        <v>0</v>
      </c>
      <c r="I32" s="642">
        <f t="shared" si="4"/>
        <v>0</v>
      </c>
      <c r="J32" s="642">
        <f t="shared" si="5"/>
        <v>0</v>
      </c>
      <c r="K32" s="642">
        <f t="shared" si="6"/>
        <v>0</v>
      </c>
      <c r="L32" s="642">
        <f t="shared" si="7"/>
        <v>0</v>
      </c>
      <c r="M32" s="642"/>
      <c r="N32" s="642"/>
      <c r="O32" s="642">
        <f t="shared" si="9"/>
        <v>0</v>
      </c>
      <c r="P32" s="642">
        <f t="shared" si="10"/>
        <v>0</v>
      </c>
      <c r="Q32" s="645">
        <f t="shared" si="11"/>
        <v>0</v>
      </c>
      <c r="R32" s="642">
        <f t="shared" si="12"/>
        <v>0</v>
      </c>
      <c r="S32" s="204"/>
      <c r="T32" s="204"/>
      <c r="U32" s="204"/>
      <c r="V32" s="204"/>
      <c r="W32" s="204"/>
      <c r="X32" s="204"/>
      <c r="Y32" s="204"/>
      <c r="Z32" s="204"/>
    </row>
    <row r="33" ht="12.75" hidden="1" customHeight="1">
      <c r="A33" s="643"/>
      <c r="B33" s="641" t="str">
        <f>IF(A33,VLOOKUP(A33,CTA,5,0),"")</f>
        <v/>
      </c>
      <c r="C33" s="642">
        <f>SUMIF(L.D!$H$11:$P$27,HT!A33,L.D!$P$11:$P$27)</f>
        <v>0</v>
      </c>
      <c r="D33" s="642">
        <f>SUMIF(L.D!$H$11:$Q$27,HT!A33,L.D!$Q$11:$Q$27)</f>
        <v>0</v>
      </c>
      <c r="E33" s="642">
        <f>SUMIF(L.D!$H$11:$P$225,HT!A33,L.D!$P$11:$P$225)</f>
        <v>0</v>
      </c>
      <c r="F33" s="642">
        <f>SUMIF(L.D!$H$11:$Q$225,HT!A33,L.D!$Q$11:$Q$225)</f>
        <v>0</v>
      </c>
      <c r="G33" s="642">
        <f t="shared" si="2"/>
        <v>0</v>
      </c>
      <c r="H33" s="642">
        <f t="shared" si="3"/>
        <v>0</v>
      </c>
      <c r="I33" s="642">
        <f t="shared" si="4"/>
        <v>0</v>
      </c>
      <c r="J33" s="642">
        <f t="shared" si="5"/>
        <v>0</v>
      </c>
      <c r="K33" s="642">
        <f t="shared" si="6"/>
        <v>0</v>
      </c>
      <c r="L33" s="642">
        <f t="shared" si="7"/>
        <v>0</v>
      </c>
      <c r="M33" s="642"/>
      <c r="N33" s="642"/>
      <c r="O33" s="642">
        <f t="shared" si="9"/>
        <v>0</v>
      </c>
      <c r="P33" s="644">
        <f t="shared" si="10"/>
        <v>0</v>
      </c>
      <c r="Q33" s="642">
        <f t="shared" si="11"/>
        <v>0</v>
      </c>
      <c r="R33" s="645">
        <f t="shared" si="12"/>
        <v>0</v>
      </c>
      <c r="S33" s="204"/>
      <c r="T33" s="204"/>
      <c r="U33" s="204"/>
      <c r="V33" s="204"/>
      <c r="W33" s="204"/>
      <c r="X33" s="204"/>
      <c r="Y33" s="204"/>
      <c r="Z33" s="204"/>
    </row>
    <row r="34" ht="12.75" hidden="1" customHeight="1">
      <c r="A34" s="643"/>
      <c r="B34" s="641" t="str">
        <f>IF(A34,VLOOKUP(A34,CTA,5,0),"")</f>
        <v/>
      </c>
      <c r="C34" s="642">
        <f>SUMIF(L.D!$H$11:$P$27,HT!A34,L.D!$P$11:$P$27)</f>
        <v>0</v>
      </c>
      <c r="D34" s="642">
        <f>SUMIF(L.D!$H$11:$Q$27,HT!A34,L.D!$Q$11:$Q$27)</f>
        <v>0</v>
      </c>
      <c r="E34" s="642">
        <f>SUMIF(L.D!$H$11:$P$225,HT!A34,L.D!$P$11:$P$225)</f>
        <v>0</v>
      </c>
      <c r="F34" s="642">
        <f>SUMIF(L.D!$H$11:$Q$225,HT!A34,L.D!$Q$11:$Q$225)</f>
        <v>0</v>
      </c>
      <c r="G34" s="642">
        <f t="shared" si="2"/>
        <v>0</v>
      </c>
      <c r="H34" s="642">
        <f t="shared" si="3"/>
        <v>0</v>
      </c>
      <c r="I34" s="642">
        <f t="shared" si="4"/>
        <v>0</v>
      </c>
      <c r="J34" s="642">
        <f t="shared" si="5"/>
        <v>0</v>
      </c>
      <c r="K34" s="642">
        <f t="shared" si="6"/>
        <v>0</v>
      </c>
      <c r="L34" s="642">
        <f t="shared" si="7"/>
        <v>0</v>
      </c>
      <c r="M34" s="642"/>
      <c r="N34" s="642"/>
      <c r="O34" s="642">
        <f t="shared" si="9"/>
        <v>0</v>
      </c>
      <c r="P34" s="642">
        <f t="shared" si="10"/>
        <v>0</v>
      </c>
      <c r="Q34" s="642">
        <f t="shared" si="11"/>
        <v>0</v>
      </c>
      <c r="R34" s="642">
        <f t="shared" si="12"/>
        <v>0</v>
      </c>
      <c r="S34" s="204"/>
      <c r="T34" s="204"/>
      <c r="U34" s="204"/>
      <c r="V34" s="204"/>
      <c r="W34" s="204"/>
      <c r="X34" s="204"/>
      <c r="Y34" s="204"/>
      <c r="Z34" s="204"/>
    </row>
    <row r="35" ht="12.75" hidden="1" customHeight="1">
      <c r="A35" s="643"/>
      <c r="B35" s="641" t="str">
        <f>IF(A35,VLOOKUP(A35,CTA,5,0),"")</f>
        <v/>
      </c>
      <c r="C35" s="642">
        <f>SUMIF(L.D!$H$11:$P$27,HT!A35,L.D!$P$11:$P$27)</f>
        <v>0</v>
      </c>
      <c r="D35" s="642">
        <f>SUMIF(L.D!$H$11:$Q$27,HT!A35,L.D!$Q$11:$Q$27)</f>
        <v>0</v>
      </c>
      <c r="E35" s="642">
        <f>SUMIF(L.D!$H$11:$P$225,HT!A35,L.D!$P$11:$P$225)</f>
        <v>0</v>
      </c>
      <c r="F35" s="642">
        <f>SUMIF(L.D!$H$11:$Q$225,HT!A35,L.D!$Q$11:$Q$225)</f>
        <v>0</v>
      </c>
      <c r="G35" s="642">
        <f t="shared" si="2"/>
        <v>0</v>
      </c>
      <c r="H35" s="642">
        <f t="shared" si="3"/>
        <v>0</v>
      </c>
      <c r="I35" s="642">
        <f t="shared" si="4"/>
        <v>0</v>
      </c>
      <c r="J35" s="642">
        <f t="shared" si="5"/>
        <v>0</v>
      </c>
      <c r="K35" s="642">
        <f t="shared" si="6"/>
        <v>0</v>
      </c>
      <c r="L35" s="642">
        <f t="shared" si="7"/>
        <v>0</v>
      </c>
      <c r="M35" s="642"/>
      <c r="N35" s="642"/>
      <c r="O35" s="642">
        <f t="shared" si="9"/>
        <v>0</v>
      </c>
      <c r="P35" s="644">
        <f t="shared" si="10"/>
        <v>0</v>
      </c>
      <c r="Q35" s="642">
        <f t="shared" si="11"/>
        <v>0</v>
      </c>
      <c r="R35" s="645">
        <f t="shared" si="12"/>
        <v>0</v>
      </c>
      <c r="S35" s="204"/>
      <c r="T35" s="204"/>
      <c r="U35" s="204"/>
      <c r="V35" s="204"/>
      <c r="W35" s="204"/>
      <c r="X35" s="204"/>
      <c r="Y35" s="204"/>
      <c r="Z35" s="204"/>
    </row>
    <row r="36" ht="12.75" hidden="1" customHeight="1">
      <c r="A36" s="643"/>
      <c r="B36" s="641" t="str">
        <f>IF(A36,VLOOKUP(A36,CTA,5,0),"")</f>
        <v/>
      </c>
      <c r="C36" s="642">
        <f>SUMIF(L.D!$H$11:$P$27,HT!A36,L.D!$P$11:$P$27)</f>
        <v>0</v>
      </c>
      <c r="D36" s="642">
        <f>SUMIF(L.D!$H$11:$Q$27,HT!A36,L.D!$Q$11:$Q$27)</f>
        <v>0</v>
      </c>
      <c r="E36" s="642">
        <f>SUMIF(L.D!$H$11:$P$225,HT!A36,L.D!$P$11:$P$225)</f>
        <v>0</v>
      </c>
      <c r="F36" s="642">
        <f>SUMIF(L.D!$H$11:$Q$225,HT!A36,L.D!$Q$11:$Q$225)</f>
        <v>0</v>
      </c>
      <c r="G36" s="642">
        <f t="shared" si="2"/>
        <v>0</v>
      </c>
      <c r="H36" s="642">
        <f t="shared" si="3"/>
        <v>0</v>
      </c>
      <c r="I36" s="642">
        <f t="shared" si="4"/>
        <v>0</v>
      </c>
      <c r="J36" s="642">
        <f t="shared" si="5"/>
        <v>0</v>
      </c>
      <c r="K36" s="642">
        <f t="shared" si="6"/>
        <v>0</v>
      </c>
      <c r="L36" s="642">
        <f t="shared" si="7"/>
        <v>0</v>
      </c>
      <c r="M36" s="642"/>
      <c r="N36" s="642"/>
      <c r="O36" s="642">
        <f t="shared" si="9"/>
        <v>0</v>
      </c>
      <c r="P36" s="642">
        <f t="shared" si="10"/>
        <v>0</v>
      </c>
      <c r="Q36" s="642">
        <f t="shared" si="11"/>
        <v>0</v>
      </c>
      <c r="R36" s="642">
        <f t="shared" si="12"/>
        <v>0</v>
      </c>
      <c r="S36" s="204"/>
      <c r="T36" s="204"/>
      <c r="U36" s="204"/>
      <c r="V36" s="204"/>
      <c r="W36" s="204"/>
      <c r="X36" s="204"/>
      <c r="Y36" s="204"/>
      <c r="Z36" s="204"/>
    </row>
    <row r="37" ht="12.75" hidden="1" customHeight="1">
      <c r="A37" s="643"/>
      <c r="B37" s="641" t="str">
        <f>IF(A37,VLOOKUP(A37,CTA,5,0),"")</f>
        <v/>
      </c>
      <c r="C37" s="642">
        <f>SUMIF(L.D!$H$11:$P$27,HT!A37,L.D!$P$11:$P$27)</f>
        <v>0</v>
      </c>
      <c r="D37" s="642">
        <f>SUMIF(L.D!$H$11:$Q$27,HT!A37,L.D!$Q$11:$Q$27)</f>
        <v>0</v>
      </c>
      <c r="E37" s="642">
        <f>SUMIF(L.D!$H$11:$P$225,HT!A37,L.D!$P$11:$P$225)</f>
        <v>0</v>
      </c>
      <c r="F37" s="642">
        <f>SUMIF(L.D!$H$11:$Q$225,HT!A37,L.D!$Q$11:$Q$225)</f>
        <v>0</v>
      </c>
      <c r="G37" s="642">
        <f t="shared" si="2"/>
        <v>0</v>
      </c>
      <c r="H37" s="642">
        <f t="shared" si="3"/>
        <v>0</v>
      </c>
      <c r="I37" s="642">
        <f t="shared" si="4"/>
        <v>0</v>
      </c>
      <c r="J37" s="642">
        <f t="shared" si="5"/>
        <v>0</v>
      </c>
      <c r="K37" s="642">
        <f t="shared" si="6"/>
        <v>0</v>
      </c>
      <c r="L37" s="642">
        <f t="shared" si="7"/>
        <v>0</v>
      </c>
      <c r="M37" s="642"/>
      <c r="N37" s="642"/>
      <c r="O37" s="642">
        <f t="shared" si="9"/>
        <v>0</v>
      </c>
      <c r="P37" s="642">
        <f t="shared" si="10"/>
        <v>0</v>
      </c>
      <c r="Q37" s="642">
        <f t="shared" si="11"/>
        <v>0</v>
      </c>
      <c r="R37" s="642">
        <f t="shared" si="12"/>
        <v>0</v>
      </c>
      <c r="S37" s="204"/>
      <c r="T37" s="204"/>
      <c r="U37" s="204"/>
      <c r="V37" s="204"/>
      <c r="W37" s="204"/>
      <c r="X37" s="204"/>
      <c r="Y37" s="204"/>
      <c r="Z37" s="204"/>
    </row>
    <row r="38" ht="12.75" hidden="1" customHeight="1">
      <c r="A38" s="643"/>
      <c r="B38" s="641" t="str">
        <f>IF(A38,VLOOKUP(A38,CTA,5,0),"")</f>
        <v/>
      </c>
      <c r="C38" s="642">
        <f>SUMIF(L.D!$H$11:$P$27,HT!A38,L.D!$P$11:$P$27)</f>
        <v>0</v>
      </c>
      <c r="D38" s="642">
        <f>SUMIF(L.D!$H$11:$Q$27,HT!A38,L.D!$Q$11:$Q$27)</f>
        <v>0</v>
      </c>
      <c r="E38" s="642">
        <f>SUMIF(L.D!$H$11:$P$225,HT!A38,L.D!$P$11:$P$225)</f>
        <v>0</v>
      </c>
      <c r="F38" s="642">
        <f>SUMIF(L.D!$H$11:$Q$225,HT!A38,L.D!$Q$11:$Q$225)</f>
        <v>0</v>
      </c>
      <c r="G38" s="642">
        <f t="shared" si="2"/>
        <v>0</v>
      </c>
      <c r="H38" s="642">
        <f t="shared" si="3"/>
        <v>0</v>
      </c>
      <c r="I38" s="642">
        <f t="shared" si="4"/>
        <v>0</v>
      </c>
      <c r="J38" s="642">
        <f t="shared" si="5"/>
        <v>0</v>
      </c>
      <c r="K38" s="642">
        <f t="shared" si="6"/>
        <v>0</v>
      </c>
      <c r="L38" s="642">
        <f t="shared" si="7"/>
        <v>0</v>
      </c>
      <c r="M38" s="642"/>
      <c r="N38" s="642"/>
      <c r="O38" s="642">
        <f t="shared" si="9"/>
        <v>0</v>
      </c>
      <c r="P38" s="642">
        <f t="shared" si="10"/>
        <v>0</v>
      </c>
      <c r="Q38" s="645">
        <f t="shared" si="11"/>
        <v>0</v>
      </c>
      <c r="R38" s="642">
        <f t="shared" si="12"/>
        <v>0</v>
      </c>
      <c r="S38" s="204"/>
      <c r="T38" s="204"/>
      <c r="U38" s="204"/>
      <c r="V38" s="204"/>
      <c r="W38" s="204"/>
      <c r="X38" s="204"/>
      <c r="Y38" s="204"/>
      <c r="Z38" s="204"/>
    </row>
    <row r="39" ht="12.75" hidden="1" customHeight="1">
      <c r="A39" s="643"/>
      <c r="B39" s="641" t="str">
        <f>IF(A39,VLOOKUP(A39,CTA,5,0),"")</f>
        <v/>
      </c>
      <c r="C39" s="642">
        <f>SUMIF(L.D!$H$11:$P$27,HT!A39,L.D!$P$11:$P$27)</f>
        <v>0</v>
      </c>
      <c r="D39" s="642">
        <f>SUMIF(L.D!$H$11:$Q$27,HT!A39,L.D!$Q$11:$Q$27)</f>
        <v>0</v>
      </c>
      <c r="E39" s="642">
        <f>SUMIF(L.D!$H$11:$P$225,HT!A39,L.D!$P$11:$P$225)</f>
        <v>0</v>
      </c>
      <c r="F39" s="642">
        <f>SUMIF(L.D!$H$11:$Q$225,HT!A39,L.D!$Q$11:$Q$225)</f>
        <v>0</v>
      </c>
      <c r="G39" s="642">
        <f t="shared" si="2"/>
        <v>0</v>
      </c>
      <c r="H39" s="642">
        <f t="shared" si="3"/>
        <v>0</v>
      </c>
      <c r="I39" s="642">
        <f t="shared" si="4"/>
        <v>0</v>
      </c>
      <c r="J39" s="642">
        <f t="shared" si="5"/>
        <v>0</v>
      </c>
      <c r="K39" s="642">
        <f t="shared" si="6"/>
        <v>0</v>
      </c>
      <c r="L39" s="642">
        <f t="shared" si="7"/>
        <v>0</v>
      </c>
      <c r="M39" s="642"/>
      <c r="N39" s="642"/>
      <c r="O39" s="642">
        <f t="shared" si="9"/>
        <v>0</v>
      </c>
      <c r="P39" s="642">
        <f t="shared" si="10"/>
        <v>0</v>
      </c>
      <c r="Q39" s="645">
        <f t="shared" si="11"/>
        <v>0</v>
      </c>
      <c r="R39" s="642">
        <f t="shared" si="12"/>
        <v>0</v>
      </c>
      <c r="S39" s="204"/>
      <c r="T39" s="204"/>
      <c r="U39" s="204"/>
      <c r="V39" s="204"/>
      <c r="W39" s="204"/>
      <c r="X39" s="204"/>
      <c r="Y39" s="204"/>
      <c r="Z39" s="204"/>
    </row>
    <row r="40" ht="11.25" customHeight="1">
      <c r="A40" s="646"/>
      <c r="B40" s="646"/>
      <c r="C40" s="647">
        <f t="shared" ref="C40:R40" si="25">SUM(C5:C39)</f>
        <v>145</v>
      </c>
      <c r="D40" s="648">
        <f t="shared" si="25"/>
        <v>145</v>
      </c>
      <c r="E40" s="647">
        <f t="shared" si="25"/>
        <v>1122</v>
      </c>
      <c r="F40" s="648">
        <f t="shared" si="25"/>
        <v>1122</v>
      </c>
      <c r="G40" s="647">
        <f t="shared" si="25"/>
        <v>630.2</v>
      </c>
      <c r="H40" s="649">
        <f t="shared" si="25"/>
        <v>630.2</v>
      </c>
      <c r="I40" s="647">
        <f t="shared" si="25"/>
        <v>103</v>
      </c>
      <c r="J40" s="649">
        <f t="shared" si="25"/>
        <v>103</v>
      </c>
      <c r="K40" s="647">
        <f t="shared" si="25"/>
        <v>557.2</v>
      </c>
      <c r="L40" s="649">
        <f t="shared" si="25"/>
        <v>557.2</v>
      </c>
      <c r="M40" s="647">
        <f t="shared" si="25"/>
        <v>454.2</v>
      </c>
      <c r="N40" s="649">
        <f t="shared" si="25"/>
        <v>367.2</v>
      </c>
      <c r="O40" s="647">
        <f t="shared" si="25"/>
        <v>103</v>
      </c>
      <c r="P40" s="649">
        <f t="shared" si="25"/>
        <v>190</v>
      </c>
      <c r="Q40" s="647">
        <f t="shared" si="25"/>
        <v>103</v>
      </c>
      <c r="R40" s="648">
        <f t="shared" si="25"/>
        <v>190</v>
      </c>
      <c r="S40" s="650"/>
      <c r="T40" s="650"/>
      <c r="U40" s="650"/>
      <c r="V40" s="650"/>
      <c r="W40" s="650"/>
      <c r="X40" s="650"/>
      <c r="Y40" s="650"/>
      <c r="Z40" s="650"/>
    </row>
    <row r="41" ht="13.5" customHeight="1">
      <c r="A41" s="650"/>
      <c r="B41" s="650"/>
      <c r="C41" s="651"/>
      <c r="D41" s="651"/>
      <c r="E41" s="652" t="s">
        <v>1502</v>
      </c>
      <c r="F41" s="653"/>
      <c r="G41" s="653"/>
      <c r="H41" s="653"/>
      <c r="I41" s="653"/>
      <c r="J41" s="653"/>
      <c r="K41" s="653"/>
      <c r="L41" s="654"/>
      <c r="M41" s="655"/>
      <c r="N41" s="656">
        <f>+M40-N40</f>
        <v>87</v>
      </c>
      <c r="O41" s="657">
        <f>+P40-O40</f>
        <v>87</v>
      </c>
      <c r="P41" s="658"/>
      <c r="Q41" s="659">
        <f>+R40-Q40</f>
        <v>87</v>
      </c>
      <c r="R41" s="658"/>
      <c r="S41" s="650"/>
      <c r="T41" s="650"/>
      <c r="U41" s="650"/>
      <c r="V41" s="650"/>
      <c r="W41" s="650"/>
      <c r="X41" s="650"/>
      <c r="Y41" s="650"/>
      <c r="Z41" s="650"/>
    </row>
    <row r="42" ht="11.25" customHeight="1">
      <c r="A42" s="204"/>
      <c r="B42" s="204"/>
      <c r="C42" s="660"/>
      <c r="D42" s="660"/>
      <c r="E42" s="660"/>
      <c r="F42" s="660"/>
      <c r="G42" s="660"/>
      <c r="H42" s="651"/>
      <c r="I42" s="651"/>
      <c r="J42" s="651"/>
      <c r="K42" s="660"/>
      <c r="L42" s="651"/>
      <c r="M42" s="661">
        <f t="shared" ref="M42:R42" si="26">SUM(M40:M41)</f>
        <v>454.2</v>
      </c>
      <c r="N42" s="662">
        <f t="shared" si="26"/>
        <v>454.2</v>
      </c>
      <c r="O42" s="661">
        <f t="shared" si="26"/>
        <v>190</v>
      </c>
      <c r="P42" s="662">
        <f t="shared" si="26"/>
        <v>190</v>
      </c>
      <c r="Q42" s="661">
        <f t="shared" si="26"/>
        <v>190</v>
      </c>
      <c r="R42" s="662">
        <f t="shared" si="26"/>
        <v>190</v>
      </c>
      <c r="S42" s="204"/>
      <c r="T42" s="204"/>
      <c r="U42" s="204"/>
      <c r="V42" s="204"/>
      <c r="W42" s="204"/>
      <c r="X42" s="204"/>
      <c r="Y42" s="204"/>
      <c r="Z42" s="204"/>
    </row>
    <row r="43" ht="11.25" customHeight="1">
      <c r="A43" s="204"/>
      <c r="B43" s="204"/>
      <c r="C43" s="660"/>
      <c r="D43" s="660"/>
      <c r="E43" s="660"/>
      <c r="F43" s="660"/>
      <c r="G43" s="660"/>
      <c r="H43" s="660"/>
      <c r="I43" s="660"/>
      <c r="J43" s="660"/>
      <c r="K43" s="660"/>
      <c r="L43" s="660"/>
      <c r="M43" s="660"/>
      <c r="N43" s="660"/>
      <c r="O43" s="660"/>
      <c r="P43" s="660"/>
      <c r="Q43" s="660"/>
      <c r="R43" s="660"/>
      <c r="S43" s="204"/>
      <c r="T43" s="204"/>
      <c r="U43" s="204"/>
      <c r="V43" s="204"/>
      <c r="W43" s="204"/>
      <c r="X43" s="204"/>
      <c r="Y43" s="204"/>
      <c r="Z43" s="204"/>
    </row>
    <row r="44" ht="11.25" customHeight="1">
      <c r="A44" s="663" t="s">
        <v>1503</v>
      </c>
      <c r="B44" s="204"/>
      <c r="C44" s="660"/>
      <c r="D44" s="660"/>
      <c r="E44" s="660"/>
      <c r="F44" s="660"/>
      <c r="G44" s="660"/>
      <c r="H44" s="660"/>
      <c r="I44" s="660"/>
      <c r="J44" s="660"/>
      <c r="K44" s="660"/>
      <c r="L44" s="660"/>
      <c r="M44" s="660"/>
      <c r="N44" s="660"/>
      <c r="O44" s="660"/>
      <c r="P44" s="660"/>
      <c r="Q44" s="660"/>
      <c r="R44" s="660"/>
      <c r="S44" s="204"/>
      <c r="T44" s="204"/>
      <c r="U44" s="204"/>
      <c r="V44" s="204"/>
      <c r="W44" s="204"/>
      <c r="X44" s="204"/>
      <c r="Y44" s="204"/>
      <c r="Z44" s="204"/>
    </row>
    <row r="45" ht="11.25" customHeight="1">
      <c r="A45" s="204"/>
      <c r="B45" s="204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204"/>
      <c r="T45" s="204"/>
      <c r="U45" s="204"/>
      <c r="V45" s="204"/>
      <c r="W45" s="204"/>
      <c r="X45" s="204"/>
      <c r="Y45" s="204"/>
      <c r="Z45" s="204"/>
    </row>
    <row r="46" ht="11.25" customHeight="1">
      <c r="A46" s="204"/>
      <c r="B46" s="204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204"/>
      <c r="T46" s="204"/>
      <c r="U46" s="204"/>
      <c r="V46" s="204"/>
      <c r="W46" s="204"/>
      <c r="X46" s="204"/>
      <c r="Y46" s="204"/>
      <c r="Z46" s="204"/>
    </row>
    <row r="47" ht="11.25" customHeight="1">
      <c r="A47" s="204"/>
      <c r="B47" s="204"/>
      <c r="C47" s="660"/>
      <c r="D47" s="660"/>
      <c r="E47" s="660"/>
      <c r="F47" s="660"/>
      <c r="G47" s="660"/>
      <c r="H47" s="660"/>
      <c r="I47" s="660"/>
      <c r="J47" s="660"/>
      <c r="K47" s="660"/>
      <c r="L47" s="660"/>
      <c r="M47" s="660"/>
      <c r="N47" s="660"/>
      <c r="O47" s="660"/>
      <c r="P47" s="660"/>
      <c r="Q47" s="660"/>
      <c r="R47" s="660"/>
      <c r="S47" s="204"/>
      <c r="T47" s="204"/>
      <c r="U47" s="204"/>
      <c r="V47" s="204"/>
      <c r="W47" s="204"/>
      <c r="X47" s="204"/>
      <c r="Y47" s="204"/>
      <c r="Z47" s="204"/>
    </row>
    <row r="48" ht="11.25" customHeight="1">
      <c r="A48" s="204"/>
      <c r="B48" s="204"/>
      <c r="C48" s="660"/>
      <c r="D48" s="660"/>
      <c r="E48" s="660"/>
      <c r="F48" s="660"/>
      <c r="G48" s="660"/>
      <c r="H48" s="660"/>
      <c r="I48" s="660"/>
      <c r="J48" s="660"/>
      <c r="K48" s="660"/>
      <c r="L48" s="660"/>
      <c r="M48" s="660"/>
      <c r="N48" s="660"/>
      <c r="O48" s="660"/>
      <c r="P48" s="660"/>
      <c r="Q48" s="660"/>
      <c r="R48" s="660"/>
      <c r="S48" s="204"/>
      <c r="T48" s="204"/>
      <c r="U48" s="204"/>
      <c r="V48" s="204"/>
      <c r="W48" s="204"/>
      <c r="X48" s="204"/>
      <c r="Y48" s="204"/>
      <c r="Z48" s="204"/>
    </row>
    <row r="49" ht="11.25" customHeight="1">
      <c r="A49" s="204"/>
      <c r="B49" s="204"/>
      <c r="C49" s="660"/>
      <c r="D49" s="660"/>
      <c r="E49" s="660"/>
      <c r="F49" s="660"/>
      <c r="G49" s="660"/>
      <c r="H49" s="660"/>
      <c r="I49" s="660"/>
      <c r="J49" s="660"/>
      <c r="K49" s="660"/>
      <c r="L49" s="660"/>
      <c r="M49" s="660"/>
      <c r="N49" s="660"/>
      <c r="O49" s="660"/>
      <c r="P49" s="660"/>
      <c r="Q49" s="660"/>
      <c r="R49" s="660"/>
      <c r="S49" s="204"/>
      <c r="T49" s="204"/>
      <c r="U49" s="204"/>
      <c r="V49" s="204"/>
      <c r="W49" s="204"/>
      <c r="X49" s="204"/>
      <c r="Y49" s="204"/>
      <c r="Z49" s="204"/>
    </row>
    <row r="50" ht="11.25" customHeight="1">
      <c r="A50" s="204"/>
      <c r="B50" s="204"/>
      <c r="C50" s="660"/>
      <c r="D50" s="660"/>
      <c r="E50" s="660"/>
      <c r="F50" s="660"/>
      <c r="G50" s="660"/>
      <c r="H50" s="660"/>
      <c r="I50" s="660"/>
      <c r="J50" s="660"/>
      <c r="K50" s="660"/>
      <c r="L50" s="660"/>
      <c r="M50" s="660"/>
      <c r="N50" s="660"/>
      <c r="O50" s="660"/>
      <c r="P50" s="660"/>
      <c r="Q50" s="660"/>
      <c r="R50" s="660"/>
      <c r="S50" s="204"/>
      <c r="T50" s="204"/>
      <c r="U50" s="204"/>
      <c r="V50" s="204"/>
      <c r="W50" s="204"/>
      <c r="X50" s="204"/>
      <c r="Y50" s="204"/>
      <c r="Z50" s="204"/>
    </row>
    <row r="51" ht="11.25" customHeight="1">
      <c r="A51" s="204"/>
      <c r="B51" s="204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204"/>
      <c r="T51" s="204"/>
      <c r="U51" s="204"/>
      <c r="V51" s="204"/>
      <c r="W51" s="204"/>
      <c r="X51" s="204"/>
      <c r="Y51" s="204"/>
      <c r="Z51" s="204"/>
    </row>
    <row r="52" ht="11.25" customHeight="1">
      <c r="A52" s="204"/>
      <c r="B52" s="204"/>
      <c r="C52" s="660"/>
      <c r="D52" s="660"/>
      <c r="E52" s="660"/>
      <c r="F52" s="660"/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204"/>
      <c r="T52" s="204"/>
      <c r="U52" s="204"/>
      <c r="V52" s="204"/>
      <c r="W52" s="204"/>
      <c r="X52" s="204"/>
      <c r="Y52" s="204"/>
      <c r="Z52" s="204"/>
    </row>
    <row r="53" ht="11.25" customHeight="1">
      <c r="A53" s="204"/>
      <c r="B53" s="204"/>
      <c r="C53" s="660"/>
      <c r="D53" s="660"/>
      <c r="E53" s="660"/>
      <c r="F53" s="660"/>
      <c r="G53" s="660"/>
      <c r="H53" s="660"/>
      <c r="I53" s="660"/>
      <c r="J53" s="660"/>
      <c r="K53" s="660"/>
      <c r="L53" s="660"/>
      <c r="M53" s="660"/>
      <c r="N53" s="660"/>
      <c r="O53" s="660"/>
      <c r="P53" s="660"/>
      <c r="Q53" s="660"/>
      <c r="R53" s="660"/>
      <c r="S53" s="204"/>
      <c r="T53" s="204"/>
      <c r="U53" s="204"/>
      <c r="V53" s="204"/>
      <c r="W53" s="204"/>
      <c r="X53" s="204"/>
      <c r="Y53" s="204"/>
      <c r="Z53" s="204"/>
    </row>
    <row r="54" ht="11.25" customHeight="1">
      <c r="A54" s="204"/>
      <c r="B54" s="204"/>
      <c r="C54" s="660"/>
      <c r="D54" s="660"/>
      <c r="E54" s="660"/>
      <c r="F54" s="660"/>
      <c r="G54" s="660"/>
      <c r="H54" s="660"/>
      <c r="I54" s="660"/>
      <c r="J54" s="660"/>
      <c r="K54" s="660"/>
      <c r="L54" s="660"/>
      <c r="M54" s="660"/>
      <c r="N54" s="660"/>
      <c r="O54" s="660"/>
      <c r="P54" s="660"/>
      <c r="Q54" s="660"/>
      <c r="R54" s="660"/>
      <c r="S54" s="204"/>
      <c r="T54" s="204"/>
      <c r="U54" s="204"/>
      <c r="V54" s="204"/>
      <c r="W54" s="204"/>
      <c r="X54" s="204"/>
      <c r="Y54" s="204"/>
      <c r="Z54" s="204"/>
    </row>
    <row r="55" ht="11.25" customHeight="1">
      <c r="A55" s="204"/>
      <c r="B55" s="204"/>
      <c r="C55" s="660"/>
      <c r="D55" s="660"/>
      <c r="E55" s="660"/>
      <c r="F55" s="660"/>
      <c r="G55" s="660"/>
      <c r="H55" s="660"/>
      <c r="I55" s="660"/>
      <c r="J55" s="660"/>
      <c r="K55" s="660"/>
      <c r="L55" s="660"/>
      <c r="M55" s="660"/>
      <c r="N55" s="660"/>
      <c r="O55" s="660"/>
      <c r="P55" s="660"/>
      <c r="Q55" s="660"/>
      <c r="R55" s="660"/>
      <c r="S55" s="204"/>
      <c r="T55" s="204"/>
      <c r="U55" s="204"/>
      <c r="V55" s="204"/>
      <c r="W55" s="204"/>
      <c r="X55" s="204"/>
      <c r="Y55" s="204"/>
      <c r="Z55" s="204"/>
    </row>
    <row r="56" ht="11.25" customHeight="1">
      <c r="A56" s="204"/>
      <c r="B56" s="204"/>
      <c r="C56" s="660"/>
      <c r="D56" s="660"/>
      <c r="E56" s="660"/>
      <c r="F56" s="660"/>
      <c r="G56" s="660"/>
      <c r="H56" s="660"/>
      <c r="I56" s="660"/>
      <c r="J56" s="660"/>
      <c r="K56" s="660"/>
      <c r="L56" s="660"/>
      <c r="M56" s="660"/>
      <c r="N56" s="660"/>
      <c r="O56" s="660"/>
      <c r="P56" s="660"/>
      <c r="Q56" s="660"/>
      <c r="R56" s="660"/>
      <c r="S56" s="204"/>
      <c r="T56" s="204"/>
      <c r="U56" s="204"/>
      <c r="V56" s="204"/>
      <c r="W56" s="204"/>
      <c r="X56" s="204"/>
      <c r="Y56" s="204"/>
      <c r="Z56" s="204"/>
    </row>
    <row r="57" ht="11.25" customHeight="1">
      <c r="A57" s="204"/>
      <c r="B57" s="204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204"/>
      <c r="T57" s="204"/>
      <c r="U57" s="204"/>
      <c r="V57" s="204"/>
      <c r="W57" s="204"/>
      <c r="X57" s="204"/>
      <c r="Y57" s="204"/>
      <c r="Z57" s="204"/>
    </row>
    <row r="58" ht="11.25" customHeight="1">
      <c r="A58" s="204"/>
      <c r="B58" s="204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204"/>
      <c r="T58" s="204"/>
      <c r="U58" s="204"/>
      <c r="V58" s="204"/>
      <c r="W58" s="204"/>
      <c r="X58" s="204"/>
      <c r="Y58" s="204"/>
      <c r="Z58" s="204"/>
    </row>
    <row r="59" ht="11.25" customHeight="1">
      <c r="A59" s="204"/>
      <c r="B59" s="204"/>
      <c r="C59" s="660"/>
      <c r="D59" s="660"/>
      <c r="E59" s="660"/>
      <c r="F59" s="660"/>
      <c r="G59" s="660"/>
      <c r="H59" s="660"/>
      <c r="I59" s="660"/>
      <c r="J59" s="660"/>
      <c r="K59" s="660"/>
      <c r="L59" s="660"/>
      <c r="M59" s="660"/>
      <c r="N59" s="660"/>
      <c r="O59" s="660"/>
      <c r="P59" s="660"/>
      <c r="Q59" s="660"/>
      <c r="R59" s="660"/>
      <c r="S59" s="204"/>
      <c r="T59" s="204"/>
      <c r="U59" s="204"/>
      <c r="V59" s="204"/>
      <c r="W59" s="204"/>
      <c r="X59" s="204"/>
      <c r="Y59" s="204"/>
      <c r="Z59" s="204"/>
    </row>
    <row r="60" ht="11.25" customHeight="1">
      <c r="A60" s="204"/>
      <c r="B60" s="204"/>
      <c r="C60" s="660"/>
      <c r="D60" s="660"/>
      <c r="E60" s="660"/>
      <c r="F60" s="660"/>
      <c r="G60" s="660"/>
      <c r="H60" s="660"/>
      <c r="I60" s="660"/>
      <c r="J60" s="660"/>
      <c r="K60" s="660"/>
      <c r="L60" s="660"/>
      <c r="M60" s="660"/>
      <c r="N60" s="660"/>
      <c r="O60" s="660"/>
      <c r="P60" s="660"/>
      <c r="Q60" s="660"/>
      <c r="R60" s="660"/>
      <c r="S60" s="204"/>
      <c r="T60" s="204"/>
      <c r="U60" s="204"/>
      <c r="V60" s="204"/>
      <c r="W60" s="204"/>
      <c r="X60" s="204"/>
      <c r="Y60" s="204"/>
      <c r="Z60" s="204"/>
    </row>
    <row r="61" ht="11.25" customHeight="1">
      <c r="A61" s="204"/>
      <c r="B61" s="204"/>
      <c r="C61" s="660"/>
      <c r="D61" s="660"/>
      <c r="E61" s="660"/>
      <c r="F61" s="660"/>
      <c r="G61" s="660"/>
      <c r="H61" s="660"/>
      <c r="I61" s="660"/>
      <c r="J61" s="660"/>
      <c r="K61" s="660"/>
      <c r="L61" s="660"/>
      <c r="M61" s="660"/>
      <c r="N61" s="660"/>
      <c r="O61" s="660"/>
      <c r="P61" s="660"/>
      <c r="Q61" s="660"/>
      <c r="R61" s="660"/>
      <c r="S61" s="204"/>
      <c r="T61" s="204"/>
      <c r="U61" s="204"/>
      <c r="V61" s="204"/>
      <c r="W61" s="204"/>
      <c r="X61" s="204"/>
      <c r="Y61" s="204"/>
      <c r="Z61" s="204"/>
    </row>
    <row r="62" ht="11.25" customHeight="1">
      <c r="A62" s="204"/>
      <c r="B62" s="204"/>
      <c r="C62" s="660"/>
      <c r="D62" s="660"/>
      <c r="E62" s="660"/>
      <c r="F62" s="660"/>
      <c r="G62" s="660"/>
      <c r="H62" s="660"/>
      <c r="I62" s="660"/>
      <c r="J62" s="660"/>
      <c r="K62" s="660"/>
      <c r="L62" s="660"/>
      <c r="M62" s="660"/>
      <c r="N62" s="660"/>
      <c r="O62" s="660"/>
      <c r="P62" s="660"/>
      <c r="Q62" s="660"/>
      <c r="R62" s="660"/>
      <c r="S62" s="204"/>
      <c r="T62" s="204"/>
      <c r="U62" s="204"/>
      <c r="V62" s="204"/>
      <c r="W62" s="204"/>
      <c r="X62" s="204"/>
      <c r="Y62" s="204"/>
      <c r="Z62" s="204"/>
    </row>
    <row r="63" ht="11.25" customHeight="1">
      <c r="A63" s="204"/>
      <c r="B63" s="204"/>
      <c r="C63" s="660"/>
      <c r="D63" s="660"/>
      <c r="E63" s="660"/>
      <c r="F63" s="660"/>
      <c r="G63" s="660"/>
      <c r="H63" s="660"/>
      <c r="I63" s="660"/>
      <c r="J63" s="660"/>
      <c r="K63" s="660"/>
      <c r="L63" s="660"/>
      <c r="M63" s="660"/>
      <c r="N63" s="660"/>
      <c r="O63" s="660"/>
      <c r="P63" s="660"/>
      <c r="Q63" s="660"/>
      <c r="R63" s="660"/>
      <c r="S63" s="204"/>
      <c r="T63" s="204"/>
      <c r="U63" s="204"/>
      <c r="V63" s="204"/>
      <c r="W63" s="204"/>
      <c r="X63" s="204"/>
      <c r="Y63" s="204"/>
      <c r="Z63" s="204"/>
    </row>
    <row r="64" ht="11.25" customHeight="1">
      <c r="A64" s="204"/>
      <c r="B64" s="204"/>
      <c r="C64" s="660"/>
      <c r="D64" s="660"/>
      <c r="E64" s="660"/>
      <c r="F64" s="660"/>
      <c r="G64" s="660"/>
      <c r="H64" s="660"/>
      <c r="I64" s="660"/>
      <c r="J64" s="660"/>
      <c r="K64" s="660"/>
      <c r="L64" s="660"/>
      <c r="M64" s="660"/>
      <c r="N64" s="660"/>
      <c r="O64" s="660"/>
      <c r="P64" s="660"/>
      <c r="Q64" s="660"/>
      <c r="R64" s="660"/>
      <c r="S64" s="204"/>
      <c r="T64" s="204"/>
      <c r="U64" s="204"/>
      <c r="V64" s="204"/>
      <c r="W64" s="204"/>
      <c r="X64" s="204"/>
      <c r="Y64" s="204"/>
      <c r="Z64" s="204"/>
    </row>
    <row r="65" ht="11.25" customHeight="1">
      <c r="A65" s="204"/>
      <c r="B65" s="204"/>
      <c r="C65" s="660"/>
      <c r="D65" s="660"/>
      <c r="E65" s="660"/>
      <c r="F65" s="660"/>
      <c r="G65" s="660"/>
      <c r="H65" s="660"/>
      <c r="I65" s="660"/>
      <c r="J65" s="660"/>
      <c r="K65" s="660"/>
      <c r="L65" s="660"/>
      <c r="M65" s="660"/>
      <c r="N65" s="660"/>
      <c r="O65" s="660"/>
      <c r="P65" s="660"/>
      <c r="Q65" s="660"/>
      <c r="R65" s="660"/>
      <c r="S65" s="204"/>
      <c r="T65" s="204"/>
      <c r="U65" s="204"/>
      <c r="V65" s="204"/>
      <c r="W65" s="204"/>
      <c r="X65" s="204"/>
      <c r="Y65" s="204"/>
      <c r="Z65" s="204"/>
    </row>
    <row r="66" ht="11.25" customHeight="1">
      <c r="A66" s="204"/>
      <c r="B66" s="204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204"/>
      <c r="T66" s="204"/>
      <c r="U66" s="204"/>
      <c r="V66" s="204"/>
      <c r="W66" s="204"/>
      <c r="X66" s="204"/>
      <c r="Y66" s="204"/>
      <c r="Z66" s="204"/>
    </row>
    <row r="67" ht="11.25" customHeight="1">
      <c r="A67" s="204"/>
      <c r="B67" s="204"/>
      <c r="C67" s="660"/>
      <c r="D67" s="660"/>
      <c r="E67" s="660"/>
      <c r="F67" s="660"/>
      <c r="G67" s="660"/>
      <c r="H67" s="660"/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204"/>
      <c r="T67" s="204"/>
      <c r="U67" s="204"/>
      <c r="V67" s="204"/>
      <c r="W67" s="204"/>
      <c r="X67" s="204"/>
      <c r="Y67" s="204"/>
      <c r="Z67" s="204"/>
    </row>
    <row r="68" ht="11.25" customHeight="1">
      <c r="A68" s="204"/>
      <c r="B68" s="204"/>
      <c r="C68" s="660"/>
      <c r="D68" s="660"/>
      <c r="E68" s="660"/>
      <c r="F68" s="660"/>
      <c r="G68" s="660"/>
      <c r="H68" s="660"/>
      <c r="I68" s="660"/>
      <c r="J68" s="660"/>
      <c r="K68" s="660"/>
      <c r="L68" s="660"/>
      <c r="M68" s="660"/>
      <c r="N68" s="660"/>
      <c r="O68" s="660"/>
      <c r="P68" s="660"/>
      <c r="Q68" s="660"/>
      <c r="R68" s="660"/>
      <c r="S68" s="204"/>
      <c r="T68" s="204"/>
      <c r="U68" s="204"/>
      <c r="V68" s="204"/>
      <c r="W68" s="204"/>
      <c r="X68" s="204"/>
      <c r="Y68" s="204"/>
      <c r="Z68" s="204"/>
    </row>
    <row r="69" ht="11.25" customHeight="1">
      <c r="A69" s="204"/>
      <c r="B69" s="204"/>
      <c r="C69" s="660"/>
      <c r="D69" s="660"/>
      <c r="E69" s="660"/>
      <c r="F69" s="660"/>
      <c r="G69" s="660"/>
      <c r="H69" s="660"/>
      <c r="I69" s="660"/>
      <c r="J69" s="660"/>
      <c r="K69" s="660"/>
      <c r="L69" s="660"/>
      <c r="M69" s="660"/>
      <c r="N69" s="660"/>
      <c r="O69" s="660"/>
      <c r="P69" s="660"/>
      <c r="Q69" s="660"/>
      <c r="R69" s="660"/>
      <c r="S69" s="204"/>
      <c r="T69" s="204"/>
      <c r="U69" s="204"/>
      <c r="V69" s="204"/>
      <c r="W69" s="204"/>
      <c r="X69" s="204"/>
      <c r="Y69" s="204"/>
      <c r="Z69" s="204"/>
    </row>
    <row r="70" ht="11.25" customHeight="1">
      <c r="A70" s="204"/>
      <c r="B70" s="204"/>
      <c r="C70" s="660"/>
      <c r="D70" s="660"/>
      <c r="E70" s="660"/>
      <c r="F70" s="660"/>
      <c r="G70" s="660"/>
      <c r="H70" s="660"/>
      <c r="I70" s="660"/>
      <c r="J70" s="660"/>
      <c r="K70" s="660"/>
      <c r="L70" s="660"/>
      <c r="M70" s="660"/>
      <c r="N70" s="660"/>
      <c r="O70" s="660"/>
      <c r="P70" s="660"/>
      <c r="Q70" s="660"/>
      <c r="R70" s="660"/>
      <c r="S70" s="204"/>
      <c r="T70" s="204"/>
      <c r="U70" s="204"/>
      <c r="V70" s="204"/>
      <c r="W70" s="204"/>
      <c r="X70" s="204"/>
      <c r="Y70" s="204"/>
      <c r="Z70" s="204"/>
    </row>
    <row r="71" ht="11.25" customHeight="1">
      <c r="A71" s="204"/>
      <c r="B71" s="204"/>
      <c r="C71" s="660"/>
      <c r="D71" s="660"/>
      <c r="E71" s="660"/>
      <c r="F71" s="660"/>
      <c r="G71" s="660"/>
      <c r="H71" s="660"/>
      <c r="I71" s="660"/>
      <c r="J71" s="660"/>
      <c r="K71" s="660"/>
      <c r="L71" s="660"/>
      <c r="M71" s="660"/>
      <c r="N71" s="660"/>
      <c r="O71" s="660"/>
      <c r="P71" s="660"/>
      <c r="Q71" s="660"/>
      <c r="R71" s="660"/>
      <c r="S71" s="204"/>
      <c r="T71" s="204"/>
      <c r="U71" s="204"/>
      <c r="V71" s="204"/>
      <c r="W71" s="204"/>
      <c r="X71" s="204"/>
      <c r="Y71" s="204"/>
      <c r="Z71" s="204"/>
    </row>
    <row r="72" ht="11.25" customHeight="1">
      <c r="A72" s="204"/>
      <c r="B72" s="204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204"/>
      <c r="T72" s="204"/>
      <c r="U72" s="204"/>
      <c r="V72" s="204"/>
      <c r="W72" s="204"/>
      <c r="X72" s="204"/>
      <c r="Y72" s="204"/>
      <c r="Z72" s="204"/>
    </row>
    <row r="73" ht="11.25" customHeight="1">
      <c r="A73" s="204"/>
      <c r="B73" s="204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204"/>
      <c r="T73" s="204"/>
      <c r="U73" s="204"/>
      <c r="V73" s="204"/>
      <c r="W73" s="204"/>
      <c r="X73" s="204"/>
      <c r="Y73" s="204"/>
      <c r="Z73" s="204"/>
    </row>
    <row r="74" ht="11.25" customHeight="1">
      <c r="A74" s="204"/>
      <c r="B74" s="204"/>
      <c r="C74" s="660"/>
      <c r="D74" s="660"/>
      <c r="E74" s="660"/>
      <c r="F74" s="660"/>
      <c r="G74" s="660"/>
      <c r="H74" s="660"/>
      <c r="I74" s="660"/>
      <c r="J74" s="660"/>
      <c r="K74" s="660"/>
      <c r="L74" s="660"/>
      <c r="M74" s="660"/>
      <c r="N74" s="660"/>
      <c r="O74" s="660"/>
      <c r="P74" s="660"/>
      <c r="Q74" s="660"/>
      <c r="R74" s="660"/>
      <c r="S74" s="204"/>
      <c r="T74" s="204"/>
      <c r="U74" s="204"/>
      <c r="V74" s="204"/>
      <c r="W74" s="204"/>
      <c r="X74" s="204"/>
      <c r="Y74" s="204"/>
      <c r="Z74" s="204"/>
    </row>
    <row r="75" ht="11.25" customHeight="1">
      <c r="A75" s="204"/>
      <c r="B75" s="204"/>
      <c r="C75" s="660"/>
      <c r="D75" s="660"/>
      <c r="E75" s="660"/>
      <c r="F75" s="660"/>
      <c r="G75" s="660"/>
      <c r="H75" s="660"/>
      <c r="I75" s="660"/>
      <c r="J75" s="660"/>
      <c r="K75" s="660"/>
      <c r="L75" s="660"/>
      <c r="M75" s="660"/>
      <c r="N75" s="660"/>
      <c r="O75" s="660"/>
      <c r="P75" s="660"/>
      <c r="Q75" s="660"/>
      <c r="R75" s="660"/>
      <c r="S75" s="204"/>
      <c r="T75" s="204"/>
      <c r="U75" s="204"/>
      <c r="V75" s="204"/>
      <c r="W75" s="204"/>
      <c r="X75" s="204"/>
      <c r="Y75" s="204"/>
      <c r="Z75" s="204"/>
    </row>
    <row r="76" ht="11.25" customHeight="1">
      <c r="A76" s="204"/>
      <c r="B76" s="204"/>
      <c r="C76" s="660"/>
      <c r="D76" s="660"/>
      <c r="E76" s="660"/>
      <c r="F76" s="660"/>
      <c r="G76" s="660"/>
      <c r="H76" s="660"/>
      <c r="I76" s="660"/>
      <c r="J76" s="660"/>
      <c r="K76" s="660"/>
      <c r="L76" s="660"/>
      <c r="M76" s="660"/>
      <c r="N76" s="660"/>
      <c r="O76" s="660"/>
      <c r="P76" s="660"/>
      <c r="Q76" s="660"/>
      <c r="R76" s="660"/>
      <c r="S76" s="204"/>
      <c r="T76" s="204"/>
      <c r="U76" s="204"/>
      <c r="V76" s="204"/>
      <c r="W76" s="204"/>
      <c r="X76" s="204"/>
      <c r="Y76" s="204"/>
      <c r="Z76" s="204"/>
    </row>
    <row r="77" ht="11.25" customHeight="1">
      <c r="A77" s="204"/>
      <c r="B77" s="204"/>
      <c r="C77" s="660"/>
      <c r="D77" s="660"/>
      <c r="E77" s="660"/>
      <c r="F77" s="660"/>
      <c r="G77" s="660"/>
      <c r="H77" s="660"/>
      <c r="I77" s="660"/>
      <c r="J77" s="660"/>
      <c r="K77" s="660"/>
      <c r="L77" s="660"/>
      <c r="M77" s="660"/>
      <c r="N77" s="660"/>
      <c r="O77" s="660"/>
      <c r="P77" s="660"/>
      <c r="Q77" s="660"/>
      <c r="R77" s="660"/>
      <c r="S77" s="204"/>
      <c r="T77" s="204"/>
      <c r="U77" s="204"/>
      <c r="V77" s="204"/>
      <c r="W77" s="204"/>
      <c r="X77" s="204"/>
      <c r="Y77" s="204"/>
      <c r="Z77" s="204"/>
    </row>
    <row r="78" ht="11.25" customHeight="1">
      <c r="A78" s="204"/>
      <c r="B78" s="204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204"/>
      <c r="T78" s="204"/>
      <c r="U78" s="204"/>
      <c r="V78" s="204"/>
      <c r="W78" s="204"/>
      <c r="X78" s="204"/>
      <c r="Y78" s="204"/>
      <c r="Z78" s="204"/>
    </row>
    <row r="79" ht="11.25" customHeight="1">
      <c r="A79" s="204"/>
      <c r="B79" s="204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204"/>
      <c r="T79" s="204"/>
      <c r="U79" s="204"/>
      <c r="V79" s="204"/>
      <c r="W79" s="204"/>
      <c r="X79" s="204"/>
      <c r="Y79" s="204"/>
      <c r="Z79" s="204"/>
    </row>
    <row r="80" ht="11.25" customHeight="1">
      <c r="A80" s="204"/>
      <c r="B80" s="204"/>
      <c r="C80" s="660"/>
      <c r="D80" s="660"/>
      <c r="E80" s="660"/>
      <c r="F80" s="660"/>
      <c r="G80" s="660"/>
      <c r="H80" s="660"/>
      <c r="I80" s="660"/>
      <c r="J80" s="660"/>
      <c r="K80" s="660"/>
      <c r="L80" s="660"/>
      <c r="M80" s="660"/>
      <c r="N80" s="660"/>
      <c r="O80" s="660"/>
      <c r="P80" s="660"/>
      <c r="Q80" s="660"/>
      <c r="R80" s="660"/>
      <c r="S80" s="204"/>
      <c r="T80" s="204"/>
      <c r="U80" s="204"/>
      <c r="V80" s="204"/>
      <c r="W80" s="204"/>
      <c r="X80" s="204"/>
      <c r="Y80" s="204"/>
      <c r="Z80" s="204"/>
    </row>
    <row r="81" ht="11.25" customHeight="1">
      <c r="A81" s="204"/>
      <c r="B81" s="204"/>
      <c r="C81" s="660"/>
      <c r="D81" s="660"/>
      <c r="E81" s="660"/>
      <c r="F81" s="660"/>
      <c r="G81" s="660"/>
      <c r="H81" s="660"/>
      <c r="I81" s="660"/>
      <c r="J81" s="660"/>
      <c r="K81" s="660"/>
      <c r="L81" s="660"/>
      <c r="M81" s="660"/>
      <c r="N81" s="660"/>
      <c r="O81" s="660"/>
      <c r="P81" s="660"/>
      <c r="Q81" s="660"/>
      <c r="R81" s="660"/>
      <c r="S81" s="204"/>
      <c r="T81" s="204"/>
      <c r="U81" s="204"/>
      <c r="V81" s="204"/>
      <c r="W81" s="204"/>
      <c r="X81" s="204"/>
      <c r="Y81" s="204"/>
      <c r="Z81" s="204"/>
    </row>
    <row r="82" ht="11.25" customHeight="1">
      <c r="A82" s="204"/>
      <c r="B82" s="204"/>
      <c r="C82" s="660"/>
      <c r="D82" s="660"/>
      <c r="E82" s="660"/>
      <c r="F82" s="660"/>
      <c r="G82" s="660"/>
      <c r="H82" s="660"/>
      <c r="I82" s="660"/>
      <c r="J82" s="660"/>
      <c r="K82" s="660"/>
      <c r="L82" s="660"/>
      <c r="M82" s="660"/>
      <c r="N82" s="660"/>
      <c r="O82" s="660"/>
      <c r="P82" s="660"/>
      <c r="Q82" s="660"/>
      <c r="R82" s="660"/>
      <c r="S82" s="204"/>
      <c r="T82" s="204"/>
      <c r="U82" s="204"/>
      <c r="V82" s="204"/>
      <c r="W82" s="204"/>
      <c r="X82" s="204"/>
      <c r="Y82" s="204"/>
      <c r="Z82" s="204"/>
    </row>
    <row r="83" ht="11.25" customHeight="1">
      <c r="A83" s="204"/>
      <c r="B83" s="204"/>
      <c r="C83" s="660"/>
      <c r="D83" s="660"/>
      <c r="E83" s="660"/>
      <c r="F83" s="660"/>
      <c r="G83" s="660"/>
      <c r="H83" s="660"/>
      <c r="I83" s="660"/>
      <c r="J83" s="660"/>
      <c r="K83" s="660"/>
      <c r="L83" s="660"/>
      <c r="M83" s="660"/>
      <c r="N83" s="660"/>
      <c r="O83" s="660"/>
      <c r="P83" s="660"/>
      <c r="Q83" s="660"/>
      <c r="R83" s="660"/>
      <c r="S83" s="204"/>
      <c r="T83" s="204"/>
      <c r="U83" s="204"/>
      <c r="V83" s="204"/>
      <c r="W83" s="204"/>
      <c r="X83" s="204"/>
      <c r="Y83" s="204"/>
      <c r="Z83" s="204"/>
    </row>
    <row r="84" ht="11.25" customHeight="1">
      <c r="A84" s="204"/>
      <c r="B84" s="204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204"/>
      <c r="T84" s="204"/>
      <c r="U84" s="204"/>
      <c r="V84" s="204"/>
      <c r="W84" s="204"/>
      <c r="X84" s="204"/>
      <c r="Y84" s="204"/>
      <c r="Z84" s="204"/>
    </row>
    <row r="85" ht="11.25" customHeight="1">
      <c r="A85" s="204"/>
      <c r="B85" s="204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204"/>
      <c r="T85" s="204"/>
      <c r="U85" s="204"/>
      <c r="V85" s="204"/>
      <c r="W85" s="204"/>
      <c r="X85" s="204"/>
      <c r="Y85" s="204"/>
      <c r="Z85" s="204"/>
    </row>
    <row r="86" ht="11.25" customHeight="1">
      <c r="A86" s="204"/>
      <c r="B86" s="204"/>
      <c r="C86" s="660"/>
      <c r="D86" s="660"/>
      <c r="E86" s="660"/>
      <c r="F86" s="660"/>
      <c r="G86" s="660"/>
      <c r="H86" s="660"/>
      <c r="I86" s="660"/>
      <c r="J86" s="660"/>
      <c r="K86" s="660"/>
      <c r="L86" s="660"/>
      <c r="M86" s="660"/>
      <c r="N86" s="660"/>
      <c r="O86" s="660"/>
      <c r="P86" s="660"/>
      <c r="Q86" s="660"/>
      <c r="R86" s="660"/>
      <c r="S86" s="204"/>
      <c r="T86" s="204"/>
      <c r="U86" s="204"/>
      <c r="V86" s="204"/>
      <c r="W86" s="204"/>
      <c r="X86" s="204"/>
      <c r="Y86" s="204"/>
      <c r="Z86" s="204"/>
    </row>
    <row r="87" ht="11.25" customHeight="1">
      <c r="A87" s="204"/>
      <c r="B87" s="204"/>
      <c r="C87" s="660"/>
      <c r="D87" s="660"/>
      <c r="E87" s="660"/>
      <c r="F87" s="660"/>
      <c r="G87" s="660"/>
      <c r="H87" s="660"/>
      <c r="I87" s="660"/>
      <c r="J87" s="660"/>
      <c r="K87" s="660"/>
      <c r="L87" s="660"/>
      <c r="M87" s="660"/>
      <c r="N87" s="660"/>
      <c r="O87" s="660"/>
      <c r="P87" s="660"/>
      <c r="Q87" s="660"/>
      <c r="R87" s="660"/>
      <c r="S87" s="204"/>
      <c r="T87" s="204"/>
      <c r="U87" s="204"/>
      <c r="V87" s="204"/>
      <c r="W87" s="204"/>
      <c r="X87" s="204"/>
      <c r="Y87" s="204"/>
      <c r="Z87" s="204"/>
    </row>
    <row r="88" ht="11.25" customHeight="1">
      <c r="A88" s="204"/>
      <c r="B88" s="204"/>
      <c r="C88" s="660"/>
      <c r="D88" s="660"/>
      <c r="E88" s="660"/>
      <c r="F88" s="660"/>
      <c r="G88" s="660"/>
      <c r="H88" s="660"/>
      <c r="I88" s="660"/>
      <c r="J88" s="660"/>
      <c r="K88" s="660"/>
      <c r="L88" s="660"/>
      <c r="M88" s="660"/>
      <c r="N88" s="660"/>
      <c r="O88" s="660"/>
      <c r="P88" s="660"/>
      <c r="Q88" s="660"/>
      <c r="R88" s="660"/>
      <c r="S88" s="204"/>
      <c r="T88" s="204"/>
      <c r="U88" s="204"/>
      <c r="V88" s="204"/>
      <c r="W88" s="204"/>
      <c r="X88" s="204"/>
      <c r="Y88" s="204"/>
      <c r="Z88" s="204"/>
    </row>
    <row r="89" ht="11.25" customHeight="1">
      <c r="A89" s="204"/>
      <c r="B89" s="204"/>
      <c r="C89" s="660"/>
      <c r="D89" s="660"/>
      <c r="E89" s="660"/>
      <c r="F89" s="660"/>
      <c r="G89" s="660"/>
      <c r="H89" s="660"/>
      <c r="I89" s="660"/>
      <c r="J89" s="660"/>
      <c r="K89" s="660"/>
      <c r="L89" s="660"/>
      <c r="M89" s="660"/>
      <c r="N89" s="660"/>
      <c r="O89" s="660"/>
      <c r="P89" s="660"/>
      <c r="Q89" s="660"/>
      <c r="R89" s="660"/>
      <c r="S89" s="204"/>
      <c r="T89" s="204"/>
      <c r="U89" s="204"/>
      <c r="V89" s="204"/>
      <c r="W89" s="204"/>
      <c r="X89" s="204"/>
      <c r="Y89" s="204"/>
      <c r="Z89" s="204"/>
    </row>
    <row r="90" ht="11.25" customHeight="1">
      <c r="A90" s="204"/>
      <c r="B90" s="204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204"/>
      <c r="T90" s="204"/>
      <c r="U90" s="204"/>
      <c r="V90" s="204"/>
      <c r="W90" s="204"/>
      <c r="X90" s="204"/>
      <c r="Y90" s="204"/>
      <c r="Z90" s="204"/>
    </row>
    <row r="91" ht="11.25" customHeight="1">
      <c r="A91" s="204"/>
      <c r="B91" s="204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204"/>
      <c r="T91" s="204"/>
      <c r="U91" s="204"/>
      <c r="V91" s="204"/>
      <c r="W91" s="204"/>
      <c r="X91" s="204"/>
      <c r="Y91" s="204"/>
      <c r="Z91" s="204"/>
    </row>
    <row r="92" ht="11.25" customHeight="1">
      <c r="A92" s="204"/>
      <c r="B92" s="204"/>
      <c r="C92" s="660"/>
      <c r="D92" s="660"/>
      <c r="E92" s="660"/>
      <c r="F92" s="660"/>
      <c r="G92" s="660"/>
      <c r="H92" s="660"/>
      <c r="I92" s="660"/>
      <c r="J92" s="660"/>
      <c r="K92" s="660"/>
      <c r="L92" s="660"/>
      <c r="M92" s="660"/>
      <c r="N92" s="660"/>
      <c r="O92" s="660"/>
      <c r="P92" s="660"/>
      <c r="Q92" s="660"/>
      <c r="R92" s="660"/>
      <c r="S92" s="204"/>
      <c r="T92" s="204"/>
      <c r="U92" s="204"/>
      <c r="V92" s="204"/>
      <c r="W92" s="204"/>
      <c r="X92" s="204"/>
      <c r="Y92" s="204"/>
      <c r="Z92" s="204"/>
    </row>
    <row r="93" ht="11.25" customHeight="1">
      <c r="A93" s="204"/>
      <c r="B93" s="204"/>
      <c r="C93" s="660"/>
      <c r="D93" s="660"/>
      <c r="E93" s="660"/>
      <c r="F93" s="660"/>
      <c r="G93" s="660"/>
      <c r="H93" s="660"/>
      <c r="I93" s="660"/>
      <c r="J93" s="660"/>
      <c r="K93" s="660"/>
      <c r="L93" s="660"/>
      <c r="M93" s="660"/>
      <c r="N93" s="660"/>
      <c r="O93" s="660"/>
      <c r="P93" s="660"/>
      <c r="Q93" s="660"/>
      <c r="R93" s="660"/>
      <c r="S93" s="204"/>
      <c r="T93" s="204"/>
      <c r="U93" s="204"/>
      <c r="V93" s="204"/>
      <c r="W93" s="204"/>
      <c r="X93" s="204"/>
      <c r="Y93" s="204"/>
      <c r="Z93" s="204"/>
    </row>
    <row r="94" ht="11.25" customHeight="1">
      <c r="A94" s="204"/>
      <c r="B94" s="204"/>
      <c r="C94" s="660"/>
      <c r="D94" s="660"/>
      <c r="E94" s="660"/>
      <c r="F94" s="660"/>
      <c r="G94" s="660"/>
      <c r="H94" s="660"/>
      <c r="I94" s="660"/>
      <c r="J94" s="660"/>
      <c r="K94" s="660"/>
      <c r="L94" s="660"/>
      <c r="M94" s="660"/>
      <c r="N94" s="660"/>
      <c r="O94" s="660"/>
      <c r="P94" s="660"/>
      <c r="Q94" s="660"/>
      <c r="R94" s="660"/>
      <c r="S94" s="204"/>
      <c r="T94" s="204"/>
      <c r="U94" s="204"/>
      <c r="V94" s="204"/>
      <c r="W94" s="204"/>
      <c r="X94" s="204"/>
      <c r="Y94" s="204"/>
      <c r="Z94" s="204"/>
    </row>
    <row r="95" ht="11.25" customHeight="1">
      <c r="A95" s="204"/>
      <c r="B95" s="204"/>
      <c r="C95" s="660"/>
      <c r="D95" s="660"/>
      <c r="E95" s="660"/>
      <c r="F95" s="660"/>
      <c r="G95" s="660"/>
      <c r="H95" s="660"/>
      <c r="I95" s="660"/>
      <c r="J95" s="660"/>
      <c r="K95" s="660"/>
      <c r="L95" s="660"/>
      <c r="M95" s="660"/>
      <c r="N95" s="660"/>
      <c r="O95" s="660"/>
      <c r="P95" s="660"/>
      <c r="Q95" s="660"/>
      <c r="R95" s="660"/>
      <c r="S95" s="204"/>
      <c r="T95" s="204"/>
      <c r="U95" s="204"/>
      <c r="V95" s="204"/>
      <c r="W95" s="204"/>
      <c r="X95" s="204"/>
      <c r="Y95" s="204"/>
      <c r="Z95" s="204"/>
    </row>
    <row r="96" ht="11.25" customHeight="1">
      <c r="A96" s="204"/>
      <c r="B96" s="204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204"/>
      <c r="T96" s="204"/>
      <c r="U96" s="204"/>
      <c r="V96" s="204"/>
      <c r="W96" s="204"/>
      <c r="X96" s="204"/>
      <c r="Y96" s="204"/>
      <c r="Z96" s="204"/>
    </row>
    <row r="97" ht="11.25" customHeight="1">
      <c r="A97" s="204"/>
      <c r="B97" s="204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204"/>
      <c r="T97" s="204"/>
      <c r="U97" s="204"/>
      <c r="V97" s="204"/>
      <c r="W97" s="204"/>
      <c r="X97" s="204"/>
      <c r="Y97" s="204"/>
      <c r="Z97" s="204"/>
    </row>
    <row r="98" ht="11.25" customHeight="1">
      <c r="A98" s="204"/>
      <c r="B98" s="204"/>
      <c r="C98" s="660"/>
      <c r="D98" s="660"/>
      <c r="E98" s="660"/>
      <c r="F98" s="660"/>
      <c r="G98" s="660"/>
      <c r="H98" s="660"/>
      <c r="I98" s="660"/>
      <c r="J98" s="660"/>
      <c r="K98" s="660"/>
      <c r="L98" s="660"/>
      <c r="M98" s="660"/>
      <c r="N98" s="660"/>
      <c r="O98" s="660"/>
      <c r="P98" s="660"/>
      <c r="Q98" s="660"/>
      <c r="R98" s="660"/>
      <c r="S98" s="204"/>
      <c r="T98" s="204"/>
      <c r="U98" s="204"/>
      <c r="V98" s="204"/>
      <c r="W98" s="204"/>
      <c r="X98" s="204"/>
      <c r="Y98" s="204"/>
      <c r="Z98" s="204"/>
    </row>
    <row r="99" ht="11.25" customHeight="1">
      <c r="A99" s="204"/>
      <c r="B99" s="204"/>
      <c r="C99" s="660"/>
      <c r="D99" s="660"/>
      <c r="E99" s="660"/>
      <c r="F99" s="660"/>
      <c r="G99" s="660"/>
      <c r="H99" s="660"/>
      <c r="I99" s="660"/>
      <c r="J99" s="660"/>
      <c r="K99" s="660"/>
      <c r="L99" s="660"/>
      <c r="M99" s="660"/>
      <c r="N99" s="660"/>
      <c r="O99" s="660"/>
      <c r="P99" s="660"/>
      <c r="Q99" s="660"/>
      <c r="R99" s="660"/>
      <c r="S99" s="204"/>
      <c r="T99" s="204"/>
      <c r="U99" s="204"/>
      <c r="V99" s="204"/>
      <c r="W99" s="204"/>
      <c r="X99" s="204"/>
      <c r="Y99" s="204"/>
      <c r="Z99" s="204"/>
    </row>
    <row r="100" ht="11.25" customHeight="1">
      <c r="A100" s="204"/>
      <c r="B100" s="204"/>
      <c r="C100" s="660"/>
      <c r="D100" s="660"/>
      <c r="E100" s="660"/>
      <c r="F100" s="660"/>
      <c r="G100" s="660"/>
      <c r="H100" s="660"/>
      <c r="I100" s="660"/>
      <c r="J100" s="660"/>
      <c r="K100" s="660"/>
      <c r="L100" s="660"/>
      <c r="M100" s="660"/>
      <c r="N100" s="660"/>
      <c r="O100" s="660"/>
      <c r="P100" s="660"/>
      <c r="Q100" s="660"/>
      <c r="R100" s="660"/>
      <c r="S100" s="204"/>
      <c r="T100" s="204"/>
      <c r="U100" s="204"/>
      <c r="V100" s="204"/>
      <c r="W100" s="204"/>
      <c r="X100" s="204"/>
      <c r="Y100" s="204"/>
      <c r="Z100" s="204"/>
    </row>
    <row r="101" ht="11.25" customHeight="1">
      <c r="A101" s="204"/>
      <c r="B101" s="204"/>
      <c r="C101" s="660"/>
      <c r="D101" s="660"/>
      <c r="E101" s="660"/>
      <c r="F101" s="660"/>
      <c r="G101" s="660"/>
      <c r="H101" s="660"/>
      <c r="I101" s="660"/>
      <c r="J101" s="660"/>
      <c r="K101" s="660"/>
      <c r="L101" s="660"/>
      <c r="M101" s="660"/>
      <c r="N101" s="660"/>
      <c r="O101" s="660"/>
      <c r="P101" s="660"/>
      <c r="Q101" s="660"/>
      <c r="R101" s="660"/>
      <c r="S101" s="204"/>
      <c r="T101" s="204"/>
      <c r="U101" s="204"/>
      <c r="V101" s="204"/>
      <c r="W101" s="204"/>
      <c r="X101" s="204"/>
      <c r="Y101" s="204"/>
      <c r="Z101" s="204"/>
    </row>
    <row r="102" ht="11.25" customHeight="1">
      <c r="A102" s="204"/>
      <c r="B102" s="204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204"/>
      <c r="T102" s="204"/>
      <c r="U102" s="204"/>
      <c r="V102" s="204"/>
      <c r="W102" s="204"/>
      <c r="X102" s="204"/>
      <c r="Y102" s="204"/>
      <c r="Z102" s="204"/>
    </row>
    <row r="103" ht="11.25" customHeight="1">
      <c r="A103" s="204"/>
      <c r="B103" s="204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204"/>
      <c r="T103" s="204"/>
      <c r="U103" s="204"/>
      <c r="V103" s="204"/>
      <c r="W103" s="204"/>
      <c r="X103" s="204"/>
      <c r="Y103" s="204"/>
      <c r="Z103" s="204"/>
    </row>
    <row r="104" ht="11.25" customHeight="1">
      <c r="A104" s="204"/>
      <c r="B104" s="204"/>
      <c r="C104" s="660"/>
      <c r="D104" s="660"/>
      <c r="E104" s="660"/>
      <c r="F104" s="660"/>
      <c r="G104" s="660"/>
      <c r="H104" s="660"/>
      <c r="I104" s="660"/>
      <c r="J104" s="660"/>
      <c r="K104" s="660"/>
      <c r="L104" s="660"/>
      <c r="M104" s="660"/>
      <c r="N104" s="660"/>
      <c r="O104" s="660"/>
      <c r="P104" s="660"/>
      <c r="Q104" s="660"/>
      <c r="R104" s="660"/>
      <c r="S104" s="204"/>
      <c r="T104" s="204"/>
      <c r="U104" s="204"/>
      <c r="V104" s="204"/>
      <c r="W104" s="204"/>
      <c r="X104" s="204"/>
      <c r="Y104" s="204"/>
      <c r="Z104" s="204"/>
    </row>
    <row r="105" ht="11.25" customHeight="1">
      <c r="A105" s="204"/>
      <c r="B105" s="204"/>
      <c r="C105" s="660"/>
      <c r="D105" s="660"/>
      <c r="E105" s="660"/>
      <c r="F105" s="660"/>
      <c r="G105" s="660"/>
      <c r="H105" s="660"/>
      <c r="I105" s="660"/>
      <c r="J105" s="660"/>
      <c r="K105" s="660"/>
      <c r="L105" s="660"/>
      <c r="M105" s="660"/>
      <c r="N105" s="660"/>
      <c r="O105" s="660"/>
      <c r="P105" s="660"/>
      <c r="Q105" s="660"/>
      <c r="R105" s="660"/>
      <c r="S105" s="204"/>
      <c r="T105" s="204"/>
      <c r="U105" s="204"/>
      <c r="V105" s="204"/>
      <c r="W105" s="204"/>
      <c r="X105" s="204"/>
      <c r="Y105" s="204"/>
      <c r="Z105" s="204"/>
    </row>
    <row r="106" ht="11.25" customHeight="1">
      <c r="A106" s="204"/>
      <c r="B106" s="204"/>
      <c r="C106" s="660"/>
      <c r="D106" s="660"/>
      <c r="E106" s="660"/>
      <c r="F106" s="660"/>
      <c r="G106" s="660"/>
      <c r="H106" s="660"/>
      <c r="I106" s="660"/>
      <c r="J106" s="660"/>
      <c r="K106" s="660"/>
      <c r="L106" s="660"/>
      <c r="M106" s="660"/>
      <c r="N106" s="660"/>
      <c r="O106" s="660"/>
      <c r="P106" s="660"/>
      <c r="Q106" s="660"/>
      <c r="R106" s="660"/>
      <c r="S106" s="204"/>
      <c r="T106" s="204"/>
      <c r="U106" s="204"/>
      <c r="V106" s="204"/>
      <c r="W106" s="204"/>
      <c r="X106" s="204"/>
      <c r="Y106" s="204"/>
      <c r="Z106" s="204"/>
    </row>
    <row r="107" ht="11.25" customHeight="1">
      <c r="A107" s="204"/>
      <c r="B107" s="204"/>
      <c r="C107" s="660"/>
      <c r="D107" s="660"/>
      <c r="E107" s="660"/>
      <c r="F107" s="660"/>
      <c r="G107" s="660"/>
      <c r="H107" s="660"/>
      <c r="I107" s="660"/>
      <c r="J107" s="660"/>
      <c r="K107" s="660"/>
      <c r="L107" s="660"/>
      <c r="M107" s="660"/>
      <c r="N107" s="660"/>
      <c r="O107" s="660"/>
      <c r="P107" s="660"/>
      <c r="Q107" s="660"/>
      <c r="R107" s="660"/>
      <c r="S107" s="204"/>
      <c r="T107" s="204"/>
      <c r="U107" s="204"/>
      <c r="V107" s="204"/>
      <c r="W107" s="204"/>
      <c r="X107" s="204"/>
      <c r="Y107" s="204"/>
      <c r="Z107" s="204"/>
    </row>
    <row r="108" ht="11.25" customHeight="1">
      <c r="A108" s="204"/>
      <c r="B108" s="204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204"/>
      <c r="T108" s="204"/>
      <c r="U108" s="204"/>
      <c r="V108" s="204"/>
      <c r="W108" s="204"/>
      <c r="X108" s="204"/>
      <c r="Y108" s="204"/>
      <c r="Z108" s="204"/>
    </row>
    <row r="109" ht="11.25" customHeight="1">
      <c r="A109" s="204"/>
      <c r="B109" s="204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204"/>
      <c r="T109" s="204"/>
      <c r="U109" s="204"/>
      <c r="V109" s="204"/>
      <c r="W109" s="204"/>
      <c r="X109" s="204"/>
      <c r="Y109" s="204"/>
      <c r="Z109" s="204"/>
    </row>
    <row r="110" ht="11.25" customHeight="1">
      <c r="A110" s="204"/>
      <c r="B110" s="204"/>
      <c r="C110" s="660"/>
      <c r="D110" s="660"/>
      <c r="E110" s="660"/>
      <c r="F110" s="660"/>
      <c r="G110" s="660"/>
      <c r="H110" s="660"/>
      <c r="I110" s="660"/>
      <c r="J110" s="660"/>
      <c r="K110" s="660"/>
      <c r="L110" s="660"/>
      <c r="M110" s="660"/>
      <c r="N110" s="660"/>
      <c r="O110" s="660"/>
      <c r="P110" s="660"/>
      <c r="Q110" s="660"/>
      <c r="R110" s="660"/>
      <c r="S110" s="204"/>
      <c r="T110" s="204"/>
      <c r="U110" s="204"/>
      <c r="V110" s="204"/>
      <c r="W110" s="204"/>
      <c r="X110" s="204"/>
      <c r="Y110" s="204"/>
      <c r="Z110" s="204"/>
    </row>
    <row r="111" ht="11.25" customHeight="1">
      <c r="A111" s="204"/>
      <c r="B111" s="204"/>
      <c r="C111" s="660"/>
      <c r="D111" s="660"/>
      <c r="E111" s="660"/>
      <c r="F111" s="660"/>
      <c r="G111" s="660"/>
      <c r="H111" s="660"/>
      <c r="I111" s="660"/>
      <c r="J111" s="660"/>
      <c r="K111" s="660"/>
      <c r="L111" s="660"/>
      <c r="M111" s="660"/>
      <c r="N111" s="660"/>
      <c r="O111" s="660"/>
      <c r="P111" s="660"/>
      <c r="Q111" s="660"/>
      <c r="R111" s="660"/>
      <c r="S111" s="204"/>
      <c r="T111" s="204"/>
      <c r="U111" s="204"/>
      <c r="V111" s="204"/>
      <c r="W111" s="204"/>
      <c r="X111" s="204"/>
      <c r="Y111" s="204"/>
      <c r="Z111" s="204"/>
    </row>
    <row r="112" ht="11.25" customHeight="1">
      <c r="A112" s="204"/>
      <c r="B112" s="204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204"/>
      <c r="T112" s="204"/>
      <c r="U112" s="204"/>
      <c r="V112" s="204"/>
      <c r="W112" s="204"/>
      <c r="X112" s="204"/>
      <c r="Y112" s="204"/>
      <c r="Z112" s="204"/>
    </row>
    <row r="113" ht="11.25" customHeight="1">
      <c r="A113" s="204"/>
      <c r="B113" s="204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204"/>
      <c r="T113" s="204"/>
      <c r="U113" s="204"/>
      <c r="V113" s="204"/>
      <c r="W113" s="204"/>
      <c r="X113" s="204"/>
      <c r="Y113" s="204"/>
      <c r="Z113" s="204"/>
    </row>
    <row r="114" ht="11.25" customHeight="1">
      <c r="A114" s="204"/>
      <c r="B114" s="204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204"/>
      <c r="T114" s="204"/>
      <c r="U114" s="204"/>
      <c r="V114" s="204"/>
      <c r="W114" s="204"/>
      <c r="X114" s="204"/>
      <c r="Y114" s="204"/>
      <c r="Z114" s="204"/>
    </row>
    <row r="115" ht="11.25" customHeight="1">
      <c r="A115" s="204"/>
      <c r="B115" s="204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204"/>
      <c r="T115" s="204"/>
      <c r="U115" s="204"/>
      <c r="V115" s="204"/>
      <c r="W115" s="204"/>
      <c r="X115" s="204"/>
      <c r="Y115" s="204"/>
      <c r="Z115" s="204"/>
    </row>
    <row r="116" ht="11.25" customHeight="1">
      <c r="A116" s="204"/>
      <c r="B116" s="204"/>
      <c r="C116" s="660"/>
      <c r="D116" s="660"/>
      <c r="E116" s="660"/>
      <c r="F116" s="660"/>
      <c r="G116" s="660"/>
      <c r="H116" s="660"/>
      <c r="I116" s="660"/>
      <c r="J116" s="660"/>
      <c r="K116" s="660"/>
      <c r="L116" s="660"/>
      <c r="M116" s="660"/>
      <c r="N116" s="660"/>
      <c r="O116" s="660"/>
      <c r="P116" s="660"/>
      <c r="Q116" s="660"/>
      <c r="R116" s="660"/>
      <c r="S116" s="204"/>
      <c r="T116" s="204"/>
      <c r="U116" s="204"/>
      <c r="V116" s="204"/>
      <c r="W116" s="204"/>
      <c r="X116" s="204"/>
      <c r="Y116" s="204"/>
      <c r="Z116" s="204"/>
    </row>
    <row r="117" ht="11.25" customHeight="1">
      <c r="A117" s="204"/>
      <c r="B117" s="204"/>
      <c r="C117" s="660"/>
      <c r="D117" s="660"/>
      <c r="E117" s="660"/>
      <c r="F117" s="660"/>
      <c r="G117" s="660"/>
      <c r="H117" s="660"/>
      <c r="I117" s="660"/>
      <c r="J117" s="660"/>
      <c r="K117" s="660"/>
      <c r="L117" s="660"/>
      <c r="M117" s="660"/>
      <c r="N117" s="660"/>
      <c r="O117" s="660"/>
      <c r="P117" s="660"/>
      <c r="Q117" s="660"/>
      <c r="R117" s="660"/>
      <c r="S117" s="204"/>
      <c r="T117" s="204"/>
      <c r="U117" s="204"/>
      <c r="V117" s="204"/>
      <c r="W117" s="204"/>
      <c r="X117" s="204"/>
      <c r="Y117" s="204"/>
      <c r="Z117" s="204"/>
    </row>
    <row r="118" ht="11.25" customHeight="1">
      <c r="A118" s="204"/>
      <c r="B118" s="204"/>
      <c r="C118" s="660"/>
      <c r="D118" s="660"/>
      <c r="E118" s="660"/>
      <c r="F118" s="660"/>
      <c r="G118" s="660"/>
      <c r="H118" s="660"/>
      <c r="I118" s="660"/>
      <c r="J118" s="660"/>
      <c r="K118" s="660"/>
      <c r="L118" s="660"/>
      <c r="M118" s="660"/>
      <c r="N118" s="660"/>
      <c r="O118" s="660"/>
      <c r="P118" s="660"/>
      <c r="Q118" s="660"/>
      <c r="R118" s="660"/>
      <c r="S118" s="204"/>
      <c r="T118" s="204"/>
      <c r="U118" s="204"/>
      <c r="V118" s="204"/>
      <c r="W118" s="204"/>
      <c r="X118" s="204"/>
      <c r="Y118" s="204"/>
      <c r="Z118" s="204"/>
    </row>
    <row r="119" ht="11.25" customHeight="1">
      <c r="A119" s="204"/>
      <c r="B119" s="204"/>
      <c r="C119" s="660"/>
      <c r="D119" s="660"/>
      <c r="E119" s="660"/>
      <c r="F119" s="660"/>
      <c r="G119" s="660"/>
      <c r="H119" s="660"/>
      <c r="I119" s="660"/>
      <c r="J119" s="660"/>
      <c r="K119" s="660"/>
      <c r="L119" s="660"/>
      <c r="M119" s="660"/>
      <c r="N119" s="660"/>
      <c r="O119" s="660"/>
      <c r="P119" s="660"/>
      <c r="Q119" s="660"/>
      <c r="R119" s="660"/>
      <c r="S119" s="204"/>
      <c r="T119" s="204"/>
      <c r="U119" s="204"/>
      <c r="V119" s="204"/>
      <c r="W119" s="204"/>
      <c r="X119" s="204"/>
      <c r="Y119" s="204"/>
      <c r="Z119" s="204"/>
    </row>
    <row r="120" ht="11.25" customHeight="1">
      <c r="A120" s="204"/>
      <c r="B120" s="204"/>
      <c r="C120" s="660"/>
      <c r="D120" s="660"/>
      <c r="E120" s="660"/>
      <c r="F120" s="660"/>
      <c r="G120" s="660"/>
      <c r="H120" s="660"/>
      <c r="I120" s="660"/>
      <c r="J120" s="660"/>
      <c r="K120" s="660"/>
      <c r="L120" s="660"/>
      <c r="M120" s="660"/>
      <c r="N120" s="660"/>
      <c r="O120" s="660"/>
      <c r="P120" s="660"/>
      <c r="Q120" s="660"/>
      <c r="R120" s="660"/>
      <c r="S120" s="204"/>
      <c r="T120" s="204"/>
      <c r="U120" s="204"/>
      <c r="V120" s="204"/>
      <c r="W120" s="204"/>
      <c r="X120" s="204"/>
      <c r="Y120" s="204"/>
      <c r="Z120" s="204"/>
    </row>
    <row r="121" ht="11.25" customHeight="1">
      <c r="A121" s="204"/>
      <c r="B121" s="204"/>
      <c r="C121" s="660"/>
      <c r="D121" s="660"/>
      <c r="E121" s="660"/>
      <c r="F121" s="660"/>
      <c r="G121" s="660"/>
      <c r="H121" s="660"/>
      <c r="I121" s="660"/>
      <c r="J121" s="660"/>
      <c r="K121" s="660"/>
      <c r="L121" s="660"/>
      <c r="M121" s="660"/>
      <c r="N121" s="660"/>
      <c r="O121" s="660"/>
      <c r="P121" s="660"/>
      <c r="Q121" s="660"/>
      <c r="R121" s="660"/>
      <c r="S121" s="204"/>
      <c r="T121" s="204"/>
      <c r="U121" s="204"/>
      <c r="V121" s="204"/>
      <c r="W121" s="204"/>
      <c r="X121" s="204"/>
      <c r="Y121" s="204"/>
      <c r="Z121" s="204"/>
    </row>
    <row r="122" ht="11.25" customHeight="1">
      <c r="A122" s="204"/>
      <c r="B122" s="204"/>
      <c r="C122" s="660"/>
      <c r="D122" s="660"/>
      <c r="E122" s="660"/>
      <c r="F122" s="660"/>
      <c r="G122" s="660"/>
      <c r="H122" s="660"/>
      <c r="I122" s="660"/>
      <c r="J122" s="660"/>
      <c r="K122" s="660"/>
      <c r="L122" s="660"/>
      <c r="M122" s="660"/>
      <c r="N122" s="660"/>
      <c r="O122" s="660"/>
      <c r="P122" s="660"/>
      <c r="Q122" s="660"/>
      <c r="R122" s="660"/>
      <c r="S122" s="204"/>
      <c r="T122" s="204"/>
      <c r="U122" s="204"/>
      <c r="V122" s="204"/>
      <c r="W122" s="204"/>
      <c r="X122" s="204"/>
      <c r="Y122" s="204"/>
      <c r="Z122" s="204"/>
    </row>
    <row r="123" ht="11.25" customHeight="1">
      <c r="A123" s="204"/>
      <c r="B123" s="204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204"/>
      <c r="T123" s="204"/>
      <c r="U123" s="204"/>
      <c r="V123" s="204"/>
      <c r="W123" s="204"/>
      <c r="X123" s="204"/>
      <c r="Y123" s="204"/>
      <c r="Z123" s="204"/>
    </row>
    <row r="124" ht="11.25" customHeight="1">
      <c r="A124" s="204"/>
      <c r="B124" s="204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204"/>
      <c r="T124" s="204"/>
      <c r="U124" s="204"/>
      <c r="V124" s="204"/>
      <c r="W124" s="204"/>
      <c r="X124" s="204"/>
      <c r="Y124" s="204"/>
      <c r="Z124" s="204"/>
    </row>
    <row r="125" ht="11.25" customHeight="1">
      <c r="A125" s="204"/>
      <c r="B125" s="204"/>
      <c r="C125" s="660"/>
      <c r="D125" s="660"/>
      <c r="E125" s="660"/>
      <c r="F125" s="660"/>
      <c r="G125" s="660"/>
      <c r="H125" s="660"/>
      <c r="I125" s="660"/>
      <c r="J125" s="660"/>
      <c r="K125" s="660"/>
      <c r="L125" s="660"/>
      <c r="M125" s="660"/>
      <c r="N125" s="660"/>
      <c r="O125" s="660"/>
      <c r="P125" s="660"/>
      <c r="Q125" s="660"/>
      <c r="R125" s="660"/>
      <c r="S125" s="204"/>
      <c r="T125" s="204"/>
      <c r="U125" s="204"/>
      <c r="V125" s="204"/>
      <c r="W125" s="204"/>
      <c r="X125" s="204"/>
      <c r="Y125" s="204"/>
      <c r="Z125" s="204"/>
    </row>
    <row r="126" ht="11.25" customHeight="1">
      <c r="A126" s="204"/>
      <c r="B126" s="204"/>
      <c r="C126" s="660"/>
      <c r="D126" s="660"/>
      <c r="E126" s="660"/>
      <c r="F126" s="660"/>
      <c r="G126" s="660"/>
      <c r="H126" s="660"/>
      <c r="I126" s="660"/>
      <c r="J126" s="660"/>
      <c r="K126" s="660"/>
      <c r="L126" s="660"/>
      <c r="M126" s="660"/>
      <c r="N126" s="660"/>
      <c r="O126" s="660"/>
      <c r="P126" s="660"/>
      <c r="Q126" s="660"/>
      <c r="R126" s="660"/>
      <c r="S126" s="204"/>
      <c r="T126" s="204"/>
      <c r="U126" s="204"/>
      <c r="V126" s="204"/>
      <c r="W126" s="204"/>
      <c r="X126" s="204"/>
      <c r="Y126" s="204"/>
      <c r="Z126" s="204"/>
    </row>
    <row r="127" ht="11.25" customHeight="1">
      <c r="A127" s="204"/>
      <c r="B127" s="204"/>
      <c r="C127" s="660"/>
      <c r="D127" s="660"/>
      <c r="E127" s="660"/>
      <c r="F127" s="660"/>
      <c r="G127" s="660"/>
      <c r="H127" s="660"/>
      <c r="I127" s="660"/>
      <c r="J127" s="660"/>
      <c r="K127" s="660"/>
      <c r="L127" s="660"/>
      <c r="M127" s="660"/>
      <c r="N127" s="660"/>
      <c r="O127" s="660"/>
      <c r="P127" s="660"/>
      <c r="Q127" s="660"/>
      <c r="R127" s="660"/>
      <c r="S127" s="204"/>
      <c r="T127" s="204"/>
      <c r="U127" s="204"/>
      <c r="V127" s="204"/>
      <c r="W127" s="204"/>
      <c r="X127" s="204"/>
      <c r="Y127" s="204"/>
      <c r="Z127" s="204"/>
    </row>
    <row r="128" ht="11.25" customHeight="1">
      <c r="A128" s="204"/>
      <c r="B128" s="204"/>
      <c r="C128" s="660"/>
      <c r="D128" s="660"/>
      <c r="E128" s="660"/>
      <c r="F128" s="660"/>
      <c r="G128" s="660"/>
      <c r="H128" s="660"/>
      <c r="I128" s="660"/>
      <c r="J128" s="660"/>
      <c r="K128" s="660"/>
      <c r="L128" s="660"/>
      <c r="M128" s="660"/>
      <c r="N128" s="660"/>
      <c r="O128" s="660"/>
      <c r="P128" s="660"/>
      <c r="Q128" s="660"/>
      <c r="R128" s="660"/>
      <c r="S128" s="204"/>
      <c r="T128" s="204"/>
      <c r="U128" s="204"/>
      <c r="V128" s="204"/>
      <c r="W128" s="204"/>
      <c r="X128" s="204"/>
      <c r="Y128" s="204"/>
      <c r="Z128" s="204"/>
    </row>
    <row r="129" ht="11.25" customHeight="1">
      <c r="A129" s="204"/>
      <c r="B129" s="204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204"/>
      <c r="T129" s="204"/>
      <c r="U129" s="204"/>
      <c r="V129" s="204"/>
      <c r="W129" s="204"/>
      <c r="X129" s="204"/>
      <c r="Y129" s="204"/>
      <c r="Z129" s="204"/>
    </row>
    <row r="130" ht="11.25" customHeight="1">
      <c r="A130" s="204"/>
      <c r="B130" s="204"/>
      <c r="C130" s="660"/>
      <c r="D130" s="660"/>
      <c r="E130" s="660"/>
      <c r="F130" s="660"/>
      <c r="G130" s="660"/>
      <c r="H130" s="660"/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204"/>
      <c r="T130" s="204"/>
      <c r="U130" s="204"/>
      <c r="V130" s="204"/>
      <c r="W130" s="204"/>
      <c r="X130" s="204"/>
      <c r="Y130" s="204"/>
      <c r="Z130" s="204"/>
    </row>
    <row r="131" ht="11.25" customHeight="1">
      <c r="A131" s="204"/>
      <c r="B131" s="204"/>
      <c r="C131" s="660"/>
      <c r="D131" s="660"/>
      <c r="E131" s="660"/>
      <c r="F131" s="660"/>
      <c r="G131" s="660"/>
      <c r="H131" s="660"/>
      <c r="I131" s="660"/>
      <c r="J131" s="660"/>
      <c r="K131" s="660"/>
      <c r="L131" s="660"/>
      <c r="M131" s="660"/>
      <c r="N131" s="660"/>
      <c r="O131" s="660"/>
      <c r="P131" s="660"/>
      <c r="Q131" s="660"/>
      <c r="R131" s="660"/>
      <c r="S131" s="204"/>
      <c r="T131" s="204"/>
      <c r="U131" s="204"/>
      <c r="V131" s="204"/>
      <c r="W131" s="204"/>
      <c r="X131" s="204"/>
      <c r="Y131" s="204"/>
      <c r="Z131" s="204"/>
    </row>
    <row r="132" ht="11.25" customHeight="1">
      <c r="A132" s="204"/>
      <c r="B132" s="204"/>
      <c r="C132" s="660"/>
      <c r="D132" s="660"/>
      <c r="E132" s="660"/>
      <c r="F132" s="660"/>
      <c r="G132" s="660"/>
      <c r="H132" s="660"/>
      <c r="I132" s="660"/>
      <c r="J132" s="660"/>
      <c r="K132" s="660"/>
      <c r="L132" s="660"/>
      <c r="M132" s="660"/>
      <c r="N132" s="660"/>
      <c r="O132" s="660"/>
      <c r="P132" s="660"/>
      <c r="Q132" s="660"/>
      <c r="R132" s="660"/>
      <c r="S132" s="204"/>
      <c r="T132" s="204"/>
      <c r="U132" s="204"/>
      <c r="V132" s="204"/>
      <c r="W132" s="204"/>
      <c r="X132" s="204"/>
      <c r="Y132" s="204"/>
      <c r="Z132" s="204"/>
    </row>
    <row r="133" ht="11.25" customHeight="1">
      <c r="A133" s="204"/>
      <c r="B133" s="204"/>
      <c r="C133" s="660"/>
      <c r="D133" s="660"/>
      <c r="E133" s="660"/>
      <c r="F133" s="660"/>
      <c r="G133" s="660"/>
      <c r="H133" s="660"/>
      <c r="I133" s="660"/>
      <c r="J133" s="660"/>
      <c r="K133" s="660"/>
      <c r="L133" s="660"/>
      <c r="M133" s="660"/>
      <c r="N133" s="660"/>
      <c r="O133" s="660"/>
      <c r="P133" s="660"/>
      <c r="Q133" s="660"/>
      <c r="R133" s="660"/>
      <c r="S133" s="204"/>
      <c r="T133" s="204"/>
      <c r="U133" s="204"/>
      <c r="V133" s="204"/>
      <c r="W133" s="204"/>
      <c r="X133" s="204"/>
      <c r="Y133" s="204"/>
      <c r="Z133" s="204"/>
    </row>
    <row r="134" ht="11.25" customHeight="1">
      <c r="A134" s="204"/>
      <c r="B134" s="204"/>
      <c r="C134" s="660"/>
      <c r="D134" s="660"/>
      <c r="E134" s="660"/>
      <c r="F134" s="660"/>
      <c r="G134" s="660"/>
      <c r="H134" s="660"/>
      <c r="I134" s="660"/>
      <c r="J134" s="660"/>
      <c r="K134" s="660"/>
      <c r="L134" s="660"/>
      <c r="M134" s="660"/>
      <c r="N134" s="660"/>
      <c r="O134" s="660"/>
      <c r="P134" s="660"/>
      <c r="Q134" s="660"/>
      <c r="R134" s="660"/>
      <c r="S134" s="204"/>
      <c r="T134" s="204"/>
      <c r="U134" s="204"/>
      <c r="V134" s="204"/>
      <c r="W134" s="204"/>
      <c r="X134" s="204"/>
      <c r="Y134" s="204"/>
      <c r="Z134" s="204"/>
    </row>
    <row r="135" ht="11.25" customHeight="1">
      <c r="A135" s="204"/>
      <c r="B135" s="204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204"/>
      <c r="T135" s="204"/>
      <c r="U135" s="204"/>
      <c r="V135" s="204"/>
      <c r="W135" s="204"/>
      <c r="X135" s="204"/>
      <c r="Y135" s="204"/>
      <c r="Z135" s="204"/>
    </row>
    <row r="136" ht="11.25" customHeight="1">
      <c r="A136" s="204"/>
      <c r="B136" s="204"/>
      <c r="C136" s="660"/>
      <c r="D136" s="660"/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204"/>
      <c r="T136" s="204"/>
      <c r="U136" s="204"/>
      <c r="V136" s="204"/>
      <c r="W136" s="204"/>
      <c r="X136" s="204"/>
      <c r="Y136" s="204"/>
      <c r="Z136" s="204"/>
    </row>
    <row r="137" ht="11.25" customHeight="1">
      <c r="A137" s="204"/>
      <c r="B137" s="204"/>
      <c r="C137" s="660"/>
      <c r="D137" s="660"/>
      <c r="E137" s="660"/>
      <c r="F137" s="660"/>
      <c r="G137" s="660"/>
      <c r="H137" s="660"/>
      <c r="I137" s="660"/>
      <c r="J137" s="660"/>
      <c r="K137" s="660"/>
      <c r="L137" s="660"/>
      <c r="M137" s="660"/>
      <c r="N137" s="660"/>
      <c r="O137" s="660"/>
      <c r="P137" s="660"/>
      <c r="Q137" s="660"/>
      <c r="R137" s="660"/>
      <c r="S137" s="204"/>
      <c r="T137" s="204"/>
      <c r="U137" s="204"/>
      <c r="V137" s="204"/>
      <c r="W137" s="204"/>
      <c r="X137" s="204"/>
      <c r="Y137" s="204"/>
      <c r="Z137" s="204"/>
    </row>
    <row r="138" ht="11.25" customHeight="1">
      <c r="A138" s="204"/>
      <c r="B138" s="204"/>
      <c r="C138" s="660"/>
      <c r="D138" s="660"/>
      <c r="E138" s="660"/>
      <c r="F138" s="660"/>
      <c r="G138" s="660"/>
      <c r="H138" s="660"/>
      <c r="I138" s="660"/>
      <c r="J138" s="660"/>
      <c r="K138" s="660"/>
      <c r="L138" s="660"/>
      <c r="M138" s="660"/>
      <c r="N138" s="660"/>
      <c r="O138" s="660"/>
      <c r="P138" s="660"/>
      <c r="Q138" s="660"/>
      <c r="R138" s="660"/>
      <c r="S138" s="204"/>
      <c r="T138" s="204"/>
      <c r="U138" s="204"/>
      <c r="V138" s="204"/>
      <c r="W138" s="204"/>
      <c r="X138" s="204"/>
      <c r="Y138" s="204"/>
      <c r="Z138" s="204"/>
    </row>
    <row r="139" ht="11.25" customHeight="1">
      <c r="A139" s="204"/>
      <c r="B139" s="204"/>
      <c r="C139" s="660"/>
      <c r="D139" s="660"/>
      <c r="E139" s="660"/>
      <c r="F139" s="660"/>
      <c r="G139" s="660"/>
      <c r="H139" s="660"/>
      <c r="I139" s="660"/>
      <c r="J139" s="660"/>
      <c r="K139" s="660"/>
      <c r="L139" s="660"/>
      <c r="M139" s="660"/>
      <c r="N139" s="660"/>
      <c r="O139" s="660"/>
      <c r="P139" s="660"/>
      <c r="Q139" s="660"/>
      <c r="R139" s="660"/>
      <c r="S139" s="204"/>
      <c r="T139" s="204"/>
      <c r="U139" s="204"/>
      <c r="V139" s="204"/>
      <c r="W139" s="204"/>
      <c r="X139" s="204"/>
      <c r="Y139" s="204"/>
      <c r="Z139" s="204"/>
    </row>
    <row r="140" ht="11.25" customHeight="1">
      <c r="A140" s="204"/>
      <c r="B140" s="204"/>
      <c r="C140" s="660"/>
      <c r="D140" s="660"/>
      <c r="E140" s="660"/>
      <c r="F140" s="660"/>
      <c r="G140" s="660"/>
      <c r="H140" s="660"/>
      <c r="I140" s="660"/>
      <c r="J140" s="660"/>
      <c r="K140" s="660"/>
      <c r="L140" s="660"/>
      <c r="M140" s="660"/>
      <c r="N140" s="660"/>
      <c r="O140" s="660"/>
      <c r="P140" s="660"/>
      <c r="Q140" s="660"/>
      <c r="R140" s="660"/>
      <c r="S140" s="204"/>
      <c r="T140" s="204"/>
      <c r="U140" s="204"/>
      <c r="V140" s="204"/>
      <c r="W140" s="204"/>
      <c r="X140" s="204"/>
      <c r="Y140" s="204"/>
      <c r="Z140" s="204"/>
    </row>
    <row r="141" ht="11.25" customHeight="1">
      <c r="A141" s="204"/>
      <c r="B141" s="204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204"/>
      <c r="T141" s="204"/>
      <c r="U141" s="204"/>
      <c r="V141" s="204"/>
      <c r="W141" s="204"/>
      <c r="X141" s="204"/>
      <c r="Y141" s="204"/>
      <c r="Z141" s="204"/>
    </row>
    <row r="142" ht="11.25" customHeight="1">
      <c r="A142" s="204"/>
      <c r="B142" s="204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204"/>
      <c r="T142" s="204"/>
      <c r="U142" s="204"/>
      <c r="V142" s="204"/>
      <c r="W142" s="204"/>
      <c r="X142" s="204"/>
      <c r="Y142" s="204"/>
      <c r="Z142" s="204"/>
    </row>
    <row r="143" ht="11.25" customHeight="1">
      <c r="A143" s="204"/>
      <c r="B143" s="204"/>
      <c r="C143" s="660"/>
      <c r="D143" s="660"/>
      <c r="E143" s="660"/>
      <c r="F143" s="660"/>
      <c r="G143" s="660"/>
      <c r="H143" s="660"/>
      <c r="I143" s="660"/>
      <c r="J143" s="660"/>
      <c r="K143" s="660"/>
      <c r="L143" s="660"/>
      <c r="M143" s="660"/>
      <c r="N143" s="660"/>
      <c r="O143" s="660"/>
      <c r="P143" s="660"/>
      <c r="Q143" s="660"/>
      <c r="R143" s="660"/>
      <c r="S143" s="204"/>
      <c r="T143" s="204"/>
      <c r="U143" s="204"/>
      <c r="V143" s="204"/>
      <c r="W143" s="204"/>
      <c r="X143" s="204"/>
      <c r="Y143" s="204"/>
      <c r="Z143" s="204"/>
    </row>
    <row r="144" ht="11.25" customHeight="1">
      <c r="A144" s="204"/>
      <c r="B144" s="204"/>
      <c r="C144" s="660"/>
      <c r="D144" s="660"/>
      <c r="E144" s="660"/>
      <c r="F144" s="660"/>
      <c r="G144" s="660"/>
      <c r="H144" s="660"/>
      <c r="I144" s="660"/>
      <c r="J144" s="660"/>
      <c r="K144" s="660"/>
      <c r="L144" s="660"/>
      <c r="M144" s="660"/>
      <c r="N144" s="660"/>
      <c r="O144" s="660"/>
      <c r="P144" s="660"/>
      <c r="Q144" s="660"/>
      <c r="R144" s="660"/>
      <c r="S144" s="204"/>
      <c r="T144" s="204"/>
      <c r="U144" s="204"/>
      <c r="V144" s="204"/>
      <c r="W144" s="204"/>
      <c r="X144" s="204"/>
      <c r="Y144" s="204"/>
      <c r="Z144" s="204"/>
    </row>
    <row r="145" ht="11.25" customHeight="1">
      <c r="A145" s="204"/>
      <c r="B145" s="204"/>
      <c r="C145" s="660"/>
      <c r="D145" s="660"/>
      <c r="E145" s="660"/>
      <c r="F145" s="660"/>
      <c r="G145" s="660"/>
      <c r="H145" s="660"/>
      <c r="I145" s="660"/>
      <c r="J145" s="660"/>
      <c r="K145" s="660"/>
      <c r="L145" s="660"/>
      <c r="M145" s="660"/>
      <c r="N145" s="660"/>
      <c r="O145" s="660"/>
      <c r="P145" s="660"/>
      <c r="Q145" s="660"/>
      <c r="R145" s="660"/>
      <c r="S145" s="204"/>
      <c r="T145" s="204"/>
      <c r="U145" s="204"/>
      <c r="V145" s="204"/>
      <c r="W145" s="204"/>
      <c r="X145" s="204"/>
      <c r="Y145" s="204"/>
      <c r="Z145" s="204"/>
    </row>
    <row r="146" ht="11.25" customHeight="1">
      <c r="A146" s="204"/>
      <c r="B146" s="204"/>
      <c r="C146" s="660"/>
      <c r="D146" s="660"/>
      <c r="E146" s="660"/>
      <c r="F146" s="660"/>
      <c r="G146" s="660"/>
      <c r="H146" s="660"/>
      <c r="I146" s="660"/>
      <c r="J146" s="660"/>
      <c r="K146" s="660"/>
      <c r="L146" s="660"/>
      <c r="M146" s="660"/>
      <c r="N146" s="660"/>
      <c r="O146" s="660"/>
      <c r="P146" s="660"/>
      <c r="Q146" s="660"/>
      <c r="R146" s="660"/>
      <c r="S146" s="204"/>
      <c r="T146" s="204"/>
      <c r="U146" s="204"/>
      <c r="V146" s="204"/>
      <c r="W146" s="204"/>
      <c r="X146" s="204"/>
      <c r="Y146" s="204"/>
      <c r="Z146" s="204"/>
    </row>
    <row r="147" ht="11.25" customHeight="1">
      <c r="A147" s="204"/>
      <c r="B147" s="204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204"/>
      <c r="T147" s="204"/>
      <c r="U147" s="204"/>
      <c r="V147" s="204"/>
      <c r="W147" s="204"/>
      <c r="X147" s="204"/>
      <c r="Y147" s="204"/>
      <c r="Z147" s="204"/>
    </row>
    <row r="148" ht="11.25" customHeight="1">
      <c r="A148" s="204"/>
      <c r="B148" s="204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204"/>
      <c r="T148" s="204"/>
      <c r="U148" s="204"/>
      <c r="V148" s="204"/>
      <c r="W148" s="204"/>
      <c r="X148" s="204"/>
      <c r="Y148" s="204"/>
      <c r="Z148" s="204"/>
    </row>
    <row r="149" ht="11.25" customHeight="1">
      <c r="A149" s="204"/>
      <c r="B149" s="204"/>
      <c r="C149" s="660"/>
      <c r="D149" s="660"/>
      <c r="E149" s="660"/>
      <c r="F149" s="660"/>
      <c r="G149" s="660"/>
      <c r="H149" s="660"/>
      <c r="I149" s="660"/>
      <c r="J149" s="660"/>
      <c r="K149" s="660"/>
      <c r="L149" s="660"/>
      <c r="M149" s="660"/>
      <c r="N149" s="660"/>
      <c r="O149" s="660"/>
      <c r="P149" s="660"/>
      <c r="Q149" s="660"/>
      <c r="R149" s="660"/>
      <c r="S149" s="204"/>
      <c r="T149" s="204"/>
      <c r="U149" s="204"/>
      <c r="V149" s="204"/>
      <c r="W149" s="204"/>
      <c r="X149" s="204"/>
      <c r="Y149" s="204"/>
      <c r="Z149" s="204"/>
    </row>
    <row r="150" ht="11.25" customHeight="1">
      <c r="A150" s="204"/>
      <c r="B150" s="204"/>
      <c r="C150" s="660"/>
      <c r="D150" s="660"/>
      <c r="E150" s="660"/>
      <c r="F150" s="660"/>
      <c r="G150" s="660"/>
      <c r="H150" s="660"/>
      <c r="I150" s="660"/>
      <c r="J150" s="660"/>
      <c r="K150" s="660"/>
      <c r="L150" s="660"/>
      <c r="M150" s="660"/>
      <c r="N150" s="660"/>
      <c r="O150" s="660"/>
      <c r="P150" s="660"/>
      <c r="Q150" s="660"/>
      <c r="R150" s="660"/>
      <c r="S150" s="204"/>
      <c r="T150" s="204"/>
      <c r="U150" s="204"/>
      <c r="V150" s="204"/>
      <c r="W150" s="204"/>
      <c r="X150" s="204"/>
      <c r="Y150" s="204"/>
      <c r="Z150" s="204"/>
    </row>
    <row r="151" ht="11.25" customHeight="1">
      <c r="A151" s="204"/>
      <c r="B151" s="204"/>
      <c r="C151" s="660"/>
      <c r="D151" s="660"/>
      <c r="E151" s="660"/>
      <c r="F151" s="660"/>
      <c r="G151" s="660"/>
      <c r="H151" s="660"/>
      <c r="I151" s="660"/>
      <c r="J151" s="660"/>
      <c r="K151" s="660"/>
      <c r="L151" s="660"/>
      <c r="M151" s="660"/>
      <c r="N151" s="660"/>
      <c r="O151" s="660"/>
      <c r="P151" s="660"/>
      <c r="Q151" s="660"/>
      <c r="R151" s="660"/>
      <c r="S151" s="204"/>
      <c r="T151" s="204"/>
      <c r="U151" s="204"/>
      <c r="V151" s="204"/>
      <c r="W151" s="204"/>
      <c r="X151" s="204"/>
      <c r="Y151" s="204"/>
      <c r="Z151" s="204"/>
    </row>
    <row r="152" ht="11.25" customHeight="1">
      <c r="A152" s="204"/>
      <c r="B152" s="204"/>
      <c r="C152" s="660"/>
      <c r="D152" s="660"/>
      <c r="E152" s="660"/>
      <c r="F152" s="660"/>
      <c r="G152" s="660"/>
      <c r="H152" s="660"/>
      <c r="I152" s="660"/>
      <c r="J152" s="660"/>
      <c r="K152" s="660"/>
      <c r="L152" s="660"/>
      <c r="M152" s="660"/>
      <c r="N152" s="660"/>
      <c r="O152" s="660"/>
      <c r="P152" s="660"/>
      <c r="Q152" s="660"/>
      <c r="R152" s="660"/>
      <c r="S152" s="204"/>
      <c r="T152" s="204"/>
      <c r="U152" s="204"/>
      <c r="V152" s="204"/>
      <c r="W152" s="204"/>
      <c r="X152" s="204"/>
      <c r="Y152" s="204"/>
      <c r="Z152" s="204"/>
    </row>
    <row r="153" ht="11.25" customHeight="1">
      <c r="A153" s="204"/>
      <c r="B153" s="204"/>
      <c r="C153" s="660"/>
      <c r="D153" s="660"/>
      <c r="E153" s="660"/>
      <c r="F153" s="660"/>
      <c r="G153" s="660"/>
      <c r="H153" s="660"/>
      <c r="I153" s="660"/>
      <c r="J153" s="660"/>
      <c r="K153" s="660"/>
      <c r="L153" s="660"/>
      <c r="M153" s="660"/>
      <c r="N153" s="660"/>
      <c r="O153" s="660"/>
      <c r="P153" s="660"/>
      <c r="Q153" s="660"/>
      <c r="R153" s="660"/>
      <c r="S153" s="204"/>
      <c r="T153" s="204"/>
      <c r="U153" s="204"/>
      <c r="V153" s="204"/>
      <c r="W153" s="204"/>
      <c r="X153" s="204"/>
      <c r="Y153" s="204"/>
      <c r="Z153" s="204"/>
    </row>
    <row r="154" ht="11.25" customHeight="1">
      <c r="A154" s="204"/>
      <c r="B154" s="204"/>
      <c r="C154" s="660"/>
      <c r="D154" s="660"/>
      <c r="E154" s="660"/>
      <c r="F154" s="660"/>
      <c r="G154" s="660"/>
      <c r="H154" s="660"/>
      <c r="I154" s="660"/>
      <c r="J154" s="660"/>
      <c r="K154" s="660"/>
      <c r="L154" s="660"/>
      <c r="M154" s="660"/>
      <c r="N154" s="660"/>
      <c r="O154" s="660"/>
      <c r="P154" s="660"/>
      <c r="Q154" s="660"/>
      <c r="R154" s="660"/>
      <c r="S154" s="204"/>
      <c r="T154" s="204"/>
      <c r="U154" s="204"/>
      <c r="V154" s="204"/>
      <c r="W154" s="204"/>
      <c r="X154" s="204"/>
      <c r="Y154" s="204"/>
      <c r="Z154" s="204"/>
    </row>
    <row r="155" ht="11.25" customHeight="1">
      <c r="A155" s="204"/>
      <c r="B155" s="204"/>
      <c r="C155" s="660"/>
      <c r="D155" s="660"/>
      <c r="E155" s="660"/>
      <c r="F155" s="660"/>
      <c r="G155" s="660"/>
      <c r="H155" s="660"/>
      <c r="I155" s="660"/>
      <c r="J155" s="660"/>
      <c r="K155" s="660"/>
      <c r="L155" s="660"/>
      <c r="M155" s="660"/>
      <c r="N155" s="660"/>
      <c r="O155" s="660"/>
      <c r="P155" s="660"/>
      <c r="Q155" s="660"/>
      <c r="R155" s="660"/>
      <c r="S155" s="204"/>
      <c r="T155" s="204"/>
      <c r="U155" s="204"/>
      <c r="V155" s="204"/>
      <c r="W155" s="204"/>
      <c r="X155" s="204"/>
      <c r="Y155" s="204"/>
      <c r="Z155" s="204"/>
    </row>
    <row r="156" ht="11.25" customHeight="1">
      <c r="A156" s="204"/>
      <c r="B156" s="204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204"/>
      <c r="T156" s="204"/>
      <c r="U156" s="204"/>
      <c r="V156" s="204"/>
      <c r="W156" s="204"/>
      <c r="X156" s="204"/>
      <c r="Y156" s="204"/>
      <c r="Z156" s="204"/>
    </row>
    <row r="157" ht="11.25" customHeight="1">
      <c r="A157" s="204"/>
      <c r="B157" s="204"/>
      <c r="C157" s="660"/>
      <c r="D157" s="660"/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204"/>
      <c r="T157" s="204"/>
      <c r="U157" s="204"/>
      <c r="V157" s="204"/>
      <c r="W157" s="204"/>
      <c r="X157" s="204"/>
      <c r="Y157" s="204"/>
      <c r="Z157" s="204"/>
    </row>
    <row r="158" ht="11.25" customHeight="1">
      <c r="A158" s="204"/>
      <c r="B158" s="204"/>
      <c r="C158" s="660"/>
      <c r="D158" s="660"/>
      <c r="E158" s="660"/>
      <c r="F158" s="660"/>
      <c r="G158" s="660"/>
      <c r="H158" s="660"/>
      <c r="I158" s="660"/>
      <c r="J158" s="660"/>
      <c r="K158" s="660"/>
      <c r="L158" s="660"/>
      <c r="M158" s="660"/>
      <c r="N158" s="660"/>
      <c r="O158" s="660"/>
      <c r="P158" s="660"/>
      <c r="Q158" s="660"/>
      <c r="R158" s="660"/>
      <c r="S158" s="204"/>
      <c r="T158" s="204"/>
      <c r="U158" s="204"/>
      <c r="V158" s="204"/>
      <c r="W158" s="204"/>
      <c r="X158" s="204"/>
      <c r="Y158" s="204"/>
      <c r="Z158" s="204"/>
    </row>
    <row r="159" ht="11.25" customHeight="1">
      <c r="A159" s="204"/>
      <c r="B159" s="204"/>
      <c r="C159" s="660"/>
      <c r="D159" s="660"/>
      <c r="E159" s="660"/>
      <c r="F159" s="660"/>
      <c r="G159" s="660"/>
      <c r="H159" s="660"/>
      <c r="I159" s="660"/>
      <c r="J159" s="660"/>
      <c r="K159" s="660"/>
      <c r="L159" s="660"/>
      <c r="M159" s="660"/>
      <c r="N159" s="660"/>
      <c r="O159" s="660"/>
      <c r="P159" s="660"/>
      <c r="Q159" s="660"/>
      <c r="R159" s="660"/>
      <c r="S159" s="204"/>
      <c r="T159" s="204"/>
      <c r="U159" s="204"/>
      <c r="V159" s="204"/>
      <c r="W159" s="204"/>
      <c r="X159" s="204"/>
      <c r="Y159" s="204"/>
      <c r="Z159" s="204"/>
    </row>
    <row r="160" ht="11.25" customHeight="1">
      <c r="A160" s="204"/>
      <c r="B160" s="204"/>
      <c r="C160" s="660"/>
      <c r="D160" s="660"/>
      <c r="E160" s="660"/>
      <c r="F160" s="660"/>
      <c r="G160" s="660"/>
      <c r="H160" s="660"/>
      <c r="I160" s="660"/>
      <c r="J160" s="660"/>
      <c r="K160" s="660"/>
      <c r="L160" s="660"/>
      <c r="M160" s="660"/>
      <c r="N160" s="660"/>
      <c r="O160" s="660"/>
      <c r="P160" s="660"/>
      <c r="Q160" s="660"/>
      <c r="R160" s="660"/>
      <c r="S160" s="204"/>
      <c r="T160" s="204"/>
      <c r="U160" s="204"/>
      <c r="V160" s="204"/>
      <c r="W160" s="204"/>
      <c r="X160" s="204"/>
      <c r="Y160" s="204"/>
      <c r="Z160" s="204"/>
    </row>
    <row r="161" ht="11.25" customHeight="1">
      <c r="A161" s="204"/>
      <c r="B161" s="204"/>
      <c r="C161" s="660"/>
      <c r="D161" s="660"/>
      <c r="E161" s="660"/>
      <c r="F161" s="660"/>
      <c r="G161" s="660"/>
      <c r="H161" s="660"/>
      <c r="I161" s="660"/>
      <c r="J161" s="660"/>
      <c r="K161" s="660"/>
      <c r="L161" s="660"/>
      <c r="M161" s="660"/>
      <c r="N161" s="660"/>
      <c r="O161" s="660"/>
      <c r="P161" s="660"/>
      <c r="Q161" s="660"/>
      <c r="R161" s="660"/>
      <c r="S161" s="204"/>
      <c r="T161" s="204"/>
      <c r="U161" s="204"/>
      <c r="V161" s="204"/>
      <c r="W161" s="204"/>
      <c r="X161" s="204"/>
      <c r="Y161" s="204"/>
      <c r="Z161" s="204"/>
    </row>
    <row r="162" ht="11.25" customHeight="1">
      <c r="A162" s="204"/>
      <c r="B162" s="204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204"/>
      <c r="T162" s="204"/>
      <c r="U162" s="204"/>
      <c r="V162" s="204"/>
      <c r="W162" s="204"/>
      <c r="X162" s="204"/>
      <c r="Y162" s="204"/>
      <c r="Z162" s="204"/>
    </row>
    <row r="163" ht="11.25" customHeight="1">
      <c r="A163" s="204"/>
      <c r="B163" s="204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204"/>
      <c r="T163" s="204"/>
      <c r="U163" s="204"/>
      <c r="V163" s="204"/>
      <c r="W163" s="204"/>
      <c r="X163" s="204"/>
      <c r="Y163" s="204"/>
      <c r="Z163" s="204"/>
    </row>
    <row r="164" ht="11.25" customHeight="1">
      <c r="A164" s="204"/>
      <c r="B164" s="204"/>
      <c r="C164" s="660"/>
      <c r="D164" s="660"/>
      <c r="E164" s="660"/>
      <c r="F164" s="660"/>
      <c r="G164" s="660"/>
      <c r="H164" s="660"/>
      <c r="I164" s="660"/>
      <c r="J164" s="660"/>
      <c r="K164" s="660"/>
      <c r="L164" s="660"/>
      <c r="M164" s="660"/>
      <c r="N164" s="660"/>
      <c r="O164" s="660"/>
      <c r="P164" s="660"/>
      <c r="Q164" s="660"/>
      <c r="R164" s="660"/>
      <c r="S164" s="204"/>
      <c r="T164" s="204"/>
      <c r="U164" s="204"/>
      <c r="V164" s="204"/>
      <c r="W164" s="204"/>
      <c r="X164" s="204"/>
      <c r="Y164" s="204"/>
      <c r="Z164" s="204"/>
    </row>
    <row r="165" ht="11.25" customHeight="1">
      <c r="A165" s="204"/>
      <c r="B165" s="204"/>
      <c r="C165" s="660"/>
      <c r="D165" s="660"/>
      <c r="E165" s="660"/>
      <c r="F165" s="660"/>
      <c r="G165" s="660"/>
      <c r="H165" s="660"/>
      <c r="I165" s="660"/>
      <c r="J165" s="660"/>
      <c r="K165" s="660"/>
      <c r="L165" s="660"/>
      <c r="M165" s="660"/>
      <c r="N165" s="660"/>
      <c r="O165" s="660"/>
      <c r="P165" s="660"/>
      <c r="Q165" s="660"/>
      <c r="R165" s="660"/>
      <c r="S165" s="204"/>
      <c r="T165" s="204"/>
      <c r="U165" s="204"/>
      <c r="V165" s="204"/>
      <c r="W165" s="204"/>
      <c r="X165" s="204"/>
      <c r="Y165" s="204"/>
      <c r="Z165" s="204"/>
    </row>
    <row r="166" ht="11.25" customHeight="1">
      <c r="A166" s="204"/>
      <c r="B166" s="204"/>
      <c r="C166" s="660"/>
      <c r="D166" s="660"/>
      <c r="E166" s="660"/>
      <c r="F166" s="660"/>
      <c r="G166" s="660"/>
      <c r="H166" s="660"/>
      <c r="I166" s="660"/>
      <c r="J166" s="660"/>
      <c r="K166" s="660"/>
      <c r="L166" s="660"/>
      <c r="M166" s="660"/>
      <c r="N166" s="660"/>
      <c r="O166" s="660"/>
      <c r="P166" s="660"/>
      <c r="Q166" s="660"/>
      <c r="R166" s="660"/>
      <c r="S166" s="204"/>
      <c r="T166" s="204"/>
      <c r="U166" s="204"/>
      <c r="V166" s="204"/>
      <c r="W166" s="204"/>
      <c r="X166" s="204"/>
      <c r="Y166" s="204"/>
      <c r="Z166" s="204"/>
    </row>
    <row r="167" ht="11.25" customHeight="1">
      <c r="A167" s="204"/>
      <c r="B167" s="204"/>
      <c r="C167" s="660"/>
      <c r="D167" s="660"/>
      <c r="E167" s="660"/>
      <c r="F167" s="660"/>
      <c r="G167" s="660"/>
      <c r="H167" s="660"/>
      <c r="I167" s="660"/>
      <c r="J167" s="660"/>
      <c r="K167" s="660"/>
      <c r="L167" s="660"/>
      <c r="M167" s="660"/>
      <c r="N167" s="660"/>
      <c r="O167" s="660"/>
      <c r="P167" s="660"/>
      <c r="Q167" s="660"/>
      <c r="R167" s="660"/>
      <c r="S167" s="204"/>
      <c r="T167" s="204"/>
      <c r="U167" s="204"/>
      <c r="V167" s="204"/>
      <c r="W167" s="204"/>
      <c r="X167" s="204"/>
      <c r="Y167" s="204"/>
      <c r="Z167" s="204"/>
    </row>
    <row r="168" ht="11.25" customHeight="1">
      <c r="A168" s="204"/>
      <c r="B168" s="204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204"/>
      <c r="T168" s="204"/>
      <c r="U168" s="204"/>
      <c r="V168" s="204"/>
      <c r="W168" s="204"/>
      <c r="X168" s="204"/>
      <c r="Y168" s="204"/>
      <c r="Z168" s="204"/>
    </row>
    <row r="169" ht="11.25" customHeight="1">
      <c r="A169" s="204"/>
      <c r="B169" s="204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204"/>
      <c r="T169" s="204"/>
      <c r="U169" s="204"/>
      <c r="V169" s="204"/>
      <c r="W169" s="204"/>
      <c r="X169" s="204"/>
      <c r="Y169" s="204"/>
      <c r="Z169" s="204"/>
    </row>
    <row r="170" ht="11.25" customHeight="1">
      <c r="A170" s="204"/>
      <c r="B170" s="204"/>
      <c r="C170" s="660"/>
      <c r="D170" s="660"/>
      <c r="E170" s="660"/>
      <c r="F170" s="660"/>
      <c r="G170" s="660"/>
      <c r="H170" s="660"/>
      <c r="I170" s="660"/>
      <c r="J170" s="660"/>
      <c r="K170" s="660"/>
      <c r="L170" s="660"/>
      <c r="M170" s="660"/>
      <c r="N170" s="660"/>
      <c r="O170" s="660"/>
      <c r="P170" s="660"/>
      <c r="Q170" s="660"/>
      <c r="R170" s="660"/>
      <c r="S170" s="204"/>
      <c r="T170" s="204"/>
      <c r="U170" s="204"/>
      <c r="V170" s="204"/>
      <c r="W170" s="204"/>
      <c r="X170" s="204"/>
      <c r="Y170" s="204"/>
      <c r="Z170" s="204"/>
    </row>
    <row r="171" ht="11.25" customHeight="1">
      <c r="A171" s="204"/>
      <c r="B171" s="204"/>
      <c r="C171" s="660"/>
      <c r="D171" s="660"/>
      <c r="E171" s="660"/>
      <c r="F171" s="660"/>
      <c r="G171" s="660"/>
      <c r="H171" s="660"/>
      <c r="I171" s="660"/>
      <c r="J171" s="660"/>
      <c r="K171" s="660"/>
      <c r="L171" s="660"/>
      <c r="M171" s="660"/>
      <c r="N171" s="660"/>
      <c r="O171" s="660"/>
      <c r="P171" s="660"/>
      <c r="Q171" s="660"/>
      <c r="R171" s="660"/>
      <c r="S171" s="204"/>
      <c r="T171" s="204"/>
      <c r="U171" s="204"/>
      <c r="V171" s="204"/>
      <c r="W171" s="204"/>
      <c r="X171" s="204"/>
      <c r="Y171" s="204"/>
      <c r="Z171" s="204"/>
    </row>
    <row r="172" ht="11.25" customHeight="1">
      <c r="A172" s="204"/>
      <c r="B172" s="204"/>
      <c r="C172" s="660"/>
      <c r="D172" s="660"/>
      <c r="E172" s="660"/>
      <c r="F172" s="660"/>
      <c r="G172" s="660"/>
      <c r="H172" s="660"/>
      <c r="I172" s="660"/>
      <c r="J172" s="660"/>
      <c r="K172" s="660"/>
      <c r="L172" s="660"/>
      <c r="M172" s="660"/>
      <c r="N172" s="660"/>
      <c r="O172" s="660"/>
      <c r="P172" s="660"/>
      <c r="Q172" s="660"/>
      <c r="R172" s="660"/>
      <c r="S172" s="204"/>
      <c r="T172" s="204"/>
      <c r="U172" s="204"/>
      <c r="V172" s="204"/>
      <c r="W172" s="204"/>
      <c r="X172" s="204"/>
      <c r="Y172" s="204"/>
      <c r="Z172" s="204"/>
    </row>
    <row r="173" ht="11.25" customHeight="1">
      <c r="A173" s="204"/>
      <c r="B173" s="204"/>
      <c r="C173" s="660"/>
      <c r="D173" s="660"/>
      <c r="E173" s="660"/>
      <c r="F173" s="660"/>
      <c r="G173" s="660"/>
      <c r="H173" s="660"/>
      <c r="I173" s="660"/>
      <c r="J173" s="660"/>
      <c r="K173" s="660"/>
      <c r="L173" s="660"/>
      <c r="M173" s="660"/>
      <c r="N173" s="660"/>
      <c r="O173" s="660"/>
      <c r="P173" s="660"/>
      <c r="Q173" s="660"/>
      <c r="R173" s="660"/>
      <c r="S173" s="204"/>
      <c r="T173" s="204"/>
      <c r="U173" s="204"/>
      <c r="V173" s="204"/>
      <c r="W173" s="204"/>
      <c r="X173" s="204"/>
      <c r="Y173" s="204"/>
      <c r="Z173" s="204"/>
    </row>
    <row r="174" ht="11.25" customHeight="1">
      <c r="A174" s="204"/>
      <c r="B174" s="204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204"/>
      <c r="T174" s="204"/>
      <c r="U174" s="204"/>
      <c r="V174" s="204"/>
      <c r="W174" s="204"/>
      <c r="X174" s="204"/>
      <c r="Y174" s="204"/>
      <c r="Z174" s="204"/>
    </row>
    <row r="175" ht="11.25" customHeight="1">
      <c r="A175" s="204"/>
      <c r="B175" s="204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204"/>
      <c r="T175" s="204"/>
      <c r="U175" s="204"/>
      <c r="V175" s="204"/>
      <c r="W175" s="204"/>
      <c r="X175" s="204"/>
      <c r="Y175" s="204"/>
      <c r="Z175" s="204"/>
    </row>
    <row r="176" ht="11.25" customHeight="1">
      <c r="A176" s="204"/>
      <c r="B176" s="204"/>
      <c r="C176" s="660"/>
      <c r="D176" s="660"/>
      <c r="E176" s="660"/>
      <c r="F176" s="660"/>
      <c r="G176" s="660"/>
      <c r="H176" s="660"/>
      <c r="I176" s="660"/>
      <c r="J176" s="660"/>
      <c r="K176" s="660"/>
      <c r="L176" s="660"/>
      <c r="M176" s="660"/>
      <c r="N176" s="660"/>
      <c r="O176" s="660"/>
      <c r="P176" s="660"/>
      <c r="Q176" s="660"/>
      <c r="R176" s="660"/>
      <c r="S176" s="204"/>
      <c r="T176" s="204"/>
      <c r="U176" s="204"/>
      <c r="V176" s="204"/>
      <c r="W176" s="204"/>
      <c r="X176" s="204"/>
      <c r="Y176" s="204"/>
      <c r="Z176" s="204"/>
    </row>
    <row r="177" ht="11.25" customHeight="1">
      <c r="A177" s="204"/>
      <c r="B177" s="204"/>
      <c r="C177" s="660"/>
      <c r="D177" s="660"/>
      <c r="E177" s="660"/>
      <c r="F177" s="660"/>
      <c r="G177" s="660"/>
      <c r="H177" s="660"/>
      <c r="I177" s="660"/>
      <c r="J177" s="660"/>
      <c r="K177" s="660"/>
      <c r="L177" s="660"/>
      <c r="M177" s="660"/>
      <c r="N177" s="660"/>
      <c r="O177" s="660"/>
      <c r="P177" s="660"/>
      <c r="Q177" s="660"/>
      <c r="R177" s="660"/>
      <c r="S177" s="204"/>
      <c r="T177" s="204"/>
      <c r="U177" s="204"/>
      <c r="V177" s="204"/>
      <c r="W177" s="204"/>
      <c r="X177" s="204"/>
      <c r="Y177" s="204"/>
      <c r="Z177" s="204"/>
    </row>
    <row r="178" ht="11.25" customHeight="1">
      <c r="A178" s="204"/>
      <c r="B178" s="204"/>
      <c r="C178" s="660"/>
      <c r="D178" s="660"/>
      <c r="E178" s="660"/>
      <c r="F178" s="660"/>
      <c r="G178" s="660"/>
      <c r="H178" s="660"/>
      <c r="I178" s="660"/>
      <c r="J178" s="660"/>
      <c r="K178" s="660"/>
      <c r="L178" s="660"/>
      <c r="M178" s="660"/>
      <c r="N178" s="660"/>
      <c r="O178" s="660"/>
      <c r="P178" s="660"/>
      <c r="Q178" s="660"/>
      <c r="R178" s="660"/>
      <c r="S178" s="204"/>
      <c r="T178" s="204"/>
      <c r="U178" s="204"/>
      <c r="V178" s="204"/>
      <c r="W178" s="204"/>
      <c r="X178" s="204"/>
      <c r="Y178" s="204"/>
      <c r="Z178" s="204"/>
    </row>
    <row r="179" ht="11.25" customHeight="1">
      <c r="A179" s="204"/>
      <c r="B179" s="204"/>
      <c r="C179" s="660"/>
      <c r="D179" s="660"/>
      <c r="E179" s="660"/>
      <c r="F179" s="660"/>
      <c r="G179" s="660"/>
      <c r="H179" s="660"/>
      <c r="I179" s="660"/>
      <c r="J179" s="660"/>
      <c r="K179" s="660"/>
      <c r="L179" s="660"/>
      <c r="M179" s="660"/>
      <c r="N179" s="660"/>
      <c r="O179" s="660"/>
      <c r="P179" s="660"/>
      <c r="Q179" s="660"/>
      <c r="R179" s="660"/>
      <c r="S179" s="204"/>
      <c r="T179" s="204"/>
      <c r="U179" s="204"/>
      <c r="V179" s="204"/>
      <c r="W179" s="204"/>
      <c r="X179" s="204"/>
      <c r="Y179" s="204"/>
      <c r="Z179" s="204"/>
    </row>
    <row r="180" ht="11.25" customHeight="1">
      <c r="A180" s="204"/>
      <c r="B180" s="204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204"/>
      <c r="T180" s="204"/>
      <c r="U180" s="204"/>
      <c r="V180" s="204"/>
      <c r="W180" s="204"/>
      <c r="X180" s="204"/>
      <c r="Y180" s="204"/>
      <c r="Z180" s="204"/>
    </row>
    <row r="181" ht="11.25" customHeight="1">
      <c r="A181" s="204"/>
      <c r="B181" s="204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204"/>
      <c r="T181" s="204"/>
      <c r="U181" s="204"/>
      <c r="V181" s="204"/>
      <c r="W181" s="204"/>
      <c r="X181" s="204"/>
      <c r="Y181" s="204"/>
      <c r="Z181" s="204"/>
    </row>
    <row r="182" ht="11.25" customHeight="1">
      <c r="A182" s="204"/>
      <c r="B182" s="204"/>
      <c r="C182" s="660"/>
      <c r="D182" s="660"/>
      <c r="E182" s="660"/>
      <c r="F182" s="660"/>
      <c r="G182" s="660"/>
      <c r="H182" s="660"/>
      <c r="I182" s="660"/>
      <c r="J182" s="660"/>
      <c r="K182" s="660"/>
      <c r="L182" s="660"/>
      <c r="M182" s="660"/>
      <c r="N182" s="660"/>
      <c r="O182" s="660"/>
      <c r="P182" s="660"/>
      <c r="Q182" s="660"/>
      <c r="R182" s="660"/>
      <c r="S182" s="204"/>
      <c r="T182" s="204"/>
      <c r="U182" s="204"/>
      <c r="V182" s="204"/>
      <c r="W182" s="204"/>
      <c r="X182" s="204"/>
      <c r="Y182" s="204"/>
      <c r="Z182" s="204"/>
    </row>
    <row r="183" ht="11.25" customHeight="1">
      <c r="A183" s="204"/>
      <c r="B183" s="204"/>
      <c r="C183" s="660"/>
      <c r="D183" s="660"/>
      <c r="E183" s="660"/>
      <c r="F183" s="660"/>
      <c r="G183" s="660"/>
      <c r="H183" s="660"/>
      <c r="I183" s="660"/>
      <c r="J183" s="660"/>
      <c r="K183" s="660"/>
      <c r="L183" s="660"/>
      <c r="M183" s="660"/>
      <c r="N183" s="660"/>
      <c r="O183" s="660"/>
      <c r="P183" s="660"/>
      <c r="Q183" s="660"/>
      <c r="R183" s="660"/>
      <c r="S183" s="204"/>
      <c r="T183" s="204"/>
      <c r="U183" s="204"/>
      <c r="V183" s="204"/>
      <c r="W183" s="204"/>
      <c r="X183" s="204"/>
      <c r="Y183" s="204"/>
      <c r="Z183" s="204"/>
    </row>
    <row r="184" ht="11.25" customHeight="1">
      <c r="A184" s="204"/>
      <c r="B184" s="204"/>
      <c r="C184" s="660"/>
      <c r="D184" s="660"/>
      <c r="E184" s="660"/>
      <c r="F184" s="660"/>
      <c r="G184" s="660"/>
      <c r="H184" s="660"/>
      <c r="I184" s="660"/>
      <c r="J184" s="660"/>
      <c r="K184" s="660"/>
      <c r="L184" s="660"/>
      <c r="M184" s="660"/>
      <c r="N184" s="660"/>
      <c r="O184" s="660"/>
      <c r="P184" s="660"/>
      <c r="Q184" s="660"/>
      <c r="R184" s="660"/>
      <c r="S184" s="204"/>
      <c r="T184" s="204"/>
      <c r="U184" s="204"/>
      <c r="V184" s="204"/>
      <c r="W184" s="204"/>
      <c r="X184" s="204"/>
      <c r="Y184" s="204"/>
      <c r="Z184" s="204"/>
    </row>
    <row r="185" ht="11.25" customHeight="1">
      <c r="A185" s="204"/>
      <c r="B185" s="204"/>
      <c r="C185" s="660"/>
      <c r="D185" s="660"/>
      <c r="E185" s="660"/>
      <c r="F185" s="660"/>
      <c r="G185" s="660"/>
      <c r="H185" s="660"/>
      <c r="I185" s="660"/>
      <c r="J185" s="660"/>
      <c r="K185" s="660"/>
      <c r="L185" s="660"/>
      <c r="M185" s="660"/>
      <c r="N185" s="660"/>
      <c r="O185" s="660"/>
      <c r="P185" s="660"/>
      <c r="Q185" s="660"/>
      <c r="R185" s="660"/>
      <c r="S185" s="204"/>
      <c r="T185" s="204"/>
      <c r="U185" s="204"/>
      <c r="V185" s="204"/>
      <c r="W185" s="204"/>
      <c r="X185" s="204"/>
      <c r="Y185" s="204"/>
      <c r="Z185" s="204"/>
    </row>
    <row r="186" ht="11.25" customHeight="1">
      <c r="A186" s="204"/>
      <c r="B186" s="204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204"/>
      <c r="T186" s="204"/>
      <c r="U186" s="204"/>
      <c r="V186" s="204"/>
      <c r="W186" s="204"/>
      <c r="X186" s="204"/>
      <c r="Y186" s="204"/>
      <c r="Z186" s="204"/>
    </row>
    <row r="187" ht="11.25" customHeight="1">
      <c r="A187" s="204"/>
      <c r="B187" s="204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204"/>
      <c r="T187" s="204"/>
      <c r="U187" s="204"/>
      <c r="V187" s="204"/>
      <c r="W187" s="204"/>
      <c r="X187" s="204"/>
      <c r="Y187" s="204"/>
      <c r="Z187" s="204"/>
    </row>
    <row r="188" ht="11.25" customHeight="1">
      <c r="A188" s="204"/>
      <c r="B188" s="204"/>
      <c r="C188" s="660"/>
      <c r="D188" s="660"/>
      <c r="E188" s="660"/>
      <c r="F188" s="660"/>
      <c r="G188" s="660"/>
      <c r="H188" s="660"/>
      <c r="I188" s="660"/>
      <c r="J188" s="660"/>
      <c r="K188" s="660"/>
      <c r="L188" s="660"/>
      <c r="M188" s="660"/>
      <c r="N188" s="660"/>
      <c r="O188" s="660"/>
      <c r="P188" s="660"/>
      <c r="Q188" s="660"/>
      <c r="R188" s="660"/>
      <c r="S188" s="204"/>
      <c r="T188" s="204"/>
      <c r="U188" s="204"/>
      <c r="V188" s="204"/>
      <c r="W188" s="204"/>
      <c r="X188" s="204"/>
      <c r="Y188" s="204"/>
      <c r="Z188" s="204"/>
    </row>
    <row r="189" ht="11.25" customHeight="1">
      <c r="A189" s="204"/>
      <c r="B189" s="204"/>
      <c r="C189" s="660"/>
      <c r="D189" s="660"/>
      <c r="E189" s="660"/>
      <c r="F189" s="660"/>
      <c r="G189" s="660"/>
      <c r="H189" s="660"/>
      <c r="I189" s="660"/>
      <c r="J189" s="660"/>
      <c r="K189" s="660"/>
      <c r="L189" s="660"/>
      <c r="M189" s="660"/>
      <c r="N189" s="660"/>
      <c r="O189" s="660"/>
      <c r="P189" s="660"/>
      <c r="Q189" s="660"/>
      <c r="R189" s="660"/>
      <c r="S189" s="204"/>
      <c r="T189" s="204"/>
      <c r="U189" s="204"/>
      <c r="V189" s="204"/>
      <c r="W189" s="204"/>
      <c r="X189" s="204"/>
      <c r="Y189" s="204"/>
      <c r="Z189" s="204"/>
    </row>
    <row r="190" ht="11.25" customHeight="1">
      <c r="A190" s="204"/>
      <c r="B190" s="204"/>
      <c r="C190" s="660"/>
      <c r="D190" s="660"/>
      <c r="E190" s="660"/>
      <c r="F190" s="660"/>
      <c r="G190" s="660"/>
      <c r="H190" s="660"/>
      <c r="I190" s="660"/>
      <c r="J190" s="660"/>
      <c r="K190" s="660"/>
      <c r="L190" s="660"/>
      <c r="M190" s="660"/>
      <c r="N190" s="660"/>
      <c r="O190" s="660"/>
      <c r="P190" s="660"/>
      <c r="Q190" s="660"/>
      <c r="R190" s="660"/>
      <c r="S190" s="204"/>
      <c r="T190" s="204"/>
      <c r="U190" s="204"/>
      <c r="V190" s="204"/>
      <c r="W190" s="204"/>
      <c r="X190" s="204"/>
      <c r="Y190" s="204"/>
      <c r="Z190" s="204"/>
    </row>
    <row r="191" ht="11.25" customHeight="1">
      <c r="A191" s="204"/>
      <c r="B191" s="204"/>
      <c r="C191" s="660"/>
      <c r="D191" s="660"/>
      <c r="E191" s="660"/>
      <c r="F191" s="660"/>
      <c r="G191" s="660"/>
      <c r="H191" s="660"/>
      <c r="I191" s="660"/>
      <c r="J191" s="660"/>
      <c r="K191" s="660"/>
      <c r="L191" s="660"/>
      <c r="M191" s="660"/>
      <c r="N191" s="660"/>
      <c r="O191" s="660"/>
      <c r="P191" s="660"/>
      <c r="Q191" s="660"/>
      <c r="R191" s="660"/>
      <c r="S191" s="204"/>
      <c r="T191" s="204"/>
      <c r="U191" s="204"/>
      <c r="V191" s="204"/>
      <c r="W191" s="204"/>
      <c r="X191" s="204"/>
      <c r="Y191" s="204"/>
      <c r="Z191" s="204"/>
    </row>
    <row r="192" ht="11.25" customHeight="1">
      <c r="A192" s="204"/>
      <c r="B192" s="204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204"/>
      <c r="T192" s="204"/>
      <c r="U192" s="204"/>
      <c r="V192" s="204"/>
      <c r="W192" s="204"/>
      <c r="X192" s="204"/>
      <c r="Y192" s="204"/>
      <c r="Z192" s="204"/>
    </row>
    <row r="193" ht="11.25" customHeight="1">
      <c r="A193" s="204"/>
      <c r="B193" s="204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204"/>
      <c r="T193" s="204"/>
      <c r="U193" s="204"/>
      <c r="V193" s="204"/>
      <c r="W193" s="204"/>
      <c r="X193" s="204"/>
      <c r="Y193" s="204"/>
      <c r="Z193" s="204"/>
    </row>
    <row r="194" ht="11.25" customHeight="1">
      <c r="A194" s="204"/>
      <c r="B194" s="204"/>
      <c r="C194" s="660"/>
      <c r="D194" s="660"/>
      <c r="E194" s="660"/>
      <c r="F194" s="660"/>
      <c r="G194" s="660"/>
      <c r="H194" s="660"/>
      <c r="I194" s="660"/>
      <c r="J194" s="660"/>
      <c r="K194" s="660"/>
      <c r="L194" s="660"/>
      <c r="M194" s="660"/>
      <c r="N194" s="660"/>
      <c r="O194" s="660"/>
      <c r="P194" s="660"/>
      <c r="Q194" s="660"/>
      <c r="R194" s="660"/>
      <c r="S194" s="204"/>
      <c r="T194" s="204"/>
      <c r="U194" s="204"/>
      <c r="V194" s="204"/>
      <c r="W194" s="204"/>
      <c r="X194" s="204"/>
      <c r="Y194" s="204"/>
      <c r="Z194" s="204"/>
    </row>
    <row r="195" ht="11.25" customHeight="1">
      <c r="A195" s="204"/>
      <c r="B195" s="204"/>
      <c r="C195" s="660"/>
      <c r="D195" s="660"/>
      <c r="E195" s="660"/>
      <c r="F195" s="660"/>
      <c r="G195" s="660"/>
      <c r="H195" s="660"/>
      <c r="I195" s="660"/>
      <c r="J195" s="660"/>
      <c r="K195" s="660"/>
      <c r="L195" s="660"/>
      <c r="M195" s="660"/>
      <c r="N195" s="660"/>
      <c r="O195" s="660"/>
      <c r="P195" s="660"/>
      <c r="Q195" s="660"/>
      <c r="R195" s="660"/>
      <c r="S195" s="204"/>
      <c r="T195" s="204"/>
      <c r="U195" s="204"/>
      <c r="V195" s="204"/>
      <c r="W195" s="204"/>
      <c r="X195" s="204"/>
      <c r="Y195" s="204"/>
      <c r="Z195" s="204"/>
    </row>
    <row r="196" ht="11.25" customHeight="1">
      <c r="A196" s="204"/>
      <c r="B196" s="204"/>
      <c r="C196" s="660"/>
      <c r="D196" s="660"/>
      <c r="E196" s="660"/>
      <c r="F196" s="660"/>
      <c r="G196" s="660"/>
      <c r="H196" s="660"/>
      <c r="I196" s="660"/>
      <c r="J196" s="660"/>
      <c r="K196" s="660"/>
      <c r="L196" s="660"/>
      <c r="M196" s="660"/>
      <c r="N196" s="660"/>
      <c r="O196" s="660"/>
      <c r="P196" s="660"/>
      <c r="Q196" s="660"/>
      <c r="R196" s="660"/>
      <c r="S196" s="204"/>
      <c r="T196" s="204"/>
      <c r="U196" s="204"/>
      <c r="V196" s="204"/>
      <c r="W196" s="204"/>
      <c r="X196" s="204"/>
      <c r="Y196" s="204"/>
      <c r="Z196" s="204"/>
    </row>
    <row r="197" ht="11.25" customHeight="1">
      <c r="A197" s="204"/>
      <c r="B197" s="204"/>
      <c r="C197" s="660"/>
      <c r="D197" s="660"/>
      <c r="E197" s="660"/>
      <c r="F197" s="660"/>
      <c r="G197" s="660"/>
      <c r="H197" s="660"/>
      <c r="I197" s="660"/>
      <c r="J197" s="660"/>
      <c r="K197" s="660"/>
      <c r="L197" s="660"/>
      <c r="M197" s="660"/>
      <c r="N197" s="660"/>
      <c r="O197" s="660"/>
      <c r="P197" s="660"/>
      <c r="Q197" s="660"/>
      <c r="R197" s="660"/>
      <c r="S197" s="204"/>
      <c r="T197" s="204"/>
      <c r="U197" s="204"/>
      <c r="V197" s="204"/>
      <c r="W197" s="204"/>
      <c r="X197" s="204"/>
      <c r="Y197" s="204"/>
      <c r="Z197" s="204"/>
    </row>
    <row r="198" ht="11.25" customHeight="1">
      <c r="A198" s="204"/>
      <c r="B198" s="204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204"/>
      <c r="T198" s="204"/>
      <c r="U198" s="204"/>
      <c r="V198" s="204"/>
      <c r="W198" s="204"/>
      <c r="X198" s="204"/>
      <c r="Y198" s="204"/>
      <c r="Z198" s="204"/>
    </row>
    <row r="199" ht="11.25" customHeight="1">
      <c r="A199" s="204"/>
      <c r="B199" s="204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204"/>
      <c r="T199" s="204"/>
      <c r="U199" s="204"/>
      <c r="V199" s="204"/>
      <c r="W199" s="204"/>
      <c r="X199" s="204"/>
      <c r="Y199" s="204"/>
      <c r="Z199" s="204"/>
    </row>
    <row r="200" ht="11.25" customHeight="1">
      <c r="A200" s="204"/>
      <c r="B200" s="204"/>
      <c r="C200" s="660"/>
      <c r="D200" s="660"/>
      <c r="E200" s="660"/>
      <c r="F200" s="660"/>
      <c r="G200" s="660"/>
      <c r="H200" s="660"/>
      <c r="I200" s="660"/>
      <c r="J200" s="660"/>
      <c r="K200" s="660"/>
      <c r="L200" s="660"/>
      <c r="M200" s="660"/>
      <c r="N200" s="660"/>
      <c r="O200" s="660"/>
      <c r="P200" s="660"/>
      <c r="Q200" s="660"/>
      <c r="R200" s="660"/>
      <c r="S200" s="204"/>
      <c r="T200" s="204"/>
      <c r="U200" s="204"/>
      <c r="V200" s="204"/>
      <c r="W200" s="204"/>
      <c r="X200" s="204"/>
      <c r="Y200" s="204"/>
      <c r="Z200" s="204"/>
    </row>
    <row r="201" ht="11.25" customHeight="1">
      <c r="A201" s="204"/>
      <c r="B201" s="204"/>
      <c r="C201" s="660"/>
      <c r="D201" s="660"/>
      <c r="E201" s="660"/>
      <c r="F201" s="660"/>
      <c r="G201" s="660"/>
      <c r="H201" s="660"/>
      <c r="I201" s="660"/>
      <c r="J201" s="660"/>
      <c r="K201" s="660"/>
      <c r="L201" s="660"/>
      <c r="M201" s="660"/>
      <c r="N201" s="660"/>
      <c r="O201" s="660"/>
      <c r="P201" s="660"/>
      <c r="Q201" s="660"/>
      <c r="R201" s="660"/>
      <c r="S201" s="204"/>
      <c r="T201" s="204"/>
      <c r="U201" s="204"/>
      <c r="V201" s="204"/>
      <c r="W201" s="204"/>
      <c r="X201" s="204"/>
      <c r="Y201" s="204"/>
      <c r="Z201" s="204"/>
    </row>
    <row r="202" ht="11.25" customHeight="1">
      <c r="A202" s="204"/>
      <c r="B202" s="204"/>
      <c r="C202" s="660"/>
      <c r="D202" s="660"/>
      <c r="E202" s="660"/>
      <c r="F202" s="660"/>
      <c r="G202" s="660"/>
      <c r="H202" s="660"/>
      <c r="I202" s="660"/>
      <c r="J202" s="660"/>
      <c r="K202" s="660"/>
      <c r="L202" s="660"/>
      <c r="M202" s="660"/>
      <c r="N202" s="660"/>
      <c r="O202" s="660"/>
      <c r="P202" s="660"/>
      <c r="Q202" s="660"/>
      <c r="R202" s="660"/>
      <c r="S202" s="204"/>
      <c r="T202" s="204"/>
      <c r="U202" s="204"/>
      <c r="V202" s="204"/>
      <c r="W202" s="204"/>
      <c r="X202" s="204"/>
      <c r="Y202" s="204"/>
      <c r="Z202" s="204"/>
    </row>
    <row r="203" ht="11.25" customHeight="1">
      <c r="A203" s="204"/>
      <c r="B203" s="204"/>
      <c r="C203" s="660"/>
      <c r="D203" s="660"/>
      <c r="E203" s="660"/>
      <c r="F203" s="660"/>
      <c r="G203" s="660"/>
      <c r="H203" s="660"/>
      <c r="I203" s="660"/>
      <c r="J203" s="660"/>
      <c r="K203" s="660"/>
      <c r="L203" s="660"/>
      <c r="M203" s="660"/>
      <c r="N203" s="660"/>
      <c r="O203" s="660"/>
      <c r="P203" s="660"/>
      <c r="Q203" s="660"/>
      <c r="R203" s="660"/>
      <c r="S203" s="204"/>
      <c r="T203" s="204"/>
      <c r="U203" s="204"/>
      <c r="V203" s="204"/>
      <c r="W203" s="204"/>
      <c r="X203" s="204"/>
      <c r="Y203" s="204"/>
      <c r="Z203" s="204"/>
    </row>
    <row r="204" ht="11.25" customHeight="1">
      <c r="A204" s="204"/>
      <c r="B204" s="204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204"/>
      <c r="T204" s="204"/>
      <c r="U204" s="204"/>
      <c r="V204" s="204"/>
      <c r="W204" s="204"/>
      <c r="X204" s="204"/>
      <c r="Y204" s="204"/>
      <c r="Z204" s="204"/>
    </row>
    <row r="205" ht="11.25" customHeight="1">
      <c r="A205" s="204"/>
      <c r="B205" s="204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660"/>
      <c r="Q205" s="660"/>
      <c r="R205" s="660"/>
      <c r="S205" s="204"/>
      <c r="T205" s="204"/>
      <c r="U205" s="204"/>
      <c r="V205" s="204"/>
      <c r="W205" s="204"/>
      <c r="X205" s="204"/>
      <c r="Y205" s="204"/>
      <c r="Z205" s="204"/>
    </row>
    <row r="206" ht="11.25" customHeight="1">
      <c r="A206" s="204"/>
      <c r="B206" s="204"/>
      <c r="C206" s="660"/>
      <c r="D206" s="660"/>
      <c r="E206" s="660"/>
      <c r="F206" s="660"/>
      <c r="G206" s="660"/>
      <c r="H206" s="660"/>
      <c r="I206" s="660"/>
      <c r="J206" s="660"/>
      <c r="K206" s="660"/>
      <c r="L206" s="660"/>
      <c r="M206" s="660"/>
      <c r="N206" s="660"/>
      <c r="O206" s="660"/>
      <c r="P206" s="660"/>
      <c r="Q206" s="660"/>
      <c r="R206" s="660"/>
      <c r="S206" s="204"/>
      <c r="T206" s="204"/>
      <c r="U206" s="204"/>
      <c r="V206" s="204"/>
      <c r="W206" s="204"/>
      <c r="X206" s="204"/>
      <c r="Y206" s="204"/>
      <c r="Z206" s="204"/>
    </row>
    <row r="207" ht="11.25" customHeight="1">
      <c r="A207" s="204"/>
      <c r="B207" s="204"/>
      <c r="C207" s="660"/>
      <c r="D207" s="660"/>
      <c r="E207" s="660"/>
      <c r="F207" s="660"/>
      <c r="G207" s="660"/>
      <c r="H207" s="660"/>
      <c r="I207" s="660"/>
      <c r="J207" s="660"/>
      <c r="K207" s="660"/>
      <c r="L207" s="660"/>
      <c r="M207" s="660"/>
      <c r="N207" s="660"/>
      <c r="O207" s="660"/>
      <c r="P207" s="660"/>
      <c r="Q207" s="660"/>
      <c r="R207" s="660"/>
      <c r="S207" s="204"/>
      <c r="T207" s="204"/>
      <c r="U207" s="204"/>
      <c r="V207" s="204"/>
      <c r="W207" s="204"/>
      <c r="X207" s="204"/>
      <c r="Y207" s="204"/>
      <c r="Z207" s="204"/>
    </row>
    <row r="208" ht="11.25" customHeight="1">
      <c r="A208" s="204"/>
      <c r="B208" s="204"/>
      <c r="C208" s="660"/>
      <c r="D208" s="660"/>
      <c r="E208" s="660"/>
      <c r="F208" s="660"/>
      <c r="G208" s="660"/>
      <c r="H208" s="660"/>
      <c r="I208" s="660"/>
      <c r="J208" s="660"/>
      <c r="K208" s="660"/>
      <c r="L208" s="660"/>
      <c r="M208" s="660"/>
      <c r="N208" s="660"/>
      <c r="O208" s="660"/>
      <c r="P208" s="660"/>
      <c r="Q208" s="660"/>
      <c r="R208" s="660"/>
      <c r="S208" s="204"/>
      <c r="T208" s="204"/>
      <c r="U208" s="204"/>
      <c r="V208" s="204"/>
      <c r="W208" s="204"/>
      <c r="X208" s="204"/>
      <c r="Y208" s="204"/>
      <c r="Z208" s="204"/>
    </row>
    <row r="209" ht="11.25" customHeight="1">
      <c r="A209" s="204"/>
      <c r="B209" s="204"/>
      <c r="C209" s="660"/>
      <c r="D209" s="660"/>
      <c r="E209" s="660"/>
      <c r="F209" s="660"/>
      <c r="G209" s="660"/>
      <c r="H209" s="660"/>
      <c r="I209" s="660"/>
      <c r="J209" s="660"/>
      <c r="K209" s="660"/>
      <c r="L209" s="660"/>
      <c r="M209" s="660"/>
      <c r="N209" s="660"/>
      <c r="O209" s="660"/>
      <c r="P209" s="660"/>
      <c r="Q209" s="660"/>
      <c r="R209" s="660"/>
      <c r="S209" s="204"/>
      <c r="T209" s="204"/>
      <c r="U209" s="204"/>
      <c r="V209" s="204"/>
      <c r="W209" s="204"/>
      <c r="X209" s="204"/>
      <c r="Y209" s="204"/>
      <c r="Z209" s="204"/>
    </row>
    <row r="210" ht="11.25" customHeight="1">
      <c r="A210" s="204"/>
      <c r="B210" s="204"/>
      <c r="C210" s="660"/>
      <c r="D210" s="660"/>
      <c r="E210" s="660"/>
      <c r="F210" s="660"/>
      <c r="G210" s="660"/>
      <c r="H210" s="660"/>
      <c r="I210" s="660"/>
      <c r="J210" s="660"/>
      <c r="K210" s="660"/>
      <c r="L210" s="660"/>
      <c r="M210" s="660"/>
      <c r="N210" s="660"/>
      <c r="O210" s="660"/>
      <c r="P210" s="660"/>
      <c r="Q210" s="660"/>
      <c r="R210" s="660"/>
      <c r="S210" s="204"/>
      <c r="T210" s="204"/>
      <c r="U210" s="204"/>
      <c r="V210" s="204"/>
      <c r="W210" s="204"/>
      <c r="X210" s="204"/>
      <c r="Y210" s="204"/>
      <c r="Z210" s="204"/>
    </row>
    <row r="211" ht="11.25" customHeight="1">
      <c r="A211" s="204"/>
      <c r="B211" s="204"/>
      <c r="C211" s="660"/>
      <c r="D211" s="660"/>
      <c r="E211" s="660"/>
      <c r="F211" s="660"/>
      <c r="G211" s="660"/>
      <c r="H211" s="660"/>
      <c r="I211" s="660"/>
      <c r="J211" s="660"/>
      <c r="K211" s="660"/>
      <c r="L211" s="660"/>
      <c r="M211" s="660"/>
      <c r="N211" s="660"/>
      <c r="O211" s="660"/>
      <c r="P211" s="660"/>
      <c r="Q211" s="660"/>
      <c r="R211" s="660"/>
      <c r="S211" s="204"/>
      <c r="T211" s="204"/>
      <c r="U211" s="204"/>
      <c r="V211" s="204"/>
      <c r="W211" s="204"/>
      <c r="X211" s="204"/>
      <c r="Y211" s="204"/>
      <c r="Z211" s="204"/>
    </row>
    <row r="212" ht="11.25" customHeight="1">
      <c r="A212" s="204"/>
      <c r="B212" s="204"/>
      <c r="C212" s="660"/>
      <c r="D212" s="660"/>
      <c r="E212" s="660"/>
      <c r="F212" s="660"/>
      <c r="G212" s="660"/>
      <c r="H212" s="660"/>
      <c r="I212" s="660"/>
      <c r="J212" s="660"/>
      <c r="K212" s="660"/>
      <c r="L212" s="660"/>
      <c r="M212" s="660"/>
      <c r="N212" s="660"/>
      <c r="O212" s="660"/>
      <c r="P212" s="660"/>
      <c r="Q212" s="660"/>
      <c r="R212" s="660"/>
      <c r="S212" s="204"/>
      <c r="T212" s="204"/>
      <c r="U212" s="204"/>
      <c r="V212" s="204"/>
      <c r="W212" s="204"/>
      <c r="X212" s="204"/>
      <c r="Y212" s="204"/>
      <c r="Z212" s="204"/>
    </row>
    <row r="213" ht="11.25" customHeight="1">
      <c r="A213" s="204"/>
      <c r="B213" s="204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204"/>
      <c r="T213" s="204"/>
      <c r="U213" s="204"/>
      <c r="V213" s="204"/>
      <c r="W213" s="204"/>
      <c r="X213" s="204"/>
      <c r="Y213" s="204"/>
      <c r="Z213" s="204"/>
    </row>
    <row r="214" ht="11.25" customHeight="1">
      <c r="A214" s="204"/>
      <c r="B214" s="204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204"/>
      <c r="T214" s="204"/>
      <c r="U214" s="204"/>
      <c r="V214" s="204"/>
      <c r="W214" s="204"/>
      <c r="X214" s="204"/>
      <c r="Y214" s="204"/>
      <c r="Z214" s="204"/>
    </row>
    <row r="215" ht="11.25" customHeight="1">
      <c r="A215" s="204"/>
      <c r="B215" s="204"/>
      <c r="C215" s="660"/>
      <c r="D215" s="660"/>
      <c r="E215" s="660"/>
      <c r="F215" s="660"/>
      <c r="G215" s="660"/>
      <c r="H215" s="660"/>
      <c r="I215" s="660"/>
      <c r="J215" s="660"/>
      <c r="K215" s="660"/>
      <c r="L215" s="660"/>
      <c r="M215" s="660"/>
      <c r="N215" s="660"/>
      <c r="O215" s="660"/>
      <c r="P215" s="660"/>
      <c r="Q215" s="660"/>
      <c r="R215" s="660"/>
      <c r="S215" s="204"/>
      <c r="T215" s="204"/>
      <c r="U215" s="204"/>
      <c r="V215" s="204"/>
      <c r="W215" s="204"/>
      <c r="X215" s="204"/>
      <c r="Y215" s="204"/>
      <c r="Z215" s="204"/>
    </row>
    <row r="216" ht="11.25" customHeight="1">
      <c r="A216" s="204"/>
      <c r="B216" s="204"/>
      <c r="C216" s="660"/>
      <c r="D216" s="660"/>
      <c r="E216" s="660"/>
      <c r="F216" s="660"/>
      <c r="G216" s="660"/>
      <c r="H216" s="660"/>
      <c r="I216" s="660"/>
      <c r="J216" s="660"/>
      <c r="K216" s="660"/>
      <c r="L216" s="660"/>
      <c r="M216" s="660"/>
      <c r="N216" s="660"/>
      <c r="O216" s="660"/>
      <c r="P216" s="660"/>
      <c r="Q216" s="660"/>
      <c r="R216" s="660"/>
      <c r="S216" s="204"/>
      <c r="T216" s="204"/>
      <c r="U216" s="204"/>
      <c r="V216" s="204"/>
      <c r="W216" s="204"/>
      <c r="X216" s="204"/>
      <c r="Y216" s="204"/>
      <c r="Z216" s="204"/>
    </row>
    <row r="217" ht="11.25" customHeight="1">
      <c r="A217" s="204"/>
      <c r="B217" s="204"/>
      <c r="C217" s="660"/>
      <c r="D217" s="660"/>
      <c r="E217" s="660"/>
      <c r="F217" s="660"/>
      <c r="G217" s="660"/>
      <c r="H217" s="660"/>
      <c r="I217" s="660"/>
      <c r="J217" s="660"/>
      <c r="K217" s="660"/>
      <c r="L217" s="660"/>
      <c r="M217" s="660"/>
      <c r="N217" s="660"/>
      <c r="O217" s="660"/>
      <c r="P217" s="660"/>
      <c r="Q217" s="660"/>
      <c r="R217" s="660"/>
      <c r="S217" s="204"/>
      <c r="T217" s="204"/>
      <c r="U217" s="204"/>
      <c r="V217" s="204"/>
      <c r="W217" s="204"/>
      <c r="X217" s="204"/>
      <c r="Y217" s="204"/>
      <c r="Z217" s="204"/>
    </row>
    <row r="218" ht="11.25" customHeight="1">
      <c r="A218" s="204"/>
      <c r="B218" s="204"/>
      <c r="C218" s="660"/>
      <c r="D218" s="660"/>
      <c r="E218" s="660"/>
      <c r="F218" s="660"/>
      <c r="G218" s="660"/>
      <c r="H218" s="660"/>
      <c r="I218" s="660"/>
      <c r="J218" s="660"/>
      <c r="K218" s="660"/>
      <c r="L218" s="660"/>
      <c r="M218" s="660"/>
      <c r="N218" s="660"/>
      <c r="O218" s="660"/>
      <c r="P218" s="660"/>
      <c r="Q218" s="660"/>
      <c r="R218" s="660"/>
      <c r="S218" s="204"/>
      <c r="T218" s="204"/>
      <c r="U218" s="204"/>
      <c r="V218" s="204"/>
      <c r="W218" s="204"/>
      <c r="X218" s="204"/>
      <c r="Y218" s="204"/>
      <c r="Z218" s="204"/>
    </row>
    <row r="219" ht="11.25" customHeight="1">
      <c r="A219" s="204"/>
      <c r="B219" s="204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204"/>
      <c r="T219" s="204"/>
      <c r="U219" s="204"/>
      <c r="V219" s="204"/>
      <c r="W219" s="204"/>
      <c r="X219" s="204"/>
      <c r="Y219" s="204"/>
      <c r="Z219" s="204"/>
    </row>
    <row r="220" ht="11.25" customHeight="1">
      <c r="A220" s="204"/>
      <c r="B220" s="204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204"/>
      <c r="T220" s="204"/>
      <c r="U220" s="204"/>
      <c r="V220" s="204"/>
      <c r="W220" s="204"/>
      <c r="X220" s="204"/>
      <c r="Y220" s="204"/>
      <c r="Z220" s="204"/>
    </row>
    <row r="221" ht="11.25" customHeight="1">
      <c r="A221" s="204"/>
      <c r="B221" s="204"/>
      <c r="C221" s="660"/>
      <c r="D221" s="660"/>
      <c r="E221" s="660"/>
      <c r="F221" s="660"/>
      <c r="G221" s="660"/>
      <c r="H221" s="660"/>
      <c r="I221" s="660"/>
      <c r="J221" s="660"/>
      <c r="K221" s="660"/>
      <c r="L221" s="660"/>
      <c r="M221" s="660"/>
      <c r="N221" s="660"/>
      <c r="O221" s="660"/>
      <c r="P221" s="660"/>
      <c r="Q221" s="660"/>
      <c r="R221" s="660"/>
      <c r="S221" s="204"/>
      <c r="T221" s="204"/>
      <c r="U221" s="204"/>
      <c r="V221" s="204"/>
      <c r="W221" s="204"/>
      <c r="X221" s="204"/>
      <c r="Y221" s="204"/>
      <c r="Z221" s="204"/>
    </row>
    <row r="222" ht="11.25" customHeight="1">
      <c r="A222" s="204"/>
      <c r="B222" s="204"/>
      <c r="C222" s="660"/>
      <c r="D222" s="660"/>
      <c r="E222" s="660"/>
      <c r="F222" s="660"/>
      <c r="G222" s="660"/>
      <c r="H222" s="660"/>
      <c r="I222" s="660"/>
      <c r="J222" s="660"/>
      <c r="K222" s="660"/>
      <c r="L222" s="660"/>
      <c r="M222" s="660"/>
      <c r="N222" s="660"/>
      <c r="O222" s="660"/>
      <c r="P222" s="660"/>
      <c r="Q222" s="660"/>
      <c r="R222" s="660"/>
      <c r="S222" s="204"/>
      <c r="T222" s="204"/>
      <c r="U222" s="204"/>
      <c r="V222" s="204"/>
      <c r="W222" s="204"/>
      <c r="X222" s="204"/>
      <c r="Y222" s="204"/>
      <c r="Z222" s="204"/>
    </row>
    <row r="223" ht="11.25" customHeight="1">
      <c r="A223" s="204"/>
      <c r="B223" s="204"/>
      <c r="C223" s="660"/>
      <c r="D223" s="660"/>
      <c r="E223" s="660"/>
      <c r="F223" s="660"/>
      <c r="G223" s="660"/>
      <c r="H223" s="660"/>
      <c r="I223" s="660"/>
      <c r="J223" s="660"/>
      <c r="K223" s="660"/>
      <c r="L223" s="660"/>
      <c r="M223" s="660"/>
      <c r="N223" s="660"/>
      <c r="O223" s="660"/>
      <c r="P223" s="660"/>
      <c r="Q223" s="660"/>
      <c r="R223" s="660"/>
      <c r="S223" s="204"/>
      <c r="T223" s="204"/>
      <c r="U223" s="204"/>
      <c r="V223" s="204"/>
      <c r="W223" s="204"/>
      <c r="X223" s="204"/>
      <c r="Y223" s="204"/>
      <c r="Z223" s="204"/>
    </row>
    <row r="224" ht="11.25" customHeight="1">
      <c r="A224" s="204"/>
      <c r="B224" s="204"/>
      <c r="C224" s="660"/>
      <c r="D224" s="660"/>
      <c r="E224" s="660"/>
      <c r="F224" s="660"/>
      <c r="G224" s="660"/>
      <c r="H224" s="660"/>
      <c r="I224" s="660"/>
      <c r="J224" s="660"/>
      <c r="K224" s="660"/>
      <c r="L224" s="660"/>
      <c r="M224" s="660"/>
      <c r="N224" s="660"/>
      <c r="O224" s="660"/>
      <c r="P224" s="660"/>
      <c r="Q224" s="660"/>
      <c r="R224" s="660"/>
      <c r="S224" s="204"/>
      <c r="T224" s="204"/>
      <c r="U224" s="204"/>
      <c r="V224" s="204"/>
      <c r="W224" s="204"/>
      <c r="X224" s="204"/>
      <c r="Y224" s="204"/>
      <c r="Z224" s="204"/>
    </row>
    <row r="225" ht="11.25" customHeight="1">
      <c r="A225" s="204"/>
      <c r="B225" s="204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204"/>
      <c r="T225" s="204"/>
      <c r="U225" s="204"/>
      <c r="V225" s="204"/>
      <c r="W225" s="204"/>
      <c r="X225" s="204"/>
      <c r="Y225" s="204"/>
      <c r="Z225" s="204"/>
    </row>
    <row r="226" ht="11.25" customHeight="1">
      <c r="A226" s="204"/>
      <c r="B226" s="204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204"/>
      <c r="T226" s="204"/>
      <c r="U226" s="204"/>
      <c r="V226" s="204"/>
      <c r="W226" s="204"/>
      <c r="X226" s="204"/>
      <c r="Y226" s="204"/>
      <c r="Z226" s="204"/>
    </row>
    <row r="227" ht="11.25" customHeight="1">
      <c r="A227" s="204"/>
      <c r="B227" s="204"/>
      <c r="C227" s="660"/>
      <c r="D227" s="660"/>
      <c r="E227" s="660"/>
      <c r="F227" s="660"/>
      <c r="G227" s="660"/>
      <c r="H227" s="660"/>
      <c r="I227" s="660"/>
      <c r="J227" s="660"/>
      <c r="K227" s="660"/>
      <c r="L227" s="660"/>
      <c r="M227" s="660"/>
      <c r="N227" s="660"/>
      <c r="O227" s="660"/>
      <c r="P227" s="660"/>
      <c r="Q227" s="660"/>
      <c r="R227" s="660"/>
      <c r="S227" s="204"/>
      <c r="T227" s="204"/>
      <c r="U227" s="204"/>
      <c r="V227" s="204"/>
      <c r="W227" s="204"/>
      <c r="X227" s="204"/>
      <c r="Y227" s="204"/>
      <c r="Z227" s="204"/>
    </row>
    <row r="228" ht="11.25" customHeight="1">
      <c r="A228" s="204"/>
      <c r="B228" s="204"/>
      <c r="C228" s="660"/>
      <c r="D228" s="660"/>
      <c r="E228" s="660"/>
      <c r="F228" s="660"/>
      <c r="G228" s="660"/>
      <c r="H228" s="660"/>
      <c r="I228" s="660"/>
      <c r="J228" s="660"/>
      <c r="K228" s="660"/>
      <c r="L228" s="660"/>
      <c r="M228" s="660"/>
      <c r="N228" s="660"/>
      <c r="O228" s="660"/>
      <c r="P228" s="660"/>
      <c r="Q228" s="660"/>
      <c r="R228" s="660"/>
      <c r="S228" s="204"/>
      <c r="T228" s="204"/>
      <c r="U228" s="204"/>
      <c r="V228" s="204"/>
      <c r="W228" s="204"/>
      <c r="X228" s="204"/>
      <c r="Y228" s="204"/>
      <c r="Z228" s="204"/>
    </row>
    <row r="229" ht="11.25" customHeight="1">
      <c r="A229" s="204"/>
      <c r="B229" s="204"/>
      <c r="C229" s="660"/>
      <c r="D229" s="660"/>
      <c r="E229" s="660"/>
      <c r="F229" s="660"/>
      <c r="G229" s="660"/>
      <c r="H229" s="660"/>
      <c r="I229" s="660"/>
      <c r="J229" s="660"/>
      <c r="K229" s="660"/>
      <c r="L229" s="660"/>
      <c r="M229" s="660"/>
      <c r="N229" s="660"/>
      <c r="O229" s="660"/>
      <c r="P229" s="660"/>
      <c r="Q229" s="660"/>
      <c r="R229" s="660"/>
      <c r="S229" s="204"/>
      <c r="T229" s="204"/>
      <c r="U229" s="204"/>
      <c r="V229" s="204"/>
      <c r="W229" s="204"/>
      <c r="X229" s="204"/>
      <c r="Y229" s="204"/>
      <c r="Z229" s="204"/>
    </row>
    <row r="230" ht="11.25" customHeight="1">
      <c r="A230" s="204"/>
      <c r="B230" s="204"/>
      <c r="C230" s="660"/>
      <c r="D230" s="660"/>
      <c r="E230" s="660"/>
      <c r="F230" s="660"/>
      <c r="G230" s="660"/>
      <c r="H230" s="660"/>
      <c r="I230" s="660"/>
      <c r="J230" s="660"/>
      <c r="K230" s="660"/>
      <c r="L230" s="660"/>
      <c r="M230" s="660"/>
      <c r="N230" s="660"/>
      <c r="O230" s="660"/>
      <c r="P230" s="660"/>
      <c r="Q230" s="660"/>
      <c r="R230" s="660"/>
      <c r="S230" s="204"/>
      <c r="T230" s="204"/>
      <c r="U230" s="204"/>
      <c r="V230" s="204"/>
      <c r="W230" s="204"/>
      <c r="X230" s="204"/>
      <c r="Y230" s="204"/>
      <c r="Z230" s="204"/>
    </row>
    <row r="231" ht="11.25" customHeight="1">
      <c r="A231" s="204"/>
      <c r="B231" s="204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204"/>
      <c r="T231" s="204"/>
      <c r="U231" s="204"/>
      <c r="V231" s="204"/>
      <c r="W231" s="204"/>
      <c r="X231" s="204"/>
      <c r="Y231" s="204"/>
      <c r="Z231" s="204"/>
    </row>
    <row r="232" ht="11.25" customHeight="1">
      <c r="A232" s="204"/>
      <c r="B232" s="204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204"/>
      <c r="T232" s="204"/>
      <c r="U232" s="204"/>
      <c r="V232" s="204"/>
      <c r="W232" s="204"/>
      <c r="X232" s="204"/>
      <c r="Y232" s="204"/>
      <c r="Z232" s="204"/>
    </row>
    <row r="233" ht="11.25" customHeight="1">
      <c r="A233" s="204"/>
      <c r="B233" s="204"/>
      <c r="C233" s="660"/>
      <c r="D233" s="660"/>
      <c r="E233" s="660"/>
      <c r="F233" s="660"/>
      <c r="G233" s="660"/>
      <c r="H233" s="660"/>
      <c r="I233" s="660"/>
      <c r="J233" s="660"/>
      <c r="K233" s="660"/>
      <c r="L233" s="660"/>
      <c r="M233" s="660"/>
      <c r="N233" s="660"/>
      <c r="O233" s="660"/>
      <c r="P233" s="660"/>
      <c r="Q233" s="660"/>
      <c r="R233" s="660"/>
      <c r="S233" s="204"/>
      <c r="T233" s="204"/>
      <c r="U233" s="204"/>
      <c r="V233" s="204"/>
      <c r="W233" s="204"/>
      <c r="X233" s="204"/>
      <c r="Y233" s="204"/>
      <c r="Z233" s="204"/>
    </row>
    <row r="234" ht="11.25" customHeight="1">
      <c r="A234" s="204"/>
      <c r="B234" s="204"/>
      <c r="C234" s="660"/>
      <c r="D234" s="660"/>
      <c r="E234" s="660"/>
      <c r="F234" s="660"/>
      <c r="G234" s="660"/>
      <c r="H234" s="660"/>
      <c r="I234" s="660"/>
      <c r="J234" s="660"/>
      <c r="K234" s="660"/>
      <c r="L234" s="660"/>
      <c r="M234" s="660"/>
      <c r="N234" s="660"/>
      <c r="O234" s="660"/>
      <c r="P234" s="660"/>
      <c r="Q234" s="660"/>
      <c r="R234" s="660"/>
      <c r="S234" s="204"/>
      <c r="T234" s="204"/>
      <c r="U234" s="204"/>
      <c r="V234" s="204"/>
      <c r="W234" s="204"/>
      <c r="X234" s="204"/>
      <c r="Y234" s="204"/>
      <c r="Z234" s="204"/>
    </row>
    <row r="235" ht="11.25" customHeight="1">
      <c r="A235" s="204"/>
      <c r="B235" s="204"/>
      <c r="C235" s="660"/>
      <c r="D235" s="660"/>
      <c r="E235" s="660"/>
      <c r="F235" s="660"/>
      <c r="G235" s="660"/>
      <c r="H235" s="660"/>
      <c r="I235" s="660"/>
      <c r="J235" s="660"/>
      <c r="K235" s="660"/>
      <c r="L235" s="660"/>
      <c r="M235" s="660"/>
      <c r="N235" s="660"/>
      <c r="O235" s="660"/>
      <c r="P235" s="660"/>
      <c r="Q235" s="660"/>
      <c r="R235" s="660"/>
      <c r="S235" s="204"/>
      <c r="T235" s="204"/>
      <c r="U235" s="204"/>
      <c r="V235" s="204"/>
      <c r="W235" s="204"/>
      <c r="X235" s="204"/>
      <c r="Y235" s="204"/>
      <c r="Z235" s="204"/>
    </row>
    <row r="236" ht="11.25" customHeight="1">
      <c r="A236" s="204"/>
      <c r="B236" s="204"/>
      <c r="C236" s="660"/>
      <c r="D236" s="660"/>
      <c r="E236" s="660"/>
      <c r="F236" s="660"/>
      <c r="G236" s="660"/>
      <c r="H236" s="660"/>
      <c r="I236" s="660"/>
      <c r="J236" s="660"/>
      <c r="K236" s="660"/>
      <c r="L236" s="660"/>
      <c r="M236" s="660"/>
      <c r="N236" s="660"/>
      <c r="O236" s="660"/>
      <c r="P236" s="660"/>
      <c r="Q236" s="660"/>
      <c r="R236" s="660"/>
      <c r="S236" s="204"/>
      <c r="T236" s="204"/>
      <c r="U236" s="204"/>
      <c r="V236" s="204"/>
      <c r="W236" s="204"/>
      <c r="X236" s="204"/>
      <c r="Y236" s="204"/>
      <c r="Z236" s="204"/>
    </row>
    <row r="237" ht="11.25" customHeight="1">
      <c r="A237" s="204"/>
      <c r="B237" s="204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204"/>
      <c r="T237" s="204"/>
      <c r="U237" s="204"/>
      <c r="V237" s="204"/>
      <c r="W237" s="204"/>
      <c r="X237" s="204"/>
      <c r="Y237" s="204"/>
      <c r="Z237" s="204"/>
    </row>
    <row r="238" ht="11.25" customHeight="1">
      <c r="A238" s="204"/>
      <c r="B238" s="204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204"/>
      <c r="T238" s="204"/>
      <c r="U238" s="204"/>
      <c r="V238" s="204"/>
      <c r="W238" s="204"/>
      <c r="X238" s="204"/>
      <c r="Y238" s="204"/>
      <c r="Z238" s="204"/>
    </row>
    <row r="239" ht="11.25" customHeight="1">
      <c r="A239" s="204"/>
      <c r="B239" s="204"/>
      <c r="C239" s="660"/>
      <c r="D239" s="660"/>
      <c r="E239" s="660"/>
      <c r="F239" s="660"/>
      <c r="G239" s="660"/>
      <c r="H239" s="660"/>
      <c r="I239" s="660"/>
      <c r="J239" s="660"/>
      <c r="K239" s="660"/>
      <c r="L239" s="660"/>
      <c r="M239" s="660"/>
      <c r="N239" s="660"/>
      <c r="O239" s="660"/>
      <c r="P239" s="660"/>
      <c r="Q239" s="660"/>
      <c r="R239" s="660"/>
      <c r="S239" s="204"/>
      <c r="T239" s="204"/>
      <c r="U239" s="204"/>
      <c r="V239" s="204"/>
      <c r="W239" s="204"/>
      <c r="X239" s="204"/>
      <c r="Y239" s="204"/>
      <c r="Z239" s="204"/>
    </row>
    <row r="240" ht="11.25" customHeight="1">
      <c r="A240" s="204"/>
      <c r="B240" s="204"/>
      <c r="C240" s="660"/>
      <c r="D240" s="660"/>
      <c r="E240" s="660"/>
      <c r="F240" s="660"/>
      <c r="G240" s="660"/>
      <c r="H240" s="660"/>
      <c r="I240" s="660"/>
      <c r="J240" s="660"/>
      <c r="K240" s="660"/>
      <c r="L240" s="660"/>
      <c r="M240" s="660"/>
      <c r="N240" s="660"/>
      <c r="O240" s="660"/>
      <c r="P240" s="660"/>
      <c r="Q240" s="660"/>
      <c r="R240" s="660"/>
      <c r="S240" s="204"/>
      <c r="T240" s="204"/>
      <c r="U240" s="204"/>
      <c r="V240" s="204"/>
      <c r="W240" s="204"/>
      <c r="X240" s="204"/>
      <c r="Y240" s="204"/>
      <c r="Z240" s="204"/>
    </row>
    <row r="241" ht="11.25" customHeight="1">
      <c r="A241" s="204"/>
      <c r="B241" s="204"/>
      <c r="C241" s="660"/>
      <c r="D241" s="660"/>
      <c r="E241" s="660"/>
      <c r="F241" s="660"/>
      <c r="G241" s="660"/>
      <c r="H241" s="660"/>
      <c r="I241" s="660"/>
      <c r="J241" s="660"/>
      <c r="K241" s="660"/>
      <c r="L241" s="660"/>
      <c r="M241" s="660"/>
      <c r="N241" s="660"/>
      <c r="O241" s="660"/>
      <c r="P241" s="660"/>
      <c r="Q241" s="660"/>
      <c r="R241" s="660"/>
      <c r="S241" s="204"/>
      <c r="T241" s="204"/>
      <c r="U241" s="204"/>
      <c r="V241" s="204"/>
      <c r="W241" s="204"/>
      <c r="X241" s="204"/>
      <c r="Y241" s="204"/>
      <c r="Z241" s="204"/>
    </row>
    <row r="242" ht="11.25" customHeight="1">
      <c r="A242" s="204"/>
      <c r="B242" s="204"/>
      <c r="C242" s="660"/>
      <c r="D242" s="660"/>
      <c r="E242" s="660"/>
      <c r="F242" s="660"/>
      <c r="G242" s="660"/>
      <c r="H242" s="660"/>
      <c r="I242" s="660"/>
      <c r="J242" s="660"/>
      <c r="K242" s="660"/>
      <c r="L242" s="660"/>
      <c r="M242" s="660"/>
      <c r="N242" s="660"/>
      <c r="O242" s="660"/>
      <c r="P242" s="660"/>
      <c r="Q242" s="660"/>
      <c r="R242" s="660"/>
      <c r="S242" s="204"/>
      <c r="T242" s="204"/>
      <c r="U242" s="204"/>
      <c r="V242" s="204"/>
      <c r="W242" s="204"/>
      <c r="X242" s="204"/>
      <c r="Y242" s="204"/>
      <c r="Z242" s="204"/>
    </row>
    <row r="243" ht="11.25" customHeight="1">
      <c r="A243" s="204"/>
      <c r="B243" s="204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204"/>
      <c r="T243" s="204"/>
      <c r="U243" s="204"/>
      <c r="V243" s="204"/>
      <c r="W243" s="204"/>
      <c r="X243" s="204"/>
      <c r="Y243" s="204"/>
      <c r="Z243" s="204"/>
    </row>
    <row r="244" ht="11.25" customHeight="1">
      <c r="A244" s="204"/>
      <c r="B244" s="204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204"/>
      <c r="T244" s="204"/>
      <c r="U244" s="204"/>
      <c r="V244" s="204"/>
      <c r="W244" s="204"/>
      <c r="X244" s="204"/>
      <c r="Y244" s="204"/>
      <c r="Z244" s="204"/>
    </row>
    <row r="245" ht="11.25" customHeight="1">
      <c r="A245" s="204"/>
      <c r="B245" s="204"/>
      <c r="C245" s="660"/>
      <c r="D245" s="660"/>
      <c r="E245" s="660"/>
      <c r="F245" s="660"/>
      <c r="G245" s="660"/>
      <c r="H245" s="660"/>
      <c r="I245" s="660"/>
      <c r="J245" s="660"/>
      <c r="K245" s="660"/>
      <c r="L245" s="660"/>
      <c r="M245" s="660"/>
      <c r="N245" s="660"/>
      <c r="O245" s="660"/>
      <c r="P245" s="660"/>
      <c r="Q245" s="660"/>
      <c r="R245" s="660"/>
      <c r="S245" s="204"/>
      <c r="T245" s="204"/>
      <c r="U245" s="204"/>
      <c r="V245" s="204"/>
      <c r="W245" s="204"/>
      <c r="X245" s="204"/>
      <c r="Y245" s="204"/>
      <c r="Z245" s="204"/>
    </row>
    <row r="246" ht="11.25" customHeight="1">
      <c r="A246" s="204"/>
      <c r="B246" s="204"/>
      <c r="C246" s="660"/>
      <c r="D246" s="660"/>
      <c r="E246" s="660"/>
      <c r="F246" s="660"/>
      <c r="G246" s="660"/>
      <c r="H246" s="660"/>
      <c r="I246" s="660"/>
      <c r="J246" s="660"/>
      <c r="K246" s="660"/>
      <c r="L246" s="660"/>
      <c r="M246" s="660"/>
      <c r="N246" s="660"/>
      <c r="O246" s="660"/>
      <c r="P246" s="660"/>
      <c r="Q246" s="660"/>
      <c r="R246" s="660"/>
      <c r="S246" s="204"/>
      <c r="T246" s="204"/>
      <c r="U246" s="204"/>
      <c r="V246" s="204"/>
      <c r="W246" s="204"/>
      <c r="X246" s="204"/>
      <c r="Y246" s="204"/>
      <c r="Z246" s="204"/>
    </row>
    <row r="247" ht="11.25" customHeight="1">
      <c r="A247" s="204"/>
      <c r="B247" s="204"/>
      <c r="C247" s="660"/>
      <c r="D247" s="660"/>
      <c r="E247" s="660"/>
      <c r="F247" s="660"/>
      <c r="G247" s="660"/>
      <c r="H247" s="660"/>
      <c r="I247" s="660"/>
      <c r="J247" s="660"/>
      <c r="K247" s="660"/>
      <c r="L247" s="660"/>
      <c r="M247" s="660"/>
      <c r="N247" s="660"/>
      <c r="O247" s="660"/>
      <c r="P247" s="660"/>
      <c r="Q247" s="660"/>
      <c r="R247" s="660"/>
      <c r="S247" s="204"/>
      <c r="T247" s="204"/>
      <c r="U247" s="204"/>
      <c r="V247" s="204"/>
      <c r="W247" s="204"/>
      <c r="X247" s="204"/>
      <c r="Y247" s="204"/>
      <c r="Z247" s="204"/>
    </row>
    <row r="248" ht="11.25" customHeight="1">
      <c r="A248" s="204"/>
      <c r="B248" s="204"/>
      <c r="C248" s="660"/>
      <c r="D248" s="660"/>
      <c r="E248" s="660"/>
      <c r="F248" s="660"/>
      <c r="G248" s="660"/>
      <c r="H248" s="660"/>
      <c r="I248" s="660"/>
      <c r="J248" s="660"/>
      <c r="K248" s="660"/>
      <c r="L248" s="660"/>
      <c r="M248" s="660"/>
      <c r="N248" s="660"/>
      <c r="O248" s="660"/>
      <c r="P248" s="660"/>
      <c r="Q248" s="660"/>
      <c r="R248" s="660"/>
      <c r="S248" s="204"/>
      <c r="T248" s="204"/>
      <c r="U248" s="204"/>
      <c r="V248" s="204"/>
      <c r="W248" s="204"/>
      <c r="X248" s="204"/>
      <c r="Y248" s="204"/>
      <c r="Z248" s="204"/>
    </row>
    <row r="249" ht="11.25" customHeight="1">
      <c r="A249" s="204"/>
      <c r="B249" s="204"/>
      <c r="C249" s="660"/>
      <c r="D249" s="660"/>
      <c r="E249" s="660"/>
      <c r="F249" s="660"/>
      <c r="G249" s="660"/>
      <c r="H249" s="660"/>
      <c r="I249" s="660"/>
      <c r="J249" s="660"/>
      <c r="K249" s="660"/>
      <c r="L249" s="660"/>
      <c r="M249" s="660"/>
      <c r="N249" s="660"/>
      <c r="O249" s="660"/>
      <c r="P249" s="660"/>
      <c r="Q249" s="660"/>
      <c r="R249" s="660"/>
      <c r="S249" s="204"/>
      <c r="T249" s="204"/>
      <c r="U249" s="204"/>
      <c r="V249" s="204"/>
      <c r="W249" s="204"/>
      <c r="X249" s="204"/>
      <c r="Y249" s="204"/>
      <c r="Z249" s="204"/>
    </row>
    <row r="250" ht="11.25" customHeight="1">
      <c r="A250" s="204"/>
      <c r="B250" s="204"/>
      <c r="C250" s="660"/>
      <c r="D250" s="660"/>
      <c r="E250" s="660"/>
      <c r="F250" s="660"/>
      <c r="G250" s="660"/>
      <c r="H250" s="660"/>
      <c r="I250" s="660"/>
      <c r="J250" s="660"/>
      <c r="K250" s="660"/>
      <c r="L250" s="660"/>
      <c r="M250" s="660"/>
      <c r="N250" s="660"/>
      <c r="O250" s="660"/>
      <c r="P250" s="660"/>
      <c r="Q250" s="660"/>
      <c r="R250" s="660"/>
      <c r="S250" s="204"/>
      <c r="T250" s="204"/>
      <c r="U250" s="204"/>
      <c r="V250" s="204"/>
      <c r="W250" s="204"/>
      <c r="X250" s="204"/>
      <c r="Y250" s="204"/>
      <c r="Z250" s="204"/>
    </row>
    <row r="251" ht="11.25" customHeight="1">
      <c r="A251" s="204"/>
      <c r="B251" s="204"/>
      <c r="C251" s="660"/>
      <c r="D251" s="660"/>
      <c r="E251" s="660"/>
      <c r="F251" s="660"/>
      <c r="G251" s="660"/>
      <c r="H251" s="660"/>
      <c r="I251" s="660"/>
      <c r="J251" s="660"/>
      <c r="K251" s="660"/>
      <c r="L251" s="660"/>
      <c r="M251" s="660"/>
      <c r="N251" s="660"/>
      <c r="O251" s="660"/>
      <c r="P251" s="660"/>
      <c r="Q251" s="660"/>
      <c r="R251" s="660"/>
      <c r="S251" s="204"/>
      <c r="T251" s="204"/>
      <c r="U251" s="204"/>
      <c r="V251" s="204"/>
      <c r="W251" s="204"/>
      <c r="X251" s="204"/>
      <c r="Y251" s="204"/>
      <c r="Z251" s="204"/>
    </row>
    <row r="252" ht="11.25" customHeight="1">
      <c r="A252" s="204"/>
      <c r="B252" s="204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204"/>
      <c r="T252" s="204"/>
      <c r="U252" s="204"/>
      <c r="V252" s="204"/>
      <c r="W252" s="204"/>
      <c r="X252" s="204"/>
      <c r="Y252" s="204"/>
      <c r="Z252" s="204"/>
    </row>
    <row r="253" ht="11.25" customHeight="1">
      <c r="A253" s="204"/>
      <c r="B253" s="204"/>
      <c r="C253" s="660"/>
      <c r="D253" s="660"/>
      <c r="E253" s="660"/>
      <c r="F253" s="660"/>
      <c r="G253" s="660"/>
      <c r="H253" s="660"/>
      <c r="I253" s="660"/>
      <c r="J253" s="660"/>
      <c r="K253" s="660"/>
      <c r="L253" s="660"/>
      <c r="M253" s="660"/>
      <c r="N253" s="660"/>
      <c r="O253" s="660"/>
      <c r="P253" s="660"/>
      <c r="Q253" s="660"/>
      <c r="R253" s="660"/>
      <c r="S253" s="204"/>
      <c r="T253" s="204"/>
      <c r="U253" s="204"/>
      <c r="V253" s="204"/>
      <c r="W253" s="204"/>
      <c r="X253" s="204"/>
      <c r="Y253" s="204"/>
      <c r="Z253" s="204"/>
    </row>
    <row r="254" ht="11.25" customHeight="1">
      <c r="A254" s="204"/>
      <c r="B254" s="204"/>
      <c r="C254" s="660"/>
      <c r="D254" s="660"/>
      <c r="E254" s="660"/>
      <c r="F254" s="660"/>
      <c r="G254" s="660"/>
      <c r="H254" s="660"/>
      <c r="I254" s="660"/>
      <c r="J254" s="660"/>
      <c r="K254" s="660"/>
      <c r="L254" s="660"/>
      <c r="M254" s="660"/>
      <c r="N254" s="660"/>
      <c r="O254" s="660"/>
      <c r="P254" s="660"/>
      <c r="Q254" s="660"/>
      <c r="R254" s="660"/>
      <c r="S254" s="204"/>
      <c r="T254" s="204"/>
      <c r="U254" s="204"/>
      <c r="V254" s="204"/>
      <c r="W254" s="204"/>
      <c r="X254" s="204"/>
      <c r="Y254" s="204"/>
      <c r="Z254" s="204"/>
    </row>
    <row r="255" ht="11.25" customHeight="1">
      <c r="A255" s="204"/>
      <c r="B255" s="204"/>
      <c r="C255" s="660"/>
      <c r="D255" s="660"/>
      <c r="E255" s="660"/>
      <c r="F255" s="660"/>
      <c r="G255" s="660"/>
      <c r="H255" s="660"/>
      <c r="I255" s="660"/>
      <c r="J255" s="660"/>
      <c r="K255" s="660"/>
      <c r="L255" s="660"/>
      <c r="M255" s="660"/>
      <c r="N255" s="660"/>
      <c r="O255" s="660"/>
      <c r="P255" s="660"/>
      <c r="Q255" s="660"/>
      <c r="R255" s="660"/>
      <c r="S255" s="204"/>
      <c r="T255" s="204"/>
      <c r="U255" s="204"/>
      <c r="V255" s="204"/>
      <c r="W255" s="204"/>
      <c r="X255" s="204"/>
      <c r="Y255" s="204"/>
      <c r="Z255" s="204"/>
    </row>
    <row r="256" ht="11.25" customHeight="1">
      <c r="A256" s="204"/>
      <c r="B256" s="204"/>
      <c r="C256" s="660"/>
      <c r="D256" s="660"/>
      <c r="E256" s="660"/>
      <c r="F256" s="660"/>
      <c r="G256" s="660"/>
      <c r="H256" s="660"/>
      <c r="I256" s="660"/>
      <c r="J256" s="660"/>
      <c r="K256" s="660"/>
      <c r="L256" s="660"/>
      <c r="M256" s="660"/>
      <c r="N256" s="660"/>
      <c r="O256" s="660"/>
      <c r="P256" s="660"/>
      <c r="Q256" s="660"/>
      <c r="R256" s="660"/>
      <c r="S256" s="204"/>
      <c r="T256" s="204"/>
      <c r="U256" s="204"/>
      <c r="V256" s="204"/>
      <c r="W256" s="204"/>
      <c r="X256" s="204"/>
      <c r="Y256" s="204"/>
      <c r="Z256" s="204"/>
    </row>
    <row r="257" ht="11.25" customHeight="1">
      <c r="A257" s="204"/>
      <c r="B257" s="204"/>
      <c r="C257" s="660"/>
      <c r="D257" s="660"/>
      <c r="E257" s="660"/>
      <c r="F257" s="660"/>
      <c r="G257" s="660"/>
      <c r="H257" s="660"/>
      <c r="I257" s="660"/>
      <c r="J257" s="660"/>
      <c r="K257" s="660"/>
      <c r="L257" s="660"/>
      <c r="M257" s="660"/>
      <c r="N257" s="660"/>
      <c r="O257" s="660"/>
      <c r="P257" s="660"/>
      <c r="Q257" s="660"/>
      <c r="R257" s="660"/>
      <c r="S257" s="204"/>
      <c r="T257" s="204"/>
      <c r="U257" s="204"/>
      <c r="V257" s="204"/>
      <c r="W257" s="204"/>
      <c r="X257" s="204"/>
      <c r="Y257" s="204"/>
      <c r="Z257" s="204"/>
    </row>
    <row r="258" ht="11.25" customHeight="1">
      <c r="A258" s="204"/>
      <c r="B258" s="204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204"/>
      <c r="T258" s="204"/>
      <c r="U258" s="204"/>
      <c r="V258" s="204"/>
      <c r="W258" s="204"/>
      <c r="X258" s="204"/>
      <c r="Y258" s="204"/>
      <c r="Z258" s="204"/>
    </row>
    <row r="259" ht="11.25" customHeight="1">
      <c r="A259" s="204"/>
      <c r="B259" s="204"/>
      <c r="C259" s="660"/>
      <c r="D259" s="660"/>
      <c r="E259" s="660"/>
      <c r="F259" s="660"/>
      <c r="G259" s="660"/>
      <c r="H259" s="660"/>
      <c r="I259" s="660"/>
      <c r="J259" s="660"/>
      <c r="K259" s="660"/>
      <c r="L259" s="660"/>
      <c r="M259" s="660"/>
      <c r="N259" s="660"/>
      <c r="O259" s="660"/>
      <c r="P259" s="660"/>
      <c r="Q259" s="660"/>
      <c r="R259" s="660"/>
      <c r="S259" s="204"/>
      <c r="T259" s="204"/>
      <c r="U259" s="204"/>
      <c r="V259" s="204"/>
      <c r="W259" s="204"/>
      <c r="X259" s="204"/>
      <c r="Y259" s="204"/>
      <c r="Z259" s="204"/>
    </row>
    <row r="260" ht="11.25" customHeight="1">
      <c r="A260" s="204"/>
      <c r="B260" s="204"/>
      <c r="C260" s="660"/>
      <c r="D260" s="660"/>
      <c r="E260" s="660"/>
      <c r="F260" s="660"/>
      <c r="G260" s="660"/>
      <c r="H260" s="660"/>
      <c r="I260" s="660"/>
      <c r="J260" s="660"/>
      <c r="K260" s="660"/>
      <c r="L260" s="660"/>
      <c r="M260" s="660"/>
      <c r="N260" s="660"/>
      <c r="O260" s="660"/>
      <c r="P260" s="660"/>
      <c r="Q260" s="660"/>
      <c r="R260" s="660"/>
      <c r="S260" s="204"/>
      <c r="T260" s="204"/>
      <c r="U260" s="204"/>
      <c r="V260" s="204"/>
      <c r="W260" s="204"/>
      <c r="X260" s="204"/>
      <c r="Y260" s="204"/>
      <c r="Z260" s="204"/>
    </row>
    <row r="261" ht="11.25" customHeight="1">
      <c r="A261" s="204"/>
      <c r="B261" s="204"/>
      <c r="C261" s="660"/>
      <c r="D261" s="660"/>
      <c r="E261" s="660"/>
      <c r="F261" s="660"/>
      <c r="G261" s="660"/>
      <c r="H261" s="660"/>
      <c r="I261" s="660"/>
      <c r="J261" s="660"/>
      <c r="K261" s="660"/>
      <c r="L261" s="660"/>
      <c r="M261" s="660"/>
      <c r="N261" s="660"/>
      <c r="O261" s="660"/>
      <c r="P261" s="660"/>
      <c r="Q261" s="660"/>
      <c r="R261" s="660"/>
      <c r="S261" s="204"/>
      <c r="T261" s="204"/>
      <c r="U261" s="204"/>
      <c r="V261" s="204"/>
      <c r="W261" s="204"/>
      <c r="X261" s="204"/>
      <c r="Y261" s="204"/>
      <c r="Z261" s="204"/>
    </row>
    <row r="262" ht="11.25" customHeight="1">
      <c r="A262" s="204"/>
      <c r="B262" s="204"/>
      <c r="C262" s="660"/>
      <c r="D262" s="660"/>
      <c r="E262" s="660"/>
      <c r="F262" s="660"/>
      <c r="G262" s="660"/>
      <c r="H262" s="660"/>
      <c r="I262" s="660"/>
      <c r="J262" s="660"/>
      <c r="K262" s="660"/>
      <c r="L262" s="660"/>
      <c r="M262" s="660"/>
      <c r="N262" s="660"/>
      <c r="O262" s="660"/>
      <c r="P262" s="660"/>
      <c r="Q262" s="660"/>
      <c r="R262" s="660"/>
      <c r="S262" s="204"/>
      <c r="T262" s="204"/>
      <c r="U262" s="204"/>
      <c r="V262" s="204"/>
      <c r="W262" s="204"/>
      <c r="X262" s="204"/>
      <c r="Y262" s="204"/>
      <c r="Z262" s="204"/>
    </row>
    <row r="263" ht="11.25" customHeight="1">
      <c r="A263" s="204"/>
      <c r="B263" s="204"/>
      <c r="C263" s="660"/>
      <c r="D263" s="660"/>
      <c r="E263" s="660"/>
      <c r="F263" s="660"/>
      <c r="G263" s="660"/>
      <c r="H263" s="660"/>
      <c r="I263" s="660"/>
      <c r="J263" s="660"/>
      <c r="K263" s="660"/>
      <c r="L263" s="660"/>
      <c r="M263" s="660"/>
      <c r="N263" s="660"/>
      <c r="O263" s="660"/>
      <c r="P263" s="660"/>
      <c r="Q263" s="660"/>
      <c r="R263" s="660"/>
      <c r="S263" s="204"/>
      <c r="T263" s="204"/>
      <c r="U263" s="204"/>
      <c r="V263" s="204"/>
      <c r="W263" s="204"/>
      <c r="X263" s="204"/>
      <c r="Y263" s="204"/>
      <c r="Z263" s="204"/>
    </row>
    <row r="264" ht="11.25" customHeight="1">
      <c r="A264" s="204"/>
      <c r="B264" s="204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204"/>
      <c r="T264" s="204"/>
      <c r="U264" s="204"/>
      <c r="V264" s="204"/>
      <c r="W264" s="204"/>
      <c r="X264" s="204"/>
      <c r="Y264" s="204"/>
      <c r="Z264" s="204"/>
    </row>
    <row r="265" ht="11.25" customHeight="1">
      <c r="A265" s="204"/>
      <c r="B265" s="204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204"/>
      <c r="T265" s="204"/>
      <c r="U265" s="204"/>
      <c r="V265" s="204"/>
      <c r="W265" s="204"/>
      <c r="X265" s="204"/>
      <c r="Y265" s="204"/>
      <c r="Z265" s="204"/>
    </row>
    <row r="266" ht="11.25" customHeight="1">
      <c r="A266" s="204"/>
      <c r="B266" s="204"/>
      <c r="C266" s="660"/>
      <c r="D266" s="660"/>
      <c r="E266" s="660"/>
      <c r="F266" s="660"/>
      <c r="G266" s="660"/>
      <c r="H266" s="660"/>
      <c r="I266" s="660"/>
      <c r="J266" s="660"/>
      <c r="K266" s="660"/>
      <c r="L266" s="660"/>
      <c r="M266" s="660"/>
      <c r="N266" s="660"/>
      <c r="O266" s="660"/>
      <c r="P266" s="660"/>
      <c r="Q266" s="660"/>
      <c r="R266" s="660"/>
      <c r="S266" s="204"/>
      <c r="T266" s="204"/>
      <c r="U266" s="204"/>
      <c r="V266" s="204"/>
      <c r="W266" s="204"/>
      <c r="X266" s="204"/>
      <c r="Y266" s="204"/>
      <c r="Z266" s="204"/>
    </row>
    <row r="267" ht="11.25" customHeight="1">
      <c r="A267" s="204"/>
      <c r="B267" s="204"/>
      <c r="C267" s="660"/>
      <c r="D267" s="660"/>
      <c r="E267" s="660"/>
      <c r="F267" s="660"/>
      <c r="G267" s="660"/>
      <c r="H267" s="660"/>
      <c r="I267" s="660"/>
      <c r="J267" s="660"/>
      <c r="K267" s="660"/>
      <c r="L267" s="660"/>
      <c r="M267" s="660"/>
      <c r="N267" s="660"/>
      <c r="O267" s="660"/>
      <c r="P267" s="660"/>
      <c r="Q267" s="660"/>
      <c r="R267" s="660"/>
      <c r="S267" s="204"/>
      <c r="T267" s="204"/>
      <c r="U267" s="204"/>
      <c r="V267" s="204"/>
      <c r="W267" s="204"/>
      <c r="X267" s="204"/>
      <c r="Y267" s="204"/>
      <c r="Z267" s="204"/>
    </row>
    <row r="268" ht="11.25" customHeight="1">
      <c r="A268" s="204"/>
      <c r="B268" s="204"/>
      <c r="C268" s="660"/>
      <c r="D268" s="660"/>
      <c r="E268" s="660"/>
      <c r="F268" s="660"/>
      <c r="G268" s="660"/>
      <c r="H268" s="660"/>
      <c r="I268" s="660"/>
      <c r="J268" s="660"/>
      <c r="K268" s="660"/>
      <c r="L268" s="660"/>
      <c r="M268" s="660"/>
      <c r="N268" s="660"/>
      <c r="O268" s="660"/>
      <c r="P268" s="660"/>
      <c r="Q268" s="660"/>
      <c r="R268" s="660"/>
      <c r="S268" s="204"/>
      <c r="T268" s="204"/>
      <c r="U268" s="204"/>
      <c r="V268" s="204"/>
      <c r="W268" s="204"/>
      <c r="X268" s="204"/>
      <c r="Y268" s="204"/>
      <c r="Z268" s="204"/>
    </row>
    <row r="269" ht="11.25" customHeight="1">
      <c r="A269" s="204"/>
      <c r="B269" s="204"/>
      <c r="C269" s="660"/>
      <c r="D269" s="660"/>
      <c r="E269" s="660"/>
      <c r="F269" s="660"/>
      <c r="G269" s="660"/>
      <c r="H269" s="660"/>
      <c r="I269" s="660"/>
      <c r="J269" s="660"/>
      <c r="K269" s="660"/>
      <c r="L269" s="660"/>
      <c r="M269" s="660"/>
      <c r="N269" s="660"/>
      <c r="O269" s="660"/>
      <c r="P269" s="660"/>
      <c r="Q269" s="660"/>
      <c r="R269" s="660"/>
      <c r="S269" s="204"/>
      <c r="T269" s="204"/>
      <c r="U269" s="204"/>
      <c r="V269" s="204"/>
      <c r="W269" s="204"/>
      <c r="X269" s="204"/>
      <c r="Y269" s="204"/>
      <c r="Z269" s="204"/>
    </row>
    <row r="270" ht="11.25" customHeight="1">
      <c r="A270" s="204"/>
      <c r="B270" s="204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204"/>
      <c r="T270" s="204"/>
      <c r="U270" s="204"/>
      <c r="V270" s="204"/>
      <c r="W270" s="204"/>
      <c r="X270" s="204"/>
      <c r="Y270" s="204"/>
      <c r="Z270" s="204"/>
    </row>
    <row r="271" ht="11.25" customHeight="1">
      <c r="A271" s="204"/>
      <c r="B271" s="204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204"/>
      <c r="T271" s="204"/>
      <c r="U271" s="204"/>
      <c r="V271" s="204"/>
      <c r="W271" s="204"/>
      <c r="X271" s="204"/>
      <c r="Y271" s="204"/>
      <c r="Z271" s="204"/>
    </row>
    <row r="272" ht="11.25" customHeight="1">
      <c r="A272" s="204"/>
      <c r="B272" s="204"/>
      <c r="C272" s="660"/>
      <c r="D272" s="660"/>
      <c r="E272" s="660"/>
      <c r="F272" s="660"/>
      <c r="G272" s="660"/>
      <c r="H272" s="660"/>
      <c r="I272" s="660"/>
      <c r="J272" s="660"/>
      <c r="K272" s="660"/>
      <c r="L272" s="660"/>
      <c r="M272" s="660"/>
      <c r="N272" s="660"/>
      <c r="O272" s="660"/>
      <c r="P272" s="660"/>
      <c r="Q272" s="660"/>
      <c r="R272" s="660"/>
      <c r="S272" s="204"/>
      <c r="T272" s="204"/>
      <c r="U272" s="204"/>
      <c r="V272" s="204"/>
      <c r="W272" s="204"/>
      <c r="X272" s="204"/>
      <c r="Y272" s="204"/>
      <c r="Z272" s="204"/>
    </row>
    <row r="273" ht="11.25" customHeight="1">
      <c r="A273" s="204"/>
      <c r="B273" s="204"/>
      <c r="C273" s="660"/>
      <c r="D273" s="660"/>
      <c r="E273" s="660"/>
      <c r="F273" s="660"/>
      <c r="G273" s="660"/>
      <c r="H273" s="660"/>
      <c r="I273" s="660"/>
      <c r="J273" s="660"/>
      <c r="K273" s="660"/>
      <c r="L273" s="660"/>
      <c r="M273" s="660"/>
      <c r="N273" s="660"/>
      <c r="O273" s="660"/>
      <c r="P273" s="660"/>
      <c r="Q273" s="660"/>
      <c r="R273" s="660"/>
      <c r="S273" s="204"/>
      <c r="T273" s="204"/>
      <c r="U273" s="204"/>
      <c r="V273" s="204"/>
      <c r="W273" s="204"/>
      <c r="X273" s="204"/>
      <c r="Y273" s="204"/>
      <c r="Z273" s="204"/>
    </row>
    <row r="274" ht="11.25" customHeight="1">
      <c r="A274" s="204"/>
      <c r="B274" s="204"/>
      <c r="C274" s="660"/>
      <c r="D274" s="660"/>
      <c r="E274" s="660"/>
      <c r="F274" s="660"/>
      <c r="G274" s="660"/>
      <c r="H274" s="660"/>
      <c r="I274" s="660"/>
      <c r="J274" s="660"/>
      <c r="K274" s="660"/>
      <c r="L274" s="660"/>
      <c r="M274" s="660"/>
      <c r="N274" s="660"/>
      <c r="O274" s="660"/>
      <c r="P274" s="660"/>
      <c r="Q274" s="660"/>
      <c r="R274" s="660"/>
      <c r="S274" s="204"/>
      <c r="T274" s="204"/>
      <c r="U274" s="204"/>
      <c r="V274" s="204"/>
      <c r="W274" s="204"/>
      <c r="X274" s="204"/>
      <c r="Y274" s="204"/>
      <c r="Z274" s="204"/>
    </row>
    <row r="275" ht="11.25" customHeight="1">
      <c r="A275" s="204"/>
      <c r="B275" s="204"/>
      <c r="C275" s="660"/>
      <c r="D275" s="660"/>
      <c r="E275" s="660"/>
      <c r="F275" s="660"/>
      <c r="G275" s="660"/>
      <c r="H275" s="660"/>
      <c r="I275" s="660"/>
      <c r="J275" s="660"/>
      <c r="K275" s="660"/>
      <c r="L275" s="660"/>
      <c r="M275" s="660"/>
      <c r="N275" s="660"/>
      <c r="O275" s="660"/>
      <c r="P275" s="660"/>
      <c r="Q275" s="660"/>
      <c r="R275" s="660"/>
      <c r="S275" s="204"/>
      <c r="T275" s="204"/>
      <c r="U275" s="204"/>
      <c r="V275" s="204"/>
      <c r="W275" s="204"/>
      <c r="X275" s="204"/>
      <c r="Y275" s="204"/>
      <c r="Z275" s="204"/>
    </row>
    <row r="276" ht="11.25" customHeight="1">
      <c r="A276" s="204"/>
      <c r="B276" s="204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204"/>
      <c r="T276" s="204"/>
      <c r="U276" s="204"/>
      <c r="V276" s="204"/>
      <c r="W276" s="204"/>
      <c r="X276" s="204"/>
      <c r="Y276" s="204"/>
      <c r="Z276" s="204"/>
    </row>
    <row r="277" ht="11.25" customHeight="1">
      <c r="A277" s="204"/>
      <c r="B277" s="204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204"/>
      <c r="T277" s="204"/>
      <c r="U277" s="204"/>
      <c r="V277" s="204"/>
      <c r="W277" s="204"/>
      <c r="X277" s="204"/>
      <c r="Y277" s="204"/>
      <c r="Z277" s="204"/>
    </row>
    <row r="278" ht="11.25" customHeight="1">
      <c r="A278" s="204"/>
      <c r="B278" s="204"/>
      <c r="C278" s="660"/>
      <c r="D278" s="660"/>
      <c r="E278" s="660"/>
      <c r="F278" s="660"/>
      <c r="G278" s="660"/>
      <c r="H278" s="660"/>
      <c r="I278" s="660"/>
      <c r="J278" s="660"/>
      <c r="K278" s="660"/>
      <c r="L278" s="660"/>
      <c r="M278" s="660"/>
      <c r="N278" s="660"/>
      <c r="O278" s="660"/>
      <c r="P278" s="660"/>
      <c r="Q278" s="660"/>
      <c r="R278" s="660"/>
      <c r="S278" s="204"/>
      <c r="T278" s="204"/>
      <c r="U278" s="204"/>
      <c r="V278" s="204"/>
      <c r="W278" s="204"/>
      <c r="X278" s="204"/>
      <c r="Y278" s="204"/>
      <c r="Z278" s="204"/>
    </row>
    <row r="279" ht="11.25" customHeight="1">
      <c r="A279" s="204"/>
      <c r="B279" s="204"/>
      <c r="C279" s="660"/>
      <c r="D279" s="660"/>
      <c r="E279" s="660"/>
      <c r="F279" s="660"/>
      <c r="G279" s="660"/>
      <c r="H279" s="660"/>
      <c r="I279" s="660"/>
      <c r="J279" s="660"/>
      <c r="K279" s="660"/>
      <c r="L279" s="660"/>
      <c r="M279" s="660"/>
      <c r="N279" s="660"/>
      <c r="O279" s="660"/>
      <c r="P279" s="660"/>
      <c r="Q279" s="660"/>
      <c r="R279" s="660"/>
      <c r="S279" s="204"/>
      <c r="T279" s="204"/>
      <c r="U279" s="204"/>
      <c r="V279" s="204"/>
      <c r="W279" s="204"/>
      <c r="X279" s="204"/>
      <c r="Y279" s="204"/>
      <c r="Z279" s="204"/>
    </row>
    <row r="280" ht="11.25" customHeight="1">
      <c r="A280" s="204"/>
      <c r="B280" s="204"/>
      <c r="C280" s="660"/>
      <c r="D280" s="660"/>
      <c r="E280" s="660"/>
      <c r="F280" s="660"/>
      <c r="G280" s="660"/>
      <c r="H280" s="660"/>
      <c r="I280" s="660"/>
      <c r="J280" s="660"/>
      <c r="K280" s="660"/>
      <c r="L280" s="660"/>
      <c r="M280" s="660"/>
      <c r="N280" s="660"/>
      <c r="O280" s="660"/>
      <c r="P280" s="660"/>
      <c r="Q280" s="660"/>
      <c r="R280" s="660"/>
      <c r="S280" s="204"/>
      <c r="T280" s="204"/>
      <c r="U280" s="204"/>
      <c r="V280" s="204"/>
      <c r="W280" s="204"/>
      <c r="X280" s="204"/>
      <c r="Y280" s="204"/>
      <c r="Z280" s="204"/>
    </row>
    <row r="281" ht="11.25" customHeight="1">
      <c r="A281" s="204"/>
      <c r="B281" s="204"/>
      <c r="C281" s="660"/>
      <c r="D281" s="660"/>
      <c r="E281" s="660"/>
      <c r="F281" s="660"/>
      <c r="G281" s="660"/>
      <c r="H281" s="660"/>
      <c r="I281" s="660"/>
      <c r="J281" s="660"/>
      <c r="K281" s="660"/>
      <c r="L281" s="660"/>
      <c r="M281" s="660"/>
      <c r="N281" s="660"/>
      <c r="O281" s="660"/>
      <c r="P281" s="660"/>
      <c r="Q281" s="660"/>
      <c r="R281" s="660"/>
      <c r="S281" s="204"/>
      <c r="T281" s="204"/>
      <c r="U281" s="204"/>
      <c r="V281" s="204"/>
      <c r="W281" s="204"/>
      <c r="X281" s="204"/>
      <c r="Y281" s="204"/>
      <c r="Z281" s="204"/>
    </row>
    <row r="282" ht="11.25" customHeight="1">
      <c r="A282" s="204"/>
      <c r="B282" s="204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204"/>
      <c r="T282" s="204"/>
      <c r="U282" s="204"/>
      <c r="V282" s="204"/>
      <c r="W282" s="204"/>
      <c r="X282" s="204"/>
      <c r="Y282" s="204"/>
      <c r="Z282" s="204"/>
    </row>
    <row r="283" ht="11.25" customHeight="1">
      <c r="A283" s="204"/>
      <c r="B283" s="204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204"/>
      <c r="T283" s="204"/>
      <c r="U283" s="204"/>
      <c r="V283" s="204"/>
      <c r="W283" s="204"/>
      <c r="X283" s="204"/>
      <c r="Y283" s="204"/>
      <c r="Z283" s="204"/>
    </row>
    <row r="284" ht="11.25" customHeight="1">
      <c r="A284" s="204"/>
      <c r="B284" s="204"/>
      <c r="C284" s="660"/>
      <c r="D284" s="660"/>
      <c r="E284" s="660"/>
      <c r="F284" s="660"/>
      <c r="G284" s="660"/>
      <c r="H284" s="660"/>
      <c r="I284" s="660"/>
      <c r="J284" s="660"/>
      <c r="K284" s="660"/>
      <c r="L284" s="660"/>
      <c r="M284" s="660"/>
      <c r="N284" s="660"/>
      <c r="O284" s="660"/>
      <c r="P284" s="660"/>
      <c r="Q284" s="660"/>
      <c r="R284" s="660"/>
      <c r="S284" s="204"/>
      <c r="T284" s="204"/>
      <c r="U284" s="204"/>
      <c r="V284" s="204"/>
      <c r="W284" s="204"/>
      <c r="X284" s="204"/>
      <c r="Y284" s="204"/>
      <c r="Z284" s="204"/>
    </row>
    <row r="285" ht="11.25" customHeight="1">
      <c r="A285" s="204"/>
      <c r="B285" s="204"/>
      <c r="C285" s="660"/>
      <c r="D285" s="660"/>
      <c r="E285" s="660"/>
      <c r="F285" s="660"/>
      <c r="G285" s="660"/>
      <c r="H285" s="660"/>
      <c r="I285" s="660"/>
      <c r="J285" s="660"/>
      <c r="K285" s="660"/>
      <c r="L285" s="660"/>
      <c r="M285" s="660"/>
      <c r="N285" s="660"/>
      <c r="O285" s="660"/>
      <c r="P285" s="660"/>
      <c r="Q285" s="660"/>
      <c r="R285" s="660"/>
      <c r="S285" s="204"/>
      <c r="T285" s="204"/>
      <c r="U285" s="204"/>
      <c r="V285" s="204"/>
      <c r="W285" s="204"/>
      <c r="X285" s="204"/>
      <c r="Y285" s="204"/>
      <c r="Z285" s="204"/>
    </row>
    <row r="286" ht="11.25" customHeight="1">
      <c r="A286" s="204"/>
      <c r="B286" s="204"/>
      <c r="C286" s="660"/>
      <c r="D286" s="660"/>
      <c r="E286" s="660"/>
      <c r="F286" s="660"/>
      <c r="G286" s="660"/>
      <c r="H286" s="660"/>
      <c r="I286" s="660"/>
      <c r="J286" s="660"/>
      <c r="K286" s="660"/>
      <c r="L286" s="660"/>
      <c r="M286" s="660"/>
      <c r="N286" s="660"/>
      <c r="O286" s="660"/>
      <c r="P286" s="660"/>
      <c r="Q286" s="660"/>
      <c r="R286" s="660"/>
      <c r="S286" s="204"/>
      <c r="T286" s="204"/>
      <c r="U286" s="204"/>
      <c r="V286" s="204"/>
      <c r="W286" s="204"/>
      <c r="X286" s="204"/>
      <c r="Y286" s="204"/>
      <c r="Z286" s="204"/>
    </row>
    <row r="287" ht="11.25" customHeight="1">
      <c r="A287" s="204"/>
      <c r="B287" s="204"/>
      <c r="C287" s="660"/>
      <c r="D287" s="660"/>
      <c r="E287" s="660"/>
      <c r="F287" s="660"/>
      <c r="G287" s="660"/>
      <c r="H287" s="660"/>
      <c r="I287" s="660"/>
      <c r="J287" s="660"/>
      <c r="K287" s="660"/>
      <c r="L287" s="660"/>
      <c r="M287" s="660"/>
      <c r="N287" s="660"/>
      <c r="O287" s="660"/>
      <c r="P287" s="660"/>
      <c r="Q287" s="660"/>
      <c r="R287" s="660"/>
      <c r="S287" s="204"/>
      <c r="T287" s="204"/>
      <c r="U287" s="204"/>
      <c r="V287" s="204"/>
      <c r="W287" s="204"/>
      <c r="X287" s="204"/>
      <c r="Y287" s="204"/>
      <c r="Z287" s="204"/>
    </row>
    <row r="288" ht="11.25" customHeight="1">
      <c r="A288" s="204"/>
      <c r="B288" s="204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204"/>
      <c r="T288" s="204"/>
      <c r="U288" s="204"/>
      <c r="V288" s="204"/>
      <c r="W288" s="204"/>
      <c r="X288" s="204"/>
      <c r="Y288" s="204"/>
      <c r="Z288" s="204"/>
    </row>
    <row r="289" ht="11.25" customHeight="1">
      <c r="A289" s="204"/>
      <c r="B289" s="204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204"/>
      <c r="T289" s="204"/>
      <c r="U289" s="204"/>
      <c r="V289" s="204"/>
      <c r="W289" s="204"/>
      <c r="X289" s="204"/>
      <c r="Y289" s="204"/>
      <c r="Z289" s="204"/>
    </row>
    <row r="290" ht="11.25" customHeight="1">
      <c r="A290" s="204"/>
      <c r="B290" s="204"/>
      <c r="C290" s="660"/>
      <c r="D290" s="660"/>
      <c r="E290" s="660"/>
      <c r="F290" s="660"/>
      <c r="G290" s="660"/>
      <c r="H290" s="660"/>
      <c r="I290" s="660"/>
      <c r="J290" s="660"/>
      <c r="K290" s="660"/>
      <c r="L290" s="660"/>
      <c r="M290" s="660"/>
      <c r="N290" s="660"/>
      <c r="O290" s="660"/>
      <c r="P290" s="660"/>
      <c r="Q290" s="660"/>
      <c r="R290" s="660"/>
      <c r="S290" s="204"/>
      <c r="T290" s="204"/>
      <c r="U290" s="204"/>
      <c r="V290" s="204"/>
      <c r="W290" s="204"/>
      <c r="X290" s="204"/>
      <c r="Y290" s="204"/>
      <c r="Z290" s="204"/>
    </row>
    <row r="291" ht="11.25" customHeight="1">
      <c r="A291" s="204"/>
      <c r="B291" s="204"/>
      <c r="C291" s="660"/>
      <c r="D291" s="660"/>
      <c r="E291" s="660"/>
      <c r="F291" s="660"/>
      <c r="G291" s="660"/>
      <c r="H291" s="660"/>
      <c r="I291" s="660"/>
      <c r="J291" s="660"/>
      <c r="K291" s="660"/>
      <c r="L291" s="660"/>
      <c r="M291" s="660"/>
      <c r="N291" s="660"/>
      <c r="O291" s="660"/>
      <c r="P291" s="660"/>
      <c r="Q291" s="660"/>
      <c r="R291" s="660"/>
      <c r="S291" s="204"/>
      <c r="T291" s="204"/>
      <c r="U291" s="204"/>
      <c r="V291" s="204"/>
      <c r="W291" s="204"/>
      <c r="X291" s="204"/>
      <c r="Y291" s="204"/>
      <c r="Z291" s="204"/>
    </row>
    <row r="292" ht="11.25" customHeight="1">
      <c r="A292" s="204"/>
      <c r="B292" s="204"/>
      <c r="C292" s="660"/>
      <c r="D292" s="660"/>
      <c r="E292" s="660"/>
      <c r="F292" s="660"/>
      <c r="G292" s="660"/>
      <c r="H292" s="660"/>
      <c r="I292" s="660"/>
      <c r="J292" s="660"/>
      <c r="K292" s="660"/>
      <c r="L292" s="660"/>
      <c r="M292" s="660"/>
      <c r="N292" s="660"/>
      <c r="O292" s="660"/>
      <c r="P292" s="660"/>
      <c r="Q292" s="660"/>
      <c r="R292" s="660"/>
      <c r="S292" s="204"/>
      <c r="T292" s="204"/>
      <c r="U292" s="204"/>
      <c r="V292" s="204"/>
      <c r="W292" s="204"/>
      <c r="X292" s="204"/>
      <c r="Y292" s="204"/>
      <c r="Z292" s="204"/>
    </row>
    <row r="293" ht="11.25" customHeight="1">
      <c r="A293" s="204"/>
      <c r="B293" s="204"/>
      <c r="C293" s="660"/>
      <c r="D293" s="660"/>
      <c r="E293" s="660"/>
      <c r="F293" s="660"/>
      <c r="G293" s="660"/>
      <c r="H293" s="660"/>
      <c r="I293" s="660"/>
      <c r="J293" s="660"/>
      <c r="K293" s="660"/>
      <c r="L293" s="660"/>
      <c r="M293" s="660"/>
      <c r="N293" s="660"/>
      <c r="O293" s="660"/>
      <c r="P293" s="660"/>
      <c r="Q293" s="660"/>
      <c r="R293" s="660"/>
      <c r="S293" s="204"/>
      <c r="T293" s="204"/>
      <c r="U293" s="204"/>
      <c r="V293" s="204"/>
      <c r="W293" s="204"/>
      <c r="X293" s="204"/>
      <c r="Y293" s="204"/>
      <c r="Z293" s="204"/>
    </row>
    <row r="294" ht="11.25" customHeight="1">
      <c r="A294" s="204"/>
      <c r="B294" s="204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204"/>
      <c r="T294" s="204"/>
      <c r="U294" s="204"/>
      <c r="V294" s="204"/>
      <c r="W294" s="204"/>
      <c r="X294" s="204"/>
      <c r="Y294" s="204"/>
      <c r="Z294" s="204"/>
    </row>
    <row r="295" ht="11.25" customHeight="1">
      <c r="A295" s="204"/>
      <c r="B295" s="204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204"/>
      <c r="T295" s="204"/>
      <c r="U295" s="204"/>
      <c r="V295" s="204"/>
      <c r="W295" s="204"/>
      <c r="X295" s="204"/>
      <c r="Y295" s="204"/>
      <c r="Z295" s="204"/>
    </row>
    <row r="296" ht="11.25" customHeight="1">
      <c r="A296" s="204"/>
      <c r="B296" s="204"/>
      <c r="C296" s="660"/>
      <c r="D296" s="660"/>
      <c r="E296" s="660"/>
      <c r="F296" s="660"/>
      <c r="G296" s="660"/>
      <c r="H296" s="660"/>
      <c r="I296" s="660"/>
      <c r="J296" s="660"/>
      <c r="K296" s="660"/>
      <c r="L296" s="660"/>
      <c r="M296" s="660"/>
      <c r="N296" s="660"/>
      <c r="O296" s="660"/>
      <c r="P296" s="660"/>
      <c r="Q296" s="660"/>
      <c r="R296" s="660"/>
      <c r="S296" s="204"/>
      <c r="T296" s="204"/>
      <c r="U296" s="204"/>
      <c r="V296" s="204"/>
      <c r="W296" s="204"/>
      <c r="X296" s="204"/>
      <c r="Y296" s="204"/>
      <c r="Z296" s="204"/>
    </row>
    <row r="297" ht="11.25" customHeight="1">
      <c r="A297" s="204"/>
      <c r="B297" s="204"/>
      <c r="C297" s="660"/>
      <c r="D297" s="660"/>
      <c r="E297" s="660"/>
      <c r="F297" s="660"/>
      <c r="G297" s="660"/>
      <c r="H297" s="660"/>
      <c r="I297" s="660"/>
      <c r="J297" s="660"/>
      <c r="K297" s="660"/>
      <c r="L297" s="660"/>
      <c r="M297" s="660"/>
      <c r="N297" s="660"/>
      <c r="O297" s="660"/>
      <c r="P297" s="660"/>
      <c r="Q297" s="660"/>
      <c r="R297" s="660"/>
      <c r="S297" s="204"/>
      <c r="T297" s="204"/>
      <c r="U297" s="204"/>
      <c r="V297" s="204"/>
      <c r="W297" s="204"/>
      <c r="X297" s="204"/>
      <c r="Y297" s="204"/>
      <c r="Z297" s="204"/>
    </row>
    <row r="298" ht="11.25" customHeight="1">
      <c r="A298" s="204"/>
      <c r="B298" s="204"/>
      <c r="C298" s="660"/>
      <c r="D298" s="660"/>
      <c r="E298" s="660"/>
      <c r="F298" s="660"/>
      <c r="G298" s="660"/>
      <c r="H298" s="660"/>
      <c r="I298" s="660"/>
      <c r="J298" s="660"/>
      <c r="K298" s="660"/>
      <c r="L298" s="660"/>
      <c r="M298" s="660"/>
      <c r="N298" s="660"/>
      <c r="O298" s="660"/>
      <c r="P298" s="660"/>
      <c r="Q298" s="660"/>
      <c r="R298" s="660"/>
      <c r="S298" s="204"/>
      <c r="T298" s="204"/>
      <c r="U298" s="204"/>
      <c r="V298" s="204"/>
      <c r="W298" s="204"/>
      <c r="X298" s="204"/>
      <c r="Y298" s="204"/>
      <c r="Z298" s="204"/>
    </row>
    <row r="299" ht="11.25" customHeight="1">
      <c r="A299" s="204"/>
      <c r="B299" s="204"/>
      <c r="C299" s="660"/>
      <c r="D299" s="660"/>
      <c r="E299" s="660"/>
      <c r="F299" s="660"/>
      <c r="G299" s="660"/>
      <c r="H299" s="660"/>
      <c r="I299" s="660"/>
      <c r="J299" s="660"/>
      <c r="K299" s="660"/>
      <c r="L299" s="660"/>
      <c r="M299" s="660"/>
      <c r="N299" s="660"/>
      <c r="O299" s="660"/>
      <c r="P299" s="660"/>
      <c r="Q299" s="660"/>
      <c r="R299" s="660"/>
      <c r="S299" s="204"/>
      <c r="T299" s="204"/>
      <c r="U299" s="204"/>
      <c r="V299" s="204"/>
      <c r="W299" s="204"/>
      <c r="X299" s="204"/>
      <c r="Y299" s="204"/>
      <c r="Z299" s="204"/>
    </row>
    <row r="300" ht="11.25" customHeight="1">
      <c r="A300" s="204"/>
      <c r="B300" s="204"/>
      <c r="C300" s="660"/>
      <c r="D300" s="660"/>
      <c r="E300" s="660"/>
      <c r="F300" s="660"/>
      <c r="G300" s="660"/>
      <c r="H300" s="660"/>
      <c r="I300" s="660"/>
      <c r="J300" s="660"/>
      <c r="K300" s="660"/>
      <c r="L300" s="660"/>
      <c r="M300" s="660"/>
      <c r="N300" s="660"/>
      <c r="O300" s="660"/>
      <c r="P300" s="660"/>
      <c r="Q300" s="660"/>
      <c r="R300" s="660"/>
      <c r="S300" s="204"/>
      <c r="T300" s="204"/>
      <c r="U300" s="204"/>
      <c r="V300" s="204"/>
      <c r="W300" s="204"/>
      <c r="X300" s="204"/>
      <c r="Y300" s="204"/>
      <c r="Z300" s="204"/>
    </row>
    <row r="301" ht="11.25" customHeight="1">
      <c r="A301" s="204"/>
      <c r="B301" s="204"/>
      <c r="C301" s="660"/>
      <c r="D301" s="660"/>
      <c r="E301" s="660"/>
      <c r="F301" s="660"/>
      <c r="G301" s="660"/>
      <c r="H301" s="660"/>
      <c r="I301" s="660"/>
      <c r="J301" s="660"/>
      <c r="K301" s="660"/>
      <c r="L301" s="660"/>
      <c r="M301" s="660"/>
      <c r="N301" s="660"/>
      <c r="O301" s="660"/>
      <c r="P301" s="660"/>
      <c r="Q301" s="660"/>
      <c r="R301" s="660"/>
      <c r="S301" s="204"/>
      <c r="T301" s="204"/>
      <c r="U301" s="204"/>
      <c r="V301" s="204"/>
      <c r="W301" s="204"/>
      <c r="X301" s="204"/>
      <c r="Y301" s="204"/>
      <c r="Z301" s="204"/>
    </row>
    <row r="302" ht="11.25" customHeight="1">
      <c r="A302" s="204"/>
      <c r="B302" s="204"/>
      <c r="C302" s="660"/>
      <c r="D302" s="660"/>
      <c r="E302" s="660"/>
      <c r="F302" s="660"/>
      <c r="G302" s="660"/>
      <c r="H302" s="660"/>
      <c r="I302" s="660"/>
      <c r="J302" s="660"/>
      <c r="K302" s="660"/>
      <c r="L302" s="660"/>
      <c r="M302" s="660"/>
      <c r="N302" s="660"/>
      <c r="O302" s="660"/>
      <c r="P302" s="660"/>
      <c r="Q302" s="660"/>
      <c r="R302" s="660"/>
      <c r="S302" s="204"/>
      <c r="T302" s="204"/>
      <c r="U302" s="204"/>
      <c r="V302" s="204"/>
      <c r="W302" s="204"/>
      <c r="X302" s="204"/>
      <c r="Y302" s="204"/>
      <c r="Z302" s="204"/>
    </row>
    <row r="303" ht="11.25" customHeight="1">
      <c r="A303" s="204"/>
      <c r="B303" s="204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204"/>
      <c r="T303" s="204"/>
      <c r="U303" s="204"/>
      <c r="V303" s="204"/>
      <c r="W303" s="204"/>
      <c r="X303" s="204"/>
      <c r="Y303" s="204"/>
      <c r="Z303" s="204"/>
    </row>
    <row r="304" ht="11.25" customHeight="1">
      <c r="A304" s="204"/>
      <c r="B304" s="204"/>
      <c r="C304" s="660"/>
      <c r="D304" s="660"/>
      <c r="E304" s="660"/>
      <c r="F304" s="660"/>
      <c r="G304" s="660"/>
      <c r="H304" s="660"/>
      <c r="I304" s="660"/>
      <c r="J304" s="660"/>
      <c r="K304" s="660"/>
      <c r="L304" s="660"/>
      <c r="M304" s="660"/>
      <c r="N304" s="660"/>
      <c r="O304" s="660"/>
      <c r="P304" s="660"/>
      <c r="Q304" s="660"/>
      <c r="R304" s="660"/>
      <c r="S304" s="204"/>
      <c r="T304" s="204"/>
      <c r="U304" s="204"/>
      <c r="V304" s="204"/>
      <c r="W304" s="204"/>
      <c r="X304" s="204"/>
      <c r="Y304" s="204"/>
      <c r="Z304" s="204"/>
    </row>
    <row r="305" ht="11.25" customHeight="1">
      <c r="A305" s="204"/>
      <c r="B305" s="204"/>
      <c r="C305" s="660"/>
      <c r="D305" s="660"/>
      <c r="E305" s="660"/>
      <c r="F305" s="660"/>
      <c r="G305" s="660"/>
      <c r="H305" s="660"/>
      <c r="I305" s="660"/>
      <c r="J305" s="660"/>
      <c r="K305" s="660"/>
      <c r="L305" s="660"/>
      <c r="M305" s="660"/>
      <c r="N305" s="660"/>
      <c r="O305" s="660"/>
      <c r="P305" s="660"/>
      <c r="Q305" s="660"/>
      <c r="R305" s="660"/>
      <c r="S305" s="204"/>
      <c r="T305" s="204"/>
      <c r="U305" s="204"/>
      <c r="V305" s="204"/>
      <c r="W305" s="204"/>
      <c r="X305" s="204"/>
      <c r="Y305" s="204"/>
      <c r="Z305" s="204"/>
    </row>
    <row r="306" ht="11.25" customHeight="1">
      <c r="A306" s="204"/>
      <c r="B306" s="204"/>
      <c r="C306" s="660"/>
      <c r="D306" s="660"/>
      <c r="E306" s="660"/>
      <c r="F306" s="660"/>
      <c r="G306" s="660"/>
      <c r="H306" s="660"/>
      <c r="I306" s="660"/>
      <c r="J306" s="660"/>
      <c r="K306" s="660"/>
      <c r="L306" s="660"/>
      <c r="M306" s="660"/>
      <c r="N306" s="660"/>
      <c r="O306" s="660"/>
      <c r="P306" s="660"/>
      <c r="Q306" s="660"/>
      <c r="R306" s="660"/>
      <c r="S306" s="204"/>
      <c r="T306" s="204"/>
      <c r="U306" s="204"/>
      <c r="V306" s="204"/>
      <c r="W306" s="204"/>
      <c r="X306" s="204"/>
      <c r="Y306" s="204"/>
      <c r="Z306" s="204"/>
    </row>
    <row r="307" ht="11.25" customHeight="1">
      <c r="A307" s="204"/>
      <c r="B307" s="204"/>
      <c r="C307" s="660"/>
      <c r="D307" s="660"/>
      <c r="E307" s="660"/>
      <c r="F307" s="660"/>
      <c r="G307" s="660"/>
      <c r="H307" s="660"/>
      <c r="I307" s="660"/>
      <c r="J307" s="660"/>
      <c r="K307" s="660"/>
      <c r="L307" s="660"/>
      <c r="M307" s="660"/>
      <c r="N307" s="660"/>
      <c r="O307" s="660"/>
      <c r="P307" s="660"/>
      <c r="Q307" s="660"/>
      <c r="R307" s="660"/>
      <c r="S307" s="204"/>
      <c r="T307" s="204"/>
      <c r="U307" s="204"/>
      <c r="V307" s="204"/>
      <c r="W307" s="204"/>
      <c r="X307" s="204"/>
      <c r="Y307" s="204"/>
      <c r="Z307" s="204"/>
    </row>
    <row r="308" ht="11.25" customHeight="1">
      <c r="A308" s="204"/>
      <c r="B308" s="204"/>
      <c r="C308" s="660"/>
      <c r="D308" s="660"/>
      <c r="E308" s="660"/>
      <c r="F308" s="660"/>
      <c r="G308" s="660"/>
      <c r="H308" s="660"/>
      <c r="I308" s="660"/>
      <c r="J308" s="660"/>
      <c r="K308" s="660"/>
      <c r="L308" s="660"/>
      <c r="M308" s="660"/>
      <c r="N308" s="660"/>
      <c r="O308" s="660"/>
      <c r="P308" s="660"/>
      <c r="Q308" s="660"/>
      <c r="R308" s="660"/>
      <c r="S308" s="204"/>
      <c r="T308" s="204"/>
      <c r="U308" s="204"/>
      <c r="V308" s="204"/>
      <c r="W308" s="204"/>
      <c r="X308" s="204"/>
      <c r="Y308" s="204"/>
      <c r="Z308" s="204"/>
    </row>
    <row r="309" ht="11.25" customHeight="1">
      <c r="A309" s="204"/>
      <c r="B309" s="204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204"/>
      <c r="T309" s="204"/>
      <c r="U309" s="204"/>
      <c r="V309" s="204"/>
      <c r="W309" s="204"/>
      <c r="X309" s="204"/>
      <c r="Y309" s="204"/>
      <c r="Z309" s="204"/>
    </row>
    <row r="310" ht="11.25" customHeight="1">
      <c r="A310" s="204"/>
      <c r="B310" s="204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204"/>
      <c r="T310" s="204"/>
      <c r="U310" s="204"/>
      <c r="V310" s="204"/>
      <c r="W310" s="204"/>
      <c r="X310" s="204"/>
      <c r="Y310" s="204"/>
      <c r="Z310" s="204"/>
    </row>
    <row r="311" ht="11.25" customHeight="1">
      <c r="A311" s="204"/>
      <c r="B311" s="204"/>
      <c r="C311" s="660"/>
      <c r="D311" s="660"/>
      <c r="E311" s="660"/>
      <c r="F311" s="660"/>
      <c r="G311" s="660"/>
      <c r="H311" s="660"/>
      <c r="I311" s="660"/>
      <c r="J311" s="660"/>
      <c r="K311" s="660"/>
      <c r="L311" s="660"/>
      <c r="M311" s="660"/>
      <c r="N311" s="660"/>
      <c r="O311" s="660"/>
      <c r="P311" s="660"/>
      <c r="Q311" s="660"/>
      <c r="R311" s="660"/>
      <c r="S311" s="204"/>
      <c r="T311" s="204"/>
      <c r="U311" s="204"/>
      <c r="V311" s="204"/>
      <c r="W311" s="204"/>
      <c r="X311" s="204"/>
      <c r="Y311" s="204"/>
      <c r="Z311" s="204"/>
    </row>
    <row r="312" ht="11.25" customHeight="1">
      <c r="A312" s="204"/>
      <c r="B312" s="204"/>
      <c r="C312" s="660"/>
      <c r="D312" s="660"/>
      <c r="E312" s="660"/>
      <c r="F312" s="660"/>
      <c r="G312" s="660"/>
      <c r="H312" s="660"/>
      <c r="I312" s="660"/>
      <c r="J312" s="660"/>
      <c r="K312" s="660"/>
      <c r="L312" s="660"/>
      <c r="M312" s="660"/>
      <c r="N312" s="660"/>
      <c r="O312" s="660"/>
      <c r="P312" s="660"/>
      <c r="Q312" s="660"/>
      <c r="R312" s="660"/>
      <c r="S312" s="204"/>
      <c r="T312" s="204"/>
      <c r="U312" s="204"/>
      <c r="V312" s="204"/>
      <c r="W312" s="204"/>
      <c r="X312" s="204"/>
      <c r="Y312" s="204"/>
      <c r="Z312" s="204"/>
    </row>
    <row r="313" ht="11.25" customHeight="1">
      <c r="A313" s="204"/>
      <c r="B313" s="204"/>
      <c r="C313" s="660"/>
      <c r="D313" s="660"/>
      <c r="E313" s="660"/>
      <c r="F313" s="660"/>
      <c r="G313" s="660"/>
      <c r="H313" s="660"/>
      <c r="I313" s="660"/>
      <c r="J313" s="660"/>
      <c r="K313" s="660"/>
      <c r="L313" s="660"/>
      <c r="M313" s="660"/>
      <c r="N313" s="660"/>
      <c r="O313" s="660"/>
      <c r="P313" s="660"/>
      <c r="Q313" s="660"/>
      <c r="R313" s="660"/>
      <c r="S313" s="204"/>
      <c r="T313" s="204"/>
      <c r="U313" s="204"/>
      <c r="V313" s="204"/>
      <c r="W313" s="204"/>
      <c r="X313" s="204"/>
      <c r="Y313" s="204"/>
      <c r="Z313" s="204"/>
    </row>
    <row r="314" ht="11.25" customHeight="1">
      <c r="A314" s="204"/>
      <c r="B314" s="204"/>
      <c r="C314" s="660"/>
      <c r="D314" s="660"/>
      <c r="E314" s="660"/>
      <c r="F314" s="660"/>
      <c r="G314" s="660"/>
      <c r="H314" s="660"/>
      <c r="I314" s="660"/>
      <c r="J314" s="660"/>
      <c r="K314" s="660"/>
      <c r="L314" s="660"/>
      <c r="M314" s="660"/>
      <c r="N314" s="660"/>
      <c r="O314" s="660"/>
      <c r="P314" s="660"/>
      <c r="Q314" s="660"/>
      <c r="R314" s="660"/>
      <c r="S314" s="204"/>
      <c r="T314" s="204"/>
      <c r="U314" s="204"/>
      <c r="V314" s="204"/>
      <c r="W314" s="204"/>
      <c r="X314" s="204"/>
      <c r="Y314" s="204"/>
      <c r="Z314" s="204"/>
    </row>
    <row r="315" ht="11.25" customHeight="1">
      <c r="A315" s="204"/>
      <c r="B315" s="204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204"/>
      <c r="T315" s="204"/>
      <c r="U315" s="204"/>
      <c r="V315" s="204"/>
      <c r="W315" s="204"/>
      <c r="X315" s="204"/>
      <c r="Y315" s="204"/>
      <c r="Z315" s="204"/>
    </row>
    <row r="316" ht="11.25" customHeight="1">
      <c r="A316" s="204"/>
      <c r="B316" s="204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204"/>
      <c r="T316" s="204"/>
      <c r="U316" s="204"/>
      <c r="V316" s="204"/>
      <c r="W316" s="204"/>
      <c r="X316" s="204"/>
      <c r="Y316" s="204"/>
      <c r="Z316" s="204"/>
    </row>
    <row r="317" ht="11.25" customHeight="1">
      <c r="A317" s="204"/>
      <c r="B317" s="204"/>
      <c r="C317" s="660"/>
      <c r="D317" s="660"/>
      <c r="E317" s="660"/>
      <c r="F317" s="660"/>
      <c r="G317" s="660"/>
      <c r="H317" s="660"/>
      <c r="I317" s="660"/>
      <c r="J317" s="660"/>
      <c r="K317" s="660"/>
      <c r="L317" s="660"/>
      <c r="M317" s="660"/>
      <c r="N317" s="660"/>
      <c r="O317" s="660"/>
      <c r="P317" s="660"/>
      <c r="Q317" s="660"/>
      <c r="R317" s="660"/>
      <c r="S317" s="204"/>
      <c r="T317" s="204"/>
      <c r="U317" s="204"/>
      <c r="V317" s="204"/>
      <c r="W317" s="204"/>
      <c r="X317" s="204"/>
      <c r="Y317" s="204"/>
      <c r="Z317" s="204"/>
    </row>
    <row r="318" ht="11.25" customHeight="1">
      <c r="A318" s="204"/>
      <c r="B318" s="204"/>
      <c r="C318" s="660"/>
      <c r="D318" s="660"/>
      <c r="E318" s="660"/>
      <c r="F318" s="660"/>
      <c r="G318" s="660"/>
      <c r="H318" s="660"/>
      <c r="I318" s="660"/>
      <c r="J318" s="660"/>
      <c r="K318" s="660"/>
      <c r="L318" s="660"/>
      <c r="M318" s="660"/>
      <c r="N318" s="660"/>
      <c r="O318" s="660"/>
      <c r="P318" s="660"/>
      <c r="Q318" s="660"/>
      <c r="R318" s="660"/>
      <c r="S318" s="204"/>
      <c r="T318" s="204"/>
      <c r="U318" s="204"/>
      <c r="V318" s="204"/>
      <c r="W318" s="204"/>
      <c r="X318" s="204"/>
      <c r="Y318" s="204"/>
      <c r="Z318" s="204"/>
    </row>
    <row r="319" ht="11.25" customHeight="1">
      <c r="A319" s="204"/>
      <c r="B319" s="204"/>
      <c r="C319" s="660"/>
      <c r="D319" s="660"/>
      <c r="E319" s="660"/>
      <c r="F319" s="660"/>
      <c r="G319" s="660"/>
      <c r="H319" s="660"/>
      <c r="I319" s="660"/>
      <c r="J319" s="660"/>
      <c r="K319" s="660"/>
      <c r="L319" s="660"/>
      <c r="M319" s="660"/>
      <c r="N319" s="660"/>
      <c r="O319" s="660"/>
      <c r="P319" s="660"/>
      <c r="Q319" s="660"/>
      <c r="R319" s="660"/>
      <c r="S319" s="204"/>
      <c r="T319" s="204"/>
      <c r="U319" s="204"/>
      <c r="V319" s="204"/>
      <c r="W319" s="204"/>
      <c r="X319" s="204"/>
      <c r="Y319" s="204"/>
      <c r="Z319" s="204"/>
    </row>
    <row r="320" ht="11.25" customHeight="1">
      <c r="A320" s="204"/>
      <c r="B320" s="204"/>
      <c r="C320" s="660"/>
      <c r="D320" s="660"/>
      <c r="E320" s="660"/>
      <c r="F320" s="660"/>
      <c r="G320" s="660"/>
      <c r="H320" s="660"/>
      <c r="I320" s="660"/>
      <c r="J320" s="660"/>
      <c r="K320" s="660"/>
      <c r="L320" s="660"/>
      <c r="M320" s="660"/>
      <c r="N320" s="660"/>
      <c r="O320" s="660"/>
      <c r="P320" s="660"/>
      <c r="Q320" s="660"/>
      <c r="R320" s="660"/>
      <c r="S320" s="204"/>
      <c r="T320" s="204"/>
      <c r="U320" s="204"/>
      <c r="V320" s="204"/>
      <c r="W320" s="204"/>
      <c r="X320" s="204"/>
      <c r="Y320" s="204"/>
      <c r="Z320" s="204"/>
    </row>
    <row r="321" ht="11.25" customHeight="1">
      <c r="A321" s="204"/>
      <c r="B321" s="204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204"/>
      <c r="T321" s="204"/>
      <c r="U321" s="204"/>
      <c r="V321" s="204"/>
      <c r="W321" s="204"/>
      <c r="X321" s="204"/>
      <c r="Y321" s="204"/>
      <c r="Z321" s="204"/>
    </row>
    <row r="322" ht="11.25" customHeight="1">
      <c r="A322" s="204"/>
      <c r="B322" s="204"/>
      <c r="C322" s="660"/>
      <c r="D322" s="660"/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204"/>
      <c r="T322" s="204"/>
      <c r="U322" s="204"/>
      <c r="V322" s="204"/>
      <c r="W322" s="204"/>
      <c r="X322" s="204"/>
      <c r="Y322" s="204"/>
      <c r="Z322" s="204"/>
    </row>
    <row r="323" ht="11.25" customHeight="1">
      <c r="A323" s="204"/>
      <c r="B323" s="204"/>
      <c r="C323" s="660"/>
      <c r="D323" s="660"/>
      <c r="E323" s="660"/>
      <c r="F323" s="660"/>
      <c r="G323" s="660"/>
      <c r="H323" s="660"/>
      <c r="I323" s="660"/>
      <c r="J323" s="660"/>
      <c r="K323" s="660"/>
      <c r="L323" s="660"/>
      <c r="M323" s="660"/>
      <c r="N323" s="660"/>
      <c r="O323" s="660"/>
      <c r="P323" s="660"/>
      <c r="Q323" s="660"/>
      <c r="R323" s="660"/>
      <c r="S323" s="204"/>
      <c r="T323" s="204"/>
      <c r="U323" s="204"/>
      <c r="V323" s="204"/>
      <c r="W323" s="204"/>
      <c r="X323" s="204"/>
      <c r="Y323" s="204"/>
      <c r="Z323" s="204"/>
    </row>
    <row r="324" ht="11.25" customHeight="1">
      <c r="A324" s="204"/>
      <c r="B324" s="204"/>
      <c r="C324" s="660"/>
      <c r="D324" s="660"/>
      <c r="E324" s="660"/>
      <c r="F324" s="660"/>
      <c r="G324" s="660"/>
      <c r="H324" s="660"/>
      <c r="I324" s="660"/>
      <c r="J324" s="660"/>
      <c r="K324" s="660"/>
      <c r="L324" s="660"/>
      <c r="M324" s="660"/>
      <c r="N324" s="660"/>
      <c r="O324" s="660"/>
      <c r="P324" s="660"/>
      <c r="Q324" s="660"/>
      <c r="R324" s="660"/>
      <c r="S324" s="204"/>
      <c r="T324" s="204"/>
      <c r="U324" s="204"/>
      <c r="V324" s="204"/>
      <c r="W324" s="204"/>
      <c r="X324" s="204"/>
      <c r="Y324" s="204"/>
      <c r="Z324" s="204"/>
    </row>
    <row r="325" ht="11.25" customHeight="1">
      <c r="A325" s="204"/>
      <c r="B325" s="204"/>
      <c r="C325" s="660"/>
      <c r="D325" s="660"/>
      <c r="E325" s="660"/>
      <c r="F325" s="660"/>
      <c r="G325" s="660"/>
      <c r="H325" s="660"/>
      <c r="I325" s="660"/>
      <c r="J325" s="660"/>
      <c r="K325" s="660"/>
      <c r="L325" s="660"/>
      <c r="M325" s="660"/>
      <c r="N325" s="660"/>
      <c r="O325" s="660"/>
      <c r="P325" s="660"/>
      <c r="Q325" s="660"/>
      <c r="R325" s="660"/>
      <c r="S325" s="204"/>
      <c r="T325" s="204"/>
      <c r="U325" s="204"/>
      <c r="V325" s="204"/>
      <c r="W325" s="204"/>
      <c r="X325" s="204"/>
      <c r="Y325" s="204"/>
      <c r="Z325" s="204"/>
    </row>
    <row r="326" ht="11.25" customHeight="1">
      <c r="A326" s="204"/>
      <c r="B326" s="204"/>
      <c r="C326" s="660"/>
      <c r="D326" s="660"/>
      <c r="E326" s="660"/>
      <c r="F326" s="660"/>
      <c r="G326" s="660"/>
      <c r="H326" s="660"/>
      <c r="I326" s="660"/>
      <c r="J326" s="660"/>
      <c r="K326" s="660"/>
      <c r="L326" s="660"/>
      <c r="M326" s="660"/>
      <c r="N326" s="660"/>
      <c r="O326" s="660"/>
      <c r="P326" s="660"/>
      <c r="Q326" s="660"/>
      <c r="R326" s="660"/>
      <c r="S326" s="204"/>
      <c r="T326" s="204"/>
      <c r="U326" s="204"/>
      <c r="V326" s="204"/>
      <c r="W326" s="204"/>
      <c r="X326" s="204"/>
      <c r="Y326" s="204"/>
      <c r="Z326" s="204"/>
    </row>
    <row r="327" ht="11.25" customHeight="1">
      <c r="A327" s="204"/>
      <c r="B327" s="204"/>
      <c r="C327" s="660"/>
      <c r="D327" s="660"/>
      <c r="E327" s="660"/>
      <c r="F327" s="660"/>
      <c r="G327" s="660"/>
      <c r="H327" s="660"/>
      <c r="I327" s="660"/>
      <c r="J327" s="660"/>
      <c r="K327" s="660"/>
      <c r="L327" s="660"/>
      <c r="M327" s="660"/>
      <c r="N327" s="660"/>
      <c r="O327" s="660"/>
      <c r="P327" s="660"/>
      <c r="Q327" s="660"/>
      <c r="R327" s="660"/>
      <c r="S327" s="204"/>
      <c r="T327" s="204"/>
      <c r="U327" s="204"/>
      <c r="V327" s="204"/>
      <c r="W327" s="204"/>
      <c r="X327" s="204"/>
      <c r="Y327" s="204"/>
      <c r="Z327" s="204"/>
    </row>
    <row r="328" ht="11.25" customHeight="1">
      <c r="A328" s="204"/>
      <c r="B328" s="204"/>
      <c r="C328" s="660"/>
      <c r="D328" s="660"/>
      <c r="E328" s="660"/>
      <c r="F328" s="660"/>
      <c r="G328" s="660"/>
      <c r="H328" s="660"/>
      <c r="I328" s="660"/>
      <c r="J328" s="660"/>
      <c r="K328" s="660"/>
      <c r="L328" s="660"/>
      <c r="M328" s="660"/>
      <c r="N328" s="660"/>
      <c r="O328" s="660"/>
      <c r="P328" s="660"/>
      <c r="Q328" s="660"/>
      <c r="R328" s="660"/>
      <c r="S328" s="204"/>
      <c r="T328" s="204"/>
      <c r="U328" s="204"/>
      <c r="V328" s="204"/>
      <c r="W328" s="204"/>
      <c r="X328" s="204"/>
      <c r="Y328" s="204"/>
      <c r="Z328" s="204"/>
    </row>
    <row r="329" ht="11.25" customHeight="1">
      <c r="A329" s="204"/>
      <c r="B329" s="204"/>
      <c r="C329" s="660"/>
      <c r="D329" s="660"/>
      <c r="E329" s="660"/>
      <c r="F329" s="660"/>
      <c r="G329" s="660"/>
      <c r="H329" s="660"/>
      <c r="I329" s="660"/>
      <c r="J329" s="660"/>
      <c r="K329" s="660"/>
      <c r="L329" s="660"/>
      <c r="M329" s="660"/>
      <c r="N329" s="660"/>
      <c r="O329" s="660"/>
      <c r="P329" s="660"/>
      <c r="Q329" s="660"/>
      <c r="R329" s="660"/>
      <c r="S329" s="204"/>
      <c r="T329" s="204"/>
      <c r="U329" s="204"/>
      <c r="V329" s="204"/>
      <c r="W329" s="204"/>
      <c r="X329" s="204"/>
      <c r="Y329" s="204"/>
      <c r="Z329" s="204"/>
    </row>
    <row r="330" ht="11.25" customHeight="1">
      <c r="A330" s="204"/>
      <c r="B330" s="204"/>
      <c r="C330" s="660"/>
      <c r="D330" s="660"/>
      <c r="E330" s="660"/>
      <c r="F330" s="660"/>
      <c r="G330" s="660"/>
      <c r="H330" s="660"/>
      <c r="I330" s="660"/>
      <c r="J330" s="660"/>
      <c r="K330" s="660"/>
      <c r="L330" s="660"/>
      <c r="M330" s="660"/>
      <c r="N330" s="660"/>
      <c r="O330" s="660"/>
      <c r="P330" s="660"/>
      <c r="Q330" s="660"/>
      <c r="R330" s="660"/>
      <c r="S330" s="204"/>
      <c r="T330" s="204"/>
      <c r="U330" s="204"/>
      <c r="V330" s="204"/>
      <c r="W330" s="204"/>
      <c r="X330" s="204"/>
      <c r="Y330" s="204"/>
      <c r="Z330" s="204"/>
    </row>
    <row r="331" ht="11.25" customHeight="1">
      <c r="A331" s="204"/>
      <c r="B331" s="204"/>
      <c r="C331" s="660"/>
      <c r="D331" s="660"/>
      <c r="E331" s="660"/>
      <c r="F331" s="660"/>
      <c r="G331" s="660"/>
      <c r="H331" s="660"/>
      <c r="I331" s="660"/>
      <c r="J331" s="660"/>
      <c r="K331" s="660"/>
      <c r="L331" s="660"/>
      <c r="M331" s="660"/>
      <c r="N331" s="660"/>
      <c r="O331" s="660"/>
      <c r="P331" s="660"/>
      <c r="Q331" s="660"/>
      <c r="R331" s="660"/>
      <c r="S331" s="204"/>
      <c r="T331" s="204"/>
      <c r="U331" s="204"/>
      <c r="V331" s="204"/>
      <c r="W331" s="204"/>
      <c r="X331" s="204"/>
      <c r="Y331" s="204"/>
      <c r="Z331" s="204"/>
    </row>
    <row r="332" ht="11.25" customHeight="1">
      <c r="A332" s="204"/>
      <c r="B332" s="204"/>
      <c r="C332" s="660"/>
      <c r="D332" s="660"/>
      <c r="E332" s="660"/>
      <c r="F332" s="660"/>
      <c r="G332" s="660"/>
      <c r="H332" s="660"/>
      <c r="I332" s="660"/>
      <c r="J332" s="660"/>
      <c r="K332" s="660"/>
      <c r="L332" s="660"/>
      <c r="M332" s="660"/>
      <c r="N332" s="660"/>
      <c r="O332" s="660"/>
      <c r="P332" s="660"/>
      <c r="Q332" s="660"/>
      <c r="R332" s="660"/>
      <c r="S332" s="204"/>
      <c r="T332" s="204"/>
      <c r="U332" s="204"/>
      <c r="V332" s="204"/>
      <c r="W332" s="204"/>
      <c r="X332" s="204"/>
      <c r="Y332" s="204"/>
      <c r="Z332" s="204"/>
    </row>
    <row r="333" ht="11.25" customHeight="1">
      <c r="A333" s="204"/>
      <c r="B333" s="204"/>
      <c r="C333" s="660"/>
      <c r="D333" s="660"/>
      <c r="E333" s="660"/>
      <c r="F333" s="660"/>
      <c r="G333" s="660"/>
      <c r="H333" s="660"/>
      <c r="I333" s="660"/>
      <c r="J333" s="660"/>
      <c r="K333" s="660"/>
      <c r="L333" s="660"/>
      <c r="M333" s="660"/>
      <c r="N333" s="660"/>
      <c r="O333" s="660"/>
      <c r="P333" s="660"/>
      <c r="Q333" s="660"/>
      <c r="R333" s="660"/>
      <c r="S333" s="204"/>
      <c r="T333" s="204"/>
      <c r="U333" s="204"/>
      <c r="V333" s="204"/>
      <c r="W333" s="204"/>
      <c r="X333" s="204"/>
      <c r="Y333" s="204"/>
      <c r="Z333" s="204"/>
    </row>
    <row r="334" ht="11.25" customHeight="1">
      <c r="A334" s="204"/>
      <c r="B334" s="204"/>
      <c r="C334" s="660"/>
      <c r="D334" s="660"/>
      <c r="E334" s="660"/>
      <c r="F334" s="660"/>
      <c r="G334" s="660"/>
      <c r="H334" s="660"/>
      <c r="I334" s="660"/>
      <c r="J334" s="660"/>
      <c r="K334" s="660"/>
      <c r="L334" s="660"/>
      <c r="M334" s="660"/>
      <c r="N334" s="660"/>
      <c r="O334" s="660"/>
      <c r="P334" s="660"/>
      <c r="Q334" s="660"/>
      <c r="R334" s="660"/>
      <c r="S334" s="204"/>
      <c r="T334" s="204"/>
      <c r="U334" s="204"/>
      <c r="V334" s="204"/>
      <c r="W334" s="204"/>
      <c r="X334" s="204"/>
      <c r="Y334" s="204"/>
      <c r="Z334" s="204"/>
    </row>
    <row r="335" ht="11.25" customHeight="1">
      <c r="A335" s="204"/>
      <c r="B335" s="204"/>
      <c r="C335" s="660"/>
      <c r="D335" s="660"/>
      <c r="E335" s="660"/>
      <c r="F335" s="660"/>
      <c r="G335" s="660"/>
      <c r="H335" s="660"/>
      <c r="I335" s="660"/>
      <c r="J335" s="660"/>
      <c r="K335" s="660"/>
      <c r="L335" s="660"/>
      <c r="M335" s="660"/>
      <c r="N335" s="660"/>
      <c r="O335" s="660"/>
      <c r="P335" s="660"/>
      <c r="Q335" s="660"/>
      <c r="R335" s="660"/>
      <c r="S335" s="204"/>
      <c r="T335" s="204"/>
      <c r="U335" s="204"/>
      <c r="V335" s="204"/>
      <c r="W335" s="204"/>
      <c r="X335" s="204"/>
      <c r="Y335" s="204"/>
      <c r="Z335" s="204"/>
    </row>
    <row r="336" ht="11.25" customHeight="1">
      <c r="A336" s="204"/>
      <c r="B336" s="204"/>
      <c r="C336" s="660"/>
      <c r="D336" s="660"/>
      <c r="E336" s="660"/>
      <c r="F336" s="660"/>
      <c r="G336" s="660"/>
      <c r="H336" s="660"/>
      <c r="I336" s="660"/>
      <c r="J336" s="660"/>
      <c r="K336" s="660"/>
      <c r="L336" s="660"/>
      <c r="M336" s="660"/>
      <c r="N336" s="660"/>
      <c r="O336" s="660"/>
      <c r="P336" s="660"/>
      <c r="Q336" s="660"/>
      <c r="R336" s="660"/>
      <c r="S336" s="204"/>
      <c r="T336" s="204"/>
      <c r="U336" s="204"/>
      <c r="V336" s="204"/>
      <c r="W336" s="204"/>
      <c r="X336" s="204"/>
      <c r="Y336" s="204"/>
      <c r="Z336" s="204"/>
    </row>
    <row r="337" ht="11.25" customHeight="1">
      <c r="A337" s="204"/>
      <c r="B337" s="204"/>
      <c r="C337" s="660"/>
      <c r="D337" s="660"/>
      <c r="E337" s="660"/>
      <c r="F337" s="660"/>
      <c r="G337" s="660"/>
      <c r="H337" s="660"/>
      <c r="I337" s="660"/>
      <c r="J337" s="660"/>
      <c r="K337" s="660"/>
      <c r="L337" s="660"/>
      <c r="M337" s="660"/>
      <c r="N337" s="660"/>
      <c r="O337" s="660"/>
      <c r="P337" s="660"/>
      <c r="Q337" s="660"/>
      <c r="R337" s="660"/>
      <c r="S337" s="204"/>
      <c r="T337" s="204"/>
      <c r="U337" s="204"/>
      <c r="V337" s="204"/>
      <c r="W337" s="204"/>
      <c r="X337" s="204"/>
      <c r="Y337" s="204"/>
      <c r="Z337" s="204"/>
    </row>
    <row r="338" ht="11.25" customHeight="1">
      <c r="A338" s="204"/>
      <c r="B338" s="204"/>
      <c r="C338" s="660"/>
      <c r="D338" s="660"/>
      <c r="E338" s="660"/>
      <c r="F338" s="660"/>
      <c r="G338" s="660"/>
      <c r="H338" s="660"/>
      <c r="I338" s="660"/>
      <c r="J338" s="660"/>
      <c r="K338" s="660"/>
      <c r="L338" s="660"/>
      <c r="M338" s="660"/>
      <c r="N338" s="660"/>
      <c r="O338" s="660"/>
      <c r="P338" s="660"/>
      <c r="Q338" s="660"/>
      <c r="R338" s="660"/>
      <c r="S338" s="204"/>
      <c r="T338" s="204"/>
      <c r="U338" s="204"/>
      <c r="V338" s="204"/>
      <c r="W338" s="204"/>
      <c r="X338" s="204"/>
      <c r="Y338" s="204"/>
      <c r="Z338" s="204"/>
    </row>
    <row r="339" ht="11.25" customHeight="1">
      <c r="A339" s="204"/>
      <c r="B339" s="204"/>
      <c r="C339" s="660"/>
      <c r="D339" s="660"/>
      <c r="E339" s="660"/>
      <c r="F339" s="660"/>
      <c r="G339" s="660"/>
      <c r="H339" s="660"/>
      <c r="I339" s="660"/>
      <c r="J339" s="660"/>
      <c r="K339" s="660"/>
      <c r="L339" s="660"/>
      <c r="M339" s="660"/>
      <c r="N339" s="660"/>
      <c r="O339" s="660"/>
      <c r="P339" s="660"/>
      <c r="Q339" s="660"/>
      <c r="R339" s="660"/>
      <c r="S339" s="204"/>
      <c r="T339" s="204"/>
      <c r="U339" s="204"/>
      <c r="V339" s="204"/>
      <c r="W339" s="204"/>
      <c r="X339" s="204"/>
      <c r="Y339" s="204"/>
      <c r="Z339" s="204"/>
    </row>
    <row r="340" ht="11.25" customHeight="1">
      <c r="A340" s="204"/>
      <c r="B340" s="204"/>
      <c r="C340" s="660"/>
      <c r="D340" s="660"/>
      <c r="E340" s="660"/>
      <c r="F340" s="660"/>
      <c r="G340" s="660"/>
      <c r="H340" s="660"/>
      <c r="I340" s="660"/>
      <c r="J340" s="660"/>
      <c r="K340" s="660"/>
      <c r="L340" s="660"/>
      <c r="M340" s="660"/>
      <c r="N340" s="660"/>
      <c r="O340" s="660"/>
      <c r="P340" s="660"/>
      <c r="Q340" s="660"/>
      <c r="R340" s="660"/>
      <c r="S340" s="204"/>
      <c r="T340" s="204"/>
      <c r="U340" s="204"/>
      <c r="V340" s="204"/>
      <c r="W340" s="204"/>
      <c r="X340" s="204"/>
      <c r="Y340" s="204"/>
      <c r="Z340" s="204"/>
    </row>
    <row r="341" ht="11.25" customHeight="1">
      <c r="A341" s="204"/>
      <c r="B341" s="204"/>
      <c r="C341" s="660"/>
      <c r="D341" s="660"/>
      <c r="E341" s="660"/>
      <c r="F341" s="660"/>
      <c r="G341" s="660"/>
      <c r="H341" s="660"/>
      <c r="I341" s="660"/>
      <c r="J341" s="660"/>
      <c r="K341" s="660"/>
      <c r="L341" s="660"/>
      <c r="M341" s="660"/>
      <c r="N341" s="660"/>
      <c r="O341" s="660"/>
      <c r="P341" s="660"/>
      <c r="Q341" s="660"/>
      <c r="R341" s="660"/>
      <c r="S341" s="204"/>
      <c r="T341" s="204"/>
      <c r="U341" s="204"/>
      <c r="V341" s="204"/>
      <c r="W341" s="204"/>
      <c r="X341" s="204"/>
      <c r="Y341" s="204"/>
      <c r="Z341" s="204"/>
    </row>
    <row r="342" ht="11.25" customHeight="1">
      <c r="A342" s="204"/>
      <c r="B342" s="204"/>
      <c r="C342" s="660"/>
      <c r="D342" s="660"/>
      <c r="E342" s="660"/>
      <c r="F342" s="660"/>
      <c r="G342" s="660"/>
      <c r="H342" s="660"/>
      <c r="I342" s="660"/>
      <c r="J342" s="660"/>
      <c r="K342" s="660"/>
      <c r="L342" s="660"/>
      <c r="M342" s="660"/>
      <c r="N342" s="660"/>
      <c r="O342" s="660"/>
      <c r="P342" s="660"/>
      <c r="Q342" s="660"/>
      <c r="R342" s="660"/>
      <c r="S342" s="204"/>
      <c r="T342" s="204"/>
      <c r="U342" s="204"/>
      <c r="V342" s="204"/>
      <c r="W342" s="204"/>
      <c r="X342" s="204"/>
      <c r="Y342" s="204"/>
      <c r="Z342" s="204"/>
    </row>
    <row r="343" ht="11.25" customHeight="1">
      <c r="A343" s="204"/>
      <c r="B343" s="204"/>
      <c r="C343" s="660"/>
      <c r="D343" s="660"/>
      <c r="E343" s="660"/>
      <c r="F343" s="660"/>
      <c r="G343" s="660"/>
      <c r="H343" s="660"/>
      <c r="I343" s="660"/>
      <c r="J343" s="660"/>
      <c r="K343" s="660"/>
      <c r="L343" s="660"/>
      <c r="M343" s="660"/>
      <c r="N343" s="660"/>
      <c r="O343" s="660"/>
      <c r="P343" s="660"/>
      <c r="Q343" s="660"/>
      <c r="R343" s="660"/>
      <c r="S343" s="204"/>
      <c r="T343" s="204"/>
      <c r="U343" s="204"/>
      <c r="V343" s="204"/>
      <c r="W343" s="204"/>
      <c r="X343" s="204"/>
      <c r="Y343" s="204"/>
      <c r="Z343" s="204"/>
    </row>
    <row r="344" ht="11.25" customHeight="1">
      <c r="A344" s="204"/>
      <c r="B344" s="204"/>
      <c r="C344" s="660"/>
      <c r="D344" s="660"/>
      <c r="E344" s="660"/>
      <c r="F344" s="660"/>
      <c r="G344" s="660"/>
      <c r="H344" s="660"/>
      <c r="I344" s="660"/>
      <c r="J344" s="660"/>
      <c r="K344" s="660"/>
      <c r="L344" s="660"/>
      <c r="M344" s="660"/>
      <c r="N344" s="660"/>
      <c r="O344" s="660"/>
      <c r="P344" s="660"/>
      <c r="Q344" s="660"/>
      <c r="R344" s="660"/>
      <c r="S344" s="204"/>
      <c r="T344" s="204"/>
      <c r="U344" s="204"/>
      <c r="V344" s="204"/>
      <c r="W344" s="204"/>
      <c r="X344" s="204"/>
      <c r="Y344" s="204"/>
      <c r="Z344" s="204"/>
    </row>
    <row r="345" ht="11.25" customHeight="1">
      <c r="A345" s="204"/>
      <c r="B345" s="204"/>
      <c r="C345" s="660"/>
      <c r="D345" s="660"/>
      <c r="E345" s="660"/>
      <c r="F345" s="660"/>
      <c r="G345" s="660"/>
      <c r="H345" s="660"/>
      <c r="I345" s="660"/>
      <c r="J345" s="660"/>
      <c r="K345" s="660"/>
      <c r="L345" s="660"/>
      <c r="M345" s="660"/>
      <c r="N345" s="660"/>
      <c r="O345" s="660"/>
      <c r="P345" s="660"/>
      <c r="Q345" s="660"/>
      <c r="R345" s="660"/>
      <c r="S345" s="204"/>
      <c r="T345" s="204"/>
      <c r="U345" s="204"/>
      <c r="V345" s="204"/>
      <c r="W345" s="204"/>
      <c r="X345" s="204"/>
      <c r="Y345" s="204"/>
      <c r="Z345" s="204"/>
    </row>
    <row r="346" ht="11.25" customHeight="1">
      <c r="A346" s="204"/>
      <c r="B346" s="204"/>
      <c r="C346" s="660"/>
      <c r="D346" s="660"/>
      <c r="E346" s="660"/>
      <c r="F346" s="660"/>
      <c r="G346" s="660"/>
      <c r="H346" s="660"/>
      <c r="I346" s="660"/>
      <c r="J346" s="660"/>
      <c r="K346" s="660"/>
      <c r="L346" s="660"/>
      <c r="M346" s="660"/>
      <c r="N346" s="660"/>
      <c r="O346" s="660"/>
      <c r="P346" s="660"/>
      <c r="Q346" s="660"/>
      <c r="R346" s="660"/>
      <c r="S346" s="204"/>
      <c r="T346" s="204"/>
      <c r="U346" s="204"/>
      <c r="V346" s="204"/>
      <c r="W346" s="204"/>
      <c r="X346" s="204"/>
      <c r="Y346" s="204"/>
      <c r="Z346" s="204"/>
    </row>
    <row r="347" ht="11.25" customHeight="1">
      <c r="A347" s="204"/>
      <c r="B347" s="204"/>
      <c r="C347" s="660"/>
      <c r="D347" s="660"/>
      <c r="E347" s="660"/>
      <c r="F347" s="660"/>
      <c r="G347" s="660"/>
      <c r="H347" s="660"/>
      <c r="I347" s="660"/>
      <c r="J347" s="660"/>
      <c r="K347" s="660"/>
      <c r="L347" s="660"/>
      <c r="M347" s="660"/>
      <c r="N347" s="660"/>
      <c r="O347" s="660"/>
      <c r="P347" s="660"/>
      <c r="Q347" s="660"/>
      <c r="R347" s="660"/>
      <c r="S347" s="204"/>
      <c r="T347" s="204"/>
      <c r="U347" s="204"/>
      <c r="V347" s="204"/>
      <c r="W347" s="204"/>
      <c r="X347" s="204"/>
      <c r="Y347" s="204"/>
      <c r="Z347" s="204"/>
    </row>
    <row r="348" ht="11.25" customHeight="1">
      <c r="A348" s="204"/>
      <c r="B348" s="204"/>
      <c r="C348" s="660"/>
      <c r="D348" s="660"/>
      <c r="E348" s="660"/>
      <c r="F348" s="660"/>
      <c r="G348" s="660"/>
      <c r="H348" s="660"/>
      <c r="I348" s="660"/>
      <c r="J348" s="660"/>
      <c r="K348" s="660"/>
      <c r="L348" s="660"/>
      <c r="M348" s="660"/>
      <c r="N348" s="660"/>
      <c r="O348" s="660"/>
      <c r="P348" s="660"/>
      <c r="Q348" s="660"/>
      <c r="R348" s="660"/>
      <c r="S348" s="204"/>
      <c r="T348" s="204"/>
      <c r="U348" s="204"/>
      <c r="V348" s="204"/>
      <c r="W348" s="204"/>
      <c r="X348" s="204"/>
      <c r="Y348" s="204"/>
      <c r="Z348" s="204"/>
    </row>
    <row r="349" ht="11.25" customHeight="1">
      <c r="A349" s="204"/>
      <c r="B349" s="204"/>
      <c r="C349" s="660"/>
      <c r="D349" s="660"/>
      <c r="E349" s="660"/>
      <c r="F349" s="660"/>
      <c r="G349" s="660"/>
      <c r="H349" s="660"/>
      <c r="I349" s="660"/>
      <c r="J349" s="660"/>
      <c r="K349" s="660"/>
      <c r="L349" s="660"/>
      <c r="M349" s="660"/>
      <c r="N349" s="660"/>
      <c r="O349" s="660"/>
      <c r="P349" s="660"/>
      <c r="Q349" s="660"/>
      <c r="R349" s="660"/>
      <c r="S349" s="204"/>
      <c r="T349" s="204"/>
      <c r="U349" s="204"/>
      <c r="V349" s="204"/>
      <c r="W349" s="204"/>
      <c r="X349" s="204"/>
      <c r="Y349" s="204"/>
      <c r="Z349" s="204"/>
    </row>
    <row r="350" ht="11.25" customHeight="1">
      <c r="A350" s="204"/>
      <c r="B350" s="204"/>
      <c r="C350" s="660"/>
      <c r="D350" s="660"/>
      <c r="E350" s="660"/>
      <c r="F350" s="660"/>
      <c r="G350" s="660"/>
      <c r="H350" s="660"/>
      <c r="I350" s="660"/>
      <c r="J350" s="660"/>
      <c r="K350" s="660"/>
      <c r="L350" s="660"/>
      <c r="M350" s="660"/>
      <c r="N350" s="660"/>
      <c r="O350" s="660"/>
      <c r="P350" s="660"/>
      <c r="Q350" s="660"/>
      <c r="R350" s="660"/>
      <c r="S350" s="204"/>
      <c r="T350" s="204"/>
      <c r="U350" s="204"/>
      <c r="V350" s="204"/>
      <c r="W350" s="204"/>
      <c r="X350" s="204"/>
      <c r="Y350" s="204"/>
      <c r="Z350" s="204"/>
    </row>
    <row r="351" ht="11.25" customHeight="1">
      <c r="A351" s="204"/>
      <c r="B351" s="204"/>
      <c r="C351" s="660"/>
      <c r="D351" s="660"/>
      <c r="E351" s="660"/>
      <c r="F351" s="660"/>
      <c r="G351" s="660"/>
      <c r="H351" s="660"/>
      <c r="I351" s="660"/>
      <c r="J351" s="660"/>
      <c r="K351" s="660"/>
      <c r="L351" s="660"/>
      <c r="M351" s="660"/>
      <c r="N351" s="660"/>
      <c r="O351" s="660"/>
      <c r="P351" s="660"/>
      <c r="Q351" s="660"/>
      <c r="R351" s="660"/>
      <c r="S351" s="204"/>
      <c r="T351" s="204"/>
      <c r="U351" s="204"/>
      <c r="V351" s="204"/>
      <c r="W351" s="204"/>
      <c r="X351" s="204"/>
      <c r="Y351" s="204"/>
      <c r="Z351" s="204"/>
    </row>
    <row r="352" ht="11.25" customHeight="1">
      <c r="A352" s="204"/>
      <c r="B352" s="204"/>
      <c r="C352" s="660"/>
      <c r="D352" s="660"/>
      <c r="E352" s="660"/>
      <c r="F352" s="660"/>
      <c r="G352" s="660"/>
      <c r="H352" s="660"/>
      <c r="I352" s="660"/>
      <c r="J352" s="660"/>
      <c r="K352" s="660"/>
      <c r="L352" s="660"/>
      <c r="M352" s="660"/>
      <c r="N352" s="660"/>
      <c r="O352" s="660"/>
      <c r="P352" s="660"/>
      <c r="Q352" s="660"/>
      <c r="R352" s="660"/>
      <c r="S352" s="204"/>
      <c r="T352" s="204"/>
      <c r="U352" s="204"/>
      <c r="V352" s="204"/>
      <c r="W352" s="204"/>
      <c r="X352" s="204"/>
      <c r="Y352" s="204"/>
      <c r="Z352" s="204"/>
    </row>
    <row r="353" ht="11.25" customHeight="1">
      <c r="A353" s="204"/>
      <c r="B353" s="204"/>
      <c r="C353" s="660"/>
      <c r="D353" s="660"/>
      <c r="E353" s="660"/>
      <c r="F353" s="660"/>
      <c r="G353" s="660"/>
      <c r="H353" s="660"/>
      <c r="I353" s="660"/>
      <c r="J353" s="660"/>
      <c r="K353" s="660"/>
      <c r="L353" s="660"/>
      <c r="M353" s="660"/>
      <c r="N353" s="660"/>
      <c r="O353" s="660"/>
      <c r="P353" s="660"/>
      <c r="Q353" s="660"/>
      <c r="R353" s="660"/>
      <c r="S353" s="204"/>
      <c r="T353" s="204"/>
      <c r="U353" s="204"/>
      <c r="V353" s="204"/>
      <c r="W353" s="204"/>
      <c r="X353" s="204"/>
      <c r="Y353" s="204"/>
      <c r="Z353" s="204"/>
    </row>
    <row r="354" ht="11.25" customHeight="1">
      <c r="A354" s="204"/>
      <c r="B354" s="204"/>
      <c r="C354" s="660"/>
      <c r="D354" s="660"/>
      <c r="E354" s="660"/>
      <c r="F354" s="660"/>
      <c r="G354" s="660"/>
      <c r="H354" s="660"/>
      <c r="I354" s="660"/>
      <c r="J354" s="660"/>
      <c r="K354" s="660"/>
      <c r="L354" s="660"/>
      <c r="M354" s="660"/>
      <c r="N354" s="660"/>
      <c r="O354" s="660"/>
      <c r="P354" s="660"/>
      <c r="Q354" s="660"/>
      <c r="R354" s="660"/>
      <c r="S354" s="204"/>
      <c r="T354" s="204"/>
      <c r="U354" s="204"/>
      <c r="V354" s="204"/>
      <c r="W354" s="204"/>
      <c r="X354" s="204"/>
      <c r="Y354" s="204"/>
      <c r="Z354" s="204"/>
    </row>
    <row r="355" ht="11.25" customHeight="1">
      <c r="A355" s="204"/>
      <c r="B355" s="204"/>
      <c r="C355" s="660"/>
      <c r="D355" s="660"/>
      <c r="E355" s="660"/>
      <c r="F355" s="660"/>
      <c r="G355" s="660"/>
      <c r="H355" s="660"/>
      <c r="I355" s="660"/>
      <c r="J355" s="660"/>
      <c r="K355" s="660"/>
      <c r="L355" s="660"/>
      <c r="M355" s="660"/>
      <c r="N355" s="660"/>
      <c r="O355" s="660"/>
      <c r="P355" s="660"/>
      <c r="Q355" s="660"/>
      <c r="R355" s="660"/>
      <c r="S355" s="204"/>
      <c r="T355" s="204"/>
      <c r="U355" s="204"/>
      <c r="V355" s="204"/>
      <c r="W355" s="204"/>
      <c r="X355" s="204"/>
      <c r="Y355" s="204"/>
      <c r="Z355" s="204"/>
    </row>
    <row r="356" ht="11.25" customHeight="1">
      <c r="A356" s="204"/>
      <c r="B356" s="204"/>
      <c r="C356" s="660"/>
      <c r="D356" s="660"/>
      <c r="E356" s="660"/>
      <c r="F356" s="660"/>
      <c r="G356" s="660"/>
      <c r="H356" s="660"/>
      <c r="I356" s="660"/>
      <c r="J356" s="660"/>
      <c r="K356" s="660"/>
      <c r="L356" s="660"/>
      <c r="M356" s="660"/>
      <c r="N356" s="660"/>
      <c r="O356" s="660"/>
      <c r="P356" s="660"/>
      <c r="Q356" s="660"/>
      <c r="R356" s="660"/>
      <c r="S356" s="204"/>
      <c r="T356" s="204"/>
      <c r="U356" s="204"/>
      <c r="V356" s="204"/>
      <c r="W356" s="204"/>
      <c r="X356" s="204"/>
      <c r="Y356" s="204"/>
      <c r="Z356" s="204"/>
    </row>
    <row r="357" ht="11.25" customHeight="1">
      <c r="A357" s="204"/>
      <c r="B357" s="204"/>
      <c r="C357" s="660"/>
      <c r="D357" s="660"/>
      <c r="E357" s="660"/>
      <c r="F357" s="660"/>
      <c r="G357" s="660"/>
      <c r="H357" s="660"/>
      <c r="I357" s="660"/>
      <c r="J357" s="660"/>
      <c r="K357" s="660"/>
      <c r="L357" s="660"/>
      <c r="M357" s="660"/>
      <c r="N357" s="660"/>
      <c r="O357" s="660"/>
      <c r="P357" s="660"/>
      <c r="Q357" s="660"/>
      <c r="R357" s="660"/>
      <c r="S357" s="204"/>
      <c r="T357" s="204"/>
      <c r="U357" s="204"/>
      <c r="V357" s="204"/>
      <c r="W357" s="204"/>
      <c r="X357" s="204"/>
      <c r="Y357" s="204"/>
      <c r="Z357" s="204"/>
    </row>
    <row r="358" ht="11.25" customHeight="1">
      <c r="A358" s="204"/>
      <c r="B358" s="204"/>
      <c r="C358" s="660"/>
      <c r="D358" s="660"/>
      <c r="E358" s="660"/>
      <c r="F358" s="660"/>
      <c r="G358" s="660"/>
      <c r="H358" s="660"/>
      <c r="I358" s="660"/>
      <c r="J358" s="660"/>
      <c r="K358" s="660"/>
      <c r="L358" s="660"/>
      <c r="M358" s="660"/>
      <c r="N358" s="660"/>
      <c r="O358" s="660"/>
      <c r="P358" s="660"/>
      <c r="Q358" s="660"/>
      <c r="R358" s="660"/>
      <c r="S358" s="204"/>
      <c r="T358" s="204"/>
      <c r="U358" s="204"/>
      <c r="V358" s="204"/>
      <c r="W358" s="204"/>
      <c r="X358" s="204"/>
      <c r="Y358" s="204"/>
      <c r="Z358" s="204"/>
    </row>
    <row r="359" ht="11.25" customHeight="1">
      <c r="A359" s="204"/>
      <c r="B359" s="204"/>
      <c r="C359" s="660"/>
      <c r="D359" s="660"/>
      <c r="E359" s="660"/>
      <c r="F359" s="660"/>
      <c r="G359" s="660"/>
      <c r="H359" s="660"/>
      <c r="I359" s="660"/>
      <c r="J359" s="660"/>
      <c r="K359" s="660"/>
      <c r="L359" s="660"/>
      <c r="M359" s="660"/>
      <c r="N359" s="660"/>
      <c r="O359" s="660"/>
      <c r="P359" s="660"/>
      <c r="Q359" s="660"/>
      <c r="R359" s="660"/>
      <c r="S359" s="204"/>
      <c r="T359" s="204"/>
      <c r="U359" s="204"/>
      <c r="V359" s="204"/>
      <c r="W359" s="204"/>
      <c r="X359" s="204"/>
      <c r="Y359" s="204"/>
      <c r="Z359" s="204"/>
    </row>
    <row r="360" ht="11.25" customHeight="1">
      <c r="A360" s="204"/>
      <c r="B360" s="204"/>
      <c r="C360" s="660"/>
      <c r="D360" s="660"/>
      <c r="E360" s="660"/>
      <c r="F360" s="660"/>
      <c r="G360" s="660"/>
      <c r="H360" s="660"/>
      <c r="I360" s="660"/>
      <c r="J360" s="660"/>
      <c r="K360" s="660"/>
      <c r="L360" s="660"/>
      <c r="M360" s="660"/>
      <c r="N360" s="660"/>
      <c r="O360" s="660"/>
      <c r="P360" s="660"/>
      <c r="Q360" s="660"/>
      <c r="R360" s="660"/>
      <c r="S360" s="204"/>
      <c r="T360" s="204"/>
      <c r="U360" s="204"/>
      <c r="V360" s="204"/>
      <c r="W360" s="204"/>
      <c r="X360" s="204"/>
      <c r="Y360" s="204"/>
      <c r="Z360" s="204"/>
    </row>
    <row r="361" ht="11.25" customHeight="1">
      <c r="A361" s="204"/>
      <c r="B361" s="204"/>
      <c r="C361" s="660"/>
      <c r="D361" s="660"/>
      <c r="E361" s="660"/>
      <c r="F361" s="660"/>
      <c r="G361" s="660"/>
      <c r="H361" s="660"/>
      <c r="I361" s="660"/>
      <c r="J361" s="660"/>
      <c r="K361" s="660"/>
      <c r="L361" s="660"/>
      <c r="M361" s="660"/>
      <c r="N361" s="660"/>
      <c r="O361" s="660"/>
      <c r="P361" s="660"/>
      <c r="Q361" s="660"/>
      <c r="R361" s="660"/>
      <c r="S361" s="204"/>
      <c r="T361" s="204"/>
      <c r="U361" s="204"/>
      <c r="V361" s="204"/>
      <c r="W361" s="204"/>
      <c r="X361" s="204"/>
      <c r="Y361" s="204"/>
      <c r="Z361" s="204"/>
    </row>
    <row r="362" ht="11.25" customHeight="1">
      <c r="A362" s="204"/>
      <c r="B362" s="204"/>
      <c r="C362" s="660"/>
      <c r="D362" s="660"/>
      <c r="E362" s="660"/>
      <c r="F362" s="660"/>
      <c r="G362" s="660"/>
      <c r="H362" s="660"/>
      <c r="I362" s="660"/>
      <c r="J362" s="660"/>
      <c r="K362" s="660"/>
      <c r="L362" s="660"/>
      <c r="M362" s="660"/>
      <c r="N362" s="660"/>
      <c r="O362" s="660"/>
      <c r="P362" s="660"/>
      <c r="Q362" s="660"/>
      <c r="R362" s="660"/>
      <c r="S362" s="204"/>
      <c r="T362" s="204"/>
      <c r="U362" s="204"/>
      <c r="V362" s="204"/>
      <c r="W362" s="204"/>
      <c r="X362" s="204"/>
      <c r="Y362" s="204"/>
      <c r="Z362" s="204"/>
    </row>
    <row r="363" ht="11.25" customHeight="1">
      <c r="A363" s="204"/>
      <c r="B363" s="204"/>
      <c r="C363" s="660"/>
      <c r="D363" s="660"/>
      <c r="E363" s="660"/>
      <c r="F363" s="660"/>
      <c r="G363" s="660"/>
      <c r="H363" s="660"/>
      <c r="I363" s="660"/>
      <c r="J363" s="660"/>
      <c r="K363" s="660"/>
      <c r="L363" s="660"/>
      <c r="M363" s="660"/>
      <c r="N363" s="660"/>
      <c r="O363" s="660"/>
      <c r="P363" s="660"/>
      <c r="Q363" s="660"/>
      <c r="R363" s="660"/>
      <c r="S363" s="204"/>
      <c r="T363" s="204"/>
      <c r="U363" s="204"/>
      <c r="V363" s="204"/>
      <c r="W363" s="204"/>
      <c r="X363" s="204"/>
      <c r="Y363" s="204"/>
      <c r="Z363" s="204"/>
    </row>
    <row r="364" ht="11.25" customHeight="1">
      <c r="A364" s="204"/>
      <c r="B364" s="204"/>
      <c r="C364" s="660"/>
      <c r="D364" s="660"/>
      <c r="E364" s="660"/>
      <c r="F364" s="660"/>
      <c r="G364" s="660"/>
      <c r="H364" s="660"/>
      <c r="I364" s="660"/>
      <c r="J364" s="660"/>
      <c r="K364" s="660"/>
      <c r="L364" s="660"/>
      <c r="M364" s="660"/>
      <c r="N364" s="660"/>
      <c r="O364" s="660"/>
      <c r="P364" s="660"/>
      <c r="Q364" s="660"/>
      <c r="R364" s="660"/>
      <c r="S364" s="204"/>
      <c r="T364" s="204"/>
      <c r="U364" s="204"/>
      <c r="V364" s="204"/>
      <c r="W364" s="204"/>
      <c r="X364" s="204"/>
      <c r="Y364" s="204"/>
      <c r="Z364" s="204"/>
    </row>
    <row r="365" ht="11.25" customHeight="1">
      <c r="A365" s="204"/>
      <c r="B365" s="204"/>
      <c r="C365" s="660"/>
      <c r="D365" s="660"/>
      <c r="E365" s="660"/>
      <c r="F365" s="660"/>
      <c r="G365" s="660"/>
      <c r="H365" s="660"/>
      <c r="I365" s="660"/>
      <c r="J365" s="660"/>
      <c r="K365" s="660"/>
      <c r="L365" s="660"/>
      <c r="M365" s="660"/>
      <c r="N365" s="660"/>
      <c r="O365" s="660"/>
      <c r="P365" s="660"/>
      <c r="Q365" s="660"/>
      <c r="R365" s="660"/>
      <c r="S365" s="204"/>
      <c r="T365" s="204"/>
      <c r="U365" s="204"/>
      <c r="V365" s="204"/>
      <c r="W365" s="204"/>
      <c r="X365" s="204"/>
      <c r="Y365" s="204"/>
      <c r="Z365" s="204"/>
    </row>
    <row r="366" ht="11.25" customHeight="1">
      <c r="A366" s="204"/>
      <c r="B366" s="204"/>
      <c r="C366" s="660"/>
      <c r="D366" s="660"/>
      <c r="E366" s="660"/>
      <c r="F366" s="660"/>
      <c r="G366" s="660"/>
      <c r="H366" s="660"/>
      <c r="I366" s="660"/>
      <c r="J366" s="660"/>
      <c r="K366" s="660"/>
      <c r="L366" s="660"/>
      <c r="M366" s="660"/>
      <c r="N366" s="660"/>
      <c r="O366" s="660"/>
      <c r="P366" s="660"/>
      <c r="Q366" s="660"/>
      <c r="R366" s="660"/>
      <c r="S366" s="204"/>
      <c r="T366" s="204"/>
      <c r="U366" s="204"/>
      <c r="V366" s="204"/>
      <c r="W366" s="204"/>
      <c r="X366" s="204"/>
      <c r="Y366" s="204"/>
      <c r="Z366" s="204"/>
    </row>
    <row r="367" ht="11.25" customHeight="1">
      <c r="A367" s="204"/>
      <c r="B367" s="204"/>
      <c r="C367" s="660"/>
      <c r="D367" s="660"/>
      <c r="E367" s="660"/>
      <c r="F367" s="660"/>
      <c r="G367" s="660"/>
      <c r="H367" s="660"/>
      <c r="I367" s="660"/>
      <c r="J367" s="660"/>
      <c r="K367" s="660"/>
      <c r="L367" s="660"/>
      <c r="M367" s="660"/>
      <c r="N367" s="660"/>
      <c r="O367" s="660"/>
      <c r="P367" s="660"/>
      <c r="Q367" s="660"/>
      <c r="R367" s="660"/>
      <c r="S367" s="204"/>
      <c r="T367" s="204"/>
      <c r="U367" s="204"/>
      <c r="V367" s="204"/>
      <c r="W367" s="204"/>
      <c r="X367" s="204"/>
      <c r="Y367" s="204"/>
      <c r="Z367" s="204"/>
    </row>
    <row r="368" ht="11.25" customHeight="1">
      <c r="A368" s="204"/>
      <c r="B368" s="204"/>
      <c r="C368" s="660"/>
      <c r="D368" s="660"/>
      <c r="E368" s="660"/>
      <c r="F368" s="660"/>
      <c r="G368" s="660"/>
      <c r="H368" s="660"/>
      <c r="I368" s="660"/>
      <c r="J368" s="660"/>
      <c r="K368" s="660"/>
      <c r="L368" s="660"/>
      <c r="M368" s="660"/>
      <c r="N368" s="660"/>
      <c r="O368" s="660"/>
      <c r="P368" s="660"/>
      <c r="Q368" s="660"/>
      <c r="R368" s="660"/>
      <c r="S368" s="204"/>
      <c r="T368" s="204"/>
      <c r="U368" s="204"/>
      <c r="V368" s="204"/>
      <c r="W368" s="204"/>
      <c r="X368" s="204"/>
      <c r="Y368" s="204"/>
      <c r="Z368" s="204"/>
    </row>
    <row r="369" ht="11.25" customHeight="1">
      <c r="A369" s="204"/>
      <c r="B369" s="204"/>
      <c r="C369" s="660"/>
      <c r="D369" s="660"/>
      <c r="E369" s="660"/>
      <c r="F369" s="660"/>
      <c r="G369" s="660"/>
      <c r="H369" s="660"/>
      <c r="I369" s="660"/>
      <c r="J369" s="660"/>
      <c r="K369" s="660"/>
      <c r="L369" s="660"/>
      <c r="M369" s="660"/>
      <c r="N369" s="660"/>
      <c r="O369" s="660"/>
      <c r="P369" s="660"/>
      <c r="Q369" s="660"/>
      <c r="R369" s="660"/>
      <c r="S369" s="204"/>
      <c r="T369" s="204"/>
      <c r="U369" s="204"/>
      <c r="V369" s="204"/>
      <c r="W369" s="204"/>
      <c r="X369" s="204"/>
      <c r="Y369" s="204"/>
      <c r="Z369" s="204"/>
    </row>
    <row r="370" ht="11.25" customHeight="1">
      <c r="A370" s="204"/>
      <c r="B370" s="204"/>
      <c r="C370" s="660"/>
      <c r="D370" s="660"/>
      <c r="E370" s="660"/>
      <c r="F370" s="660"/>
      <c r="G370" s="660"/>
      <c r="H370" s="660"/>
      <c r="I370" s="660"/>
      <c r="J370" s="660"/>
      <c r="K370" s="660"/>
      <c r="L370" s="660"/>
      <c r="M370" s="660"/>
      <c r="N370" s="660"/>
      <c r="O370" s="660"/>
      <c r="P370" s="660"/>
      <c r="Q370" s="660"/>
      <c r="R370" s="660"/>
      <c r="S370" s="204"/>
      <c r="T370" s="204"/>
      <c r="U370" s="204"/>
      <c r="V370" s="204"/>
      <c r="W370" s="204"/>
      <c r="X370" s="204"/>
      <c r="Y370" s="204"/>
      <c r="Z370" s="204"/>
    </row>
    <row r="371" ht="11.25" customHeight="1">
      <c r="A371" s="204"/>
      <c r="B371" s="204"/>
      <c r="C371" s="660"/>
      <c r="D371" s="660"/>
      <c r="E371" s="660"/>
      <c r="F371" s="660"/>
      <c r="G371" s="660"/>
      <c r="H371" s="660"/>
      <c r="I371" s="660"/>
      <c r="J371" s="660"/>
      <c r="K371" s="660"/>
      <c r="L371" s="660"/>
      <c r="M371" s="660"/>
      <c r="N371" s="660"/>
      <c r="O371" s="660"/>
      <c r="P371" s="660"/>
      <c r="Q371" s="660"/>
      <c r="R371" s="660"/>
      <c r="S371" s="204"/>
      <c r="T371" s="204"/>
      <c r="U371" s="204"/>
      <c r="V371" s="204"/>
      <c r="W371" s="204"/>
      <c r="X371" s="204"/>
      <c r="Y371" s="204"/>
      <c r="Z371" s="204"/>
    </row>
    <row r="372" ht="11.25" customHeight="1">
      <c r="A372" s="204"/>
      <c r="B372" s="204"/>
      <c r="C372" s="660"/>
      <c r="D372" s="660"/>
      <c r="E372" s="660"/>
      <c r="F372" s="660"/>
      <c r="G372" s="660"/>
      <c r="H372" s="660"/>
      <c r="I372" s="660"/>
      <c r="J372" s="660"/>
      <c r="K372" s="660"/>
      <c r="L372" s="660"/>
      <c r="M372" s="660"/>
      <c r="N372" s="660"/>
      <c r="O372" s="660"/>
      <c r="P372" s="660"/>
      <c r="Q372" s="660"/>
      <c r="R372" s="660"/>
      <c r="S372" s="204"/>
      <c r="T372" s="204"/>
      <c r="U372" s="204"/>
      <c r="V372" s="204"/>
      <c r="W372" s="204"/>
      <c r="X372" s="204"/>
      <c r="Y372" s="204"/>
      <c r="Z372" s="204"/>
    </row>
    <row r="373" ht="11.25" customHeight="1">
      <c r="A373" s="204"/>
      <c r="B373" s="204"/>
      <c r="C373" s="660"/>
      <c r="D373" s="660"/>
      <c r="E373" s="660"/>
      <c r="F373" s="660"/>
      <c r="G373" s="660"/>
      <c r="H373" s="660"/>
      <c r="I373" s="660"/>
      <c r="J373" s="660"/>
      <c r="K373" s="660"/>
      <c r="L373" s="660"/>
      <c r="M373" s="660"/>
      <c r="N373" s="660"/>
      <c r="O373" s="660"/>
      <c r="P373" s="660"/>
      <c r="Q373" s="660"/>
      <c r="R373" s="660"/>
      <c r="S373" s="204"/>
      <c r="T373" s="204"/>
      <c r="U373" s="204"/>
      <c r="V373" s="204"/>
      <c r="W373" s="204"/>
      <c r="X373" s="204"/>
      <c r="Y373" s="204"/>
      <c r="Z373" s="204"/>
    </row>
    <row r="374" ht="11.25" customHeight="1">
      <c r="A374" s="204"/>
      <c r="B374" s="204"/>
      <c r="C374" s="660"/>
      <c r="D374" s="660"/>
      <c r="E374" s="660"/>
      <c r="F374" s="660"/>
      <c r="G374" s="660"/>
      <c r="H374" s="660"/>
      <c r="I374" s="660"/>
      <c r="J374" s="660"/>
      <c r="K374" s="660"/>
      <c r="L374" s="660"/>
      <c r="M374" s="660"/>
      <c r="N374" s="660"/>
      <c r="O374" s="660"/>
      <c r="P374" s="660"/>
      <c r="Q374" s="660"/>
      <c r="R374" s="660"/>
      <c r="S374" s="204"/>
      <c r="T374" s="204"/>
      <c r="U374" s="204"/>
      <c r="V374" s="204"/>
      <c r="W374" s="204"/>
      <c r="X374" s="204"/>
      <c r="Y374" s="204"/>
      <c r="Z374" s="204"/>
    </row>
    <row r="375" ht="11.25" customHeight="1">
      <c r="A375" s="204"/>
      <c r="B375" s="204"/>
      <c r="C375" s="660"/>
      <c r="D375" s="660"/>
      <c r="E375" s="660"/>
      <c r="F375" s="660"/>
      <c r="G375" s="660"/>
      <c r="H375" s="660"/>
      <c r="I375" s="660"/>
      <c r="J375" s="660"/>
      <c r="K375" s="660"/>
      <c r="L375" s="660"/>
      <c r="M375" s="660"/>
      <c r="N375" s="660"/>
      <c r="O375" s="660"/>
      <c r="P375" s="660"/>
      <c r="Q375" s="660"/>
      <c r="R375" s="660"/>
      <c r="S375" s="204"/>
      <c r="T375" s="204"/>
      <c r="U375" s="204"/>
      <c r="V375" s="204"/>
      <c r="W375" s="204"/>
      <c r="X375" s="204"/>
      <c r="Y375" s="204"/>
      <c r="Z375" s="204"/>
    </row>
    <row r="376" ht="11.25" customHeight="1">
      <c r="A376" s="204"/>
      <c r="B376" s="204"/>
      <c r="C376" s="660"/>
      <c r="D376" s="660"/>
      <c r="E376" s="660"/>
      <c r="F376" s="660"/>
      <c r="G376" s="660"/>
      <c r="H376" s="660"/>
      <c r="I376" s="660"/>
      <c r="J376" s="660"/>
      <c r="K376" s="660"/>
      <c r="L376" s="660"/>
      <c r="M376" s="660"/>
      <c r="N376" s="660"/>
      <c r="O376" s="660"/>
      <c r="P376" s="660"/>
      <c r="Q376" s="660"/>
      <c r="R376" s="660"/>
      <c r="S376" s="204"/>
      <c r="T376" s="204"/>
      <c r="U376" s="204"/>
      <c r="V376" s="204"/>
      <c r="W376" s="204"/>
      <c r="X376" s="204"/>
      <c r="Y376" s="204"/>
      <c r="Z376" s="204"/>
    </row>
    <row r="377" ht="11.25" customHeight="1">
      <c r="A377" s="204"/>
      <c r="B377" s="204"/>
      <c r="C377" s="660"/>
      <c r="D377" s="660"/>
      <c r="E377" s="660"/>
      <c r="F377" s="660"/>
      <c r="G377" s="660"/>
      <c r="H377" s="660"/>
      <c r="I377" s="660"/>
      <c r="J377" s="660"/>
      <c r="K377" s="660"/>
      <c r="L377" s="660"/>
      <c r="M377" s="660"/>
      <c r="N377" s="660"/>
      <c r="O377" s="660"/>
      <c r="P377" s="660"/>
      <c r="Q377" s="660"/>
      <c r="R377" s="660"/>
      <c r="S377" s="204"/>
      <c r="T377" s="204"/>
      <c r="U377" s="204"/>
      <c r="V377" s="204"/>
      <c r="W377" s="204"/>
      <c r="X377" s="204"/>
      <c r="Y377" s="204"/>
      <c r="Z377" s="204"/>
    </row>
    <row r="378" ht="11.25" customHeight="1">
      <c r="A378" s="204"/>
      <c r="B378" s="204"/>
      <c r="C378" s="660"/>
      <c r="D378" s="660"/>
      <c r="E378" s="660"/>
      <c r="F378" s="660"/>
      <c r="G378" s="660"/>
      <c r="H378" s="660"/>
      <c r="I378" s="660"/>
      <c r="J378" s="660"/>
      <c r="K378" s="660"/>
      <c r="L378" s="660"/>
      <c r="M378" s="660"/>
      <c r="N378" s="660"/>
      <c r="O378" s="660"/>
      <c r="P378" s="660"/>
      <c r="Q378" s="660"/>
      <c r="R378" s="660"/>
      <c r="S378" s="204"/>
      <c r="T378" s="204"/>
      <c r="U378" s="204"/>
      <c r="V378" s="204"/>
      <c r="W378" s="204"/>
      <c r="X378" s="204"/>
      <c r="Y378" s="204"/>
      <c r="Z378" s="204"/>
    </row>
    <row r="379" ht="11.25" customHeight="1">
      <c r="A379" s="204"/>
      <c r="B379" s="204"/>
      <c r="C379" s="660"/>
      <c r="D379" s="660"/>
      <c r="E379" s="660"/>
      <c r="F379" s="660"/>
      <c r="G379" s="660"/>
      <c r="H379" s="660"/>
      <c r="I379" s="660"/>
      <c r="J379" s="660"/>
      <c r="K379" s="660"/>
      <c r="L379" s="660"/>
      <c r="M379" s="660"/>
      <c r="N379" s="660"/>
      <c r="O379" s="660"/>
      <c r="P379" s="660"/>
      <c r="Q379" s="660"/>
      <c r="R379" s="660"/>
      <c r="S379" s="204"/>
      <c r="T379" s="204"/>
      <c r="U379" s="204"/>
      <c r="V379" s="204"/>
      <c r="W379" s="204"/>
      <c r="X379" s="204"/>
      <c r="Y379" s="204"/>
      <c r="Z379" s="204"/>
    </row>
    <row r="380" ht="11.25" customHeight="1">
      <c r="A380" s="204"/>
      <c r="B380" s="204"/>
      <c r="C380" s="660"/>
      <c r="D380" s="660"/>
      <c r="E380" s="660"/>
      <c r="F380" s="660"/>
      <c r="G380" s="660"/>
      <c r="H380" s="660"/>
      <c r="I380" s="660"/>
      <c r="J380" s="660"/>
      <c r="K380" s="660"/>
      <c r="L380" s="660"/>
      <c r="M380" s="660"/>
      <c r="N380" s="660"/>
      <c r="O380" s="660"/>
      <c r="P380" s="660"/>
      <c r="Q380" s="660"/>
      <c r="R380" s="660"/>
      <c r="S380" s="204"/>
      <c r="T380" s="204"/>
      <c r="U380" s="204"/>
      <c r="V380" s="204"/>
      <c r="W380" s="204"/>
      <c r="X380" s="204"/>
      <c r="Y380" s="204"/>
      <c r="Z380" s="204"/>
    </row>
    <row r="381" ht="11.25" customHeight="1">
      <c r="A381" s="204"/>
      <c r="B381" s="204"/>
      <c r="C381" s="660"/>
      <c r="D381" s="660"/>
      <c r="E381" s="660"/>
      <c r="F381" s="660"/>
      <c r="G381" s="660"/>
      <c r="H381" s="660"/>
      <c r="I381" s="660"/>
      <c r="J381" s="660"/>
      <c r="K381" s="660"/>
      <c r="L381" s="660"/>
      <c r="M381" s="660"/>
      <c r="N381" s="660"/>
      <c r="O381" s="660"/>
      <c r="P381" s="660"/>
      <c r="Q381" s="660"/>
      <c r="R381" s="660"/>
      <c r="S381" s="204"/>
      <c r="T381" s="204"/>
      <c r="U381" s="204"/>
      <c r="V381" s="204"/>
      <c r="W381" s="204"/>
      <c r="X381" s="204"/>
      <c r="Y381" s="204"/>
      <c r="Z381" s="204"/>
    </row>
    <row r="382" ht="11.25" customHeight="1">
      <c r="A382" s="204"/>
      <c r="B382" s="204"/>
      <c r="C382" s="660"/>
      <c r="D382" s="660"/>
      <c r="E382" s="660"/>
      <c r="F382" s="660"/>
      <c r="G382" s="660"/>
      <c r="H382" s="660"/>
      <c r="I382" s="660"/>
      <c r="J382" s="660"/>
      <c r="K382" s="660"/>
      <c r="L382" s="660"/>
      <c r="M382" s="660"/>
      <c r="N382" s="660"/>
      <c r="O382" s="660"/>
      <c r="P382" s="660"/>
      <c r="Q382" s="660"/>
      <c r="R382" s="660"/>
      <c r="S382" s="204"/>
      <c r="T382" s="204"/>
      <c r="U382" s="204"/>
      <c r="V382" s="204"/>
      <c r="W382" s="204"/>
      <c r="X382" s="204"/>
      <c r="Y382" s="204"/>
      <c r="Z382" s="204"/>
    </row>
    <row r="383" ht="11.25" customHeight="1">
      <c r="A383" s="204"/>
      <c r="B383" s="204"/>
      <c r="C383" s="660"/>
      <c r="D383" s="660"/>
      <c r="E383" s="660"/>
      <c r="F383" s="660"/>
      <c r="G383" s="660"/>
      <c r="H383" s="660"/>
      <c r="I383" s="660"/>
      <c r="J383" s="660"/>
      <c r="K383" s="660"/>
      <c r="L383" s="660"/>
      <c r="M383" s="660"/>
      <c r="N383" s="660"/>
      <c r="O383" s="660"/>
      <c r="P383" s="660"/>
      <c r="Q383" s="660"/>
      <c r="R383" s="660"/>
      <c r="S383" s="204"/>
      <c r="T383" s="204"/>
      <c r="U383" s="204"/>
      <c r="V383" s="204"/>
      <c r="W383" s="204"/>
      <c r="X383" s="204"/>
      <c r="Y383" s="204"/>
      <c r="Z383" s="204"/>
    </row>
    <row r="384" ht="11.25" customHeight="1">
      <c r="A384" s="204"/>
      <c r="B384" s="204"/>
      <c r="C384" s="660"/>
      <c r="D384" s="660"/>
      <c r="E384" s="660"/>
      <c r="F384" s="660"/>
      <c r="G384" s="660"/>
      <c r="H384" s="660"/>
      <c r="I384" s="660"/>
      <c r="J384" s="660"/>
      <c r="K384" s="660"/>
      <c r="L384" s="660"/>
      <c r="M384" s="660"/>
      <c r="N384" s="660"/>
      <c r="O384" s="660"/>
      <c r="P384" s="660"/>
      <c r="Q384" s="660"/>
      <c r="R384" s="660"/>
      <c r="S384" s="204"/>
      <c r="T384" s="204"/>
      <c r="U384" s="204"/>
      <c r="V384" s="204"/>
      <c r="W384" s="204"/>
      <c r="X384" s="204"/>
      <c r="Y384" s="204"/>
      <c r="Z384" s="204"/>
    </row>
    <row r="385" ht="11.25" customHeight="1">
      <c r="A385" s="204"/>
      <c r="B385" s="204"/>
      <c r="C385" s="660"/>
      <c r="D385" s="660"/>
      <c r="E385" s="660"/>
      <c r="F385" s="660"/>
      <c r="G385" s="660"/>
      <c r="H385" s="660"/>
      <c r="I385" s="660"/>
      <c r="J385" s="660"/>
      <c r="K385" s="660"/>
      <c r="L385" s="660"/>
      <c r="M385" s="660"/>
      <c r="N385" s="660"/>
      <c r="O385" s="660"/>
      <c r="P385" s="660"/>
      <c r="Q385" s="660"/>
      <c r="R385" s="660"/>
      <c r="S385" s="204"/>
      <c r="T385" s="204"/>
      <c r="U385" s="204"/>
      <c r="V385" s="204"/>
      <c r="W385" s="204"/>
      <c r="X385" s="204"/>
      <c r="Y385" s="204"/>
      <c r="Z385" s="204"/>
    </row>
    <row r="386" ht="11.25" customHeight="1">
      <c r="A386" s="204"/>
      <c r="B386" s="204"/>
      <c r="C386" s="660"/>
      <c r="D386" s="660"/>
      <c r="E386" s="660"/>
      <c r="F386" s="660"/>
      <c r="G386" s="660"/>
      <c r="H386" s="660"/>
      <c r="I386" s="660"/>
      <c r="J386" s="660"/>
      <c r="K386" s="660"/>
      <c r="L386" s="660"/>
      <c r="M386" s="660"/>
      <c r="N386" s="660"/>
      <c r="O386" s="660"/>
      <c r="P386" s="660"/>
      <c r="Q386" s="660"/>
      <c r="R386" s="660"/>
      <c r="S386" s="204"/>
      <c r="T386" s="204"/>
      <c r="U386" s="204"/>
      <c r="V386" s="204"/>
      <c r="W386" s="204"/>
      <c r="X386" s="204"/>
      <c r="Y386" s="204"/>
      <c r="Z386" s="204"/>
    </row>
    <row r="387" ht="11.25" customHeight="1">
      <c r="A387" s="204"/>
      <c r="B387" s="204"/>
      <c r="C387" s="660"/>
      <c r="D387" s="660"/>
      <c r="E387" s="660"/>
      <c r="F387" s="660"/>
      <c r="G387" s="660"/>
      <c r="H387" s="660"/>
      <c r="I387" s="660"/>
      <c r="J387" s="660"/>
      <c r="K387" s="660"/>
      <c r="L387" s="660"/>
      <c r="M387" s="660"/>
      <c r="N387" s="660"/>
      <c r="O387" s="660"/>
      <c r="P387" s="660"/>
      <c r="Q387" s="660"/>
      <c r="R387" s="660"/>
      <c r="S387" s="204"/>
      <c r="T387" s="204"/>
      <c r="U387" s="204"/>
      <c r="V387" s="204"/>
      <c r="W387" s="204"/>
      <c r="X387" s="204"/>
      <c r="Y387" s="204"/>
      <c r="Z387" s="204"/>
    </row>
    <row r="388" ht="11.25" customHeight="1">
      <c r="A388" s="204"/>
      <c r="B388" s="204"/>
      <c r="C388" s="660"/>
      <c r="D388" s="660"/>
      <c r="E388" s="660"/>
      <c r="F388" s="660"/>
      <c r="G388" s="660"/>
      <c r="H388" s="660"/>
      <c r="I388" s="660"/>
      <c r="J388" s="660"/>
      <c r="K388" s="660"/>
      <c r="L388" s="660"/>
      <c r="M388" s="660"/>
      <c r="N388" s="660"/>
      <c r="O388" s="660"/>
      <c r="P388" s="660"/>
      <c r="Q388" s="660"/>
      <c r="R388" s="660"/>
      <c r="S388" s="204"/>
      <c r="T388" s="204"/>
      <c r="U388" s="204"/>
      <c r="V388" s="204"/>
      <c r="W388" s="204"/>
      <c r="X388" s="204"/>
      <c r="Y388" s="204"/>
      <c r="Z388" s="204"/>
    </row>
    <row r="389" ht="11.25" customHeight="1">
      <c r="A389" s="204"/>
      <c r="B389" s="204"/>
      <c r="C389" s="660"/>
      <c r="D389" s="660"/>
      <c r="E389" s="660"/>
      <c r="F389" s="660"/>
      <c r="G389" s="660"/>
      <c r="H389" s="660"/>
      <c r="I389" s="660"/>
      <c r="J389" s="660"/>
      <c r="K389" s="660"/>
      <c r="L389" s="660"/>
      <c r="M389" s="660"/>
      <c r="N389" s="660"/>
      <c r="O389" s="660"/>
      <c r="P389" s="660"/>
      <c r="Q389" s="660"/>
      <c r="R389" s="660"/>
      <c r="S389" s="204"/>
      <c r="T389" s="204"/>
      <c r="U389" s="204"/>
      <c r="V389" s="204"/>
      <c r="W389" s="204"/>
      <c r="X389" s="204"/>
      <c r="Y389" s="204"/>
      <c r="Z389" s="204"/>
    </row>
    <row r="390" ht="11.25" customHeight="1">
      <c r="A390" s="204"/>
      <c r="B390" s="204"/>
      <c r="C390" s="660"/>
      <c r="D390" s="660"/>
      <c r="E390" s="660"/>
      <c r="F390" s="660"/>
      <c r="G390" s="660"/>
      <c r="H390" s="660"/>
      <c r="I390" s="660"/>
      <c r="J390" s="660"/>
      <c r="K390" s="660"/>
      <c r="L390" s="660"/>
      <c r="M390" s="660"/>
      <c r="N390" s="660"/>
      <c r="O390" s="660"/>
      <c r="P390" s="660"/>
      <c r="Q390" s="660"/>
      <c r="R390" s="660"/>
      <c r="S390" s="204"/>
      <c r="T390" s="204"/>
      <c r="U390" s="204"/>
      <c r="V390" s="204"/>
      <c r="W390" s="204"/>
      <c r="X390" s="204"/>
      <c r="Y390" s="204"/>
      <c r="Z390" s="204"/>
    </row>
    <row r="391" ht="11.25" customHeight="1">
      <c r="A391" s="204"/>
      <c r="B391" s="204"/>
      <c r="C391" s="660"/>
      <c r="D391" s="660"/>
      <c r="E391" s="660"/>
      <c r="F391" s="660"/>
      <c r="G391" s="660"/>
      <c r="H391" s="660"/>
      <c r="I391" s="660"/>
      <c r="J391" s="660"/>
      <c r="K391" s="660"/>
      <c r="L391" s="660"/>
      <c r="M391" s="660"/>
      <c r="N391" s="660"/>
      <c r="O391" s="660"/>
      <c r="P391" s="660"/>
      <c r="Q391" s="660"/>
      <c r="R391" s="660"/>
      <c r="S391" s="204"/>
      <c r="T391" s="204"/>
      <c r="U391" s="204"/>
      <c r="V391" s="204"/>
      <c r="W391" s="204"/>
      <c r="X391" s="204"/>
      <c r="Y391" s="204"/>
      <c r="Z391" s="204"/>
    </row>
    <row r="392" ht="11.25" customHeight="1">
      <c r="A392" s="204"/>
      <c r="B392" s="204"/>
      <c r="C392" s="660"/>
      <c r="D392" s="660"/>
      <c r="E392" s="660"/>
      <c r="F392" s="660"/>
      <c r="G392" s="660"/>
      <c r="H392" s="660"/>
      <c r="I392" s="660"/>
      <c r="J392" s="660"/>
      <c r="K392" s="660"/>
      <c r="L392" s="660"/>
      <c r="M392" s="660"/>
      <c r="N392" s="660"/>
      <c r="O392" s="660"/>
      <c r="P392" s="660"/>
      <c r="Q392" s="660"/>
      <c r="R392" s="660"/>
      <c r="S392" s="204"/>
      <c r="T392" s="204"/>
      <c r="U392" s="204"/>
      <c r="V392" s="204"/>
      <c r="W392" s="204"/>
      <c r="X392" s="204"/>
      <c r="Y392" s="204"/>
      <c r="Z392" s="204"/>
    </row>
    <row r="393" ht="11.25" customHeight="1">
      <c r="A393" s="204"/>
      <c r="B393" s="204"/>
      <c r="C393" s="660"/>
      <c r="D393" s="660"/>
      <c r="E393" s="660"/>
      <c r="F393" s="660"/>
      <c r="G393" s="660"/>
      <c r="H393" s="660"/>
      <c r="I393" s="660"/>
      <c r="J393" s="660"/>
      <c r="K393" s="660"/>
      <c r="L393" s="660"/>
      <c r="M393" s="660"/>
      <c r="N393" s="660"/>
      <c r="O393" s="660"/>
      <c r="P393" s="660"/>
      <c r="Q393" s="660"/>
      <c r="R393" s="660"/>
      <c r="S393" s="204"/>
      <c r="T393" s="204"/>
      <c r="U393" s="204"/>
      <c r="V393" s="204"/>
      <c r="W393" s="204"/>
      <c r="X393" s="204"/>
      <c r="Y393" s="204"/>
      <c r="Z393" s="204"/>
    </row>
    <row r="394" ht="11.25" customHeight="1">
      <c r="A394" s="204"/>
      <c r="B394" s="204"/>
      <c r="C394" s="660"/>
      <c r="D394" s="660"/>
      <c r="E394" s="660"/>
      <c r="F394" s="660"/>
      <c r="G394" s="660"/>
      <c r="H394" s="660"/>
      <c r="I394" s="660"/>
      <c r="J394" s="660"/>
      <c r="K394" s="660"/>
      <c r="L394" s="660"/>
      <c r="M394" s="660"/>
      <c r="N394" s="660"/>
      <c r="O394" s="660"/>
      <c r="P394" s="660"/>
      <c r="Q394" s="660"/>
      <c r="R394" s="660"/>
      <c r="S394" s="204"/>
      <c r="T394" s="204"/>
      <c r="U394" s="204"/>
      <c r="V394" s="204"/>
      <c r="W394" s="204"/>
      <c r="X394" s="204"/>
      <c r="Y394" s="204"/>
      <c r="Z394" s="204"/>
    </row>
    <row r="395" ht="11.25" customHeight="1">
      <c r="A395" s="204"/>
      <c r="B395" s="204"/>
      <c r="C395" s="660"/>
      <c r="D395" s="660"/>
      <c r="E395" s="660"/>
      <c r="F395" s="660"/>
      <c r="G395" s="660"/>
      <c r="H395" s="660"/>
      <c r="I395" s="660"/>
      <c r="J395" s="660"/>
      <c r="K395" s="660"/>
      <c r="L395" s="660"/>
      <c r="M395" s="660"/>
      <c r="N395" s="660"/>
      <c r="O395" s="660"/>
      <c r="P395" s="660"/>
      <c r="Q395" s="660"/>
      <c r="R395" s="660"/>
      <c r="S395" s="204"/>
      <c r="T395" s="204"/>
      <c r="U395" s="204"/>
      <c r="V395" s="204"/>
      <c r="W395" s="204"/>
      <c r="X395" s="204"/>
      <c r="Y395" s="204"/>
      <c r="Z395" s="204"/>
    </row>
    <row r="396" ht="11.25" customHeight="1">
      <c r="A396" s="204"/>
      <c r="B396" s="204"/>
      <c r="C396" s="660"/>
      <c r="D396" s="660"/>
      <c r="E396" s="660"/>
      <c r="F396" s="660"/>
      <c r="G396" s="660"/>
      <c r="H396" s="660"/>
      <c r="I396" s="660"/>
      <c r="J396" s="660"/>
      <c r="K396" s="660"/>
      <c r="L396" s="660"/>
      <c r="M396" s="660"/>
      <c r="N396" s="660"/>
      <c r="O396" s="660"/>
      <c r="P396" s="660"/>
      <c r="Q396" s="660"/>
      <c r="R396" s="660"/>
      <c r="S396" s="204"/>
      <c r="T396" s="204"/>
      <c r="U396" s="204"/>
      <c r="V396" s="204"/>
      <c r="W396" s="204"/>
      <c r="X396" s="204"/>
      <c r="Y396" s="204"/>
      <c r="Z396" s="204"/>
    </row>
    <row r="397" ht="11.25" customHeight="1">
      <c r="A397" s="204"/>
      <c r="B397" s="204"/>
      <c r="C397" s="660"/>
      <c r="D397" s="660"/>
      <c r="E397" s="660"/>
      <c r="F397" s="660"/>
      <c r="G397" s="660"/>
      <c r="H397" s="660"/>
      <c r="I397" s="660"/>
      <c r="J397" s="660"/>
      <c r="K397" s="660"/>
      <c r="L397" s="660"/>
      <c r="M397" s="660"/>
      <c r="N397" s="660"/>
      <c r="O397" s="660"/>
      <c r="P397" s="660"/>
      <c r="Q397" s="660"/>
      <c r="R397" s="660"/>
      <c r="S397" s="204"/>
      <c r="T397" s="204"/>
      <c r="U397" s="204"/>
      <c r="V397" s="204"/>
      <c r="W397" s="204"/>
      <c r="X397" s="204"/>
      <c r="Y397" s="204"/>
      <c r="Z397" s="204"/>
    </row>
    <row r="398" ht="11.25" customHeight="1">
      <c r="A398" s="204"/>
      <c r="B398" s="204"/>
      <c r="C398" s="660"/>
      <c r="D398" s="660"/>
      <c r="E398" s="660"/>
      <c r="F398" s="660"/>
      <c r="G398" s="660"/>
      <c r="H398" s="660"/>
      <c r="I398" s="660"/>
      <c r="J398" s="660"/>
      <c r="K398" s="660"/>
      <c r="L398" s="660"/>
      <c r="M398" s="660"/>
      <c r="N398" s="660"/>
      <c r="O398" s="660"/>
      <c r="P398" s="660"/>
      <c r="Q398" s="660"/>
      <c r="R398" s="660"/>
      <c r="S398" s="204"/>
      <c r="T398" s="204"/>
      <c r="U398" s="204"/>
      <c r="V398" s="204"/>
      <c r="W398" s="204"/>
      <c r="X398" s="204"/>
      <c r="Y398" s="204"/>
      <c r="Z398" s="204"/>
    </row>
    <row r="399" ht="11.25" customHeight="1">
      <c r="A399" s="204"/>
      <c r="B399" s="204"/>
      <c r="C399" s="660"/>
      <c r="D399" s="660"/>
      <c r="E399" s="660"/>
      <c r="F399" s="660"/>
      <c r="G399" s="660"/>
      <c r="H399" s="660"/>
      <c r="I399" s="660"/>
      <c r="J399" s="660"/>
      <c r="K399" s="660"/>
      <c r="L399" s="660"/>
      <c r="M399" s="660"/>
      <c r="N399" s="660"/>
      <c r="O399" s="660"/>
      <c r="P399" s="660"/>
      <c r="Q399" s="660"/>
      <c r="R399" s="660"/>
      <c r="S399" s="204"/>
      <c r="T399" s="204"/>
      <c r="U399" s="204"/>
      <c r="V399" s="204"/>
      <c r="W399" s="204"/>
      <c r="X399" s="204"/>
      <c r="Y399" s="204"/>
      <c r="Z399" s="204"/>
    </row>
    <row r="400" ht="11.25" customHeight="1">
      <c r="A400" s="204"/>
      <c r="B400" s="204"/>
      <c r="C400" s="660"/>
      <c r="D400" s="660"/>
      <c r="E400" s="660"/>
      <c r="F400" s="660"/>
      <c r="G400" s="660"/>
      <c r="H400" s="660"/>
      <c r="I400" s="660"/>
      <c r="J400" s="660"/>
      <c r="K400" s="660"/>
      <c r="L400" s="660"/>
      <c r="M400" s="660"/>
      <c r="N400" s="660"/>
      <c r="O400" s="660"/>
      <c r="P400" s="660"/>
      <c r="Q400" s="660"/>
      <c r="R400" s="660"/>
      <c r="S400" s="204"/>
      <c r="T400" s="204"/>
      <c r="U400" s="204"/>
      <c r="V400" s="204"/>
      <c r="W400" s="204"/>
      <c r="X400" s="204"/>
      <c r="Y400" s="204"/>
      <c r="Z400" s="204"/>
    </row>
    <row r="401" ht="11.25" customHeight="1">
      <c r="A401" s="204"/>
      <c r="B401" s="204"/>
      <c r="C401" s="660"/>
      <c r="D401" s="660"/>
      <c r="E401" s="660"/>
      <c r="F401" s="660"/>
      <c r="G401" s="660"/>
      <c r="H401" s="660"/>
      <c r="I401" s="660"/>
      <c r="J401" s="660"/>
      <c r="K401" s="660"/>
      <c r="L401" s="660"/>
      <c r="M401" s="660"/>
      <c r="N401" s="660"/>
      <c r="O401" s="660"/>
      <c r="P401" s="660"/>
      <c r="Q401" s="660"/>
      <c r="R401" s="660"/>
      <c r="S401" s="204"/>
      <c r="T401" s="204"/>
      <c r="U401" s="204"/>
      <c r="V401" s="204"/>
      <c r="W401" s="204"/>
      <c r="X401" s="204"/>
      <c r="Y401" s="204"/>
      <c r="Z401" s="204"/>
    </row>
    <row r="402" ht="11.25" customHeight="1">
      <c r="A402" s="204"/>
      <c r="B402" s="204"/>
      <c r="C402" s="660"/>
      <c r="D402" s="660"/>
      <c r="E402" s="660"/>
      <c r="F402" s="660"/>
      <c r="G402" s="660"/>
      <c r="H402" s="660"/>
      <c r="I402" s="660"/>
      <c r="J402" s="660"/>
      <c r="K402" s="660"/>
      <c r="L402" s="660"/>
      <c r="M402" s="660"/>
      <c r="N402" s="660"/>
      <c r="O402" s="660"/>
      <c r="P402" s="660"/>
      <c r="Q402" s="660"/>
      <c r="R402" s="660"/>
      <c r="S402" s="204"/>
      <c r="T402" s="204"/>
      <c r="U402" s="204"/>
      <c r="V402" s="204"/>
      <c r="W402" s="204"/>
      <c r="X402" s="204"/>
      <c r="Y402" s="204"/>
      <c r="Z402" s="204"/>
    </row>
    <row r="403" ht="11.25" customHeight="1">
      <c r="A403" s="204"/>
      <c r="B403" s="204"/>
      <c r="C403" s="660"/>
      <c r="D403" s="660"/>
      <c r="E403" s="660"/>
      <c r="F403" s="660"/>
      <c r="G403" s="660"/>
      <c r="H403" s="660"/>
      <c r="I403" s="660"/>
      <c r="J403" s="660"/>
      <c r="K403" s="660"/>
      <c r="L403" s="660"/>
      <c r="M403" s="660"/>
      <c r="N403" s="660"/>
      <c r="O403" s="660"/>
      <c r="P403" s="660"/>
      <c r="Q403" s="660"/>
      <c r="R403" s="660"/>
      <c r="S403" s="204"/>
      <c r="T403" s="204"/>
      <c r="U403" s="204"/>
      <c r="V403" s="204"/>
      <c r="W403" s="204"/>
      <c r="X403" s="204"/>
      <c r="Y403" s="204"/>
      <c r="Z403" s="204"/>
    </row>
    <row r="404" ht="11.25" customHeight="1">
      <c r="A404" s="204"/>
      <c r="B404" s="204"/>
      <c r="C404" s="660"/>
      <c r="D404" s="660"/>
      <c r="E404" s="660"/>
      <c r="F404" s="660"/>
      <c r="G404" s="660"/>
      <c r="H404" s="660"/>
      <c r="I404" s="660"/>
      <c r="J404" s="660"/>
      <c r="K404" s="660"/>
      <c r="L404" s="660"/>
      <c r="M404" s="660"/>
      <c r="N404" s="660"/>
      <c r="O404" s="660"/>
      <c r="P404" s="660"/>
      <c r="Q404" s="660"/>
      <c r="R404" s="660"/>
      <c r="S404" s="204"/>
      <c r="T404" s="204"/>
      <c r="U404" s="204"/>
      <c r="V404" s="204"/>
      <c r="W404" s="204"/>
      <c r="X404" s="204"/>
      <c r="Y404" s="204"/>
      <c r="Z404" s="204"/>
    </row>
    <row r="405" ht="11.25" customHeight="1">
      <c r="A405" s="204"/>
      <c r="B405" s="204"/>
      <c r="C405" s="660"/>
      <c r="D405" s="660"/>
      <c r="E405" s="660"/>
      <c r="F405" s="660"/>
      <c r="G405" s="660"/>
      <c r="H405" s="660"/>
      <c r="I405" s="660"/>
      <c r="J405" s="660"/>
      <c r="K405" s="660"/>
      <c r="L405" s="660"/>
      <c r="M405" s="660"/>
      <c r="N405" s="660"/>
      <c r="O405" s="660"/>
      <c r="P405" s="660"/>
      <c r="Q405" s="660"/>
      <c r="R405" s="660"/>
      <c r="S405" s="204"/>
      <c r="T405" s="204"/>
      <c r="U405" s="204"/>
      <c r="V405" s="204"/>
      <c r="W405" s="204"/>
      <c r="X405" s="204"/>
      <c r="Y405" s="204"/>
      <c r="Z405" s="204"/>
    </row>
    <row r="406" ht="11.25" customHeight="1">
      <c r="A406" s="204"/>
      <c r="B406" s="204"/>
      <c r="C406" s="660"/>
      <c r="D406" s="660"/>
      <c r="E406" s="660"/>
      <c r="F406" s="660"/>
      <c r="G406" s="660"/>
      <c r="H406" s="660"/>
      <c r="I406" s="660"/>
      <c r="J406" s="660"/>
      <c r="K406" s="660"/>
      <c r="L406" s="660"/>
      <c r="M406" s="660"/>
      <c r="N406" s="660"/>
      <c r="O406" s="660"/>
      <c r="P406" s="660"/>
      <c r="Q406" s="660"/>
      <c r="R406" s="660"/>
      <c r="S406" s="204"/>
      <c r="T406" s="204"/>
      <c r="U406" s="204"/>
      <c r="V406" s="204"/>
      <c r="W406" s="204"/>
      <c r="X406" s="204"/>
      <c r="Y406" s="204"/>
      <c r="Z406" s="204"/>
    </row>
    <row r="407" ht="11.25" customHeight="1">
      <c r="A407" s="204"/>
      <c r="B407" s="204"/>
      <c r="C407" s="660"/>
      <c r="D407" s="660"/>
      <c r="E407" s="660"/>
      <c r="F407" s="660"/>
      <c r="G407" s="660"/>
      <c r="H407" s="660"/>
      <c r="I407" s="660"/>
      <c r="J407" s="660"/>
      <c r="K407" s="660"/>
      <c r="L407" s="660"/>
      <c r="M407" s="660"/>
      <c r="N407" s="660"/>
      <c r="O407" s="660"/>
      <c r="P407" s="660"/>
      <c r="Q407" s="660"/>
      <c r="R407" s="660"/>
      <c r="S407" s="204"/>
      <c r="T407" s="204"/>
      <c r="U407" s="204"/>
      <c r="V407" s="204"/>
      <c r="W407" s="204"/>
      <c r="X407" s="204"/>
      <c r="Y407" s="204"/>
      <c r="Z407" s="204"/>
    </row>
    <row r="408" ht="11.25" customHeight="1">
      <c r="A408" s="204"/>
      <c r="B408" s="204"/>
      <c r="C408" s="660"/>
      <c r="D408" s="660"/>
      <c r="E408" s="660"/>
      <c r="F408" s="660"/>
      <c r="G408" s="660"/>
      <c r="H408" s="660"/>
      <c r="I408" s="660"/>
      <c r="J408" s="660"/>
      <c r="K408" s="660"/>
      <c r="L408" s="660"/>
      <c r="M408" s="660"/>
      <c r="N408" s="660"/>
      <c r="O408" s="660"/>
      <c r="P408" s="660"/>
      <c r="Q408" s="660"/>
      <c r="R408" s="660"/>
      <c r="S408" s="204"/>
      <c r="T408" s="204"/>
      <c r="U408" s="204"/>
      <c r="V408" s="204"/>
      <c r="W408" s="204"/>
      <c r="X408" s="204"/>
      <c r="Y408" s="204"/>
      <c r="Z408" s="204"/>
    </row>
    <row r="409" ht="11.25" customHeight="1">
      <c r="A409" s="204"/>
      <c r="B409" s="204"/>
      <c r="C409" s="660"/>
      <c r="D409" s="660"/>
      <c r="E409" s="660"/>
      <c r="F409" s="660"/>
      <c r="G409" s="660"/>
      <c r="H409" s="660"/>
      <c r="I409" s="660"/>
      <c r="J409" s="660"/>
      <c r="K409" s="660"/>
      <c r="L409" s="660"/>
      <c r="M409" s="660"/>
      <c r="N409" s="660"/>
      <c r="O409" s="660"/>
      <c r="P409" s="660"/>
      <c r="Q409" s="660"/>
      <c r="R409" s="660"/>
      <c r="S409" s="204"/>
      <c r="T409" s="204"/>
      <c r="U409" s="204"/>
      <c r="V409" s="204"/>
      <c r="W409" s="204"/>
      <c r="X409" s="204"/>
      <c r="Y409" s="204"/>
      <c r="Z409" s="204"/>
    </row>
    <row r="410" ht="11.25" customHeight="1">
      <c r="A410" s="204"/>
      <c r="B410" s="204"/>
      <c r="C410" s="660"/>
      <c r="D410" s="660"/>
      <c r="E410" s="660"/>
      <c r="F410" s="660"/>
      <c r="G410" s="660"/>
      <c r="H410" s="660"/>
      <c r="I410" s="660"/>
      <c r="J410" s="660"/>
      <c r="K410" s="660"/>
      <c r="L410" s="660"/>
      <c r="M410" s="660"/>
      <c r="N410" s="660"/>
      <c r="O410" s="660"/>
      <c r="P410" s="660"/>
      <c r="Q410" s="660"/>
      <c r="R410" s="660"/>
      <c r="S410" s="204"/>
      <c r="T410" s="204"/>
      <c r="U410" s="204"/>
      <c r="V410" s="204"/>
      <c r="W410" s="204"/>
      <c r="X410" s="204"/>
      <c r="Y410" s="204"/>
      <c r="Z410" s="204"/>
    </row>
    <row r="411" ht="11.25" customHeight="1">
      <c r="A411" s="204"/>
      <c r="B411" s="204"/>
      <c r="C411" s="660"/>
      <c r="D411" s="660"/>
      <c r="E411" s="660"/>
      <c r="F411" s="660"/>
      <c r="G411" s="660"/>
      <c r="H411" s="660"/>
      <c r="I411" s="660"/>
      <c r="J411" s="660"/>
      <c r="K411" s="660"/>
      <c r="L411" s="660"/>
      <c r="M411" s="660"/>
      <c r="N411" s="660"/>
      <c r="O411" s="660"/>
      <c r="P411" s="660"/>
      <c r="Q411" s="660"/>
      <c r="R411" s="660"/>
      <c r="S411" s="204"/>
      <c r="T411" s="204"/>
      <c r="U411" s="204"/>
      <c r="V411" s="204"/>
      <c r="W411" s="204"/>
      <c r="X411" s="204"/>
      <c r="Y411" s="204"/>
      <c r="Z411" s="204"/>
    </row>
    <row r="412" ht="11.25" customHeight="1">
      <c r="A412" s="204"/>
      <c r="B412" s="204"/>
      <c r="C412" s="660"/>
      <c r="D412" s="660"/>
      <c r="E412" s="660"/>
      <c r="F412" s="660"/>
      <c r="G412" s="660"/>
      <c r="H412" s="660"/>
      <c r="I412" s="660"/>
      <c r="J412" s="660"/>
      <c r="K412" s="660"/>
      <c r="L412" s="660"/>
      <c r="M412" s="660"/>
      <c r="N412" s="660"/>
      <c r="O412" s="660"/>
      <c r="P412" s="660"/>
      <c r="Q412" s="660"/>
      <c r="R412" s="660"/>
      <c r="S412" s="204"/>
      <c r="T412" s="204"/>
      <c r="U412" s="204"/>
      <c r="V412" s="204"/>
      <c r="W412" s="204"/>
      <c r="X412" s="204"/>
      <c r="Y412" s="204"/>
      <c r="Z412" s="204"/>
    </row>
    <row r="413" ht="11.25" customHeight="1">
      <c r="A413" s="204"/>
      <c r="B413" s="204"/>
      <c r="C413" s="660"/>
      <c r="D413" s="660"/>
      <c r="E413" s="660"/>
      <c r="F413" s="660"/>
      <c r="G413" s="660"/>
      <c r="H413" s="660"/>
      <c r="I413" s="660"/>
      <c r="J413" s="660"/>
      <c r="K413" s="660"/>
      <c r="L413" s="660"/>
      <c r="M413" s="660"/>
      <c r="N413" s="660"/>
      <c r="O413" s="660"/>
      <c r="P413" s="660"/>
      <c r="Q413" s="660"/>
      <c r="R413" s="660"/>
      <c r="S413" s="204"/>
      <c r="T413" s="204"/>
      <c r="U413" s="204"/>
      <c r="V413" s="204"/>
      <c r="W413" s="204"/>
      <c r="X413" s="204"/>
      <c r="Y413" s="204"/>
      <c r="Z413" s="204"/>
    </row>
    <row r="414" ht="11.25" customHeight="1">
      <c r="A414" s="204"/>
      <c r="B414" s="204"/>
      <c r="C414" s="660"/>
      <c r="D414" s="660"/>
      <c r="E414" s="660"/>
      <c r="F414" s="660"/>
      <c r="G414" s="660"/>
      <c r="H414" s="660"/>
      <c r="I414" s="660"/>
      <c r="J414" s="660"/>
      <c r="K414" s="660"/>
      <c r="L414" s="660"/>
      <c r="M414" s="660"/>
      <c r="N414" s="660"/>
      <c r="O414" s="660"/>
      <c r="P414" s="660"/>
      <c r="Q414" s="660"/>
      <c r="R414" s="660"/>
      <c r="S414" s="204"/>
      <c r="T414" s="204"/>
      <c r="U414" s="204"/>
      <c r="V414" s="204"/>
      <c r="W414" s="204"/>
      <c r="X414" s="204"/>
      <c r="Y414" s="204"/>
      <c r="Z414" s="204"/>
    </row>
    <row r="415" ht="11.25" customHeight="1">
      <c r="A415" s="204"/>
      <c r="B415" s="204"/>
      <c r="C415" s="660"/>
      <c r="D415" s="660"/>
      <c r="E415" s="660"/>
      <c r="F415" s="660"/>
      <c r="G415" s="660"/>
      <c r="H415" s="660"/>
      <c r="I415" s="660"/>
      <c r="J415" s="660"/>
      <c r="K415" s="660"/>
      <c r="L415" s="660"/>
      <c r="M415" s="660"/>
      <c r="N415" s="660"/>
      <c r="O415" s="660"/>
      <c r="P415" s="660"/>
      <c r="Q415" s="660"/>
      <c r="R415" s="660"/>
      <c r="S415" s="204"/>
      <c r="T415" s="204"/>
      <c r="U415" s="204"/>
      <c r="V415" s="204"/>
      <c r="W415" s="204"/>
      <c r="X415" s="204"/>
      <c r="Y415" s="204"/>
      <c r="Z415" s="204"/>
    </row>
    <row r="416" ht="11.25" customHeight="1">
      <c r="A416" s="204"/>
      <c r="B416" s="204"/>
      <c r="C416" s="660"/>
      <c r="D416" s="660"/>
      <c r="E416" s="660"/>
      <c r="F416" s="660"/>
      <c r="G416" s="660"/>
      <c r="H416" s="660"/>
      <c r="I416" s="660"/>
      <c r="J416" s="660"/>
      <c r="K416" s="660"/>
      <c r="L416" s="660"/>
      <c r="M416" s="660"/>
      <c r="N416" s="660"/>
      <c r="O416" s="660"/>
      <c r="P416" s="660"/>
      <c r="Q416" s="660"/>
      <c r="R416" s="660"/>
      <c r="S416" s="204"/>
      <c r="T416" s="204"/>
      <c r="U416" s="204"/>
      <c r="V416" s="204"/>
      <c r="W416" s="204"/>
      <c r="X416" s="204"/>
      <c r="Y416" s="204"/>
      <c r="Z416" s="204"/>
    </row>
    <row r="417" ht="11.25" customHeight="1">
      <c r="A417" s="204"/>
      <c r="B417" s="204"/>
      <c r="C417" s="660"/>
      <c r="D417" s="660"/>
      <c r="E417" s="660"/>
      <c r="F417" s="660"/>
      <c r="G417" s="660"/>
      <c r="H417" s="660"/>
      <c r="I417" s="660"/>
      <c r="J417" s="660"/>
      <c r="K417" s="660"/>
      <c r="L417" s="660"/>
      <c r="M417" s="660"/>
      <c r="N417" s="660"/>
      <c r="O417" s="660"/>
      <c r="P417" s="660"/>
      <c r="Q417" s="660"/>
      <c r="R417" s="660"/>
      <c r="S417" s="204"/>
      <c r="T417" s="204"/>
      <c r="U417" s="204"/>
      <c r="V417" s="204"/>
      <c r="W417" s="204"/>
      <c r="X417" s="204"/>
      <c r="Y417" s="204"/>
      <c r="Z417" s="204"/>
    </row>
    <row r="418" ht="11.25" customHeight="1">
      <c r="A418" s="204"/>
      <c r="B418" s="204"/>
      <c r="C418" s="660"/>
      <c r="D418" s="660"/>
      <c r="E418" s="660"/>
      <c r="F418" s="660"/>
      <c r="G418" s="660"/>
      <c r="H418" s="660"/>
      <c r="I418" s="660"/>
      <c r="J418" s="660"/>
      <c r="K418" s="660"/>
      <c r="L418" s="660"/>
      <c r="M418" s="660"/>
      <c r="N418" s="660"/>
      <c r="O418" s="660"/>
      <c r="P418" s="660"/>
      <c r="Q418" s="660"/>
      <c r="R418" s="660"/>
      <c r="S418" s="204"/>
      <c r="T418" s="204"/>
      <c r="U418" s="204"/>
      <c r="V418" s="204"/>
      <c r="W418" s="204"/>
      <c r="X418" s="204"/>
      <c r="Y418" s="204"/>
      <c r="Z418" s="204"/>
    </row>
    <row r="419" ht="11.25" customHeight="1">
      <c r="A419" s="204"/>
      <c r="B419" s="204"/>
      <c r="C419" s="660"/>
      <c r="D419" s="660"/>
      <c r="E419" s="660"/>
      <c r="F419" s="660"/>
      <c r="G419" s="660"/>
      <c r="H419" s="660"/>
      <c r="I419" s="660"/>
      <c r="J419" s="660"/>
      <c r="K419" s="660"/>
      <c r="L419" s="660"/>
      <c r="M419" s="660"/>
      <c r="N419" s="660"/>
      <c r="O419" s="660"/>
      <c r="P419" s="660"/>
      <c r="Q419" s="660"/>
      <c r="R419" s="660"/>
      <c r="S419" s="204"/>
      <c r="T419" s="204"/>
      <c r="U419" s="204"/>
      <c r="V419" s="204"/>
      <c r="W419" s="204"/>
      <c r="X419" s="204"/>
      <c r="Y419" s="204"/>
      <c r="Z419" s="204"/>
    </row>
    <row r="420" ht="11.25" customHeight="1">
      <c r="A420" s="204"/>
      <c r="B420" s="204"/>
      <c r="C420" s="660"/>
      <c r="D420" s="660"/>
      <c r="E420" s="660"/>
      <c r="F420" s="660"/>
      <c r="G420" s="660"/>
      <c r="H420" s="660"/>
      <c r="I420" s="660"/>
      <c r="J420" s="660"/>
      <c r="K420" s="660"/>
      <c r="L420" s="660"/>
      <c r="M420" s="660"/>
      <c r="N420" s="660"/>
      <c r="O420" s="660"/>
      <c r="P420" s="660"/>
      <c r="Q420" s="660"/>
      <c r="R420" s="660"/>
      <c r="S420" s="204"/>
      <c r="T420" s="204"/>
      <c r="U420" s="204"/>
      <c r="V420" s="204"/>
      <c r="W420" s="204"/>
      <c r="X420" s="204"/>
      <c r="Y420" s="204"/>
      <c r="Z420" s="204"/>
    </row>
    <row r="421" ht="11.25" customHeight="1">
      <c r="A421" s="204"/>
      <c r="B421" s="204"/>
      <c r="C421" s="660"/>
      <c r="D421" s="660"/>
      <c r="E421" s="660"/>
      <c r="F421" s="660"/>
      <c r="G421" s="660"/>
      <c r="H421" s="660"/>
      <c r="I421" s="660"/>
      <c r="J421" s="660"/>
      <c r="K421" s="660"/>
      <c r="L421" s="660"/>
      <c r="M421" s="660"/>
      <c r="N421" s="660"/>
      <c r="O421" s="660"/>
      <c r="P421" s="660"/>
      <c r="Q421" s="660"/>
      <c r="R421" s="660"/>
      <c r="S421" s="204"/>
      <c r="T421" s="204"/>
      <c r="U421" s="204"/>
      <c r="V421" s="204"/>
      <c r="W421" s="204"/>
      <c r="X421" s="204"/>
      <c r="Y421" s="204"/>
      <c r="Z421" s="204"/>
    </row>
    <row r="422" ht="11.25" customHeight="1">
      <c r="A422" s="204"/>
      <c r="B422" s="204"/>
      <c r="C422" s="660"/>
      <c r="D422" s="660"/>
      <c r="E422" s="660"/>
      <c r="F422" s="660"/>
      <c r="G422" s="660"/>
      <c r="H422" s="660"/>
      <c r="I422" s="660"/>
      <c r="J422" s="660"/>
      <c r="K422" s="660"/>
      <c r="L422" s="660"/>
      <c r="M422" s="660"/>
      <c r="N422" s="660"/>
      <c r="O422" s="660"/>
      <c r="P422" s="660"/>
      <c r="Q422" s="660"/>
      <c r="R422" s="660"/>
      <c r="S422" s="204"/>
      <c r="T422" s="204"/>
      <c r="U422" s="204"/>
      <c r="V422" s="204"/>
      <c r="W422" s="204"/>
      <c r="X422" s="204"/>
      <c r="Y422" s="204"/>
      <c r="Z422" s="204"/>
    </row>
    <row r="423" ht="11.25" customHeight="1">
      <c r="A423" s="204"/>
      <c r="B423" s="204"/>
      <c r="C423" s="660"/>
      <c r="D423" s="660"/>
      <c r="E423" s="660"/>
      <c r="F423" s="660"/>
      <c r="G423" s="660"/>
      <c r="H423" s="660"/>
      <c r="I423" s="660"/>
      <c r="J423" s="660"/>
      <c r="K423" s="660"/>
      <c r="L423" s="660"/>
      <c r="M423" s="660"/>
      <c r="N423" s="660"/>
      <c r="O423" s="660"/>
      <c r="P423" s="660"/>
      <c r="Q423" s="660"/>
      <c r="R423" s="660"/>
      <c r="S423" s="204"/>
      <c r="T423" s="204"/>
      <c r="U423" s="204"/>
      <c r="V423" s="204"/>
      <c r="W423" s="204"/>
      <c r="X423" s="204"/>
      <c r="Y423" s="204"/>
      <c r="Z423" s="204"/>
    </row>
    <row r="424" ht="11.25" customHeight="1">
      <c r="A424" s="204"/>
      <c r="B424" s="204"/>
      <c r="C424" s="660"/>
      <c r="D424" s="660"/>
      <c r="E424" s="660"/>
      <c r="F424" s="660"/>
      <c r="G424" s="660"/>
      <c r="H424" s="660"/>
      <c r="I424" s="660"/>
      <c r="J424" s="660"/>
      <c r="K424" s="660"/>
      <c r="L424" s="660"/>
      <c r="M424" s="660"/>
      <c r="N424" s="660"/>
      <c r="O424" s="660"/>
      <c r="P424" s="660"/>
      <c r="Q424" s="660"/>
      <c r="R424" s="660"/>
      <c r="S424" s="204"/>
      <c r="T424" s="204"/>
      <c r="U424" s="204"/>
      <c r="V424" s="204"/>
      <c r="W424" s="204"/>
      <c r="X424" s="204"/>
      <c r="Y424" s="204"/>
      <c r="Z424" s="204"/>
    </row>
    <row r="425" ht="11.25" customHeight="1">
      <c r="A425" s="204"/>
      <c r="B425" s="204"/>
      <c r="C425" s="660"/>
      <c r="D425" s="660"/>
      <c r="E425" s="660"/>
      <c r="F425" s="660"/>
      <c r="G425" s="660"/>
      <c r="H425" s="660"/>
      <c r="I425" s="660"/>
      <c r="J425" s="660"/>
      <c r="K425" s="660"/>
      <c r="L425" s="660"/>
      <c r="M425" s="660"/>
      <c r="N425" s="660"/>
      <c r="O425" s="660"/>
      <c r="P425" s="660"/>
      <c r="Q425" s="660"/>
      <c r="R425" s="660"/>
      <c r="S425" s="204"/>
      <c r="T425" s="204"/>
      <c r="U425" s="204"/>
      <c r="V425" s="204"/>
      <c r="W425" s="204"/>
      <c r="X425" s="204"/>
      <c r="Y425" s="204"/>
      <c r="Z425" s="204"/>
    </row>
    <row r="426" ht="11.25" customHeight="1">
      <c r="A426" s="204"/>
      <c r="B426" s="204"/>
      <c r="C426" s="660"/>
      <c r="D426" s="660"/>
      <c r="E426" s="660"/>
      <c r="F426" s="660"/>
      <c r="G426" s="660"/>
      <c r="H426" s="660"/>
      <c r="I426" s="660"/>
      <c r="J426" s="660"/>
      <c r="K426" s="660"/>
      <c r="L426" s="660"/>
      <c r="M426" s="660"/>
      <c r="N426" s="660"/>
      <c r="O426" s="660"/>
      <c r="P426" s="660"/>
      <c r="Q426" s="660"/>
      <c r="R426" s="660"/>
      <c r="S426" s="204"/>
      <c r="T426" s="204"/>
      <c r="U426" s="204"/>
      <c r="V426" s="204"/>
      <c r="W426" s="204"/>
      <c r="X426" s="204"/>
      <c r="Y426" s="204"/>
      <c r="Z426" s="204"/>
    </row>
    <row r="427" ht="11.25" customHeight="1">
      <c r="A427" s="204"/>
      <c r="B427" s="204"/>
      <c r="C427" s="660"/>
      <c r="D427" s="660"/>
      <c r="E427" s="660"/>
      <c r="F427" s="660"/>
      <c r="G427" s="660"/>
      <c r="H427" s="660"/>
      <c r="I427" s="660"/>
      <c r="J427" s="660"/>
      <c r="K427" s="660"/>
      <c r="L427" s="660"/>
      <c r="M427" s="660"/>
      <c r="N427" s="660"/>
      <c r="O427" s="660"/>
      <c r="P427" s="660"/>
      <c r="Q427" s="660"/>
      <c r="R427" s="660"/>
      <c r="S427" s="204"/>
      <c r="T427" s="204"/>
      <c r="U427" s="204"/>
      <c r="V427" s="204"/>
      <c r="W427" s="204"/>
      <c r="X427" s="204"/>
      <c r="Y427" s="204"/>
      <c r="Z427" s="204"/>
    </row>
    <row r="428" ht="11.25" customHeight="1">
      <c r="A428" s="204"/>
      <c r="B428" s="204"/>
      <c r="C428" s="660"/>
      <c r="D428" s="660"/>
      <c r="E428" s="660"/>
      <c r="F428" s="660"/>
      <c r="G428" s="660"/>
      <c r="H428" s="660"/>
      <c r="I428" s="660"/>
      <c r="J428" s="660"/>
      <c r="K428" s="660"/>
      <c r="L428" s="660"/>
      <c r="M428" s="660"/>
      <c r="N428" s="660"/>
      <c r="O428" s="660"/>
      <c r="P428" s="660"/>
      <c r="Q428" s="660"/>
      <c r="R428" s="660"/>
      <c r="S428" s="204"/>
      <c r="T428" s="204"/>
      <c r="U428" s="204"/>
      <c r="V428" s="204"/>
      <c r="W428" s="204"/>
      <c r="X428" s="204"/>
      <c r="Y428" s="204"/>
      <c r="Z428" s="204"/>
    </row>
    <row r="429" ht="11.25" customHeight="1">
      <c r="A429" s="204"/>
      <c r="B429" s="204"/>
      <c r="C429" s="660"/>
      <c r="D429" s="660"/>
      <c r="E429" s="660"/>
      <c r="F429" s="660"/>
      <c r="G429" s="660"/>
      <c r="H429" s="660"/>
      <c r="I429" s="660"/>
      <c r="J429" s="660"/>
      <c r="K429" s="660"/>
      <c r="L429" s="660"/>
      <c r="M429" s="660"/>
      <c r="N429" s="660"/>
      <c r="O429" s="660"/>
      <c r="P429" s="660"/>
      <c r="Q429" s="660"/>
      <c r="R429" s="660"/>
      <c r="S429" s="204"/>
      <c r="T429" s="204"/>
      <c r="U429" s="204"/>
      <c r="V429" s="204"/>
      <c r="W429" s="204"/>
      <c r="X429" s="204"/>
      <c r="Y429" s="204"/>
      <c r="Z429" s="204"/>
    </row>
    <row r="430" ht="11.25" customHeight="1">
      <c r="A430" s="204"/>
      <c r="B430" s="204"/>
      <c r="C430" s="660"/>
      <c r="D430" s="660"/>
      <c r="E430" s="660"/>
      <c r="F430" s="660"/>
      <c r="G430" s="660"/>
      <c r="H430" s="660"/>
      <c r="I430" s="660"/>
      <c r="J430" s="660"/>
      <c r="K430" s="660"/>
      <c r="L430" s="660"/>
      <c r="M430" s="660"/>
      <c r="N430" s="660"/>
      <c r="O430" s="660"/>
      <c r="P430" s="660"/>
      <c r="Q430" s="660"/>
      <c r="R430" s="660"/>
      <c r="S430" s="204"/>
      <c r="T430" s="204"/>
      <c r="U430" s="204"/>
      <c r="V430" s="204"/>
      <c r="W430" s="204"/>
      <c r="X430" s="204"/>
      <c r="Y430" s="204"/>
      <c r="Z430" s="204"/>
    </row>
    <row r="431" ht="11.25" customHeight="1">
      <c r="A431" s="204"/>
      <c r="B431" s="204"/>
      <c r="C431" s="660"/>
      <c r="D431" s="660"/>
      <c r="E431" s="660"/>
      <c r="F431" s="660"/>
      <c r="G431" s="660"/>
      <c r="H431" s="660"/>
      <c r="I431" s="660"/>
      <c r="J431" s="660"/>
      <c r="K431" s="660"/>
      <c r="L431" s="660"/>
      <c r="M431" s="660"/>
      <c r="N431" s="660"/>
      <c r="O431" s="660"/>
      <c r="P431" s="660"/>
      <c r="Q431" s="660"/>
      <c r="R431" s="660"/>
      <c r="S431" s="204"/>
      <c r="T431" s="204"/>
      <c r="U431" s="204"/>
      <c r="V431" s="204"/>
      <c r="W431" s="204"/>
      <c r="X431" s="204"/>
      <c r="Y431" s="204"/>
      <c r="Z431" s="204"/>
    </row>
    <row r="432" ht="11.25" customHeight="1">
      <c r="A432" s="204"/>
      <c r="B432" s="204"/>
      <c r="C432" s="660"/>
      <c r="D432" s="660"/>
      <c r="E432" s="660"/>
      <c r="F432" s="660"/>
      <c r="G432" s="660"/>
      <c r="H432" s="660"/>
      <c r="I432" s="660"/>
      <c r="J432" s="660"/>
      <c r="K432" s="660"/>
      <c r="L432" s="660"/>
      <c r="M432" s="660"/>
      <c r="N432" s="660"/>
      <c r="O432" s="660"/>
      <c r="P432" s="660"/>
      <c r="Q432" s="660"/>
      <c r="R432" s="660"/>
      <c r="S432" s="204"/>
      <c r="T432" s="204"/>
      <c r="U432" s="204"/>
      <c r="V432" s="204"/>
      <c r="W432" s="204"/>
      <c r="X432" s="204"/>
      <c r="Y432" s="204"/>
      <c r="Z432" s="204"/>
    </row>
    <row r="433" ht="11.25" customHeight="1">
      <c r="A433" s="204"/>
      <c r="B433" s="204"/>
      <c r="C433" s="660"/>
      <c r="D433" s="660"/>
      <c r="E433" s="660"/>
      <c r="F433" s="660"/>
      <c r="G433" s="660"/>
      <c r="H433" s="660"/>
      <c r="I433" s="660"/>
      <c r="J433" s="660"/>
      <c r="K433" s="660"/>
      <c r="L433" s="660"/>
      <c r="M433" s="660"/>
      <c r="N433" s="660"/>
      <c r="O433" s="660"/>
      <c r="P433" s="660"/>
      <c r="Q433" s="660"/>
      <c r="R433" s="660"/>
      <c r="S433" s="204"/>
      <c r="T433" s="204"/>
      <c r="U433" s="204"/>
      <c r="V433" s="204"/>
      <c r="W433" s="204"/>
      <c r="X433" s="204"/>
      <c r="Y433" s="204"/>
      <c r="Z433" s="204"/>
    </row>
    <row r="434" ht="11.25" customHeight="1">
      <c r="A434" s="204"/>
      <c r="B434" s="204"/>
      <c r="C434" s="660"/>
      <c r="D434" s="660"/>
      <c r="E434" s="660"/>
      <c r="F434" s="660"/>
      <c r="G434" s="660"/>
      <c r="H434" s="660"/>
      <c r="I434" s="660"/>
      <c r="J434" s="660"/>
      <c r="K434" s="660"/>
      <c r="L434" s="660"/>
      <c r="M434" s="660"/>
      <c r="N434" s="660"/>
      <c r="O434" s="660"/>
      <c r="P434" s="660"/>
      <c r="Q434" s="660"/>
      <c r="R434" s="660"/>
      <c r="S434" s="204"/>
      <c r="T434" s="204"/>
      <c r="U434" s="204"/>
      <c r="V434" s="204"/>
      <c r="W434" s="204"/>
      <c r="X434" s="204"/>
      <c r="Y434" s="204"/>
      <c r="Z434" s="204"/>
    </row>
    <row r="435" ht="11.25" customHeight="1">
      <c r="A435" s="204"/>
      <c r="B435" s="204"/>
      <c r="C435" s="660"/>
      <c r="D435" s="660"/>
      <c r="E435" s="660"/>
      <c r="F435" s="660"/>
      <c r="G435" s="660"/>
      <c r="H435" s="660"/>
      <c r="I435" s="660"/>
      <c r="J435" s="660"/>
      <c r="K435" s="660"/>
      <c r="L435" s="660"/>
      <c r="M435" s="660"/>
      <c r="N435" s="660"/>
      <c r="O435" s="660"/>
      <c r="P435" s="660"/>
      <c r="Q435" s="660"/>
      <c r="R435" s="660"/>
      <c r="S435" s="204"/>
      <c r="T435" s="204"/>
      <c r="U435" s="204"/>
      <c r="V435" s="204"/>
      <c r="W435" s="204"/>
      <c r="X435" s="204"/>
      <c r="Y435" s="204"/>
      <c r="Z435" s="204"/>
    </row>
    <row r="436" ht="11.25" customHeight="1">
      <c r="A436" s="204"/>
      <c r="B436" s="204"/>
      <c r="C436" s="660"/>
      <c r="D436" s="660"/>
      <c r="E436" s="660"/>
      <c r="F436" s="660"/>
      <c r="G436" s="660"/>
      <c r="H436" s="660"/>
      <c r="I436" s="660"/>
      <c r="J436" s="660"/>
      <c r="K436" s="660"/>
      <c r="L436" s="660"/>
      <c r="M436" s="660"/>
      <c r="N436" s="660"/>
      <c r="O436" s="660"/>
      <c r="P436" s="660"/>
      <c r="Q436" s="660"/>
      <c r="R436" s="660"/>
      <c r="S436" s="204"/>
      <c r="T436" s="204"/>
      <c r="U436" s="204"/>
      <c r="V436" s="204"/>
      <c r="W436" s="204"/>
      <c r="X436" s="204"/>
      <c r="Y436" s="204"/>
      <c r="Z436" s="204"/>
    </row>
    <row r="437" ht="11.25" customHeight="1">
      <c r="A437" s="204"/>
      <c r="B437" s="204"/>
      <c r="C437" s="660"/>
      <c r="D437" s="660"/>
      <c r="E437" s="660"/>
      <c r="F437" s="660"/>
      <c r="G437" s="660"/>
      <c r="H437" s="660"/>
      <c r="I437" s="660"/>
      <c r="J437" s="660"/>
      <c r="K437" s="660"/>
      <c r="L437" s="660"/>
      <c r="M437" s="660"/>
      <c r="N437" s="660"/>
      <c r="O437" s="660"/>
      <c r="P437" s="660"/>
      <c r="Q437" s="660"/>
      <c r="R437" s="660"/>
      <c r="S437" s="204"/>
      <c r="T437" s="204"/>
      <c r="U437" s="204"/>
      <c r="V437" s="204"/>
      <c r="W437" s="204"/>
      <c r="X437" s="204"/>
      <c r="Y437" s="204"/>
      <c r="Z437" s="204"/>
    </row>
    <row r="438" ht="11.25" customHeight="1">
      <c r="A438" s="204"/>
      <c r="B438" s="204"/>
      <c r="C438" s="660"/>
      <c r="D438" s="660"/>
      <c r="E438" s="660"/>
      <c r="F438" s="660"/>
      <c r="G438" s="660"/>
      <c r="H438" s="660"/>
      <c r="I438" s="660"/>
      <c r="J438" s="660"/>
      <c r="K438" s="660"/>
      <c r="L438" s="660"/>
      <c r="M438" s="660"/>
      <c r="N438" s="660"/>
      <c r="O438" s="660"/>
      <c r="P438" s="660"/>
      <c r="Q438" s="660"/>
      <c r="R438" s="660"/>
      <c r="S438" s="204"/>
      <c r="T438" s="204"/>
      <c r="U438" s="204"/>
      <c r="V438" s="204"/>
      <c r="W438" s="204"/>
      <c r="X438" s="204"/>
      <c r="Y438" s="204"/>
      <c r="Z438" s="204"/>
    </row>
    <row r="439" ht="11.25" customHeight="1">
      <c r="A439" s="204"/>
      <c r="B439" s="204"/>
      <c r="C439" s="660"/>
      <c r="D439" s="660"/>
      <c r="E439" s="660"/>
      <c r="F439" s="660"/>
      <c r="G439" s="660"/>
      <c r="H439" s="660"/>
      <c r="I439" s="660"/>
      <c r="J439" s="660"/>
      <c r="K439" s="660"/>
      <c r="L439" s="660"/>
      <c r="M439" s="660"/>
      <c r="N439" s="660"/>
      <c r="O439" s="660"/>
      <c r="P439" s="660"/>
      <c r="Q439" s="660"/>
      <c r="R439" s="660"/>
      <c r="S439" s="204"/>
      <c r="T439" s="204"/>
      <c r="U439" s="204"/>
      <c r="V439" s="204"/>
      <c r="W439" s="204"/>
      <c r="X439" s="204"/>
      <c r="Y439" s="204"/>
      <c r="Z439" s="204"/>
    </row>
    <row r="440" ht="11.25" customHeight="1">
      <c r="A440" s="204"/>
      <c r="B440" s="204"/>
      <c r="C440" s="660"/>
      <c r="D440" s="660"/>
      <c r="E440" s="660"/>
      <c r="F440" s="660"/>
      <c r="G440" s="660"/>
      <c r="H440" s="660"/>
      <c r="I440" s="660"/>
      <c r="J440" s="660"/>
      <c r="K440" s="660"/>
      <c r="L440" s="660"/>
      <c r="M440" s="660"/>
      <c r="N440" s="660"/>
      <c r="O440" s="660"/>
      <c r="P440" s="660"/>
      <c r="Q440" s="660"/>
      <c r="R440" s="660"/>
      <c r="S440" s="204"/>
      <c r="T440" s="204"/>
      <c r="U440" s="204"/>
      <c r="V440" s="204"/>
      <c r="W440" s="204"/>
      <c r="X440" s="204"/>
      <c r="Y440" s="204"/>
      <c r="Z440" s="204"/>
    </row>
    <row r="441" ht="11.25" customHeight="1">
      <c r="A441" s="204"/>
      <c r="B441" s="204"/>
      <c r="C441" s="660"/>
      <c r="D441" s="660"/>
      <c r="E441" s="660"/>
      <c r="F441" s="660"/>
      <c r="G441" s="660"/>
      <c r="H441" s="660"/>
      <c r="I441" s="660"/>
      <c r="J441" s="660"/>
      <c r="K441" s="660"/>
      <c r="L441" s="660"/>
      <c r="M441" s="660"/>
      <c r="N441" s="660"/>
      <c r="O441" s="660"/>
      <c r="P441" s="660"/>
      <c r="Q441" s="660"/>
      <c r="R441" s="660"/>
      <c r="S441" s="204"/>
      <c r="T441" s="204"/>
      <c r="U441" s="204"/>
      <c r="V441" s="204"/>
      <c r="W441" s="204"/>
      <c r="X441" s="204"/>
      <c r="Y441" s="204"/>
      <c r="Z441" s="204"/>
    </row>
    <row r="442" ht="11.25" customHeight="1">
      <c r="A442" s="204"/>
      <c r="B442" s="204"/>
      <c r="C442" s="660"/>
      <c r="D442" s="660"/>
      <c r="E442" s="660"/>
      <c r="F442" s="660"/>
      <c r="G442" s="660"/>
      <c r="H442" s="660"/>
      <c r="I442" s="660"/>
      <c r="J442" s="660"/>
      <c r="K442" s="660"/>
      <c r="L442" s="660"/>
      <c r="M442" s="660"/>
      <c r="N442" s="660"/>
      <c r="O442" s="660"/>
      <c r="P442" s="660"/>
      <c r="Q442" s="660"/>
      <c r="R442" s="660"/>
      <c r="S442" s="204"/>
      <c r="T442" s="204"/>
      <c r="U442" s="204"/>
      <c r="V442" s="204"/>
      <c r="W442" s="204"/>
      <c r="X442" s="204"/>
      <c r="Y442" s="204"/>
      <c r="Z442" s="204"/>
    </row>
    <row r="443" ht="11.25" customHeight="1">
      <c r="A443" s="204"/>
      <c r="B443" s="204"/>
      <c r="C443" s="660"/>
      <c r="D443" s="660"/>
      <c r="E443" s="660"/>
      <c r="F443" s="660"/>
      <c r="G443" s="660"/>
      <c r="H443" s="660"/>
      <c r="I443" s="660"/>
      <c r="J443" s="660"/>
      <c r="K443" s="660"/>
      <c r="L443" s="660"/>
      <c r="M443" s="660"/>
      <c r="N443" s="660"/>
      <c r="O443" s="660"/>
      <c r="P443" s="660"/>
      <c r="Q443" s="660"/>
      <c r="R443" s="660"/>
      <c r="S443" s="204"/>
      <c r="T443" s="204"/>
      <c r="U443" s="204"/>
      <c r="V443" s="204"/>
      <c r="W443" s="204"/>
      <c r="X443" s="204"/>
      <c r="Y443" s="204"/>
      <c r="Z443" s="204"/>
    </row>
    <row r="444" ht="11.25" customHeight="1">
      <c r="A444" s="204"/>
      <c r="B444" s="204"/>
      <c r="C444" s="660"/>
      <c r="D444" s="660"/>
      <c r="E444" s="660"/>
      <c r="F444" s="660"/>
      <c r="G444" s="660"/>
      <c r="H444" s="660"/>
      <c r="I444" s="660"/>
      <c r="J444" s="660"/>
      <c r="K444" s="660"/>
      <c r="L444" s="660"/>
      <c r="M444" s="660"/>
      <c r="N444" s="660"/>
      <c r="O444" s="660"/>
      <c r="P444" s="660"/>
      <c r="Q444" s="660"/>
      <c r="R444" s="660"/>
      <c r="S444" s="204"/>
      <c r="T444" s="204"/>
      <c r="U444" s="204"/>
      <c r="V444" s="204"/>
      <c r="W444" s="204"/>
      <c r="X444" s="204"/>
      <c r="Y444" s="204"/>
      <c r="Z444" s="204"/>
    </row>
    <row r="445" ht="11.25" customHeight="1">
      <c r="A445" s="204"/>
      <c r="B445" s="204"/>
      <c r="C445" s="660"/>
      <c r="D445" s="660"/>
      <c r="E445" s="660"/>
      <c r="F445" s="660"/>
      <c r="G445" s="660"/>
      <c r="H445" s="660"/>
      <c r="I445" s="660"/>
      <c r="J445" s="660"/>
      <c r="K445" s="660"/>
      <c r="L445" s="660"/>
      <c r="M445" s="660"/>
      <c r="N445" s="660"/>
      <c r="O445" s="660"/>
      <c r="P445" s="660"/>
      <c r="Q445" s="660"/>
      <c r="R445" s="660"/>
      <c r="S445" s="204"/>
      <c r="T445" s="204"/>
      <c r="U445" s="204"/>
      <c r="V445" s="204"/>
      <c r="W445" s="204"/>
      <c r="X445" s="204"/>
      <c r="Y445" s="204"/>
      <c r="Z445" s="204"/>
    </row>
    <row r="446" ht="11.25" customHeight="1">
      <c r="A446" s="204"/>
      <c r="B446" s="204"/>
      <c r="C446" s="660"/>
      <c r="D446" s="660"/>
      <c r="E446" s="660"/>
      <c r="F446" s="660"/>
      <c r="G446" s="660"/>
      <c r="H446" s="660"/>
      <c r="I446" s="660"/>
      <c r="J446" s="660"/>
      <c r="K446" s="660"/>
      <c r="L446" s="660"/>
      <c r="M446" s="660"/>
      <c r="N446" s="660"/>
      <c r="O446" s="660"/>
      <c r="P446" s="660"/>
      <c r="Q446" s="660"/>
      <c r="R446" s="660"/>
      <c r="S446" s="204"/>
      <c r="T446" s="204"/>
      <c r="U446" s="204"/>
      <c r="V446" s="204"/>
      <c r="W446" s="204"/>
      <c r="X446" s="204"/>
      <c r="Y446" s="204"/>
      <c r="Z446" s="204"/>
    </row>
    <row r="447" ht="11.25" customHeight="1">
      <c r="A447" s="204"/>
      <c r="B447" s="204"/>
      <c r="C447" s="660"/>
      <c r="D447" s="660"/>
      <c r="E447" s="660"/>
      <c r="F447" s="660"/>
      <c r="G447" s="660"/>
      <c r="H447" s="660"/>
      <c r="I447" s="660"/>
      <c r="J447" s="660"/>
      <c r="K447" s="660"/>
      <c r="L447" s="660"/>
      <c r="M447" s="660"/>
      <c r="N447" s="660"/>
      <c r="O447" s="660"/>
      <c r="P447" s="660"/>
      <c r="Q447" s="660"/>
      <c r="R447" s="660"/>
      <c r="S447" s="204"/>
      <c r="T447" s="204"/>
      <c r="U447" s="204"/>
      <c r="V447" s="204"/>
      <c r="W447" s="204"/>
      <c r="X447" s="204"/>
      <c r="Y447" s="204"/>
      <c r="Z447" s="204"/>
    </row>
    <row r="448" ht="11.25" customHeight="1">
      <c r="A448" s="204"/>
      <c r="B448" s="204"/>
      <c r="C448" s="660"/>
      <c r="D448" s="660"/>
      <c r="E448" s="660"/>
      <c r="F448" s="660"/>
      <c r="G448" s="660"/>
      <c r="H448" s="660"/>
      <c r="I448" s="660"/>
      <c r="J448" s="660"/>
      <c r="K448" s="660"/>
      <c r="L448" s="660"/>
      <c r="M448" s="660"/>
      <c r="N448" s="660"/>
      <c r="O448" s="660"/>
      <c r="P448" s="660"/>
      <c r="Q448" s="660"/>
      <c r="R448" s="660"/>
      <c r="S448" s="204"/>
      <c r="T448" s="204"/>
      <c r="U448" s="204"/>
      <c r="V448" s="204"/>
      <c r="W448" s="204"/>
      <c r="X448" s="204"/>
      <c r="Y448" s="204"/>
      <c r="Z448" s="204"/>
    </row>
    <row r="449" ht="11.25" customHeight="1">
      <c r="A449" s="204"/>
      <c r="B449" s="204"/>
      <c r="C449" s="660"/>
      <c r="D449" s="660"/>
      <c r="E449" s="660"/>
      <c r="F449" s="660"/>
      <c r="G449" s="660"/>
      <c r="H449" s="660"/>
      <c r="I449" s="660"/>
      <c r="J449" s="660"/>
      <c r="K449" s="660"/>
      <c r="L449" s="660"/>
      <c r="M449" s="660"/>
      <c r="N449" s="660"/>
      <c r="O449" s="660"/>
      <c r="P449" s="660"/>
      <c r="Q449" s="660"/>
      <c r="R449" s="660"/>
      <c r="S449" s="204"/>
      <c r="T449" s="204"/>
      <c r="U449" s="204"/>
      <c r="V449" s="204"/>
      <c r="W449" s="204"/>
      <c r="X449" s="204"/>
      <c r="Y449" s="204"/>
      <c r="Z449" s="204"/>
    </row>
    <row r="450" ht="11.25" customHeight="1">
      <c r="A450" s="204"/>
      <c r="B450" s="204"/>
      <c r="C450" s="660"/>
      <c r="D450" s="660"/>
      <c r="E450" s="660"/>
      <c r="F450" s="660"/>
      <c r="G450" s="660"/>
      <c r="H450" s="660"/>
      <c r="I450" s="660"/>
      <c r="J450" s="660"/>
      <c r="K450" s="660"/>
      <c r="L450" s="660"/>
      <c r="M450" s="660"/>
      <c r="N450" s="660"/>
      <c r="O450" s="660"/>
      <c r="P450" s="660"/>
      <c r="Q450" s="660"/>
      <c r="R450" s="660"/>
      <c r="S450" s="204"/>
      <c r="T450" s="204"/>
      <c r="U450" s="204"/>
      <c r="V450" s="204"/>
      <c r="W450" s="204"/>
      <c r="X450" s="204"/>
      <c r="Y450" s="204"/>
      <c r="Z450" s="204"/>
    </row>
    <row r="451" ht="11.25" customHeight="1">
      <c r="A451" s="204"/>
      <c r="B451" s="204"/>
      <c r="C451" s="660"/>
      <c r="D451" s="660"/>
      <c r="E451" s="660"/>
      <c r="F451" s="660"/>
      <c r="G451" s="660"/>
      <c r="H451" s="660"/>
      <c r="I451" s="660"/>
      <c r="J451" s="660"/>
      <c r="K451" s="660"/>
      <c r="L451" s="660"/>
      <c r="M451" s="660"/>
      <c r="N451" s="660"/>
      <c r="O451" s="660"/>
      <c r="P451" s="660"/>
      <c r="Q451" s="660"/>
      <c r="R451" s="660"/>
      <c r="S451" s="204"/>
      <c r="T451" s="204"/>
      <c r="U451" s="204"/>
      <c r="V451" s="204"/>
      <c r="W451" s="204"/>
      <c r="X451" s="204"/>
      <c r="Y451" s="204"/>
      <c r="Z451" s="204"/>
    </row>
    <row r="452" ht="11.25" customHeight="1">
      <c r="A452" s="204"/>
      <c r="B452" s="204"/>
      <c r="C452" s="660"/>
      <c r="D452" s="660"/>
      <c r="E452" s="660"/>
      <c r="F452" s="660"/>
      <c r="G452" s="660"/>
      <c r="H452" s="660"/>
      <c r="I452" s="660"/>
      <c r="J452" s="660"/>
      <c r="K452" s="660"/>
      <c r="L452" s="660"/>
      <c r="M452" s="660"/>
      <c r="N452" s="660"/>
      <c r="O452" s="660"/>
      <c r="P452" s="660"/>
      <c r="Q452" s="660"/>
      <c r="R452" s="660"/>
      <c r="S452" s="204"/>
      <c r="T452" s="204"/>
      <c r="U452" s="204"/>
      <c r="V452" s="204"/>
      <c r="W452" s="204"/>
      <c r="X452" s="204"/>
      <c r="Y452" s="204"/>
      <c r="Z452" s="204"/>
    </row>
    <row r="453" ht="11.25" customHeight="1">
      <c r="A453" s="204"/>
      <c r="B453" s="204"/>
      <c r="C453" s="660"/>
      <c r="D453" s="660"/>
      <c r="E453" s="660"/>
      <c r="F453" s="660"/>
      <c r="G453" s="660"/>
      <c r="H453" s="660"/>
      <c r="I453" s="660"/>
      <c r="J453" s="660"/>
      <c r="K453" s="660"/>
      <c r="L453" s="660"/>
      <c r="M453" s="660"/>
      <c r="N453" s="660"/>
      <c r="O453" s="660"/>
      <c r="P453" s="660"/>
      <c r="Q453" s="660"/>
      <c r="R453" s="660"/>
      <c r="S453" s="204"/>
      <c r="T453" s="204"/>
      <c r="U453" s="204"/>
      <c r="V453" s="204"/>
      <c r="W453" s="204"/>
      <c r="X453" s="204"/>
      <c r="Y453" s="204"/>
      <c r="Z453" s="204"/>
    </row>
    <row r="454" ht="11.25" customHeight="1">
      <c r="A454" s="204"/>
      <c r="B454" s="204"/>
      <c r="C454" s="660"/>
      <c r="D454" s="660"/>
      <c r="E454" s="660"/>
      <c r="F454" s="660"/>
      <c r="G454" s="660"/>
      <c r="H454" s="660"/>
      <c r="I454" s="660"/>
      <c r="J454" s="660"/>
      <c r="K454" s="660"/>
      <c r="L454" s="660"/>
      <c r="M454" s="660"/>
      <c r="N454" s="660"/>
      <c r="O454" s="660"/>
      <c r="P454" s="660"/>
      <c r="Q454" s="660"/>
      <c r="R454" s="660"/>
      <c r="S454" s="204"/>
      <c r="T454" s="204"/>
      <c r="U454" s="204"/>
      <c r="V454" s="204"/>
      <c r="W454" s="204"/>
      <c r="X454" s="204"/>
      <c r="Y454" s="204"/>
      <c r="Z454" s="204"/>
    </row>
    <row r="455" ht="11.25" customHeight="1">
      <c r="A455" s="204"/>
      <c r="B455" s="204"/>
      <c r="C455" s="660"/>
      <c r="D455" s="660"/>
      <c r="E455" s="660"/>
      <c r="F455" s="660"/>
      <c r="G455" s="660"/>
      <c r="H455" s="660"/>
      <c r="I455" s="660"/>
      <c r="J455" s="660"/>
      <c r="K455" s="660"/>
      <c r="L455" s="660"/>
      <c r="M455" s="660"/>
      <c r="N455" s="660"/>
      <c r="O455" s="660"/>
      <c r="P455" s="660"/>
      <c r="Q455" s="660"/>
      <c r="R455" s="660"/>
      <c r="S455" s="204"/>
      <c r="T455" s="204"/>
      <c r="U455" s="204"/>
      <c r="V455" s="204"/>
      <c r="W455" s="204"/>
      <c r="X455" s="204"/>
      <c r="Y455" s="204"/>
      <c r="Z455" s="204"/>
    </row>
    <row r="456" ht="11.25" customHeight="1">
      <c r="A456" s="204"/>
      <c r="B456" s="204"/>
      <c r="C456" s="660"/>
      <c r="D456" s="660"/>
      <c r="E456" s="660"/>
      <c r="F456" s="660"/>
      <c r="G456" s="660"/>
      <c r="H456" s="660"/>
      <c r="I456" s="660"/>
      <c r="J456" s="660"/>
      <c r="K456" s="660"/>
      <c r="L456" s="660"/>
      <c r="M456" s="660"/>
      <c r="N456" s="660"/>
      <c r="O456" s="660"/>
      <c r="P456" s="660"/>
      <c r="Q456" s="660"/>
      <c r="R456" s="660"/>
      <c r="S456" s="204"/>
      <c r="T456" s="204"/>
      <c r="U456" s="204"/>
      <c r="V456" s="204"/>
      <c r="W456" s="204"/>
      <c r="X456" s="204"/>
      <c r="Y456" s="204"/>
      <c r="Z456" s="204"/>
    </row>
    <row r="457" ht="11.25" customHeight="1">
      <c r="A457" s="204"/>
      <c r="B457" s="204"/>
      <c r="C457" s="660"/>
      <c r="D457" s="660"/>
      <c r="E457" s="660"/>
      <c r="F457" s="660"/>
      <c r="G457" s="660"/>
      <c r="H457" s="660"/>
      <c r="I457" s="660"/>
      <c r="J457" s="660"/>
      <c r="K457" s="660"/>
      <c r="L457" s="660"/>
      <c r="M457" s="660"/>
      <c r="N457" s="660"/>
      <c r="O457" s="660"/>
      <c r="P457" s="660"/>
      <c r="Q457" s="660"/>
      <c r="R457" s="660"/>
      <c r="S457" s="204"/>
      <c r="T457" s="204"/>
      <c r="U457" s="204"/>
      <c r="V457" s="204"/>
      <c r="W457" s="204"/>
      <c r="X457" s="204"/>
      <c r="Y457" s="204"/>
      <c r="Z457" s="204"/>
    </row>
    <row r="458" ht="11.25" customHeight="1">
      <c r="A458" s="204"/>
      <c r="B458" s="204"/>
      <c r="C458" s="660"/>
      <c r="D458" s="660"/>
      <c r="E458" s="660"/>
      <c r="F458" s="660"/>
      <c r="G458" s="660"/>
      <c r="H458" s="660"/>
      <c r="I458" s="660"/>
      <c r="J458" s="660"/>
      <c r="K458" s="660"/>
      <c r="L458" s="660"/>
      <c r="M458" s="660"/>
      <c r="N458" s="660"/>
      <c r="O458" s="660"/>
      <c r="P458" s="660"/>
      <c r="Q458" s="660"/>
      <c r="R458" s="660"/>
      <c r="S458" s="204"/>
      <c r="T458" s="204"/>
      <c r="U458" s="204"/>
      <c r="V458" s="204"/>
      <c r="W458" s="204"/>
      <c r="X458" s="204"/>
      <c r="Y458" s="204"/>
      <c r="Z458" s="204"/>
    </row>
    <row r="459" ht="11.25" customHeight="1">
      <c r="A459" s="204"/>
      <c r="B459" s="204"/>
      <c r="C459" s="660"/>
      <c r="D459" s="660"/>
      <c r="E459" s="660"/>
      <c r="F459" s="660"/>
      <c r="G459" s="660"/>
      <c r="H459" s="660"/>
      <c r="I459" s="660"/>
      <c r="J459" s="660"/>
      <c r="K459" s="660"/>
      <c r="L459" s="660"/>
      <c r="M459" s="660"/>
      <c r="N459" s="660"/>
      <c r="O459" s="660"/>
      <c r="P459" s="660"/>
      <c r="Q459" s="660"/>
      <c r="R459" s="660"/>
      <c r="S459" s="204"/>
      <c r="T459" s="204"/>
      <c r="U459" s="204"/>
      <c r="V459" s="204"/>
      <c r="W459" s="204"/>
      <c r="X459" s="204"/>
      <c r="Y459" s="204"/>
      <c r="Z459" s="204"/>
    </row>
    <row r="460" ht="11.25" customHeight="1">
      <c r="A460" s="204"/>
      <c r="B460" s="204"/>
      <c r="C460" s="660"/>
      <c r="D460" s="660"/>
      <c r="E460" s="660"/>
      <c r="F460" s="660"/>
      <c r="G460" s="660"/>
      <c r="H460" s="660"/>
      <c r="I460" s="660"/>
      <c r="J460" s="660"/>
      <c r="K460" s="660"/>
      <c r="L460" s="660"/>
      <c r="M460" s="660"/>
      <c r="N460" s="660"/>
      <c r="O460" s="660"/>
      <c r="P460" s="660"/>
      <c r="Q460" s="660"/>
      <c r="R460" s="660"/>
      <c r="S460" s="204"/>
      <c r="T460" s="204"/>
      <c r="U460" s="204"/>
      <c r="V460" s="204"/>
      <c r="W460" s="204"/>
      <c r="X460" s="204"/>
      <c r="Y460" s="204"/>
      <c r="Z460" s="204"/>
    </row>
    <row r="461" ht="11.25" customHeight="1">
      <c r="A461" s="204"/>
      <c r="B461" s="204"/>
      <c r="C461" s="660"/>
      <c r="D461" s="660"/>
      <c r="E461" s="660"/>
      <c r="F461" s="660"/>
      <c r="G461" s="660"/>
      <c r="H461" s="660"/>
      <c r="I461" s="660"/>
      <c r="J461" s="660"/>
      <c r="K461" s="660"/>
      <c r="L461" s="660"/>
      <c r="M461" s="660"/>
      <c r="N461" s="660"/>
      <c r="O461" s="660"/>
      <c r="P461" s="660"/>
      <c r="Q461" s="660"/>
      <c r="R461" s="660"/>
      <c r="S461" s="204"/>
      <c r="T461" s="204"/>
      <c r="U461" s="204"/>
      <c r="V461" s="204"/>
      <c r="W461" s="204"/>
      <c r="X461" s="204"/>
      <c r="Y461" s="204"/>
      <c r="Z461" s="204"/>
    </row>
    <row r="462" ht="11.25" customHeight="1">
      <c r="A462" s="204"/>
      <c r="B462" s="204"/>
      <c r="C462" s="660"/>
      <c r="D462" s="660"/>
      <c r="E462" s="660"/>
      <c r="F462" s="660"/>
      <c r="G462" s="660"/>
      <c r="H462" s="660"/>
      <c r="I462" s="660"/>
      <c r="J462" s="660"/>
      <c r="K462" s="660"/>
      <c r="L462" s="660"/>
      <c r="M462" s="660"/>
      <c r="N462" s="660"/>
      <c r="O462" s="660"/>
      <c r="P462" s="660"/>
      <c r="Q462" s="660"/>
      <c r="R462" s="660"/>
      <c r="S462" s="204"/>
      <c r="T462" s="204"/>
      <c r="U462" s="204"/>
      <c r="V462" s="204"/>
      <c r="W462" s="204"/>
      <c r="X462" s="204"/>
      <c r="Y462" s="204"/>
      <c r="Z462" s="204"/>
    </row>
    <row r="463" ht="11.25" customHeight="1">
      <c r="A463" s="204"/>
      <c r="B463" s="204"/>
      <c r="C463" s="660"/>
      <c r="D463" s="660"/>
      <c r="E463" s="660"/>
      <c r="F463" s="660"/>
      <c r="G463" s="660"/>
      <c r="H463" s="660"/>
      <c r="I463" s="660"/>
      <c r="J463" s="660"/>
      <c r="K463" s="660"/>
      <c r="L463" s="660"/>
      <c r="M463" s="660"/>
      <c r="N463" s="660"/>
      <c r="O463" s="660"/>
      <c r="P463" s="660"/>
      <c r="Q463" s="660"/>
      <c r="R463" s="660"/>
      <c r="S463" s="204"/>
      <c r="T463" s="204"/>
      <c r="U463" s="204"/>
      <c r="V463" s="204"/>
      <c r="W463" s="204"/>
      <c r="X463" s="204"/>
      <c r="Y463" s="204"/>
      <c r="Z463" s="204"/>
    </row>
    <row r="464" ht="11.25" customHeight="1">
      <c r="A464" s="204"/>
      <c r="B464" s="204"/>
      <c r="C464" s="660"/>
      <c r="D464" s="660"/>
      <c r="E464" s="660"/>
      <c r="F464" s="660"/>
      <c r="G464" s="660"/>
      <c r="H464" s="660"/>
      <c r="I464" s="660"/>
      <c r="J464" s="660"/>
      <c r="K464" s="660"/>
      <c r="L464" s="660"/>
      <c r="M464" s="660"/>
      <c r="N464" s="660"/>
      <c r="O464" s="660"/>
      <c r="P464" s="660"/>
      <c r="Q464" s="660"/>
      <c r="R464" s="660"/>
      <c r="S464" s="204"/>
      <c r="T464" s="204"/>
      <c r="U464" s="204"/>
      <c r="V464" s="204"/>
      <c r="W464" s="204"/>
      <c r="X464" s="204"/>
      <c r="Y464" s="204"/>
      <c r="Z464" s="204"/>
    </row>
    <row r="465" ht="11.25" customHeight="1">
      <c r="A465" s="204"/>
      <c r="B465" s="204"/>
      <c r="C465" s="660"/>
      <c r="D465" s="660"/>
      <c r="E465" s="660"/>
      <c r="F465" s="660"/>
      <c r="G465" s="660"/>
      <c r="H465" s="660"/>
      <c r="I465" s="660"/>
      <c r="J465" s="660"/>
      <c r="K465" s="660"/>
      <c r="L465" s="660"/>
      <c r="M465" s="660"/>
      <c r="N465" s="660"/>
      <c r="O465" s="660"/>
      <c r="P465" s="660"/>
      <c r="Q465" s="660"/>
      <c r="R465" s="660"/>
      <c r="S465" s="204"/>
      <c r="T465" s="204"/>
      <c r="U465" s="204"/>
      <c r="V465" s="204"/>
      <c r="W465" s="204"/>
      <c r="X465" s="204"/>
      <c r="Y465" s="204"/>
      <c r="Z465" s="204"/>
    </row>
    <row r="466" ht="11.25" customHeight="1">
      <c r="A466" s="204"/>
      <c r="B466" s="204"/>
      <c r="C466" s="660"/>
      <c r="D466" s="660"/>
      <c r="E466" s="660"/>
      <c r="F466" s="660"/>
      <c r="G466" s="660"/>
      <c r="H466" s="660"/>
      <c r="I466" s="660"/>
      <c r="J466" s="660"/>
      <c r="K466" s="660"/>
      <c r="L466" s="660"/>
      <c r="M466" s="660"/>
      <c r="N466" s="660"/>
      <c r="O466" s="660"/>
      <c r="P466" s="660"/>
      <c r="Q466" s="660"/>
      <c r="R466" s="660"/>
      <c r="S466" s="204"/>
      <c r="T466" s="204"/>
      <c r="U466" s="204"/>
      <c r="V466" s="204"/>
      <c r="W466" s="204"/>
      <c r="X466" s="204"/>
      <c r="Y466" s="204"/>
      <c r="Z466" s="204"/>
    </row>
    <row r="467" ht="11.25" customHeight="1">
      <c r="A467" s="204"/>
      <c r="B467" s="204"/>
      <c r="C467" s="660"/>
      <c r="D467" s="660"/>
      <c r="E467" s="660"/>
      <c r="F467" s="660"/>
      <c r="G467" s="660"/>
      <c r="H467" s="660"/>
      <c r="I467" s="660"/>
      <c r="J467" s="660"/>
      <c r="K467" s="660"/>
      <c r="L467" s="660"/>
      <c r="M467" s="660"/>
      <c r="N467" s="660"/>
      <c r="O467" s="660"/>
      <c r="P467" s="660"/>
      <c r="Q467" s="660"/>
      <c r="R467" s="660"/>
      <c r="S467" s="204"/>
      <c r="T467" s="204"/>
      <c r="U467" s="204"/>
      <c r="V467" s="204"/>
      <c r="W467" s="204"/>
      <c r="X467" s="204"/>
      <c r="Y467" s="204"/>
      <c r="Z467" s="204"/>
    </row>
    <row r="468" ht="11.25" customHeight="1">
      <c r="A468" s="204"/>
      <c r="B468" s="204"/>
      <c r="C468" s="660"/>
      <c r="D468" s="660"/>
      <c r="E468" s="660"/>
      <c r="F468" s="660"/>
      <c r="G468" s="660"/>
      <c r="H468" s="660"/>
      <c r="I468" s="660"/>
      <c r="J468" s="660"/>
      <c r="K468" s="660"/>
      <c r="L468" s="660"/>
      <c r="M468" s="660"/>
      <c r="N468" s="660"/>
      <c r="O468" s="660"/>
      <c r="P468" s="660"/>
      <c r="Q468" s="660"/>
      <c r="R468" s="660"/>
      <c r="S468" s="204"/>
      <c r="T468" s="204"/>
      <c r="U468" s="204"/>
      <c r="V468" s="204"/>
      <c r="W468" s="204"/>
      <c r="X468" s="204"/>
      <c r="Y468" s="204"/>
      <c r="Z468" s="204"/>
    </row>
    <row r="469" ht="11.25" customHeight="1">
      <c r="A469" s="204"/>
      <c r="B469" s="204"/>
      <c r="C469" s="660"/>
      <c r="D469" s="660"/>
      <c r="E469" s="660"/>
      <c r="F469" s="660"/>
      <c r="G469" s="660"/>
      <c r="H469" s="660"/>
      <c r="I469" s="660"/>
      <c r="J469" s="660"/>
      <c r="K469" s="660"/>
      <c r="L469" s="660"/>
      <c r="M469" s="660"/>
      <c r="N469" s="660"/>
      <c r="O469" s="660"/>
      <c r="P469" s="660"/>
      <c r="Q469" s="660"/>
      <c r="R469" s="660"/>
      <c r="S469" s="204"/>
      <c r="T469" s="204"/>
      <c r="U469" s="204"/>
      <c r="V469" s="204"/>
      <c r="W469" s="204"/>
      <c r="X469" s="204"/>
      <c r="Y469" s="204"/>
      <c r="Z469" s="204"/>
    </row>
    <row r="470" ht="11.25" customHeight="1">
      <c r="A470" s="204"/>
      <c r="B470" s="204"/>
      <c r="C470" s="660"/>
      <c r="D470" s="660"/>
      <c r="E470" s="660"/>
      <c r="F470" s="660"/>
      <c r="G470" s="660"/>
      <c r="H470" s="660"/>
      <c r="I470" s="660"/>
      <c r="J470" s="660"/>
      <c r="K470" s="660"/>
      <c r="L470" s="660"/>
      <c r="M470" s="660"/>
      <c r="N470" s="660"/>
      <c r="O470" s="660"/>
      <c r="P470" s="660"/>
      <c r="Q470" s="660"/>
      <c r="R470" s="660"/>
      <c r="S470" s="204"/>
      <c r="T470" s="204"/>
      <c r="U470" s="204"/>
      <c r="V470" s="204"/>
      <c r="W470" s="204"/>
      <c r="X470" s="204"/>
      <c r="Y470" s="204"/>
      <c r="Z470" s="204"/>
    </row>
    <row r="471" ht="11.25" customHeight="1">
      <c r="A471" s="204"/>
      <c r="B471" s="204"/>
      <c r="C471" s="660"/>
      <c r="D471" s="660"/>
      <c r="E471" s="660"/>
      <c r="F471" s="660"/>
      <c r="G471" s="660"/>
      <c r="H471" s="660"/>
      <c r="I471" s="660"/>
      <c r="J471" s="660"/>
      <c r="K471" s="660"/>
      <c r="L471" s="660"/>
      <c r="M471" s="660"/>
      <c r="N471" s="660"/>
      <c r="O471" s="660"/>
      <c r="P471" s="660"/>
      <c r="Q471" s="660"/>
      <c r="R471" s="660"/>
      <c r="S471" s="204"/>
      <c r="T471" s="204"/>
      <c r="U471" s="204"/>
      <c r="V471" s="204"/>
      <c r="W471" s="204"/>
      <c r="X471" s="204"/>
      <c r="Y471" s="204"/>
      <c r="Z471" s="204"/>
    </row>
    <row r="472" ht="11.25" customHeight="1">
      <c r="A472" s="204"/>
      <c r="B472" s="204"/>
      <c r="C472" s="660"/>
      <c r="D472" s="660"/>
      <c r="E472" s="660"/>
      <c r="F472" s="660"/>
      <c r="G472" s="660"/>
      <c r="H472" s="660"/>
      <c r="I472" s="660"/>
      <c r="J472" s="660"/>
      <c r="K472" s="660"/>
      <c r="L472" s="660"/>
      <c r="M472" s="660"/>
      <c r="N472" s="660"/>
      <c r="O472" s="660"/>
      <c r="P472" s="660"/>
      <c r="Q472" s="660"/>
      <c r="R472" s="660"/>
      <c r="S472" s="204"/>
      <c r="T472" s="204"/>
      <c r="U472" s="204"/>
      <c r="V472" s="204"/>
      <c r="W472" s="204"/>
      <c r="X472" s="204"/>
      <c r="Y472" s="204"/>
      <c r="Z472" s="204"/>
    </row>
    <row r="473" ht="11.25" customHeight="1">
      <c r="A473" s="204"/>
      <c r="B473" s="204"/>
      <c r="C473" s="660"/>
      <c r="D473" s="660"/>
      <c r="E473" s="660"/>
      <c r="F473" s="660"/>
      <c r="G473" s="660"/>
      <c r="H473" s="660"/>
      <c r="I473" s="660"/>
      <c r="J473" s="660"/>
      <c r="K473" s="660"/>
      <c r="L473" s="660"/>
      <c r="M473" s="660"/>
      <c r="N473" s="660"/>
      <c r="O473" s="660"/>
      <c r="P473" s="660"/>
      <c r="Q473" s="660"/>
      <c r="R473" s="660"/>
      <c r="S473" s="204"/>
      <c r="T473" s="204"/>
      <c r="U473" s="204"/>
      <c r="V473" s="204"/>
      <c r="W473" s="204"/>
      <c r="X473" s="204"/>
      <c r="Y473" s="204"/>
      <c r="Z473" s="204"/>
    </row>
    <row r="474" ht="11.25" customHeight="1">
      <c r="A474" s="204"/>
      <c r="B474" s="204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204"/>
      <c r="T474" s="204"/>
      <c r="U474" s="204"/>
      <c r="V474" s="204"/>
      <c r="W474" s="204"/>
      <c r="X474" s="204"/>
      <c r="Y474" s="204"/>
      <c r="Z474" s="204"/>
    </row>
    <row r="475" ht="11.25" customHeight="1">
      <c r="A475" s="204"/>
      <c r="B475" s="204"/>
      <c r="C475" s="660"/>
      <c r="D475" s="660"/>
      <c r="E475" s="660"/>
      <c r="F475" s="660"/>
      <c r="G475" s="660"/>
      <c r="H475" s="660"/>
      <c r="I475" s="660"/>
      <c r="J475" s="660"/>
      <c r="K475" s="660"/>
      <c r="L475" s="660"/>
      <c r="M475" s="660"/>
      <c r="N475" s="660"/>
      <c r="O475" s="660"/>
      <c r="P475" s="660"/>
      <c r="Q475" s="660"/>
      <c r="R475" s="660"/>
      <c r="S475" s="204"/>
      <c r="T475" s="204"/>
      <c r="U475" s="204"/>
      <c r="V475" s="204"/>
      <c r="W475" s="204"/>
      <c r="X475" s="204"/>
      <c r="Y475" s="204"/>
      <c r="Z475" s="204"/>
    </row>
    <row r="476" ht="11.25" customHeight="1">
      <c r="A476" s="204"/>
      <c r="B476" s="204"/>
      <c r="C476" s="660"/>
      <c r="D476" s="660"/>
      <c r="E476" s="660"/>
      <c r="F476" s="660"/>
      <c r="G476" s="660"/>
      <c r="H476" s="660"/>
      <c r="I476" s="660"/>
      <c r="J476" s="660"/>
      <c r="K476" s="660"/>
      <c r="L476" s="660"/>
      <c r="M476" s="660"/>
      <c r="N476" s="660"/>
      <c r="O476" s="660"/>
      <c r="P476" s="660"/>
      <c r="Q476" s="660"/>
      <c r="R476" s="660"/>
      <c r="S476" s="204"/>
      <c r="T476" s="204"/>
      <c r="U476" s="204"/>
      <c r="V476" s="204"/>
      <c r="W476" s="204"/>
      <c r="X476" s="204"/>
      <c r="Y476" s="204"/>
      <c r="Z476" s="204"/>
    </row>
    <row r="477" ht="11.25" customHeight="1">
      <c r="A477" s="204"/>
      <c r="B477" s="204"/>
      <c r="C477" s="660"/>
      <c r="D477" s="660"/>
      <c r="E477" s="660"/>
      <c r="F477" s="660"/>
      <c r="G477" s="660"/>
      <c r="H477" s="660"/>
      <c r="I477" s="660"/>
      <c r="J477" s="660"/>
      <c r="K477" s="660"/>
      <c r="L477" s="660"/>
      <c r="M477" s="660"/>
      <c r="N477" s="660"/>
      <c r="O477" s="660"/>
      <c r="P477" s="660"/>
      <c r="Q477" s="660"/>
      <c r="R477" s="660"/>
      <c r="S477" s="204"/>
      <c r="T477" s="204"/>
      <c r="U477" s="204"/>
      <c r="V477" s="204"/>
      <c r="W477" s="204"/>
      <c r="X477" s="204"/>
      <c r="Y477" s="204"/>
      <c r="Z477" s="204"/>
    </row>
    <row r="478" ht="11.25" customHeight="1">
      <c r="A478" s="204"/>
      <c r="B478" s="204"/>
      <c r="C478" s="660"/>
      <c r="D478" s="660"/>
      <c r="E478" s="660"/>
      <c r="F478" s="660"/>
      <c r="G478" s="660"/>
      <c r="H478" s="660"/>
      <c r="I478" s="660"/>
      <c r="J478" s="660"/>
      <c r="K478" s="660"/>
      <c r="L478" s="660"/>
      <c r="M478" s="660"/>
      <c r="N478" s="660"/>
      <c r="O478" s="660"/>
      <c r="P478" s="660"/>
      <c r="Q478" s="660"/>
      <c r="R478" s="660"/>
      <c r="S478" s="204"/>
      <c r="T478" s="204"/>
      <c r="U478" s="204"/>
      <c r="V478" s="204"/>
      <c r="W478" s="204"/>
      <c r="X478" s="204"/>
      <c r="Y478" s="204"/>
      <c r="Z478" s="204"/>
    </row>
    <row r="479" ht="11.25" customHeight="1">
      <c r="A479" s="204"/>
      <c r="B479" s="204"/>
      <c r="C479" s="660"/>
      <c r="D479" s="660"/>
      <c r="E479" s="660"/>
      <c r="F479" s="660"/>
      <c r="G479" s="660"/>
      <c r="H479" s="660"/>
      <c r="I479" s="660"/>
      <c r="J479" s="660"/>
      <c r="K479" s="660"/>
      <c r="L479" s="660"/>
      <c r="M479" s="660"/>
      <c r="N479" s="660"/>
      <c r="O479" s="660"/>
      <c r="P479" s="660"/>
      <c r="Q479" s="660"/>
      <c r="R479" s="660"/>
      <c r="S479" s="204"/>
      <c r="T479" s="204"/>
      <c r="U479" s="204"/>
      <c r="V479" s="204"/>
      <c r="W479" s="204"/>
      <c r="X479" s="204"/>
      <c r="Y479" s="204"/>
      <c r="Z479" s="204"/>
    </row>
    <row r="480" ht="11.25" customHeight="1">
      <c r="A480" s="204"/>
      <c r="B480" s="204"/>
      <c r="C480" s="660"/>
      <c r="D480" s="660"/>
      <c r="E480" s="660"/>
      <c r="F480" s="660"/>
      <c r="G480" s="660"/>
      <c r="H480" s="660"/>
      <c r="I480" s="660"/>
      <c r="J480" s="660"/>
      <c r="K480" s="660"/>
      <c r="L480" s="660"/>
      <c r="M480" s="660"/>
      <c r="N480" s="660"/>
      <c r="O480" s="660"/>
      <c r="P480" s="660"/>
      <c r="Q480" s="660"/>
      <c r="R480" s="660"/>
      <c r="S480" s="204"/>
      <c r="T480" s="204"/>
      <c r="U480" s="204"/>
      <c r="V480" s="204"/>
      <c r="W480" s="204"/>
      <c r="X480" s="204"/>
      <c r="Y480" s="204"/>
      <c r="Z480" s="204"/>
    </row>
    <row r="481" ht="11.25" customHeight="1">
      <c r="A481" s="204"/>
      <c r="B481" s="204"/>
      <c r="C481" s="660"/>
      <c r="D481" s="660"/>
      <c r="E481" s="660"/>
      <c r="F481" s="660"/>
      <c r="G481" s="660"/>
      <c r="H481" s="660"/>
      <c r="I481" s="660"/>
      <c r="J481" s="660"/>
      <c r="K481" s="660"/>
      <c r="L481" s="660"/>
      <c r="M481" s="660"/>
      <c r="N481" s="660"/>
      <c r="O481" s="660"/>
      <c r="P481" s="660"/>
      <c r="Q481" s="660"/>
      <c r="R481" s="660"/>
      <c r="S481" s="204"/>
      <c r="T481" s="204"/>
      <c r="U481" s="204"/>
      <c r="V481" s="204"/>
      <c r="W481" s="204"/>
      <c r="X481" s="204"/>
      <c r="Y481" s="204"/>
      <c r="Z481" s="204"/>
    </row>
    <row r="482" ht="11.25" customHeight="1">
      <c r="A482" s="204"/>
      <c r="B482" s="204"/>
      <c r="C482" s="660"/>
      <c r="D482" s="660"/>
      <c r="E482" s="660"/>
      <c r="F482" s="660"/>
      <c r="G482" s="660"/>
      <c r="H482" s="660"/>
      <c r="I482" s="660"/>
      <c r="J482" s="660"/>
      <c r="K482" s="660"/>
      <c r="L482" s="660"/>
      <c r="M482" s="660"/>
      <c r="N482" s="660"/>
      <c r="O482" s="660"/>
      <c r="P482" s="660"/>
      <c r="Q482" s="660"/>
      <c r="R482" s="660"/>
      <c r="S482" s="204"/>
      <c r="T482" s="204"/>
      <c r="U482" s="204"/>
      <c r="V482" s="204"/>
      <c r="W482" s="204"/>
      <c r="X482" s="204"/>
      <c r="Y482" s="204"/>
      <c r="Z482" s="204"/>
    </row>
    <row r="483" ht="11.25" customHeight="1">
      <c r="A483" s="204"/>
      <c r="B483" s="204"/>
      <c r="C483" s="660"/>
      <c r="D483" s="660"/>
      <c r="E483" s="660"/>
      <c r="F483" s="660"/>
      <c r="G483" s="660"/>
      <c r="H483" s="660"/>
      <c r="I483" s="660"/>
      <c r="J483" s="660"/>
      <c r="K483" s="660"/>
      <c r="L483" s="660"/>
      <c r="M483" s="660"/>
      <c r="N483" s="660"/>
      <c r="O483" s="660"/>
      <c r="P483" s="660"/>
      <c r="Q483" s="660"/>
      <c r="R483" s="660"/>
      <c r="S483" s="204"/>
      <c r="T483" s="204"/>
      <c r="U483" s="204"/>
      <c r="V483" s="204"/>
      <c r="W483" s="204"/>
      <c r="X483" s="204"/>
      <c r="Y483" s="204"/>
      <c r="Z483" s="204"/>
    </row>
    <row r="484" ht="11.25" customHeight="1">
      <c r="A484" s="204"/>
      <c r="B484" s="204"/>
      <c r="C484" s="660"/>
      <c r="D484" s="660"/>
      <c r="E484" s="660"/>
      <c r="F484" s="660"/>
      <c r="G484" s="660"/>
      <c r="H484" s="660"/>
      <c r="I484" s="660"/>
      <c r="J484" s="660"/>
      <c r="K484" s="660"/>
      <c r="L484" s="660"/>
      <c r="M484" s="660"/>
      <c r="N484" s="660"/>
      <c r="O484" s="660"/>
      <c r="P484" s="660"/>
      <c r="Q484" s="660"/>
      <c r="R484" s="660"/>
      <c r="S484" s="204"/>
      <c r="T484" s="204"/>
      <c r="U484" s="204"/>
      <c r="V484" s="204"/>
      <c r="W484" s="204"/>
      <c r="X484" s="204"/>
      <c r="Y484" s="204"/>
      <c r="Z484" s="204"/>
    </row>
    <row r="485" ht="11.25" customHeight="1">
      <c r="A485" s="204"/>
      <c r="B485" s="204"/>
      <c r="C485" s="660"/>
      <c r="D485" s="660"/>
      <c r="E485" s="660"/>
      <c r="F485" s="660"/>
      <c r="G485" s="660"/>
      <c r="H485" s="660"/>
      <c r="I485" s="660"/>
      <c r="J485" s="660"/>
      <c r="K485" s="660"/>
      <c r="L485" s="660"/>
      <c r="M485" s="660"/>
      <c r="N485" s="660"/>
      <c r="O485" s="660"/>
      <c r="P485" s="660"/>
      <c r="Q485" s="660"/>
      <c r="R485" s="660"/>
      <c r="S485" s="204"/>
      <c r="T485" s="204"/>
      <c r="U485" s="204"/>
      <c r="V485" s="204"/>
      <c r="W485" s="204"/>
      <c r="X485" s="204"/>
      <c r="Y485" s="204"/>
      <c r="Z485" s="204"/>
    </row>
    <row r="486" ht="11.25" customHeight="1">
      <c r="A486" s="204"/>
      <c r="B486" s="204"/>
      <c r="C486" s="660"/>
      <c r="D486" s="660"/>
      <c r="E486" s="660"/>
      <c r="F486" s="660"/>
      <c r="G486" s="660"/>
      <c r="H486" s="660"/>
      <c r="I486" s="660"/>
      <c r="J486" s="660"/>
      <c r="K486" s="660"/>
      <c r="L486" s="660"/>
      <c r="M486" s="660"/>
      <c r="N486" s="660"/>
      <c r="O486" s="660"/>
      <c r="P486" s="660"/>
      <c r="Q486" s="660"/>
      <c r="R486" s="660"/>
      <c r="S486" s="204"/>
      <c r="T486" s="204"/>
      <c r="U486" s="204"/>
      <c r="V486" s="204"/>
      <c r="W486" s="204"/>
      <c r="X486" s="204"/>
      <c r="Y486" s="204"/>
      <c r="Z486" s="204"/>
    </row>
    <row r="487" ht="11.25" customHeight="1">
      <c r="A487" s="204"/>
      <c r="B487" s="204"/>
      <c r="C487" s="660"/>
      <c r="D487" s="660"/>
      <c r="E487" s="660"/>
      <c r="F487" s="660"/>
      <c r="G487" s="660"/>
      <c r="H487" s="660"/>
      <c r="I487" s="660"/>
      <c r="J487" s="660"/>
      <c r="K487" s="660"/>
      <c r="L487" s="660"/>
      <c r="M487" s="660"/>
      <c r="N487" s="660"/>
      <c r="O487" s="660"/>
      <c r="P487" s="660"/>
      <c r="Q487" s="660"/>
      <c r="R487" s="660"/>
      <c r="S487" s="204"/>
      <c r="T487" s="204"/>
      <c r="U487" s="204"/>
      <c r="V487" s="204"/>
      <c r="W487" s="204"/>
      <c r="X487" s="204"/>
      <c r="Y487" s="204"/>
      <c r="Z487" s="204"/>
    </row>
    <row r="488" ht="11.25" customHeight="1">
      <c r="A488" s="204"/>
      <c r="B488" s="204"/>
      <c r="C488" s="660"/>
      <c r="D488" s="660"/>
      <c r="E488" s="660"/>
      <c r="F488" s="660"/>
      <c r="G488" s="660"/>
      <c r="H488" s="660"/>
      <c r="I488" s="660"/>
      <c r="J488" s="660"/>
      <c r="K488" s="660"/>
      <c r="L488" s="660"/>
      <c r="M488" s="660"/>
      <c r="N488" s="660"/>
      <c r="O488" s="660"/>
      <c r="P488" s="660"/>
      <c r="Q488" s="660"/>
      <c r="R488" s="660"/>
      <c r="S488" s="204"/>
      <c r="T488" s="204"/>
      <c r="U488" s="204"/>
      <c r="V488" s="204"/>
      <c r="W488" s="204"/>
      <c r="X488" s="204"/>
      <c r="Y488" s="204"/>
      <c r="Z488" s="204"/>
    </row>
    <row r="489" ht="11.25" customHeight="1">
      <c r="A489" s="204"/>
      <c r="B489" s="204"/>
      <c r="C489" s="660"/>
      <c r="D489" s="660"/>
      <c r="E489" s="660"/>
      <c r="F489" s="660"/>
      <c r="G489" s="660"/>
      <c r="H489" s="660"/>
      <c r="I489" s="660"/>
      <c r="J489" s="660"/>
      <c r="K489" s="660"/>
      <c r="L489" s="660"/>
      <c r="M489" s="660"/>
      <c r="N489" s="660"/>
      <c r="O489" s="660"/>
      <c r="P489" s="660"/>
      <c r="Q489" s="660"/>
      <c r="R489" s="660"/>
      <c r="S489" s="204"/>
      <c r="T489" s="204"/>
      <c r="U489" s="204"/>
      <c r="V489" s="204"/>
      <c r="W489" s="204"/>
      <c r="X489" s="204"/>
      <c r="Y489" s="204"/>
      <c r="Z489" s="204"/>
    </row>
    <row r="490" ht="11.25" customHeight="1">
      <c r="A490" s="204"/>
      <c r="B490" s="204"/>
      <c r="C490" s="660"/>
      <c r="D490" s="660"/>
      <c r="E490" s="660"/>
      <c r="F490" s="660"/>
      <c r="G490" s="660"/>
      <c r="H490" s="660"/>
      <c r="I490" s="660"/>
      <c r="J490" s="660"/>
      <c r="K490" s="660"/>
      <c r="L490" s="660"/>
      <c r="M490" s="660"/>
      <c r="N490" s="660"/>
      <c r="O490" s="660"/>
      <c r="P490" s="660"/>
      <c r="Q490" s="660"/>
      <c r="R490" s="660"/>
      <c r="S490" s="204"/>
      <c r="T490" s="204"/>
      <c r="U490" s="204"/>
      <c r="V490" s="204"/>
      <c r="W490" s="204"/>
      <c r="X490" s="204"/>
      <c r="Y490" s="204"/>
      <c r="Z490" s="204"/>
    </row>
    <row r="491" ht="11.25" customHeight="1">
      <c r="A491" s="204"/>
      <c r="B491" s="204"/>
      <c r="C491" s="660"/>
      <c r="D491" s="660"/>
      <c r="E491" s="660"/>
      <c r="F491" s="660"/>
      <c r="G491" s="660"/>
      <c r="H491" s="660"/>
      <c r="I491" s="660"/>
      <c r="J491" s="660"/>
      <c r="K491" s="660"/>
      <c r="L491" s="660"/>
      <c r="M491" s="660"/>
      <c r="N491" s="660"/>
      <c r="O491" s="660"/>
      <c r="P491" s="660"/>
      <c r="Q491" s="660"/>
      <c r="R491" s="660"/>
      <c r="S491" s="204"/>
      <c r="T491" s="204"/>
      <c r="U491" s="204"/>
      <c r="V491" s="204"/>
      <c r="W491" s="204"/>
      <c r="X491" s="204"/>
      <c r="Y491" s="204"/>
      <c r="Z491" s="204"/>
    </row>
    <row r="492" ht="11.25" customHeight="1">
      <c r="A492" s="204"/>
      <c r="B492" s="204"/>
      <c r="C492" s="660"/>
      <c r="D492" s="660"/>
      <c r="E492" s="660"/>
      <c r="F492" s="660"/>
      <c r="G492" s="660"/>
      <c r="H492" s="660"/>
      <c r="I492" s="660"/>
      <c r="J492" s="660"/>
      <c r="K492" s="660"/>
      <c r="L492" s="660"/>
      <c r="M492" s="660"/>
      <c r="N492" s="660"/>
      <c r="O492" s="660"/>
      <c r="P492" s="660"/>
      <c r="Q492" s="660"/>
      <c r="R492" s="660"/>
      <c r="S492" s="204"/>
      <c r="T492" s="204"/>
      <c r="U492" s="204"/>
      <c r="V492" s="204"/>
      <c r="W492" s="204"/>
      <c r="X492" s="204"/>
      <c r="Y492" s="204"/>
      <c r="Z492" s="204"/>
    </row>
    <row r="493" ht="11.25" customHeight="1">
      <c r="A493" s="204"/>
      <c r="B493" s="204"/>
      <c r="C493" s="660"/>
      <c r="D493" s="660"/>
      <c r="E493" s="660"/>
      <c r="F493" s="660"/>
      <c r="G493" s="660"/>
      <c r="H493" s="660"/>
      <c r="I493" s="660"/>
      <c r="J493" s="660"/>
      <c r="K493" s="660"/>
      <c r="L493" s="660"/>
      <c r="M493" s="660"/>
      <c r="N493" s="660"/>
      <c r="O493" s="660"/>
      <c r="P493" s="660"/>
      <c r="Q493" s="660"/>
      <c r="R493" s="660"/>
      <c r="S493" s="204"/>
      <c r="T493" s="204"/>
      <c r="U493" s="204"/>
      <c r="V493" s="204"/>
      <c r="W493" s="204"/>
      <c r="X493" s="204"/>
      <c r="Y493" s="204"/>
      <c r="Z493" s="204"/>
    </row>
    <row r="494" ht="11.25" customHeight="1">
      <c r="A494" s="204"/>
      <c r="B494" s="204"/>
      <c r="C494" s="660"/>
      <c r="D494" s="660"/>
      <c r="E494" s="660"/>
      <c r="F494" s="660"/>
      <c r="G494" s="660"/>
      <c r="H494" s="660"/>
      <c r="I494" s="660"/>
      <c r="J494" s="660"/>
      <c r="K494" s="660"/>
      <c r="L494" s="660"/>
      <c r="M494" s="660"/>
      <c r="N494" s="660"/>
      <c r="O494" s="660"/>
      <c r="P494" s="660"/>
      <c r="Q494" s="660"/>
      <c r="R494" s="660"/>
      <c r="S494" s="204"/>
      <c r="T494" s="204"/>
      <c r="U494" s="204"/>
      <c r="V494" s="204"/>
      <c r="W494" s="204"/>
      <c r="X494" s="204"/>
      <c r="Y494" s="204"/>
      <c r="Z494" s="204"/>
    </row>
    <row r="495" ht="11.25" customHeight="1">
      <c r="A495" s="204"/>
      <c r="B495" s="204"/>
      <c r="C495" s="660"/>
      <c r="D495" s="660"/>
      <c r="E495" s="660"/>
      <c r="F495" s="660"/>
      <c r="G495" s="660"/>
      <c r="H495" s="660"/>
      <c r="I495" s="660"/>
      <c r="J495" s="660"/>
      <c r="K495" s="660"/>
      <c r="L495" s="660"/>
      <c r="M495" s="660"/>
      <c r="N495" s="660"/>
      <c r="O495" s="660"/>
      <c r="P495" s="660"/>
      <c r="Q495" s="660"/>
      <c r="R495" s="660"/>
      <c r="S495" s="204"/>
      <c r="T495" s="204"/>
      <c r="U495" s="204"/>
      <c r="V495" s="204"/>
      <c r="W495" s="204"/>
      <c r="X495" s="204"/>
      <c r="Y495" s="204"/>
      <c r="Z495" s="204"/>
    </row>
    <row r="496" ht="11.25" customHeight="1">
      <c r="A496" s="204"/>
      <c r="B496" s="204"/>
      <c r="C496" s="660"/>
      <c r="D496" s="660"/>
      <c r="E496" s="660"/>
      <c r="F496" s="660"/>
      <c r="G496" s="660"/>
      <c r="H496" s="660"/>
      <c r="I496" s="660"/>
      <c r="J496" s="660"/>
      <c r="K496" s="660"/>
      <c r="L496" s="660"/>
      <c r="M496" s="660"/>
      <c r="N496" s="660"/>
      <c r="O496" s="660"/>
      <c r="P496" s="660"/>
      <c r="Q496" s="660"/>
      <c r="R496" s="660"/>
      <c r="S496" s="204"/>
      <c r="T496" s="204"/>
      <c r="U496" s="204"/>
      <c r="V496" s="204"/>
      <c r="W496" s="204"/>
      <c r="X496" s="204"/>
      <c r="Y496" s="204"/>
      <c r="Z496" s="204"/>
    </row>
    <row r="497" ht="11.25" customHeight="1">
      <c r="A497" s="204"/>
      <c r="B497" s="204"/>
      <c r="C497" s="660"/>
      <c r="D497" s="660"/>
      <c r="E497" s="660"/>
      <c r="F497" s="660"/>
      <c r="G497" s="660"/>
      <c r="H497" s="660"/>
      <c r="I497" s="660"/>
      <c r="J497" s="660"/>
      <c r="K497" s="660"/>
      <c r="L497" s="660"/>
      <c r="M497" s="660"/>
      <c r="N497" s="660"/>
      <c r="O497" s="660"/>
      <c r="P497" s="660"/>
      <c r="Q497" s="660"/>
      <c r="R497" s="660"/>
      <c r="S497" s="204"/>
      <c r="T497" s="204"/>
      <c r="U497" s="204"/>
      <c r="V497" s="204"/>
      <c r="W497" s="204"/>
      <c r="X497" s="204"/>
      <c r="Y497" s="204"/>
      <c r="Z497" s="204"/>
    </row>
    <row r="498" ht="11.25" customHeight="1">
      <c r="A498" s="204"/>
      <c r="B498" s="204"/>
      <c r="C498" s="660"/>
      <c r="D498" s="660"/>
      <c r="E498" s="660"/>
      <c r="F498" s="660"/>
      <c r="G498" s="660"/>
      <c r="H498" s="660"/>
      <c r="I498" s="660"/>
      <c r="J498" s="660"/>
      <c r="K498" s="660"/>
      <c r="L498" s="660"/>
      <c r="M498" s="660"/>
      <c r="N498" s="660"/>
      <c r="O498" s="660"/>
      <c r="P498" s="660"/>
      <c r="Q498" s="660"/>
      <c r="R498" s="660"/>
      <c r="S498" s="204"/>
      <c r="T498" s="204"/>
      <c r="U498" s="204"/>
      <c r="V498" s="204"/>
      <c r="W498" s="204"/>
      <c r="X498" s="204"/>
      <c r="Y498" s="204"/>
      <c r="Z498" s="204"/>
    </row>
    <row r="499" ht="11.25" customHeight="1">
      <c r="A499" s="204"/>
      <c r="B499" s="204"/>
      <c r="C499" s="660"/>
      <c r="D499" s="660"/>
      <c r="E499" s="660"/>
      <c r="F499" s="660"/>
      <c r="G499" s="660"/>
      <c r="H499" s="660"/>
      <c r="I499" s="660"/>
      <c r="J499" s="660"/>
      <c r="K499" s="660"/>
      <c r="L499" s="660"/>
      <c r="M499" s="660"/>
      <c r="N499" s="660"/>
      <c r="O499" s="660"/>
      <c r="P499" s="660"/>
      <c r="Q499" s="660"/>
      <c r="R499" s="660"/>
      <c r="S499" s="204"/>
      <c r="T499" s="204"/>
      <c r="U499" s="204"/>
      <c r="V499" s="204"/>
      <c r="W499" s="204"/>
      <c r="X499" s="204"/>
      <c r="Y499" s="204"/>
      <c r="Z499" s="204"/>
    </row>
    <row r="500" ht="11.25" customHeight="1">
      <c r="A500" s="204"/>
      <c r="B500" s="204"/>
      <c r="C500" s="660"/>
      <c r="D500" s="660"/>
      <c r="E500" s="660"/>
      <c r="F500" s="660"/>
      <c r="G500" s="660"/>
      <c r="H500" s="660"/>
      <c r="I500" s="660"/>
      <c r="J500" s="660"/>
      <c r="K500" s="660"/>
      <c r="L500" s="660"/>
      <c r="M500" s="660"/>
      <c r="N500" s="660"/>
      <c r="O500" s="660"/>
      <c r="P500" s="660"/>
      <c r="Q500" s="660"/>
      <c r="R500" s="660"/>
      <c r="S500" s="204"/>
      <c r="T500" s="204"/>
      <c r="U500" s="204"/>
      <c r="V500" s="204"/>
      <c r="W500" s="204"/>
      <c r="X500" s="204"/>
      <c r="Y500" s="204"/>
      <c r="Z500" s="204"/>
    </row>
    <row r="501" ht="11.25" customHeight="1">
      <c r="A501" s="204"/>
      <c r="B501" s="204"/>
      <c r="C501" s="660"/>
      <c r="D501" s="660"/>
      <c r="E501" s="660"/>
      <c r="F501" s="660"/>
      <c r="G501" s="660"/>
      <c r="H501" s="660"/>
      <c r="I501" s="660"/>
      <c r="J501" s="660"/>
      <c r="K501" s="660"/>
      <c r="L501" s="660"/>
      <c r="M501" s="660"/>
      <c r="N501" s="660"/>
      <c r="O501" s="660"/>
      <c r="P501" s="660"/>
      <c r="Q501" s="660"/>
      <c r="R501" s="660"/>
      <c r="S501" s="204"/>
      <c r="T501" s="204"/>
      <c r="U501" s="204"/>
      <c r="V501" s="204"/>
      <c r="W501" s="204"/>
      <c r="X501" s="204"/>
      <c r="Y501" s="204"/>
      <c r="Z501" s="204"/>
    </row>
    <row r="502" ht="11.25" customHeight="1">
      <c r="A502" s="204"/>
      <c r="B502" s="204"/>
      <c r="C502" s="660"/>
      <c r="D502" s="660"/>
      <c r="E502" s="660"/>
      <c r="F502" s="660"/>
      <c r="G502" s="660"/>
      <c r="H502" s="660"/>
      <c r="I502" s="660"/>
      <c r="J502" s="660"/>
      <c r="K502" s="660"/>
      <c r="L502" s="660"/>
      <c r="M502" s="660"/>
      <c r="N502" s="660"/>
      <c r="O502" s="660"/>
      <c r="P502" s="660"/>
      <c r="Q502" s="660"/>
      <c r="R502" s="660"/>
      <c r="S502" s="204"/>
      <c r="T502" s="204"/>
      <c r="U502" s="204"/>
      <c r="V502" s="204"/>
      <c r="W502" s="204"/>
      <c r="X502" s="204"/>
      <c r="Y502" s="204"/>
      <c r="Z502" s="204"/>
    </row>
    <row r="503" ht="11.25" customHeight="1">
      <c r="A503" s="204"/>
      <c r="B503" s="204"/>
      <c r="C503" s="660"/>
      <c r="D503" s="660"/>
      <c r="E503" s="660"/>
      <c r="F503" s="660"/>
      <c r="G503" s="660"/>
      <c r="H503" s="660"/>
      <c r="I503" s="660"/>
      <c r="J503" s="660"/>
      <c r="K503" s="660"/>
      <c r="L503" s="660"/>
      <c r="M503" s="660"/>
      <c r="N503" s="660"/>
      <c r="O503" s="660"/>
      <c r="P503" s="660"/>
      <c r="Q503" s="660"/>
      <c r="R503" s="660"/>
      <c r="S503" s="204"/>
      <c r="T503" s="204"/>
      <c r="U503" s="204"/>
      <c r="V503" s="204"/>
      <c r="W503" s="204"/>
      <c r="X503" s="204"/>
      <c r="Y503" s="204"/>
      <c r="Z503" s="204"/>
    </row>
    <row r="504" ht="11.25" customHeight="1">
      <c r="A504" s="204"/>
      <c r="B504" s="204"/>
      <c r="C504" s="660"/>
      <c r="D504" s="660"/>
      <c r="E504" s="660"/>
      <c r="F504" s="660"/>
      <c r="G504" s="660"/>
      <c r="H504" s="660"/>
      <c r="I504" s="660"/>
      <c r="J504" s="660"/>
      <c r="K504" s="660"/>
      <c r="L504" s="660"/>
      <c r="M504" s="660"/>
      <c r="N504" s="660"/>
      <c r="O504" s="660"/>
      <c r="P504" s="660"/>
      <c r="Q504" s="660"/>
      <c r="R504" s="660"/>
      <c r="S504" s="204"/>
      <c r="T504" s="204"/>
      <c r="U504" s="204"/>
      <c r="V504" s="204"/>
      <c r="W504" s="204"/>
      <c r="X504" s="204"/>
      <c r="Y504" s="204"/>
      <c r="Z504" s="204"/>
    </row>
    <row r="505" ht="11.25" customHeight="1">
      <c r="A505" s="204"/>
      <c r="B505" s="204"/>
      <c r="C505" s="660"/>
      <c r="D505" s="660"/>
      <c r="E505" s="660"/>
      <c r="F505" s="660"/>
      <c r="G505" s="660"/>
      <c r="H505" s="660"/>
      <c r="I505" s="660"/>
      <c r="J505" s="660"/>
      <c r="K505" s="660"/>
      <c r="L505" s="660"/>
      <c r="M505" s="660"/>
      <c r="N505" s="660"/>
      <c r="O505" s="660"/>
      <c r="P505" s="660"/>
      <c r="Q505" s="660"/>
      <c r="R505" s="660"/>
      <c r="S505" s="204"/>
      <c r="T505" s="204"/>
      <c r="U505" s="204"/>
      <c r="V505" s="204"/>
      <c r="W505" s="204"/>
      <c r="X505" s="204"/>
      <c r="Y505" s="204"/>
      <c r="Z505" s="204"/>
    </row>
    <row r="506" ht="11.25" customHeight="1">
      <c r="A506" s="204"/>
      <c r="B506" s="204"/>
      <c r="C506" s="660"/>
      <c r="D506" s="660"/>
      <c r="E506" s="660"/>
      <c r="F506" s="660"/>
      <c r="G506" s="660"/>
      <c r="H506" s="660"/>
      <c r="I506" s="660"/>
      <c r="J506" s="660"/>
      <c r="K506" s="660"/>
      <c r="L506" s="660"/>
      <c r="M506" s="660"/>
      <c r="N506" s="660"/>
      <c r="O506" s="660"/>
      <c r="P506" s="660"/>
      <c r="Q506" s="660"/>
      <c r="R506" s="660"/>
      <c r="S506" s="204"/>
      <c r="T506" s="204"/>
      <c r="U506" s="204"/>
      <c r="V506" s="204"/>
      <c r="W506" s="204"/>
      <c r="X506" s="204"/>
      <c r="Y506" s="204"/>
      <c r="Z506" s="204"/>
    </row>
    <row r="507" ht="11.25" customHeight="1">
      <c r="A507" s="204"/>
      <c r="B507" s="204"/>
      <c r="C507" s="660"/>
      <c r="D507" s="660"/>
      <c r="E507" s="660"/>
      <c r="F507" s="660"/>
      <c r="G507" s="660"/>
      <c r="H507" s="660"/>
      <c r="I507" s="660"/>
      <c r="J507" s="660"/>
      <c r="K507" s="660"/>
      <c r="L507" s="660"/>
      <c r="M507" s="660"/>
      <c r="N507" s="660"/>
      <c r="O507" s="660"/>
      <c r="P507" s="660"/>
      <c r="Q507" s="660"/>
      <c r="R507" s="660"/>
      <c r="S507" s="204"/>
      <c r="T507" s="204"/>
      <c r="U507" s="204"/>
      <c r="V507" s="204"/>
      <c r="W507" s="204"/>
      <c r="X507" s="204"/>
      <c r="Y507" s="204"/>
      <c r="Z507" s="204"/>
    </row>
    <row r="508" ht="11.25" customHeight="1">
      <c r="A508" s="204"/>
      <c r="B508" s="204"/>
      <c r="C508" s="660"/>
      <c r="D508" s="660"/>
      <c r="E508" s="660"/>
      <c r="F508" s="660"/>
      <c r="G508" s="660"/>
      <c r="H508" s="660"/>
      <c r="I508" s="660"/>
      <c r="J508" s="660"/>
      <c r="K508" s="660"/>
      <c r="L508" s="660"/>
      <c r="M508" s="660"/>
      <c r="N508" s="660"/>
      <c r="O508" s="660"/>
      <c r="P508" s="660"/>
      <c r="Q508" s="660"/>
      <c r="R508" s="660"/>
      <c r="S508" s="204"/>
      <c r="T508" s="204"/>
      <c r="U508" s="204"/>
      <c r="V508" s="204"/>
      <c r="W508" s="204"/>
      <c r="X508" s="204"/>
      <c r="Y508" s="204"/>
      <c r="Z508" s="204"/>
    </row>
    <row r="509" ht="11.25" customHeight="1">
      <c r="A509" s="204"/>
      <c r="B509" s="204"/>
      <c r="C509" s="660"/>
      <c r="D509" s="660"/>
      <c r="E509" s="660"/>
      <c r="F509" s="660"/>
      <c r="G509" s="660"/>
      <c r="H509" s="660"/>
      <c r="I509" s="660"/>
      <c r="J509" s="660"/>
      <c r="K509" s="660"/>
      <c r="L509" s="660"/>
      <c r="M509" s="660"/>
      <c r="N509" s="660"/>
      <c r="O509" s="660"/>
      <c r="P509" s="660"/>
      <c r="Q509" s="660"/>
      <c r="R509" s="660"/>
      <c r="S509" s="204"/>
      <c r="T509" s="204"/>
      <c r="U509" s="204"/>
      <c r="V509" s="204"/>
      <c r="W509" s="204"/>
      <c r="X509" s="204"/>
      <c r="Y509" s="204"/>
      <c r="Z509" s="204"/>
    </row>
    <row r="510" ht="11.25" customHeight="1">
      <c r="A510" s="204"/>
      <c r="B510" s="204"/>
      <c r="C510" s="660"/>
      <c r="D510" s="660"/>
      <c r="E510" s="660"/>
      <c r="F510" s="660"/>
      <c r="G510" s="660"/>
      <c r="H510" s="660"/>
      <c r="I510" s="660"/>
      <c r="J510" s="660"/>
      <c r="K510" s="660"/>
      <c r="L510" s="660"/>
      <c r="M510" s="660"/>
      <c r="N510" s="660"/>
      <c r="O510" s="660"/>
      <c r="P510" s="660"/>
      <c r="Q510" s="660"/>
      <c r="R510" s="660"/>
      <c r="S510" s="204"/>
      <c r="T510" s="204"/>
      <c r="U510" s="204"/>
      <c r="V510" s="204"/>
      <c r="W510" s="204"/>
      <c r="X510" s="204"/>
      <c r="Y510" s="204"/>
      <c r="Z510" s="204"/>
    </row>
    <row r="511" ht="11.25" customHeight="1">
      <c r="A511" s="204"/>
      <c r="B511" s="204"/>
      <c r="C511" s="660"/>
      <c r="D511" s="660"/>
      <c r="E511" s="660"/>
      <c r="F511" s="660"/>
      <c r="G511" s="660"/>
      <c r="H511" s="660"/>
      <c r="I511" s="660"/>
      <c r="J511" s="660"/>
      <c r="K511" s="660"/>
      <c r="L511" s="660"/>
      <c r="M511" s="660"/>
      <c r="N511" s="660"/>
      <c r="O511" s="660"/>
      <c r="P511" s="660"/>
      <c r="Q511" s="660"/>
      <c r="R511" s="660"/>
      <c r="S511" s="204"/>
      <c r="T511" s="204"/>
      <c r="U511" s="204"/>
      <c r="V511" s="204"/>
      <c r="W511" s="204"/>
      <c r="X511" s="204"/>
      <c r="Y511" s="204"/>
      <c r="Z511" s="204"/>
    </row>
    <row r="512" ht="11.25" customHeight="1">
      <c r="A512" s="204"/>
      <c r="B512" s="204"/>
      <c r="C512" s="660"/>
      <c r="D512" s="660"/>
      <c r="E512" s="660"/>
      <c r="F512" s="660"/>
      <c r="G512" s="660"/>
      <c r="H512" s="660"/>
      <c r="I512" s="660"/>
      <c r="J512" s="660"/>
      <c r="K512" s="660"/>
      <c r="L512" s="660"/>
      <c r="M512" s="660"/>
      <c r="N512" s="660"/>
      <c r="O512" s="660"/>
      <c r="P512" s="660"/>
      <c r="Q512" s="660"/>
      <c r="R512" s="660"/>
      <c r="S512" s="204"/>
      <c r="T512" s="204"/>
      <c r="U512" s="204"/>
      <c r="V512" s="204"/>
      <c r="W512" s="204"/>
      <c r="X512" s="204"/>
      <c r="Y512" s="204"/>
      <c r="Z512" s="204"/>
    </row>
    <row r="513" ht="11.25" customHeight="1">
      <c r="A513" s="204"/>
      <c r="B513" s="204"/>
      <c r="C513" s="660"/>
      <c r="D513" s="660"/>
      <c r="E513" s="660"/>
      <c r="F513" s="660"/>
      <c r="G513" s="660"/>
      <c r="H513" s="660"/>
      <c r="I513" s="660"/>
      <c r="J513" s="660"/>
      <c r="K513" s="660"/>
      <c r="L513" s="660"/>
      <c r="M513" s="660"/>
      <c r="N513" s="660"/>
      <c r="O513" s="660"/>
      <c r="P513" s="660"/>
      <c r="Q513" s="660"/>
      <c r="R513" s="660"/>
      <c r="S513" s="204"/>
      <c r="T513" s="204"/>
      <c r="U513" s="204"/>
      <c r="V513" s="204"/>
      <c r="W513" s="204"/>
      <c r="X513" s="204"/>
      <c r="Y513" s="204"/>
      <c r="Z513" s="204"/>
    </row>
    <row r="514" ht="11.25" customHeight="1">
      <c r="A514" s="204"/>
      <c r="B514" s="204"/>
      <c r="C514" s="660"/>
      <c r="D514" s="660"/>
      <c r="E514" s="660"/>
      <c r="F514" s="660"/>
      <c r="G514" s="660"/>
      <c r="H514" s="660"/>
      <c r="I514" s="660"/>
      <c r="J514" s="660"/>
      <c r="K514" s="660"/>
      <c r="L514" s="660"/>
      <c r="M514" s="660"/>
      <c r="N514" s="660"/>
      <c r="O514" s="660"/>
      <c r="P514" s="660"/>
      <c r="Q514" s="660"/>
      <c r="R514" s="660"/>
      <c r="S514" s="204"/>
      <c r="T514" s="204"/>
      <c r="U514" s="204"/>
      <c r="V514" s="204"/>
      <c r="W514" s="204"/>
      <c r="X514" s="204"/>
      <c r="Y514" s="204"/>
      <c r="Z514" s="204"/>
    </row>
    <row r="515" ht="11.25" customHeight="1">
      <c r="A515" s="204"/>
      <c r="B515" s="204"/>
      <c r="C515" s="660"/>
      <c r="D515" s="660"/>
      <c r="E515" s="660"/>
      <c r="F515" s="660"/>
      <c r="G515" s="660"/>
      <c r="H515" s="660"/>
      <c r="I515" s="660"/>
      <c r="J515" s="660"/>
      <c r="K515" s="660"/>
      <c r="L515" s="660"/>
      <c r="M515" s="660"/>
      <c r="N515" s="660"/>
      <c r="O515" s="660"/>
      <c r="P515" s="660"/>
      <c r="Q515" s="660"/>
      <c r="R515" s="660"/>
      <c r="S515" s="204"/>
      <c r="T515" s="204"/>
      <c r="U515" s="204"/>
      <c r="V515" s="204"/>
      <c r="W515" s="204"/>
      <c r="X515" s="204"/>
      <c r="Y515" s="204"/>
      <c r="Z515" s="204"/>
    </row>
    <row r="516" ht="11.25" customHeight="1">
      <c r="A516" s="204"/>
      <c r="B516" s="204"/>
      <c r="C516" s="660"/>
      <c r="D516" s="660"/>
      <c r="E516" s="660"/>
      <c r="F516" s="660"/>
      <c r="G516" s="660"/>
      <c r="H516" s="660"/>
      <c r="I516" s="660"/>
      <c r="J516" s="660"/>
      <c r="K516" s="660"/>
      <c r="L516" s="660"/>
      <c r="M516" s="660"/>
      <c r="N516" s="660"/>
      <c r="O516" s="660"/>
      <c r="P516" s="660"/>
      <c r="Q516" s="660"/>
      <c r="R516" s="660"/>
      <c r="S516" s="204"/>
      <c r="T516" s="204"/>
      <c r="U516" s="204"/>
      <c r="V516" s="204"/>
      <c r="W516" s="204"/>
      <c r="X516" s="204"/>
      <c r="Y516" s="204"/>
      <c r="Z516" s="204"/>
    </row>
    <row r="517" ht="11.25" customHeight="1">
      <c r="A517" s="204"/>
      <c r="B517" s="204"/>
      <c r="C517" s="660"/>
      <c r="D517" s="660"/>
      <c r="E517" s="660"/>
      <c r="F517" s="660"/>
      <c r="G517" s="660"/>
      <c r="H517" s="660"/>
      <c r="I517" s="660"/>
      <c r="J517" s="660"/>
      <c r="K517" s="660"/>
      <c r="L517" s="660"/>
      <c r="M517" s="660"/>
      <c r="N517" s="660"/>
      <c r="O517" s="660"/>
      <c r="P517" s="660"/>
      <c r="Q517" s="660"/>
      <c r="R517" s="660"/>
      <c r="S517" s="204"/>
      <c r="T517" s="204"/>
      <c r="U517" s="204"/>
      <c r="V517" s="204"/>
      <c r="W517" s="204"/>
      <c r="X517" s="204"/>
      <c r="Y517" s="204"/>
      <c r="Z517" s="204"/>
    </row>
    <row r="518" ht="11.25" customHeight="1">
      <c r="A518" s="204"/>
      <c r="B518" s="204"/>
      <c r="C518" s="660"/>
      <c r="D518" s="660"/>
      <c r="E518" s="660"/>
      <c r="F518" s="660"/>
      <c r="G518" s="660"/>
      <c r="H518" s="660"/>
      <c r="I518" s="660"/>
      <c r="J518" s="660"/>
      <c r="K518" s="660"/>
      <c r="L518" s="660"/>
      <c r="M518" s="660"/>
      <c r="N518" s="660"/>
      <c r="O518" s="660"/>
      <c r="P518" s="660"/>
      <c r="Q518" s="660"/>
      <c r="R518" s="660"/>
      <c r="S518" s="204"/>
      <c r="T518" s="204"/>
      <c r="U518" s="204"/>
      <c r="V518" s="204"/>
      <c r="W518" s="204"/>
      <c r="X518" s="204"/>
      <c r="Y518" s="204"/>
      <c r="Z518" s="204"/>
    </row>
    <row r="519" ht="11.25" customHeight="1">
      <c r="A519" s="204"/>
      <c r="B519" s="204"/>
      <c r="C519" s="660"/>
      <c r="D519" s="660"/>
      <c r="E519" s="660"/>
      <c r="F519" s="660"/>
      <c r="G519" s="660"/>
      <c r="H519" s="660"/>
      <c r="I519" s="660"/>
      <c r="J519" s="660"/>
      <c r="K519" s="660"/>
      <c r="L519" s="660"/>
      <c r="M519" s="660"/>
      <c r="N519" s="660"/>
      <c r="O519" s="660"/>
      <c r="P519" s="660"/>
      <c r="Q519" s="660"/>
      <c r="R519" s="660"/>
      <c r="S519" s="204"/>
      <c r="T519" s="204"/>
      <c r="U519" s="204"/>
      <c r="V519" s="204"/>
      <c r="W519" s="204"/>
      <c r="X519" s="204"/>
      <c r="Y519" s="204"/>
      <c r="Z519" s="204"/>
    </row>
    <row r="520" ht="11.25" customHeight="1">
      <c r="A520" s="204"/>
      <c r="B520" s="204"/>
      <c r="C520" s="660"/>
      <c r="D520" s="660"/>
      <c r="E520" s="660"/>
      <c r="F520" s="660"/>
      <c r="G520" s="660"/>
      <c r="H520" s="660"/>
      <c r="I520" s="660"/>
      <c r="J520" s="660"/>
      <c r="K520" s="660"/>
      <c r="L520" s="660"/>
      <c r="M520" s="660"/>
      <c r="N520" s="660"/>
      <c r="O520" s="660"/>
      <c r="P520" s="660"/>
      <c r="Q520" s="660"/>
      <c r="R520" s="660"/>
      <c r="S520" s="204"/>
      <c r="T520" s="204"/>
      <c r="U520" s="204"/>
      <c r="V520" s="204"/>
      <c r="W520" s="204"/>
      <c r="X520" s="204"/>
      <c r="Y520" s="204"/>
      <c r="Z520" s="204"/>
    </row>
    <row r="521" ht="11.25" customHeight="1">
      <c r="A521" s="204"/>
      <c r="B521" s="204"/>
      <c r="C521" s="660"/>
      <c r="D521" s="660"/>
      <c r="E521" s="660"/>
      <c r="F521" s="660"/>
      <c r="G521" s="660"/>
      <c r="H521" s="660"/>
      <c r="I521" s="660"/>
      <c r="J521" s="660"/>
      <c r="K521" s="660"/>
      <c r="L521" s="660"/>
      <c r="M521" s="660"/>
      <c r="N521" s="660"/>
      <c r="O521" s="660"/>
      <c r="P521" s="660"/>
      <c r="Q521" s="660"/>
      <c r="R521" s="660"/>
      <c r="S521" s="204"/>
      <c r="T521" s="204"/>
      <c r="U521" s="204"/>
      <c r="V521" s="204"/>
      <c r="W521" s="204"/>
      <c r="X521" s="204"/>
      <c r="Y521" s="204"/>
      <c r="Z521" s="204"/>
    </row>
    <row r="522" ht="11.25" customHeight="1">
      <c r="A522" s="204"/>
      <c r="B522" s="204"/>
      <c r="C522" s="660"/>
      <c r="D522" s="660"/>
      <c r="E522" s="660"/>
      <c r="F522" s="660"/>
      <c r="G522" s="660"/>
      <c r="H522" s="660"/>
      <c r="I522" s="660"/>
      <c r="J522" s="660"/>
      <c r="K522" s="660"/>
      <c r="L522" s="660"/>
      <c r="M522" s="660"/>
      <c r="N522" s="660"/>
      <c r="O522" s="660"/>
      <c r="P522" s="660"/>
      <c r="Q522" s="660"/>
      <c r="R522" s="660"/>
      <c r="S522" s="204"/>
      <c r="T522" s="204"/>
      <c r="U522" s="204"/>
      <c r="V522" s="204"/>
      <c r="W522" s="204"/>
      <c r="X522" s="204"/>
      <c r="Y522" s="204"/>
      <c r="Z522" s="204"/>
    </row>
    <row r="523" ht="11.25" customHeight="1">
      <c r="A523" s="204"/>
      <c r="B523" s="204"/>
      <c r="C523" s="660"/>
      <c r="D523" s="660"/>
      <c r="E523" s="660"/>
      <c r="F523" s="660"/>
      <c r="G523" s="660"/>
      <c r="H523" s="660"/>
      <c r="I523" s="660"/>
      <c r="J523" s="660"/>
      <c r="K523" s="660"/>
      <c r="L523" s="660"/>
      <c r="M523" s="660"/>
      <c r="N523" s="660"/>
      <c r="O523" s="660"/>
      <c r="P523" s="660"/>
      <c r="Q523" s="660"/>
      <c r="R523" s="660"/>
      <c r="S523" s="204"/>
      <c r="T523" s="204"/>
      <c r="U523" s="204"/>
      <c r="V523" s="204"/>
      <c r="W523" s="204"/>
      <c r="X523" s="204"/>
      <c r="Y523" s="204"/>
      <c r="Z523" s="204"/>
    </row>
    <row r="524" ht="11.25" customHeight="1">
      <c r="A524" s="204"/>
      <c r="B524" s="204"/>
      <c r="C524" s="660"/>
      <c r="D524" s="660"/>
      <c r="E524" s="660"/>
      <c r="F524" s="660"/>
      <c r="G524" s="660"/>
      <c r="H524" s="660"/>
      <c r="I524" s="660"/>
      <c r="J524" s="660"/>
      <c r="K524" s="660"/>
      <c r="L524" s="660"/>
      <c r="M524" s="660"/>
      <c r="N524" s="660"/>
      <c r="O524" s="660"/>
      <c r="P524" s="660"/>
      <c r="Q524" s="660"/>
      <c r="R524" s="660"/>
      <c r="S524" s="204"/>
      <c r="T524" s="204"/>
      <c r="U524" s="204"/>
      <c r="V524" s="204"/>
      <c r="W524" s="204"/>
      <c r="X524" s="204"/>
      <c r="Y524" s="204"/>
      <c r="Z524" s="204"/>
    </row>
    <row r="525" ht="11.25" customHeight="1">
      <c r="A525" s="204"/>
      <c r="B525" s="204"/>
      <c r="C525" s="660"/>
      <c r="D525" s="660"/>
      <c r="E525" s="660"/>
      <c r="F525" s="660"/>
      <c r="G525" s="660"/>
      <c r="H525" s="660"/>
      <c r="I525" s="660"/>
      <c r="J525" s="660"/>
      <c r="K525" s="660"/>
      <c r="L525" s="660"/>
      <c r="M525" s="660"/>
      <c r="N525" s="660"/>
      <c r="O525" s="660"/>
      <c r="P525" s="660"/>
      <c r="Q525" s="660"/>
      <c r="R525" s="660"/>
      <c r="S525" s="204"/>
      <c r="T525" s="204"/>
      <c r="U525" s="204"/>
      <c r="V525" s="204"/>
      <c r="W525" s="204"/>
      <c r="X525" s="204"/>
      <c r="Y525" s="204"/>
      <c r="Z525" s="204"/>
    </row>
    <row r="526" ht="11.25" customHeight="1">
      <c r="A526" s="204"/>
      <c r="B526" s="204"/>
      <c r="C526" s="660"/>
      <c r="D526" s="660"/>
      <c r="E526" s="660"/>
      <c r="F526" s="660"/>
      <c r="G526" s="660"/>
      <c r="H526" s="660"/>
      <c r="I526" s="660"/>
      <c r="J526" s="660"/>
      <c r="K526" s="660"/>
      <c r="L526" s="660"/>
      <c r="M526" s="660"/>
      <c r="N526" s="660"/>
      <c r="O526" s="660"/>
      <c r="P526" s="660"/>
      <c r="Q526" s="660"/>
      <c r="R526" s="660"/>
      <c r="S526" s="204"/>
      <c r="T526" s="204"/>
      <c r="U526" s="204"/>
      <c r="V526" s="204"/>
      <c r="W526" s="204"/>
      <c r="X526" s="204"/>
      <c r="Y526" s="204"/>
      <c r="Z526" s="204"/>
    </row>
    <row r="527" ht="11.25" customHeight="1">
      <c r="A527" s="204"/>
      <c r="B527" s="204"/>
      <c r="C527" s="660"/>
      <c r="D527" s="660"/>
      <c r="E527" s="660"/>
      <c r="F527" s="660"/>
      <c r="G527" s="660"/>
      <c r="H527" s="660"/>
      <c r="I527" s="660"/>
      <c r="J527" s="660"/>
      <c r="K527" s="660"/>
      <c r="L527" s="660"/>
      <c r="M527" s="660"/>
      <c r="N527" s="660"/>
      <c r="O527" s="660"/>
      <c r="P527" s="660"/>
      <c r="Q527" s="660"/>
      <c r="R527" s="660"/>
      <c r="S527" s="204"/>
      <c r="T527" s="204"/>
      <c r="U527" s="204"/>
      <c r="V527" s="204"/>
      <c r="W527" s="204"/>
      <c r="X527" s="204"/>
      <c r="Y527" s="204"/>
      <c r="Z527" s="204"/>
    </row>
    <row r="528" ht="11.25" customHeight="1">
      <c r="A528" s="204"/>
      <c r="B528" s="204"/>
      <c r="C528" s="660"/>
      <c r="D528" s="660"/>
      <c r="E528" s="660"/>
      <c r="F528" s="660"/>
      <c r="G528" s="660"/>
      <c r="H528" s="660"/>
      <c r="I528" s="660"/>
      <c r="J528" s="660"/>
      <c r="K528" s="660"/>
      <c r="L528" s="660"/>
      <c r="M528" s="660"/>
      <c r="N528" s="660"/>
      <c r="O528" s="660"/>
      <c r="P528" s="660"/>
      <c r="Q528" s="660"/>
      <c r="R528" s="660"/>
      <c r="S528" s="204"/>
      <c r="T528" s="204"/>
      <c r="U528" s="204"/>
      <c r="V528" s="204"/>
      <c r="W528" s="204"/>
      <c r="X528" s="204"/>
      <c r="Y528" s="204"/>
      <c r="Z528" s="204"/>
    </row>
    <row r="529" ht="11.25" customHeight="1">
      <c r="A529" s="204"/>
      <c r="B529" s="204"/>
      <c r="C529" s="660"/>
      <c r="D529" s="660"/>
      <c r="E529" s="660"/>
      <c r="F529" s="660"/>
      <c r="G529" s="660"/>
      <c r="H529" s="660"/>
      <c r="I529" s="660"/>
      <c r="J529" s="660"/>
      <c r="K529" s="660"/>
      <c r="L529" s="660"/>
      <c r="M529" s="660"/>
      <c r="N529" s="660"/>
      <c r="O529" s="660"/>
      <c r="P529" s="660"/>
      <c r="Q529" s="660"/>
      <c r="R529" s="660"/>
      <c r="S529" s="204"/>
      <c r="T529" s="204"/>
      <c r="U529" s="204"/>
      <c r="V529" s="204"/>
      <c r="W529" s="204"/>
      <c r="X529" s="204"/>
      <c r="Y529" s="204"/>
      <c r="Z529" s="204"/>
    </row>
    <row r="530" ht="11.25" customHeight="1">
      <c r="A530" s="204"/>
      <c r="B530" s="204"/>
      <c r="C530" s="660"/>
      <c r="D530" s="660"/>
      <c r="E530" s="660"/>
      <c r="F530" s="660"/>
      <c r="G530" s="660"/>
      <c r="H530" s="660"/>
      <c r="I530" s="660"/>
      <c r="J530" s="660"/>
      <c r="K530" s="660"/>
      <c r="L530" s="660"/>
      <c r="M530" s="660"/>
      <c r="N530" s="660"/>
      <c r="O530" s="660"/>
      <c r="P530" s="660"/>
      <c r="Q530" s="660"/>
      <c r="R530" s="660"/>
      <c r="S530" s="204"/>
      <c r="T530" s="204"/>
      <c r="U530" s="204"/>
      <c r="V530" s="204"/>
      <c r="W530" s="204"/>
      <c r="X530" s="204"/>
      <c r="Y530" s="204"/>
      <c r="Z530" s="204"/>
    </row>
    <row r="531" ht="11.25" customHeight="1">
      <c r="A531" s="204"/>
      <c r="B531" s="204"/>
      <c r="C531" s="660"/>
      <c r="D531" s="660"/>
      <c r="E531" s="660"/>
      <c r="F531" s="660"/>
      <c r="G531" s="660"/>
      <c r="H531" s="660"/>
      <c r="I531" s="660"/>
      <c r="J531" s="660"/>
      <c r="K531" s="660"/>
      <c r="L531" s="660"/>
      <c r="M531" s="660"/>
      <c r="N531" s="660"/>
      <c r="O531" s="660"/>
      <c r="P531" s="660"/>
      <c r="Q531" s="660"/>
      <c r="R531" s="660"/>
      <c r="S531" s="204"/>
      <c r="T531" s="204"/>
      <c r="U531" s="204"/>
      <c r="V531" s="204"/>
      <c r="W531" s="204"/>
      <c r="X531" s="204"/>
      <c r="Y531" s="204"/>
      <c r="Z531" s="204"/>
    </row>
    <row r="532" ht="11.25" customHeight="1">
      <c r="A532" s="204"/>
      <c r="B532" s="204"/>
      <c r="C532" s="660"/>
      <c r="D532" s="660"/>
      <c r="E532" s="660"/>
      <c r="F532" s="660"/>
      <c r="G532" s="660"/>
      <c r="H532" s="660"/>
      <c r="I532" s="660"/>
      <c r="J532" s="660"/>
      <c r="K532" s="660"/>
      <c r="L532" s="660"/>
      <c r="M532" s="660"/>
      <c r="N532" s="660"/>
      <c r="O532" s="660"/>
      <c r="P532" s="660"/>
      <c r="Q532" s="660"/>
      <c r="R532" s="660"/>
      <c r="S532" s="204"/>
      <c r="T532" s="204"/>
      <c r="U532" s="204"/>
      <c r="V532" s="204"/>
      <c r="W532" s="204"/>
      <c r="X532" s="204"/>
      <c r="Y532" s="204"/>
      <c r="Z532" s="204"/>
    </row>
    <row r="533" ht="11.25" customHeight="1">
      <c r="A533" s="204"/>
      <c r="B533" s="204"/>
      <c r="C533" s="660"/>
      <c r="D533" s="660"/>
      <c r="E533" s="660"/>
      <c r="F533" s="660"/>
      <c r="G533" s="660"/>
      <c r="H533" s="660"/>
      <c r="I533" s="660"/>
      <c r="J533" s="660"/>
      <c r="K533" s="660"/>
      <c r="L533" s="660"/>
      <c r="M533" s="660"/>
      <c r="N533" s="660"/>
      <c r="O533" s="660"/>
      <c r="P533" s="660"/>
      <c r="Q533" s="660"/>
      <c r="R533" s="660"/>
      <c r="S533" s="204"/>
      <c r="T533" s="204"/>
      <c r="U533" s="204"/>
      <c r="V533" s="204"/>
      <c r="W533" s="204"/>
      <c r="X533" s="204"/>
      <c r="Y533" s="204"/>
      <c r="Z533" s="204"/>
    </row>
    <row r="534" ht="11.25" customHeight="1">
      <c r="A534" s="204"/>
      <c r="B534" s="204"/>
      <c r="C534" s="660"/>
      <c r="D534" s="660"/>
      <c r="E534" s="660"/>
      <c r="F534" s="660"/>
      <c r="G534" s="660"/>
      <c r="H534" s="660"/>
      <c r="I534" s="660"/>
      <c r="J534" s="660"/>
      <c r="K534" s="660"/>
      <c r="L534" s="660"/>
      <c r="M534" s="660"/>
      <c r="N534" s="660"/>
      <c r="O534" s="660"/>
      <c r="P534" s="660"/>
      <c r="Q534" s="660"/>
      <c r="R534" s="660"/>
      <c r="S534" s="204"/>
      <c r="T534" s="204"/>
      <c r="U534" s="204"/>
      <c r="V534" s="204"/>
      <c r="W534" s="204"/>
      <c r="X534" s="204"/>
      <c r="Y534" s="204"/>
      <c r="Z534" s="204"/>
    </row>
    <row r="535" ht="11.25" customHeight="1">
      <c r="A535" s="204"/>
      <c r="B535" s="204"/>
      <c r="C535" s="660"/>
      <c r="D535" s="660"/>
      <c r="E535" s="660"/>
      <c r="F535" s="660"/>
      <c r="G535" s="660"/>
      <c r="H535" s="660"/>
      <c r="I535" s="660"/>
      <c r="J535" s="660"/>
      <c r="K535" s="660"/>
      <c r="L535" s="660"/>
      <c r="M535" s="660"/>
      <c r="N535" s="660"/>
      <c r="O535" s="660"/>
      <c r="P535" s="660"/>
      <c r="Q535" s="660"/>
      <c r="R535" s="660"/>
      <c r="S535" s="204"/>
      <c r="T535" s="204"/>
      <c r="U535" s="204"/>
      <c r="V535" s="204"/>
      <c r="W535" s="204"/>
      <c r="X535" s="204"/>
      <c r="Y535" s="204"/>
      <c r="Z535" s="204"/>
    </row>
    <row r="536" ht="11.25" customHeight="1">
      <c r="A536" s="204"/>
      <c r="B536" s="204"/>
      <c r="C536" s="660"/>
      <c r="D536" s="660"/>
      <c r="E536" s="660"/>
      <c r="F536" s="660"/>
      <c r="G536" s="660"/>
      <c r="H536" s="660"/>
      <c r="I536" s="660"/>
      <c r="J536" s="660"/>
      <c r="K536" s="660"/>
      <c r="L536" s="660"/>
      <c r="M536" s="660"/>
      <c r="N536" s="660"/>
      <c r="O536" s="660"/>
      <c r="P536" s="660"/>
      <c r="Q536" s="660"/>
      <c r="R536" s="660"/>
      <c r="S536" s="204"/>
      <c r="T536" s="204"/>
      <c r="U536" s="204"/>
      <c r="V536" s="204"/>
      <c r="W536" s="204"/>
      <c r="X536" s="204"/>
      <c r="Y536" s="204"/>
      <c r="Z536" s="204"/>
    </row>
    <row r="537" ht="11.25" customHeight="1">
      <c r="A537" s="204"/>
      <c r="B537" s="204"/>
      <c r="C537" s="660"/>
      <c r="D537" s="660"/>
      <c r="E537" s="660"/>
      <c r="F537" s="660"/>
      <c r="G537" s="660"/>
      <c r="H537" s="660"/>
      <c r="I537" s="660"/>
      <c r="J537" s="660"/>
      <c r="K537" s="660"/>
      <c r="L537" s="660"/>
      <c r="M537" s="660"/>
      <c r="N537" s="660"/>
      <c r="O537" s="660"/>
      <c r="P537" s="660"/>
      <c r="Q537" s="660"/>
      <c r="R537" s="660"/>
      <c r="S537" s="204"/>
      <c r="T537" s="204"/>
      <c r="U537" s="204"/>
      <c r="V537" s="204"/>
      <c r="W537" s="204"/>
      <c r="X537" s="204"/>
      <c r="Y537" s="204"/>
      <c r="Z537" s="204"/>
    </row>
    <row r="538" ht="11.25" customHeight="1">
      <c r="A538" s="204"/>
      <c r="B538" s="204"/>
      <c r="C538" s="660"/>
      <c r="D538" s="660"/>
      <c r="E538" s="660"/>
      <c r="F538" s="660"/>
      <c r="G538" s="660"/>
      <c r="H538" s="660"/>
      <c r="I538" s="660"/>
      <c r="J538" s="660"/>
      <c r="K538" s="660"/>
      <c r="L538" s="660"/>
      <c r="M538" s="660"/>
      <c r="N538" s="660"/>
      <c r="O538" s="660"/>
      <c r="P538" s="660"/>
      <c r="Q538" s="660"/>
      <c r="R538" s="660"/>
      <c r="S538" s="204"/>
      <c r="T538" s="204"/>
      <c r="U538" s="204"/>
      <c r="V538" s="204"/>
      <c r="W538" s="204"/>
      <c r="X538" s="204"/>
      <c r="Y538" s="204"/>
      <c r="Z538" s="204"/>
    </row>
    <row r="539" ht="11.25" customHeight="1">
      <c r="A539" s="204"/>
      <c r="B539" s="204"/>
      <c r="C539" s="660"/>
      <c r="D539" s="660"/>
      <c r="E539" s="660"/>
      <c r="F539" s="660"/>
      <c r="G539" s="660"/>
      <c r="H539" s="660"/>
      <c r="I539" s="660"/>
      <c r="J539" s="660"/>
      <c r="K539" s="660"/>
      <c r="L539" s="660"/>
      <c r="M539" s="660"/>
      <c r="N539" s="660"/>
      <c r="O539" s="660"/>
      <c r="P539" s="660"/>
      <c r="Q539" s="660"/>
      <c r="R539" s="660"/>
      <c r="S539" s="204"/>
      <c r="T539" s="204"/>
      <c r="U539" s="204"/>
      <c r="V539" s="204"/>
      <c r="W539" s="204"/>
      <c r="X539" s="204"/>
      <c r="Y539" s="204"/>
      <c r="Z539" s="204"/>
    </row>
    <row r="540" ht="11.25" customHeight="1">
      <c r="A540" s="204"/>
      <c r="B540" s="204"/>
      <c r="C540" s="660"/>
      <c r="D540" s="660"/>
      <c r="E540" s="660"/>
      <c r="F540" s="660"/>
      <c r="G540" s="660"/>
      <c r="H540" s="660"/>
      <c r="I540" s="660"/>
      <c r="J540" s="660"/>
      <c r="K540" s="660"/>
      <c r="L540" s="660"/>
      <c r="M540" s="660"/>
      <c r="N540" s="660"/>
      <c r="O540" s="660"/>
      <c r="P540" s="660"/>
      <c r="Q540" s="660"/>
      <c r="R540" s="660"/>
      <c r="S540" s="204"/>
      <c r="T540" s="204"/>
      <c r="U540" s="204"/>
      <c r="V540" s="204"/>
      <c r="W540" s="204"/>
      <c r="X540" s="204"/>
      <c r="Y540" s="204"/>
      <c r="Z540" s="204"/>
    </row>
    <row r="541" ht="11.25" customHeight="1">
      <c r="A541" s="204"/>
      <c r="B541" s="204"/>
      <c r="C541" s="660"/>
      <c r="D541" s="660"/>
      <c r="E541" s="660"/>
      <c r="F541" s="660"/>
      <c r="G541" s="660"/>
      <c r="H541" s="660"/>
      <c r="I541" s="660"/>
      <c r="J541" s="660"/>
      <c r="K541" s="660"/>
      <c r="L541" s="660"/>
      <c r="M541" s="660"/>
      <c r="N541" s="660"/>
      <c r="O541" s="660"/>
      <c r="P541" s="660"/>
      <c r="Q541" s="660"/>
      <c r="R541" s="660"/>
      <c r="S541" s="204"/>
      <c r="T541" s="204"/>
      <c r="U541" s="204"/>
      <c r="V541" s="204"/>
      <c r="W541" s="204"/>
      <c r="X541" s="204"/>
      <c r="Y541" s="204"/>
      <c r="Z541" s="204"/>
    </row>
    <row r="542" ht="11.25" customHeight="1">
      <c r="A542" s="204"/>
      <c r="B542" s="204"/>
      <c r="C542" s="660"/>
      <c r="D542" s="660"/>
      <c r="E542" s="660"/>
      <c r="F542" s="660"/>
      <c r="G542" s="660"/>
      <c r="H542" s="660"/>
      <c r="I542" s="660"/>
      <c r="J542" s="660"/>
      <c r="K542" s="660"/>
      <c r="L542" s="660"/>
      <c r="M542" s="660"/>
      <c r="N542" s="660"/>
      <c r="O542" s="660"/>
      <c r="P542" s="660"/>
      <c r="Q542" s="660"/>
      <c r="R542" s="660"/>
      <c r="S542" s="204"/>
      <c r="T542" s="204"/>
      <c r="U542" s="204"/>
      <c r="V542" s="204"/>
      <c r="W542" s="204"/>
      <c r="X542" s="204"/>
      <c r="Y542" s="204"/>
      <c r="Z542" s="204"/>
    </row>
    <row r="543" ht="11.25" customHeight="1">
      <c r="A543" s="204"/>
      <c r="B543" s="204"/>
      <c r="C543" s="660"/>
      <c r="D543" s="660"/>
      <c r="E543" s="660"/>
      <c r="F543" s="660"/>
      <c r="G543" s="660"/>
      <c r="H543" s="660"/>
      <c r="I543" s="660"/>
      <c r="J543" s="660"/>
      <c r="K543" s="660"/>
      <c r="L543" s="660"/>
      <c r="M543" s="660"/>
      <c r="N543" s="660"/>
      <c r="O543" s="660"/>
      <c r="P543" s="660"/>
      <c r="Q543" s="660"/>
      <c r="R543" s="660"/>
      <c r="S543" s="204"/>
      <c r="T543" s="204"/>
      <c r="U543" s="204"/>
      <c r="V543" s="204"/>
      <c r="W543" s="204"/>
      <c r="X543" s="204"/>
      <c r="Y543" s="204"/>
      <c r="Z543" s="204"/>
    </row>
    <row r="544" ht="11.25" customHeight="1">
      <c r="A544" s="204"/>
      <c r="B544" s="204"/>
      <c r="C544" s="660"/>
      <c r="D544" s="660"/>
      <c r="E544" s="660"/>
      <c r="F544" s="660"/>
      <c r="G544" s="660"/>
      <c r="H544" s="660"/>
      <c r="I544" s="660"/>
      <c r="J544" s="660"/>
      <c r="K544" s="660"/>
      <c r="L544" s="660"/>
      <c r="M544" s="660"/>
      <c r="N544" s="660"/>
      <c r="O544" s="660"/>
      <c r="P544" s="660"/>
      <c r="Q544" s="660"/>
      <c r="R544" s="660"/>
      <c r="S544" s="204"/>
      <c r="T544" s="204"/>
      <c r="U544" s="204"/>
      <c r="V544" s="204"/>
      <c r="W544" s="204"/>
      <c r="X544" s="204"/>
      <c r="Y544" s="204"/>
      <c r="Z544" s="204"/>
    </row>
    <row r="545" ht="11.25" customHeight="1">
      <c r="A545" s="204"/>
      <c r="B545" s="204"/>
      <c r="C545" s="660"/>
      <c r="D545" s="660"/>
      <c r="E545" s="660"/>
      <c r="F545" s="660"/>
      <c r="G545" s="660"/>
      <c r="H545" s="660"/>
      <c r="I545" s="660"/>
      <c r="J545" s="660"/>
      <c r="K545" s="660"/>
      <c r="L545" s="660"/>
      <c r="M545" s="660"/>
      <c r="N545" s="660"/>
      <c r="O545" s="660"/>
      <c r="P545" s="660"/>
      <c r="Q545" s="660"/>
      <c r="R545" s="660"/>
      <c r="S545" s="204"/>
      <c r="T545" s="204"/>
      <c r="U545" s="204"/>
      <c r="V545" s="204"/>
      <c r="W545" s="204"/>
      <c r="X545" s="204"/>
      <c r="Y545" s="204"/>
      <c r="Z545" s="204"/>
    </row>
    <row r="546" ht="11.25" customHeight="1">
      <c r="A546" s="204"/>
      <c r="B546" s="204"/>
      <c r="C546" s="660"/>
      <c r="D546" s="660"/>
      <c r="E546" s="660"/>
      <c r="F546" s="660"/>
      <c r="G546" s="660"/>
      <c r="H546" s="660"/>
      <c r="I546" s="660"/>
      <c r="J546" s="660"/>
      <c r="K546" s="660"/>
      <c r="L546" s="660"/>
      <c r="M546" s="660"/>
      <c r="N546" s="660"/>
      <c r="O546" s="660"/>
      <c r="P546" s="660"/>
      <c r="Q546" s="660"/>
      <c r="R546" s="660"/>
      <c r="S546" s="204"/>
      <c r="T546" s="204"/>
      <c r="U546" s="204"/>
      <c r="V546" s="204"/>
      <c r="W546" s="204"/>
      <c r="X546" s="204"/>
      <c r="Y546" s="204"/>
      <c r="Z546" s="204"/>
    </row>
    <row r="547" ht="11.25" customHeight="1">
      <c r="A547" s="204"/>
      <c r="B547" s="204"/>
      <c r="C547" s="660"/>
      <c r="D547" s="660"/>
      <c r="E547" s="660"/>
      <c r="F547" s="660"/>
      <c r="G547" s="660"/>
      <c r="H547" s="660"/>
      <c r="I547" s="660"/>
      <c r="J547" s="660"/>
      <c r="K547" s="660"/>
      <c r="L547" s="660"/>
      <c r="M547" s="660"/>
      <c r="N547" s="660"/>
      <c r="O547" s="660"/>
      <c r="P547" s="660"/>
      <c r="Q547" s="660"/>
      <c r="R547" s="660"/>
      <c r="S547" s="204"/>
      <c r="T547" s="204"/>
      <c r="U547" s="204"/>
      <c r="V547" s="204"/>
      <c r="W547" s="204"/>
      <c r="X547" s="204"/>
      <c r="Y547" s="204"/>
      <c r="Z547" s="204"/>
    </row>
    <row r="548" ht="11.25" customHeight="1">
      <c r="A548" s="204"/>
      <c r="B548" s="204"/>
      <c r="C548" s="660"/>
      <c r="D548" s="660"/>
      <c r="E548" s="660"/>
      <c r="F548" s="660"/>
      <c r="G548" s="660"/>
      <c r="H548" s="660"/>
      <c r="I548" s="660"/>
      <c r="J548" s="660"/>
      <c r="K548" s="660"/>
      <c r="L548" s="660"/>
      <c r="M548" s="660"/>
      <c r="N548" s="660"/>
      <c r="O548" s="660"/>
      <c r="P548" s="660"/>
      <c r="Q548" s="660"/>
      <c r="R548" s="660"/>
      <c r="S548" s="204"/>
      <c r="T548" s="204"/>
      <c r="U548" s="204"/>
      <c r="V548" s="204"/>
      <c r="W548" s="204"/>
      <c r="X548" s="204"/>
      <c r="Y548" s="204"/>
      <c r="Z548" s="204"/>
    </row>
    <row r="549" ht="11.25" customHeight="1">
      <c r="A549" s="204"/>
      <c r="B549" s="204"/>
      <c r="C549" s="660"/>
      <c r="D549" s="660"/>
      <c r="E549" s="660"/>
      <c r="F549" s="660"/>
      <c r="G549" s="660"/>
      <c r="H549" s="660"/>
      <c r="I549" s="660"/>
      <c r="J549" s="660"/>
      <c r="K549" s="660"/>
      <c r="L549" s="660"/>
      <c r="M549" s="660"/>
      <c r="N549" s="660"/>
      <c r="O549" s="660"/>
      <c r="P549" s="660"/>
      <c r="Q549" s="660"/>
      <c r="R549" s="660"/>
      <c r="S549" s="204"/>
      <c r="T549" s="204"/>
      <c r="U549" s="204"/>
      <c r="V549" s="204"/>
      <c r="W549" s="204"/>
      <c r="X549" s="204"/>
      <c r="Y549" s="204"/>
      <c r="Z549" s="204"/>
    </row>
    <row r="550" ht="11.25" customHeight="1">
      <c r="A550" s="204"/>
      <c r="B550" s="204"/>
      <c r="C550" s="660"/>
      <c r="D550" s="660"/>
      <c r="E550" s="660"/>
      <c r="F550" s="660"/>
      <c r="G550" s="660"/>
      <c r="H550" s="660"/>
      <c r="I550" s="660"/>
      <c r="J550" s="660"/>
      <c r="K550" s="660"/>
      <c r="L550" s="660"/>
      <c r="M550" s="660"/>
      <c r="N550" s="660"/>
      <c r="O550" s="660"/>
      <c r="P550" s="660"/>
      <c r="Q550" s="660"/>
      <c r="R550" s="660"/>
      <c r="S550" s="204"/>
      <c r="T550" s="204"/>
      <c r="U550" s="204"/>
      <c r="V550" s="204"/>
      <c r="W550" s="204"/>
      <c r="X550" s="204"/>
      <c r="Y550" s="204"/>
      <c r="Z550" s="204"/>
    </row>
    <row r="551" ht="11.25" customHeight="1">
      <c r="A551" s="204"/>
      <c r="B551" s="204"/>
      <c r="C551" s="660"/>
      <c r="D551" s="660"/>
      <c r="E551" s="660"/>
      <c r="F551" s="660"/>
      <c r="G551" s="660"/>
      <c r="H551" s="660"/>
      <c r="I551" s="660"/>
      <c r="J551" s="660"/>
      <c r="K551" s="660"/>
      <c r="L551" s="660"/>
      <c r="M551" s="660"/>
      <c r="N551" s="660"/>
      <c r="O551" s="660"/>
      <c r="P551" s="660"/>
      <c r="Q551" s="660"/>
      <c r="R551" s="660"/>
      <c r="S551" s="204"/>
      <c r="T551" s="204"/>
      <c r="U551" s="204"/>
      <c r="V551" s="204"/>
      <c r="W551" s="204"/>
      <c r="X551" s="204"/>
      <c r="Y551" s="204"/>
      <c r="Z551" s="204"/>
    </row>
    <row r="552" ht="11.25" customHeight="1">
      <c r="A552" s="204"/>
      <c r="B552" s="204"/>
      <c r="C552" s="660"/>
      <c r="D552" s="660"/>
      <c r="E552" s="660"/>
      <c r="F552" s="660"/>
      <c r="G552" s="660"/>
      <c r="H552" s="660"/>
      <c r="I552" s="660"/>
      <c r="J552" s="660"/>
      <c r="K552" s="660"/>
      <c r="L552" s="660"/>
      <c r="M552" s="660"/>
      <c r="N552" s="660"/>
      <c r="O552" s="660"/>
      <c r="P552" s="660"/>
      <c r="Q552" s="660"/>
      <c r="R552" s="660"/>
      <c r="S552" s="204"/>
      <c r="T552" s="204"/>
      <c r="U552" s="204"/>
      <c r="V552" s="204"/>
      <c r="W552" s="204"/>
      <c r="X552" s="204"/>
      <c r="Y552" s="204"/>
      <c r="Z552" s="204"/>
    </row>
    <row r="553" ht="11.25" customHeight="1">
      <c r="A553" s="204"/>
      <c r="B553" s="204"/>
      <c r="C553" s="660"/>
      <c r="D553" s="660"/>
      <c r="E553" s="660"/>
      <c r="F553" s="660"/>
      <c r="G553" s="660"/>
      <c r="H553" s="660"/>
      <c r="I553" s="660"/>
      <c r="J553" s="660"/>
      <c r="K553" s="660"/>
      <c r="L553" s="660"/>
      <c r="M553" s="660"/>
      <c r="N553" s="660"/>
      <c r="O553" s="660"/>
      <c r="P553" s="660"/>
      <c r="Q553" s="660"/>
      <c r="R553" s="660"/>
      <c r="S553" s="204"/>
      <c r="T553" s="204"/>
      <c r="U553" s="204"/>
      <c r="V553" s="204"/>
      <c r="W553" s="204"/>
      <c r="X553" s="204"/>
      <c r="Y553" s="204"/>
      <c r="Z553" s="204"/>
    </row>
    <row r="554" ht="11.25" customHeight="1">
      <c r="A554" s="204"/>
      <c r="B554" s="204"/>
      <c r="C554" s="660"/>
      <c r="D554" s="660"/>
      <c r="E554" s="660"/>
      <c r="F554" s="660"/>
      <c r="G554" s="660"/>
      <c r="H554" s="660"/>
      <c r="I554" s="660"/>
      <c r="J554" s="660"/>
      <c r="K554" s="660"/>
      <c r="L554" s="660"/>
      <c r="M554" s="660"/>
      <c r="N554" s="660"/>
      <c r="O554" s="660"/>
      <c r="P554" s="660"/>
      <c r="Q554" s="660"/>
      <c r="R554" s="660"/>
      <c r="S554" s="204"/>
      <c r="T554" s="204"/>
      <c r="U554" s="204"/>
      <c r="V554" s="204"/>
      <c r="W554" s="204"/>
      <c r="X554" s="204"/>
      <c r="Y554" s="204"/>
      <c r="Z554" s="204"/>
    </row>
    <row r="555" ht="11.25" customHeight="1">
      <c r="A555" s="204"/>
      <c r="B555" s="204"/>
      <c r="C555" s="660"/>
      <c r="D555" s="660"/>
      <c r="E555" s="660"/>
      <c r="F555" s="660"/>
      <c r="G555" s="660"/>
      <c r="H555" s="660"/>
      <c r="I555" s="660"/>
      <c r="J555" s="660"/>
      <c r="K555" s="660"/>
      <c r="L555" s="660"/>
      <c r="M555" s="660"/>
      <c r="N555" s="660"/>
      <c r="O555" s="660"/>
      <c r="P555" s="660"/>
      <c r="Q555" s="660"/>
      <c r="R555" s="660"/>
      <c r="S555" s="204"/>
      <c r="T555" s="204"/>
      <c r="U555" s="204"/>
      <c r="V555" s="204"/>
      <c r="W555" s="204"/>
      <c r="X555" s="204"/>
      <c r="Y555" s="204"/>
      <c r="Z555" s="204"/>
    </row>
    <row r="556" ht="11.25" customHeight="1">
      <c r="A556" s="204"/>
      <c r="B556" s="204"/>
      <c r="C556" s="660"/>
      <c r="D556" s="660"/>
      <c r="E556" s="660"/>
      <c r="F556" s="660"/>
      <c r="G556" s="660"/>
      <c r="H556" s="660"/>
      <c r="I556" s="660"/>
      <c r="J556" s="660"/>
      <c r="K556" s="660"/>
      <c r="L556" s="660"/>
      <c r="M556" s="660"/>
      <c r="N556" s="660"/>
      <c r="O556" s="660"/>
      <c r="P556" s="660"/>
      <c r="Q556" s="660"/>
      <c r="R556" s="660"/>
      <c r="S556" s="204"/>
      <c r="T556" s="204"/>
      <c r="U556" s="204"/>
      <c r="V556" s="204"/>
      <c r="W556" s="204"/>
      <c r="X556" s="204"/>
      <c r="Y556" s="204"/>
      <c r="Z556" s="204"/>
    </row>
    <row r="557" ht="11.25" customHeight="1">
      <c r="A557" s="204"/>
      <c r="B557" s="204"/>
      <c r="C557" s="660"/>
      <c r="D557" s="660"/>
      <c r="E557" s="660"/>
      <c r="F557" s="660"/>
      <c r="G557" s="660"/>
      <c r="H557" s="660"/>
      <c r="I557" s="660"/>
      <c r="J557" s="660"/>
      <c r="K557" s="660"/>
      <c r="L557" s="660"/>
      <c r="M557" s="660"/>
      <c r="N557" s="660"/>
      <c r="O557" s="660"/>
      <c r="P557" s="660"/>
      <c r="Q557" s="660"/>
      <c r="R557" s="660"/>
      <c r="S557" s="204"/>
      <c r="T557" s="204"/>
      <c r="U557" s="204"/>
      <c r="V557" s="204"/>
      <c r="W557" s="204"/>
      <c r="X557" s="204"/>
      <c r="Y557" s="204"/>
      <c r="Z557" s="204"/>
    </row>
    <row r="558" ht="11.25" customHeight="1">
      <c r="A558" s="204"/>
      <c r="B558" s="204"/>
      <c r="C558" s="660"/>
      <c r="D558" s="660"/>
      <c r="E558" s="660"/>
      <c r="F558" s="660"/>
      <c r="G558" s="660"/>
      <c r="H558" s="660"/>
      <c r="I558" s="660"/>
      <c r="J558" s="660"/>
      <c r="K558" s="660"/>
      <c r="L558" s="660"/>
      <c r="M558" s="660"/>
      <c r="N558" s="660"/>
      <c r="O558" s="660"/>
      <c r="P558" s="660"/>
      <c r="Q558" s="660"/>
      <c r="R558" s="660"/>
      <c r="S558" s="204"/>
      <c r="T558" s="204"/>
      <c r="U558" s="204"/>
      <c r="V558" s="204"/>
      <c r="W558" s="204"/>
      <c r="X558" s="204"/>
      <c r="Y558" s="204"/>
      <c r="Z558" s="204"/>
    </row>
    <row r="559" ht="11.25" customHeight="1">
      <c r="A559" s="204"/>
      <c r="B559" s="204"/>
      <c r="C559" s="660"/>
      <c r="D559" s="660"/>
      <c r="E559" s="660"/>
      <c r="F559" s="660"/>
      <c r="G559" s="660"/>
      <c r="H559" s="660"/>
      <c r="I559" s="660"/>
      <c r="J559" s="660"/>
      <c r="K559" s="660"/>
      <c r="L559" s="660"/>
      <c r="M559" s="660"/>
      <c r="N559" s="660"/>
      <c r="O559" s="660"/>
      <c r="P559" s="660"/>
      <c r="Q559" s="660"/>
      <c r="R559" s="660"/>
      <c r="S559" s="204"/>
      <c r="T559" s="204"/>
      <c r="U559" s="204"/>
      <c r="V559" s="204"/>
      <c r="W559" s="204"/>
      <c r="X559" s="204"/>
      <c r="Y559" s="204"/>
      <c r="Z559" s="204"/>
    </row>
    <row r="560" ht="11.25" customHeight="1">
      <c r="A560" s="204"/>
      <c r="B560" s="204"/>
      <c r="C560" s="660"/>
      <c r="D560" s="660"/>
      <c r="E560" s="660"/>
      <c r="F560" s="660"/>
      <c r="G560" s="660"/>
      <c r="H560" s="660"/>
      <c r="I560" s="660"/>
      <c r="J560" s="660"/>
      <c r="K560" s="660"/>
      <c r="L560" s="660"/>
      <c r="M560" s="660"/>
      <c r="N560" s="660"/>
      <c r="O560" s="660"/>
      <c r="P560" s="660"/>
      <c r="Q560" s="660"/>
      <c r="R560" s="660"/>
      <c r="S560" s="204"/>
      <c r="T560" s="204"/>
      <c r="U560" s="204"/>
      <c r="V560" s="204"/>
      <c r="W560" s="204"/>
      <c r="X560" s="204"/>
      <c r="Y560" s="204"/>
      <c r="Z560" s="204"/>
    </row>
    <row r="561" ht="11.25" customHeight="1">
      <c r="A561" s="204"/>
      <c r="B561" s="204"/>
      <c r="C561" s="660"/>
      <c r="D561" s="660"/>
      <c r="E561" s="660"/>
      <c r="F561" s="660"/>
      <c r="G561" s="660"/>
      <c r="H561" s="660"/>
      <c r="I561" s="660"/>
      <c r="J561" s="660"/>
      <c r="K561" s="660"/>
      <c r="L561" s="660"/>
      <c r="M561" s="660"/>
      <c r="N561" s="660"/>
      <c r="O561" s="660"/>
      <c r="P561" s="660"/>
      <c r="Q561" s="660"/>
      <c r="R561" s="660"/>
      <c r="S561" s="204"/>
      <c r="T561" s="204"/>
      <c r="U561" s="204"/>
      <c r="V561" s="204"/>
      <c r="W561" s="204"/>
      <c r="X561" s="204"/>
      <c r="Y561" s="204"/>
      <c r="Z561" s="204"/>
    </row>
    <row r="562" ht="11.25" customHeight="1">
      <c r="A562" s="204"/>
      <c r="B562" s="204"/>
      <c r="C562" s="660"/>
      <c r="D562" s="660"/>
      <c r="E562" s="660"/>
      <c r="F562" s="660"/>
      <c r="G562" s="660"/>
      <c r="H562" s="660"/>
      <c r="I562" s="660"/>
      <c r="J562" s="660"/>
      <c r="K562" s="660"/>
      <c r="L562" s="660"/>
      <c r="M562" s="660"/>
      <c r="N562" s="660"/>
      <c r="O562" s="660"/>
      <c r="P562" s="660"/>
      <c r="Q562" s="660"/>
      <c r="R562" s="660"/>
      <c r="S562" s="204"/>
      <c r="T562" s="204"/>
      <c r="U562" s="204"/>
      <c r="V562" s="204"/>
      <c r="W562" s="204"/>
      <c r="X562" s="204"/>
      <c r="Y562" s="204"/>
      <c r="Z562" s="204"/>
    </row>
    <row r="563" ht="11.25" customHeight="1">
      <c r="A563" s="204"/>
      <c r="B563" s="204"/>
      <c r="C563" s="660"/>
      <c r="D563" s="660"/>
      <c r="E563" s="660"/>
      <c r="F563" s="660"/>
      <c r="G563" s="660"/>
      <c r="H563" s="660"/>
      <c r="I563" s="660"/>
      <c r="J563" s="660"/>
      <c r="K563" s="660"/>
      <c r="L563" s="660"/>
      <c r="M563" s="660"/>
      <c r="N563" s="660"/>
      <c r="O563" s="660"/>
      <c r="P563" s="660"/>
      <c r="Q563" s="660"/>
      <c r="R563" s="660"/>
      <c r="S563" s="204"/>
      <c r="T563" s="204"/>
      <c r="U563" s="204"/>
      <c r="V563" s="204"/>
      <c r="W563" s="204"/>
      <c r="X563" s="204"/>
      <c r="Y563" s="204"/>
      <c r="Z563" s="204"/>
    </row>
    <row r="564" ht="11.25" customHeight="1">
      <c r="A564" s="204"/>
      <c r="B564" s="204"/>
      <c r="C564" s="660"/>
      <c r="D564" s="660"/>
      <c r="E564" s="660"/>
      <c r="F564" s="660"/>
      <c r="G564" s="660"/>
      <c r="H564" s="660"/>
      <c r="I564" s="660"/>
      <c r="J564" s="660"/>
      <c r="K564" s="660"/>
      <c r="L564" s="660"/>
      <c r="M564" s="660"/>
      <c r="N564" s="660"/>
      <c r="O564" s="660"/>
      <c r="P564" s="660"/>
      <c r="Q564" s="660"/>
      <c r="R564" s="660"/>
      <c r="S564" s="204"/>
      <c r="T564" s="204"/>
      <c r="U564" s="204"/>
      <c r="V564" s="204"/>
      <c r="W564" s="204"/>
      <c r="X564" s="204"/>
      <c r="Y564" s="204"/>
      <c r="Z564" s="204"/>
    </row>
    <row r="565" ht="11.25" customHeight="1">
      <c r="A565" s="204"/>
      <c r="B565" s="204"/>
      <c r="C565" s="660"/>
      <c r="D565" s="660"/>
      <c r="E565" s="660"/>
      <c r="F565" s="660"/>
      <c r="G565" s="660"/>
      <c r="H565" s="660"/>
      <c r="I565" s="660"/>
      <c r="J565" s="660"/>
      <c r="K565" s="660"/>
      <c r="L565" s="660"/>
      <c r="M565" s="660"/>
      <c r="N565" s="660"/>
      <c r="O565" s="660"/>
      <c r="P565" s="660"/>
      <c r="Q565" s="660"/>
      <c r="R565" s="660"/>
      <c r="S565" s="204"/>
      <c r="T565" s="204"/>
      <c r="U565" s="204"/>
      <c r="V565" s="204"/>
      <c r="W565" s="204"/>
      <c r="X565" s="204"/>
      <c r="Y565" s="204"/>
      <c r="Z565" s="204"/>
    </row>
    <row r="566" ht="11.25" customHeight="1">
      <c r="A566" s="204"/>
      <c r="B566" s="204"/>
      <c r="C566" s="660"/>
      <c r="D566" s="660"/>
      <c r="E566" s="660"/>
      <c r="F566" s="660"/>
      <c r="G566" s="660"/>
      <c r="H566" s="660"/>
      <c r="I566" s="660"/>
      <c r="J566" s="660"/>
      <c r="K566" s="660"/>
      <c r="L566" s="660"/>
      <c r="M566" s="660"/>
      <c r="N566" s="660"/>
      <c r="O566" s="660"/>
      <c r="P566" s="660"/>
      <c r="Q566" s="660"/>
      <c r="R566" s="660"/>
      <c r="S566" s="204"/>
      <c r="T566" s="204"/>
      <c r="U566" s="204"/>
      <c r="V566" s="204"/>
      <c r="W566" s="204"/>
      <c r="X566" s="204"/>
      <c r="Y566" s="204"/>
      <c r="Z566" s="204"/>
    </row>
    <row r="567" ht="11.25" customHeight="1">
      <c r="A567" s="204"/>
      <c r="B567" s="204"/>
      <c r="C567" s="660"/>
      <c r="D567" s="660"/>
      <c r="E567" s="660"/>
      <c r="F567" s="660"/>
      <c r="G567" s="660"/>
      <c r="H567" s="660"/>
      <c r="I567" s="660"/>
      <c r="J567" s="660"/>
      <c r="K567" s="660"/>
      <c r="L567" s="660"/>
      <c r="M567" s="660"/>
      <c r="N567" s="660"/>
      <c r="O567" s="660"/>
      <c r="P567" s="660"/>
      <c r="Q567" s="660"/>
      <c r="R567" s="660"/>
      <c r="S567" s="204"/>
      <c r="T567" s="204"/>
      <c r="U567" s="204"/>
      <c r="V567" s="204"/>
      <c r="W567" s="204"/>
      <c r="X567" s="204"/>
      <c r="Y567" s="204"/>
      <c r="Z567" s="204"/>
    </row>
    <row r="568" ht="11.25" customHeight="1">
      <c r="A568" s="204"/>
      <c r="B568" s="204"/>
      <c r="C568" s="660"/>
      <c r="D568" s="660"/>
      <c r="E568" s="660"/>
      <c r="F568" s="660"/>
      <c r="G568" s="660"/>
      <c r="H568" s="660"/>
      <c r="I568" s="660"/>
      <c r="J568" s="660"/>
      <c r="K568" s="660"/>
      <c r="L568" s="660"/>
      <c r="M568" s="660"/>
      <c r="N568" s="660"/>
      <c r="O568" s="660"/>
      <c r="P568" s="660"/>
      <c r="Q568" s="660"/>
      <c r="R568" s="660"/>
      <c r="S568" s="204"/>
      <c r="T568" s="204"/>
      <c r="U568" s="204"/>
      <c r="V568" s="204"/>
      <c r="W568" s="204"/>
      <c r="X568" s="204"/>
      <c r="Y568" s="204"/>
      <c r="Z568" s="204"/>
    </row>
    <row r="569" ht="11.25" customHeight="1">
      <c r="A569" s="204"/>
      <c r="B569" s="204"/>
      <c r="C569" s="660"/>
      <c r="D569" s="660"/>
      <c r="E569" s="660"/>
      <c r="F569" s="660"/>
      <c r="G569" s="660"/>
      <c r="H569" s="660"/>
      <c r="I569" s="660"/>
      <c r="J569" s="660"/>
      <c r="K569" s="660"/>
      <c r="L569" s="660"/>
      <c r="M569" s="660"/>
      <c r="N569" s="660"/>
      <c r="O569" s="660"/>
      <c r="P569" s="660"/>
      <c r="Q569" s="660"/>
      <c r="R569" s="660"/>
      <c r="S569" s="204"/>
      <c r="T569" s="204"/>
      <c r="U569" s="204"/>
      <c r="V569" s="204"/>
      <c r="W569" s="204"/>
      <c r="X569" s="204"/>
      <c r="Y569" s="204"/>
      <c r="Z569" s="204"/>
    </row>
    <row r="570" ht="11.25" customHeight="1">
      <c r="A570" s="204"/>
      <c r="B570" s="204"/>
      <c r="C570" s="660"/>
      <c r="D570" s="660"/>
      <c r="E570" s="660"/>
      <c r="F570" s="660"/>
      <c r="G570" s="660"/>
      <c r="H570" s="660"/>
      <c r="I570" s="660"/>
      <c r="J570" s="660"/>
      <c r="K570" s="660"/>
      <c r="L570" s="660"/>
      <c r="M570" s="660"/>
      <c r="N570" s="660"/>
      <c r="O570" s="660"/>
      <c r="P570" s="660"/>
      <c r="Q570" s="660"/>
      <c r="R570" s="660"/>
      <c r="S570" s="204"/>
      <c r="T570" s="204"/>
      <c r="U570" s="204"/>
      <c r="V570" s="204"/>
      <c r="W570" s="204"/>
      <c r="X570" s="204"/>
      <c r="Y570" s="204"/>
      <c r="Z570" s="204"/>
    </row>
    <row r="571" ht="11.25" customHeight="1">
      <c r="A571" s="204"/>
      <c r="B571" s="204"/>
      <c r="C571" s="660"/>
      <c r="D571" s="660"/>
      <c r="E571" s="660"/>
      <c r="F571" s="660"/>
      <c r="G571" s="660"/>
      <c r="H571" s="660"/>
      <c r="I571" s="660"/>
      <c r="J571" s="660"/>
      <c r="K571" s="660"/>
      <c r="L571" s="660"/>
      <c r="M571" s="660"/>
      <c r="N571" s="660"/>
      <c r="O571" s="660"/>
      <c r="P571" s="660"/>
      <c r="Q571" s="660"/>
      <c r="R571" s="660"/>
      <c r="S571" s="204"/>
      <c r="T571" s="204"/>
      <c r="U571" s="204"/>
      <c r="V571" s="204"/>
      <c r="W571" s="204"/>
      <c r="X571" s="204"/>
      <c r="Y571" s="204"/>
      <c r="Z571" s="204"/>
    </row>
    <row r="572" ht="11.25" customHeight="1">
      <c r="A572" s="204"/>
      <c r="B572" s="204"/>
      <c r="C572" s="660"/>
      <c r="D572" s="660"/>
      <c r="E572" s="660"/>
      <c r="F572" s="660"/>
      <c r="G572" s="660"/>
      <c r="H572" s="660"/>
      <c r="I572" s="660"/>
      <c r="J572" s="660"/>
      <c r="K572" s="660"/>
      <c r="L572" s="660"/>
      <c r="M572" s="660"/>
      <c r="N572" s="660"/>
      <c r="O572" s="660"/>
      <c r="P572" s="660"/>
      <c r="Q572" s="660"/>
      <c r="R572" s="660"/>
      <c r="S572" s="204"/>
      <c r="T572" s="204"/>
      <c r="U572" s="204"/>
      <c r="V572" s="204"/>
      <c r="W572" s="204"/>
      <c r="X572" s="204"/>
      <c r="Y572" s="204"/>
      <c r="Z572" s="204"/>
    </row>
    <row r="573" ht="11.25" customHeight="1">
      <c r="A573" s="204"/>
      <c r="B573" s="204"/>
      <c r="C573" s="660"/>
      <c r="D573" s="660"/>
      <c r="E573" s="660"/>
      <c r="F573" s="660"/>
      <c r="G573" s="660"/>
      <c r="H573" s="660"/>
      <c r="I573" s="660"/>
      <c r="J573" s="660"/>
      <c r="K573" s="660"/>
      <c r="L573" s="660"/>
      <c r="M573" s="660"/>
      <c r="N573" s="660"/>
      <c r="O573" s="660"/>
      <c r="P573" s="660"/>
      <c r="Q573" s="660"/>
      <c r="R573" s="660"/>
      <c r="S573" s="204"/>
      <c r="T573" s="204"/>
      <c r="U573" s="204"/>
      <c r="V573" s="204"/>
      <c r="W573" s="204"/>
      <c r="X573" s="204"/>
      <c r="Y573" s="204"/>
      <c r="Z573" s="204"/>
    </row>
    <row r="574" ht="11.25" customHeight="1">
      <c r="A574" s="204"/>
      <c r="B574" s="204"/>
      <c r="C574" s="660"/>
      <c r="D574" s="660"/>
      <c r="E574" s="660"/>
      <c r="F574" s="660"/>
      <c r="G574" s="660"/>
      <c r="H574" s="660"/>
      <c r="I574" s="660"/>
      <c r="J574" s="660"/>
      <c r="K574" s="660"/>
      <c r="L574" s="660"/>
      <c r="M574" s="660"/>
      <c r="N574" s="660"/>
      <c r="O574" s="660"/>
      <c r="P574" s="660"/>
      <c r="Q574" s="660"/>
      <c r="R574" s="660"/>
      <c r="S574" s="204"/>
      <c r="T574" s="204"/>
      <c r="U574" s="204"/>
      <c r="V574" s="204"/>
      <c r="W574" s="204"/>
      <c r="X574" s="204"/>
      <c r="Y574" s="204"/>
      <c r="Z574" s="204"/>
    </row>
    <row r="575" ht="11.25" customHeight="1">
      <c r="A575" s="204"/>
      <c r="B575" s="204"/>
      <c r="C575" s="660"/>
      <c r="D575" s="660"/>
      <c r="E575" s="660"/>
      <c r="F575" s="660"/>
      <c r="G575" s="660"/>
      <c r="H575" s="660"/>
      <c r="I575" s="660"/>
      <c r="J575" s="660"/>
      <c r="K575" s="660"/>
      <c r="L575" s="660"/>
      <c r="M575" s="660"/>
      <c r="N575" s="660"/>
      <c r="O575" s="660"/>
      <c r="P575" s="660"/>
      <c r="Q575" s="660"/>
      <c r="R575" s="660"/>
      <c r="S575" s="204"/>
      <c r="T575" s="204"/>
      <c r="U575" s="204"/>
      <c r="V575" s="204"/>
      <c r="W575" s="204"/>
      <c r="X575" s="204"/>
      <c r="Y575" s="204"/>
      <c r="Z575" s="204"/>
    </row>
    <row r="576" ht="11.25" customHeight="1">
      <c r="A576" s="204"/>
      <c r="B576" s="204"/>
      <c r="C576" s="660"/>
      <c r="D576" s="660"/>
      <c r="E576" s="660"/>
      <c r="F576" s="660"/>
      <c r="G576" s="660"/>
      <c r="H576" s="660"/>
      <c r="I576" s="660"/>
      <c r="J576" s="660"/>
      <c r="K576" s="660"/>
      <c r="L576" s="660"/>
      <c r="M576" s="660"/>
      <c r="N576" s="660"/>
      <c r="O576" s="660"/>
      <c r="P576" s="660"/>
      <c r="Q576" s="660"/>
      <c r="R576" s="660"/>
      <c r="S576" s="204"/>
      <c r="T576" s="204"/>
      <c r="U576" s="204"/>
      <c r="V576" s="204"/>
      <c r="W576" s="204"/>
      <c r="X576" s="204"/>
      <c r="Y576" s="204"/>
      <c r="Z576" s="204"/>
    </row>
    <row r="577" ht="11.25" customHeight="1">
      <c r="A577" s="204"/>
      <c r="B577" s="204"/>
      <c r="C577" s="660"/>
      <c r="D577" s="660"/>
      <c r="E577" s="660"/>
      <c r="F577" s="660"/>
      <c r="G577" s="660"/>
      <c r="H577" s="660"/>
      <c r="I577" s="660"/>
      <c r="J577" s="660"/>
      <c r="K577" s="660"/>
      <c r="L577" s="660"/>
      <c r="M577" s="660"/>
      <c r="N577" s="660"/>
      <c r="O577" s="660"/>
      <c r="P577" s="660"/>
      <c r="Q577" s="660"/>
      <c r="R577" s="660"/>
      <c r="S577" s="204"/>
      <c r="T577" s="204"/>
      <c r="U577" s="204"/>
      <c r="V577" s="204"/>
      <c r="W577" s="204"/>
      <c r="X577" s="204"/>
      <c r="Y577" s="204"/>
      <c r="Z577" s="204"/>
    </row>
    <row r="578" ht="11.25" customHeight="1">
      <c r="A578" s="204"/>
      <c r="B578" s="204"/>
      <c r="C578" s="660"/>
      <c r="D578" s="660"/>
      <c r="E578" s="660"/>
      <c r="F578" s="660"/>
      <c r="G578" s="660"/>
      <c r="H578" s="660"/>
      <c r="I578" s="660"/>
      <c r="J578" s="660"/>
      <c r="K578" s="660"/>
      <c r="L578" s="660"/>
      <c r="M578" s="660"/>
      <c r="N578" s="660"/>
      <c r="O578" s="660"/>
      <c r="P578" s="660"/>
      <c r="Q578" s="660"/>
      <c r="R578" s="660"/>
      <c r="S578" s="204"/>
      <c r="T578" s="204"/>
      <c r="U578" s="204"/>
      <c r="V578" s="204"/>
      <c r="W578" s="204"/>
      <c r="X578" s="204"/>
      <c r="Y578" s="204"/>
      <c r="Z578" s="204"/>
    </row>
    <row r="579" ht="11.25" customHeight="1">
      <c r="A579" s="204"/>
      <c r="B579" s="204"/>
      <c r="C579" s="660"/>
      <c r="D579" s="660"/>
      <c r="E579" s="660"/>
      <c r="F579" s="660"/>
      <c r="G579" s="660"/>
      <c r="H579" s="660"/>
      <c r="I579" s="660"/>
      <c r="J579" s="660"/>
      <c r="K579" s="660"/>
      <c r="L579" s="660"/>
      <c r="M579" s="660"/>
      <c r="N579" s="660"/>
      <c r="O579" s="660"/>
      <c r="P579" s="660"/>
      <c r="Q579" s="660"/>
      <c r="R579" s="660"/>
      <c r="S579" s="204"/>
      <c r="T579" s="204"/>
      <c r="U579" s="204"/>
      <c r="V579" s="204"/>
      <c r="W579" s="204"/>
      <c r="X579" s="204"/>
      <c r="Y579" s="204"/>
      <c r="Z579" s="204"/>
    </row>
    <row r="580" ht="11.25" customHeight="1">
      <c r="A580" s="204"/>
      <c r="B580" s="204"/>
      <c r="C580" s="660"/>
      <c r="D580" s="660"/>
      <c r="E580" s="660"/>
      <c r="F580" s="660"/>
      <c r="G580" s="660"/>
      <c r="H580" s="660"/>
      <c r="I580" s="660"/>
      <c r="J580" s="660"/>
      <c r="K580" s="660"/>
      <c r="L580" s="660"/>
      <c r="M580" s="660"/>
      <c r="N580" s="660"/>
      <c r="O580" s="660"/>
      <c r="P580" s="660"/>
      <c r="Q580" s="660"/>
      <c r="R580" s="660"/>
      <c r="S580" s="204"/>
      <c r="T580" s="204"/>
      <c r="U580" s="204"/>
      <c r="V580" s="204"/>
      <c r="W580" s="204"/>
      <c r="X580" s="204"/>
      <c r="Y580" s="204"/>
      <c r="Z580" s="204"/>
    </row>
    <row r="581" ht="11.25" customHeight="1">
      <c r="A581" s="204"/>
      <c r="B581" s="204"/>
      <c r="C581" s="660"/>
      <c r="D581" s="660"/>
      <c r="E581" s="660"/>
      <c r="F581" s="660"/>
      <c r="G581" s="660"/>
      <c r="H581" s="660"/>
      <c r="I581" s="660"/>
      <c r="J581" s="660"/>
      <c r="K581" s="660"/>
      <c r="L581" s="660"/>
      <c r="M581" s="660"/>
      <c r="N581" s="660"/>
      <c r="O581" s="660"/>
      <c r="P581" s="660"/>
      <c r="Q581" s="660"/>
      <c r="R581" s="660"/>
      <c r="S581" s="204"/>
      <c r="T581" s="204"/>
      <c r="U581" s="204"/>
      <c r="V581" s="204"/>
      <c r="W581" s="204"/>
      <c r="X581" s="204"/>
      <c r="Y581" s="204"/>
      <c r="Z581" s="204"/>
    </row>
    <row r="582" ht="11.25" customHeight="1">
      <c r="A582" s="204"/>
      <c r="B582" s="204"/>
      <c r="C582" s="660"/>
      <c r="D582" s="660"/>
      <c r="E582" s="660"/>
      <c r="F582" s="660"/>
      <c r="G582" s="660"/>
      <c r="H582" s="660"/>
      <c r="I582" s="660"/>
      <c r="J582" s="660"/>
      <c r="K582" s="660"/>
      <c r="L582" s="660"/>
      <c r="M582" s="660"/>
      <c r="N582" s="660"/>
      <c r="O582" s="660"/>
      <c r="P582" s="660"/>
      <c r="Q582" s="660"/>
      <c r="R582" s="660"/>
      <c r="S582" s="204"/>
      <c r="T582" s="204"/>
      <c r="U582" s="204"/>
      <c r="V582" s="204"/>
      <c r="W582" s="204"/>
      <c r="X582" s="204"/>
      <c r="Y582" s="204"/>
      <c r="Z582" s="204"/>
    </row>
    <row r="583" ht="11.25" customHeight="1">
      <c r="A583" s="204"/>
      <c r="B583" s="204"/>
      <c r="C583" s="660"/>
      <c r="D583" s="660"/>
      <c r="E583" s="660"/>
      <c r="F583" s="660"/>
      <c r="G583" s="660"/>
      <c r="H583" s="660"/>
      <c r="I583" s="660"/>
      <c r="J583" s="660"/>
      <c r="K583" s="660"/>
      <c r="L583" s="660"/>
      <c r="M583" s="660"/>
      <c r="N583" s="660"/>
      <c r="O583" s="660"/>
      <c r="P583" s="660"/>
      <c r="Q583" s="660"/>
      <c r="R583" s="660"/>
      <c r="S583" s="204"/>
      <c r="T583" s="204"/>
      <c r="U583" s="204"/>
      <c r="V583" s="204"/>
      <c r="W583" s="204"/>
      <c r="X583" s="204"/>
      <c r="Y583" s="204"/>
      <c r="Z583" s="204"/>
    </row>
    <row r="584" ht="11.25" customHeight="1">
      <c r="A584" s="204"/>
      <c r="B584" s="204"/>
      <c r="C584" s="660"/>
      <c r="D584" s="660"/>
      <c r="E584" s="660"/>
      <c r="F584" s="660"/>
      <c r="G584" s="660"/>
      <c r="H584" s="660"/>
      <c r="I584" s="660"/>
      <c r="J584" s="660"/>
      <c r="K584" s="660"/>
      <c r="L584" s="660"/>
      <c r="M584" s="660"/>
      <c r="N584" s="660"/>
      <c r="O584" s="660"/>
      <c r="P584" s="660"/>
      <c r="Q584" s="660"/>
      <c r="R584" s="660"/>
      <c r="S584" s="204"/>
      <c r="T584" s="204"/>
      <c r="U584" s="204"/>
      <c r="V584" s="204"/>
      <c r="W584" s="204"/>
      <c r="X584" s="204"/>
      <c r="Y584" s="204"/>
      <c r="Z584" s="204"/>
    </row>
    <row r="585" ht="11.25" customHeight="1">
      <c r="A585" s="204"/>
      <c r="B585" s="204"/>
      <c r="C585" s="660"/>
      <c r="D585" s="660"/>
      <c r="E585" s="660"/>
      <c r="F585" s="660"/>
      <c r="G585" s="660"/>
      <c r="H585" s="660"/>
      <c r="I585" s="660"/>
      <c r="J585" s="660"/>
      <c r="K585" s="660"/>
      <c r="L585" s="660"/>
      <c r="M585" s="660"/>
      <c r="N585" s="660"/>
      <c r="O585" s="660"/>
      <c r="P585" s="660"/>
      <c r="Q585" s="660"/>
      <c r="R585" s="660"/>
      <c r="S585" s="204"/>
      <c r="T585" s="204"/>
      <c r="U585" s="204"/>
      <c r="V585" s="204"/>
      <c r="W585" s="204"/>
      <c r="X585" s="204"/>
      <c r="Y585" s="204"/>
      <c r="Z585" s="204"/>
    </row>
    <row r="586" ht="11.25" customHeight="1">
      <c r="A586" s="204"/>
      <c r="B586" s="204"/>
      <c r="C586" s="660"/>
      <c r="D586" s="660"/>
      <c r="E586" s="660"/>
      <c r="F586" s="660"/>
      <c r="G586" s="660"/>
      <c r="H586" s="660"/>
      <c r="I586" s="660"/>
      <c r="J586" s="660"/>
      <c r="K586" s="660"/>
      <c r="L586" s="660"/>
      <c r="M586" s="660"/>
      <c r="N586" s="660"/>
      <c r="O586" s="660"/>
      <c r="P586" s="660"/>
      <c r="Q586" s="660"/>
      <c r="R586" s="660"/>
      <c r="S586" s="204"/>
      <c r="T586" s="204"/>
      <c r="U586" s="204"/>
      <c r="V586" s="204"/>
      <c r="W586" s="204"/>
      <c r="X586" s="204"/>
      <c r="Y586" s="204"/>
      <c r="Z586" s="204"/>
    </row>
    <row r="587" ht="11.25" customHeight="1">
      <c r="A587" s="204"/>
      <c r="B587" s="204"/>
      <c r="C587" s="660"/>
      <c r="D587" s="660"/>
      <c r="E587" s="660"/>
      <c r="F587" s="660"/>
      <c r="G587" s="660"/>
      <c r="H587" s="660"/>
      <c r="I587" s="660"/>
      <c r="J587" s="660"/>
      <c r="K587" s="660"/>
      <c r="L587" s="660"/>
      <c r="M587" s="660"/>
      <c r="N587" s="660"/>
      <c r="O587" s="660"/>
      <c r="P587" s="660"/>
      <c r="Q587" s="660"/>
      <c r="R587" s="660"/>
      <c r="S587" s="204"/>
      <c r="T587" s="204"/>
      <c r="U587" s="204"/>
      <c r="V587" s="204"/>
      <c r="W587" s="204"/>
      <c r="X587" s="204"/>
      <c r="Y587" s="204"/>
      <c r="Z587" s="204"/>
    </row>
    <row r="588" ht="11.25" customHeight="1">
      <c r="A588" s="204"/>
      <c r="B588" s="204"/>
      <c r="C588" s="660"/>
      <c r="D588" s="660"/>
      <c r="E588" s="660"/>
      <c r="F588" s="660"/>
      <c r="G588" s="660"/>
      <c r="H588" s="660"/>
      <c r="I588" s="660"/>
      <c r="J588" s="660"/>
      <c r="K588" s="660"/>
      <c r="L588" s="660"/>
      <c r="M588" s="660"/>
      <c r="N588" s="660"/>
      <c r="O588" s="660"/>
      <c r="P588" s="660"/>
      <c r="Q588" s="660"/>
      <c r="R588" s="660"/>
      <c r="S588" s="204"/>
      <c r="T588" s="204"/>
      <c r="U588" s="204"/>
      <c r="V588" s="204"/>
      <c r="W588" s="204"/>
      <c r="X588" s="204"/>
      <c r="Y588" s="204"/>
      <c r="Z588" s="204"/>
    </row>
    <row r="589" ht="11.25" customHeight="1">
      <c r="A589" s="204"/>
      <c r="B589" s="204"/>
      <c r="C589" s="660"/>
      <c r="D589" s="660"/>
      <c r="E589" s="660"/>
      <c r="F589" s="660"/>
      <c r="G589" s="660"/>
      <c r="H589" s="660"/>
      <c r="I589" s="660"/>
      <c r="J589" s="660"/>
      <c r="K589" s="660"/>
      <c r="L589" s="660"/>
      <c r="M589" s="660"/>
      <c r="N589" s="660"/>
      <c r="O589" s="660"/>
      <c r="P589" s="660"/>
      <c r="Q589" s="660"/>
      <c r="R589" s="660"/>
      <c r="S589" s="204"/>
      <c r="T589" s="204"/>
      <c r="U589" s="204"/>
      <c r="V589" s="204"/>
      <c r="W589" s="204"/>
      <c r="X589" s="204"/>
      <c r="Y589" s="204"/>
      <c r="Z589" s="204"/>
    </row>
    <row r="590" ht="11.25" customHeight="1">
      <c r="A590" s="204"/>
      <c r="B590" s="204"/>
      <c r="C590" s="660"/>
      <c r="D590" s="660"/>
      <c r="E590" s="660"/>
      <c r="F590" s="660"/>
      <c r="G590" s="660"/>
      <c r="H590" s="660"/>
      <c r="I590" s="660"/>
      <c r="J590" s="660"/>
      <c r="K590" s="660"/>
      <c r="L590" s="660"/>
      <c r="M590" s="660"/>
      <c r="N590" s="660"/>
      <c r="O590" s="660"/>
      <c r="P590" s="660"/>
      <c r="Q590" s="660"/>
      <c r="R590" s="660"/>
      <c r="S590" s="204"/>
      <c r="T590" s="204"/>
      <c r="U590" s="204"/>
      <c r="V590" s="204"/>
      <c r="W590" s="204"/>
      <c r="X590" s="204"/>
      <c r="Y590" s="204"/>
      <c r="Z590" s="204"/>
    </row>
    <row r="591" ht="11.25" customHeight="1">
      <c r="A591" s="204"/>
      <c r="B591" s="204"/>
      <c r="C591" s="660"/>
      <c r="D591" s="660"/>
      <c r="E591" s="660"/>
      <c r="F591" s="660"/>
      <c r="G591" s="660"/>
      <c r="H591" s="660"/>
      <c r="I591" s="660"/>
      <c r="J591" s="660"/>
      <c r="K591" s="660"/>
      <c r="L591" s="660"/>
      <c r="M591" s="660"/>
      <c r="N591" s="660"/>
      <c r="O591" s="660"/>
      <c r="P591" s="660"/>
      <c r="Q591" s="660"/>
      <c r="R591" s="660"/>
      <c r="S591" s="204"/>
      <c r="T591" s="204"/>
      <c r="U591" s="204"/>
      <c r="V591" s="204"/>
      <c r="W591" s="204"/>
      <c r="X591" s="204"/>
      <c r="Y591" s="204"/>
      <c r="Z591" s="204"/>
    </row>
    <row r="592" ht="11.25" customHeight="1">
      <c r="A592" s="204"/>
      <c r="B592" s="204"/>
      <c r="C592" s="660"/>
      <c r="D592" s="660"/>
      <c r="E592" s="660"/>
      <c r="F592" s="660"/>
      <c r="G592" s="660"/>
      <c r="H592" s="660"/>
      <c r="I592" s="660"/>
      <c r="J592" s="660"/>
      <c r="K592" s="660"/>
      <c r="L592" s="660"/>
      <c r="M592" s="660"/>
      <c r="N592" s="660"/>
      <c r="O592" s="660"/>
      <c r="P592" s="660"/>
      <c r="Q592" s="660"/>
      <c r="R592" s="660"/>
      <c r="S592" s="204"/>
      <c r="T592" s="204"/>
      <c r="U592" s="204"/>
      <c r="V592" s="204"/>
      <c r="W592" s="204"/>
      <c r="X592" s="204"/>
      <c r="Y592" s="204"/>
      <c r="Z592" s="204"/>
    </row>
    <row r="593" ht="11.25" customHeight="1">
      <c r="A593" s="204"/>
      <c r="B593" s="204"/>
      <c r="C593" s="660"/>
      <c r="D593" s="660"/>
      <c r="E593" s="660"/>
      <c r="F593" s="660"/>
      <c r="G593" s="660"/>
      <c r="H593" s="660"/>
      <c r="I593" s="660"/>
      <c r="J593" s="660"/>
      <c r="K593" s="660"/>
      <c r="L593" s="660"/>
      <c r="M593" s="660"/>
      <c r="N593" s="660"/>
      <c r="O593" s="660"/>
      <c r="P593" s="660"/>
      <c r="Q593" s="660"/>
      <c r="R593" s="660"/>
      <c r="S593" s="204"/>
      <c r="T593" s="204"/>
      <c r="U593" s="204"/>
      <c r="V593" s="204"/>
      <c r="W593" s="204"/>
      <c r="X593" s="204"/>
      <c r="Y593" s="204"/>
      <c r="Z593" s="204"/>
    </row>
    <row r="594" ht="11.25" customHeight="1">
      <c r="A594" s="204"/>
      <c r="B594" s="204"/>
      <c r="C594" s="660"/>
      <c r="D594" s="660"/>
      <c r="E594" s="660"/>
      <c r="F594" s="660"/>
      <c r="G594" s="660"/>
      <c r="H594" s="660"/>
      <c r="I594" s="660"/>
      <c r="J594" s="660"/>
      <c r="K594" s="660"/>
      <c r="L594" s="660"/>
      <c r="M594" s="660"/>
      <c r="N594" s="660"/>
      <c r="O594" s="660"/>
      <c r="P594" s="660"/>
      <c r="Q594" s="660"/>
      <c r="R594" s="660"/>
      <c r="S594" s="204"/>
      <c r="T594" s="204"/>
      <c r="U594" s="204"/>
      <c r="V594" s="204"/>
      <c r="W594" s="204"/>
      <c r="X594" s="204"/>
      <c r="Y594" s="204"/>
      <c r="Z594" s="204"/>
    </row>
    <row r="595" ht="11.25" customHeight="1">
      <c r="A595" s="204"/>
      <c r="B595" s="204"/>
      <c r="C595" s="660"/>
      <c r="D595" s="660"/>
      <c r="E595" s="660"/>
      <c r="F595" s="660"/>
      <c r="G595" s="660"/>
      <c r="H595" s="660"/>
      <c r="I595" s="660"/>
      <c r="J595" s="660"/>
      <c r="K595" s="660"/>
      <c r="L595" s="660"/>
      <c r="M595" s="660"/>
      <c r="N595" s="660"/>
      <c r="O595" s="660"/>
      <c r="P595" s="660"/>
      <c r="Q595" s="660"/>
      <c r="R595" s="660"/>
      <c r="S595" s="204"/>
      <c r="T595" s="204"/>
      <c r="U595" s="204"/>
      <c r="V595" s="204"/>
      <c r="W595" s="204"/>
      <c r="X595" s="204"/>
      <c r="Y595" s="204"/>
      <c r="Z595" s="204"/>
    </row>
    <row r="596" ht="11.25" customHeight="1">
      <c r="A596" s="204"/>
      <c r="B596" s="204"/>
      <c r="C596" s="660"/>
      <c r="D596" s="660"/>
      <c r="E596" s="660"/>
      <c r="F596" s="660"/>
      <c r="G596" s="660"/>
      <c r="H596" s="660"/>
      <c r="I596" s="660"/>
      <c r="J596" s="660"/>
      <c r="K596" s="660"/>
      <c r="L596" s="660"/>
      <c r="M596" s="660"/>
      <c r="N596" s="660"/>
      <c r="O596" s="660"/>
      <c r="P596" s="660"/>
      <c r="Q596" s="660"/>
      <c r="R596" s="660"/>
      <c r="S596" s="204"/>
      <c r="T596" s="204"/>
      <c r="U596" s="204"/>
      <c r="V596" s="204"/>
      <c r="W596" s="204"/>
      <c r="X596" s="204"/>
      <c r="Y596" s="204"/>
      <c r="Z596" s="204"/>
    </row>
    <row r="597" ht="11.25" customHeight="1">
      <c r="A597" s="204"/>
      <c r="B597" s="204"/>
      <c r="C597" s="660"/>
      <c r="D597" s="660"/>
      <c r="E597" s="660"/>
      <c r="F597" s="660"/>
      <c r="G597" s="660"/>
      <c r="H597" s="660"/>
      <c r="I597" s="660"/>
      <c r="J597" s="660"/>
      <c r="K597" s="660"/>
      <c r="L597" s="660"/>
      <c r="M597" s="660"/>
      <c r="N597" s="660"/>
      <c r="O597" s="660"/>
      <c r="P597" s="660"/>
      <c r="Q597" s="660"/>
      <c r="R597" s="660"/>
      <c r="S597" s="204"/>
      <c r="T597" s="204"/>
      <c r="U597" s="204"/>
      <c r="V597" s="204"/>
      <c r="W597" s="204"/>
      <c r="X597" s="204"/>
      <c r="Y597" s="204"/>
      <c r="Z597" s="204"/>
    </row>
    <row r="598" ht="11.25" customHeight="1">
      <c r="A598" s="204"/>
      <c r="B598" s="204"/>
      <c r="C598" s="660"/>
      <c r="D598" s="660"/>
      <c r="E598" s="660"/>
      <c r="F598" s="660"/>
      <c r="G598" s="660"/>
      <c r="H598" s="660"/>
      <c r="I598" s="660"/>
      <c r="J598" s="660"/>
      <c r="K598" s="660"/>
      <c r="L598" s="660"/>
      <c r="M598" s="660"/>
      <c r="N598" s="660"/>
      <c r="O598" s="660"/>
      <c r="P598" s="660"/>
      <c r="Q598" s="660"/>
      <c r="R598" s="660"/>
      <c r="S598" s="204"/>
      <c r="T598" s="204"/>
      <c r="U598" s="204"/>
      <c r="V598" s="204"/>
      <c r="W598" s="204"/>
      <c r="X598" s="204"/>
      <c r="Y598" s="204"/>
      <c r="Z598" s="204"/>
    </row>
    <row r="599" ht="11.25" customHeight="1">
      <c r="A599" s="204"/>
      <c r="B599" s="204"/>
      <c r="C599" s="660"/>
      <c r="D599" s="660"/>
      <c r="E599" s="660"/>
      <c r="F599" s="660"/>
      <c r="G599" s="660"/>
      <c r="H599" s="660"/>
      <c r="I599" s="660"/>
      <c r="J599" s="660"/>
      <c r="K599" s="660"/>
      <c r="L599" s="660"/>
      <c r="M599" s="660"/>
      <c r="N599" s="660"/>
      <c r="O599" s="660"/>
      <c r="P599" s="660"/>
      <c r="Q599" s="660"/>
      <c r="R599" s="660"/>
      <c r="S599" s="204"/>
      <c r="T599" s="204"/>
      <c r="U599" s="204"/>
      <c r="V599" s="204"/>
      <c r="W599" s="204"/>
      <c r="X599" s="204"/>
      <c r="Y599" s="204"/>
      <c r="Z599" s="204"/>
    </row>
    <row r="600" ht="11.25" customHeight="1">
      <c r="A600" s="204"/>
      <c r="B600" s="204"/>
      <c r="C600" s="660"/>
      <c r="D600" s="660"/>
      <c r="E600" s="660"/>
      <c r="F600" s="660"/>
      <c r="G600" s="660"/>
      <c r="H600" s="660"/>
      <c r="I600" s="660"/>
      <c r="J600" s="660"/>
      <c r="K600" s="660"/>
      <c r="L600" s="660"/>
      <c r="M600" s="660"/>
      <c r="N600" s="660"/>
      <c r="O600" s="660"/>
      <c r="P600" s="660"/>
      <c r="Q600" s="660"/>
      <c r="R600" s="660"/>
      <c r="S600" s="204"/>
      <c r="T600" s="204"/>
      <c r="U600" s="204"/>
      <c r="V600" s="204"/>
      <c r="W600" s="204"/>
      <c r="X600" s="204"/>
      <c r="Y600" s="204"/>
      <c r="Z600" s="204"/>
    </row>
    <row r="601" ht="11.25" customHeight="1">
      <c r="A601" s="204"/>
      <c r="B601" s="204"/>
      <c r="C601" s="660"/>
      <c r="D601" s="660"/>
      <c r="E601" s="660"/>
      <c r="F601" s="660"/>
      <c r="G601" s="660"/>
      <c r="H601" s="660"/>
      <c r="I601" s="660"/>
      <c r="J601" s="660"/>
      <c r="K601" s="660"/>
      <c r="L601" s="660"/>
      <c r="M601" s="660"/>
      <c r="N601" s="660"/>
      <c r="O601" s="660"/>
      <c r="P601" s="660"/>
      <c r="Q601" s="660"/>
      <c r="R601" s="660"/>
      <c r="S601" s="204"/>
      <c r="T601" s="204"/>
      <c r="U601" s="204"/>
      <c r="V601" s="204"/>
      <c r="W601" s="204"/>
      <c r="X601" s="204"/>
      <c r="Y601" s="204"/>
      <c r="Z601" s="204"/>
    </row>
    <row r="602" ht="11.25" customHeight="1">
      <c r="A602" s="204"/>
      <c r="B602" s="204"/>
      <c r="C602" s="660"/>
      <c r="D602" s="660"/>
      <c r="E602" s="660"/>
      <c r="F602" s="660"/>
      <c r="G602" s="660"/>
      <c r="H602" s="660"/>
      <c r="I602" s="660"/>
      <c r="J602" s="660"/>
      <c r="K602" s="660"/>
      <c r="L602" s="660"/>
      <c r="M602" s="660"/>
      <c r="N602" s="660"/>
      <c r="O602" s="660"/>
      <c r="P602" s="660"/>
      <c r="Q602" s="660"/>
      <c r="R602" s="660"/>
      <c r="S602" s="204"/>
      <c r="T602" s="204"/>
      <c r="U602" s="204"/>
      <c r="V602" s="204"/>
      <c r="W602" s="204"/>
      <c r="X602" s="204"/>
      <c r="Y602" s="204"/>
      <c r="Z602" s="204"/>
    </row>
    <row r="603" ht="11.25" customHeight="1">
      <c r="A603" s="204"/>
      <c r="B603" s="204"/>
      <c r="C603" s="660"/>
      <c r="D603" s="660"/>
      <c r="E603" s="660"/>
      <c r="F603" s="660"/>
      <c r="G603" s="660"/>
      <c r="H603" s="660"/>
      <c r="I603" s="660"/>
      <c r="J603" s="660"/>
      <c r="K603" s="660"/>
      <c r="L603" s="660"/>
      <c r="M603" s="660"/>
      <c r="N603" s="660"/>
      <c r="O603" s="660"/>
      <c r="P603" s="660"/>
      <c r="Q603" s="660"/>
      <c r="R603" s="660"/>
      <c r="S603" s="204"/>
      <c r="T603" s="204"/>
      <c r="U603" s="204"/>
      <c r="V603" s="204"/>
      <c r="W603" s="204"/>
      <c r="X603" s="204"/>
      <c r="Y603" s="204"/>
      <c r="Z603" s="204"/>
    </row>
    <row r="604" ht="11.25" customHeight="1">
      <c r="A604" s="204"/>
      <c r="B604" s="204"/>
      <c r="C604" s="660"/>
      <c r="D604" s="660"/>
      <c r="E604" s="660"/>
      <c r="F604" s="660"/>
      <c r="G604" s="660"/>
      <c r="H604" s="660"/>
      <c r="I604" s="660"/>
      <c r="J604" s="660"/>
      <c r="K604" s="660"/>
      <c r="L604" s="660"/>
      <c r="M604" s="660"/>
      <c r="N604" s="660"/>
      <c r="O604" s="660"/>
      <c r="P604" s="660"/>
      <c r="Q604" s="660"/>
      <c r="R604" s="660"/>
      <c r="S604" s="204"/>
      <c r="T604" s="204"/>
      <c r="U604" s="204"/>
      <c r="V604" s="204"/>
      <c r="W604" s="204"/>
      <c r="X604" s="204"/>
      <c r="Y604" s="204"/>
      <c r="Z604" s="204"/>
    </row>
    <row r="605" ht="11.25" customHeight="1">
      <c r="A605" s="204"/>
      <c r="B605" s="204"/>
      <c r="C605" s="660"/>
      <c r="D605" s="660"/>
      <c r="E605" s="660"/>
      <c r="F605" s="660"/>
      <c r="G605" s="660"/>
      <c r="H605" s="660"/>
      <c r="I605" s="660"/>
      <c r="J605" s="660"/>
      <c r="K605" s="660"/>
      <c r="L605" s="660"/>
      <c r="M605" s="660"/>
      <c r="N605" s="660"/>
      <c r="O605" s="660"/>
      <c r="P605" s="660"/>
      <c r="Q605" s="660"/>
      <c r="R605" s="660"/>
      <c r="S605" s="204"/>
      <c r="T605" s="204"/>
      <c r="U605" s="204"/>
      <c r="V605" s="204"/>
      <c r="W605" s="204"/>
      <c r="X605" s="204"/>
      <c r="Y605" s="204"/>
      <c r="Z605" s="204"/>
    </row>
    <row r="606" ht="11.25" customHeight="1">
      <c r="A606" s="204"/>
      <c r="B606" s="204"/>
      <c r="C606" s="660"/>
      <c r="D606" s="660"/>
      <c r="E606" s="660"/>
      <c r="F606" s="660"/>
      <c r="G606" s="660"/>
      <c r="H606" s="660"/>
      <c r="I606" s="660"/>
      <c r="J606" s="660"/>
      <c r="K606" s="660"/>
      <c r="L606" s="660"/>
      <c r="M606" s="660"/>
      <c r="N606" s="660"/>
      <c r="O606" s="660"/>
      <c r="P606" s="660"/>
      <c r="Q606" s="660"/>
      <c r="R606" s="660"/>
      <c r="S606" s="204"/>
      <c r="T606" s="204"/>
      <c r="U606" s="204"/>
      <c r="V606" s="204"/>
      <c r="W606" s="204"/>
      <c r="X606" s="204"/>
      <c r="Y606" s="204"/>
      <c r="Z606" s="204"/>
    </row>
    <row r="607" ht="11.25" customHeight="1">
      <c r="A607" s="204"/>
      <c r="B607" s="204"/>
      <c r="C607" s="660"/>
      <c r="D607" s="660"/>
      <c r="E607" s="660"/>
      <c r="F607" s="660"/>
      <c r="G607" s="660"/>
      <c r="H607" s="660"/>
      <c r="I607" s="660"/>
      <c r="J607" s="660"/>
      <c r="K607" s="660"/>
      <c r="L607" s="660"/>
      <c r="M607" s="660"/>
      <c r="N607" s="660"/>
      <c r="O607" s="660"/>
      <c r="P607" s="660"/>
      <c r="Q607" s="660"/>
      <c r="R607" s="660"/>
      <c r="S607" s="204"/>
      <c r="T607" s="204"/>
      <c r="U607" s="204"/>
      <c r="V607" s="204"/>
      <c r="W607" s="204"/>
      <c r="X607" s="204"/>
      <c r="Y607" s="204"/>
      <c r="Z607" s="204"/>
    </row>
    <row r="608" ht="11.25" customHeight="1">
      <c r="A608" s="204"/>
      <c r="B608" s="204"/>
      <c r="C608" s="660"/>
      <c r="D608" s="660"/>
      <c r="E608" s="660"/>
      <c r="F608" s="660"/>
      <c r="G608" s="660"/>
      <c r="H608" s="660"/>
      <c r="I608" s="660"/>
      <c r="J608" s="660"/>
      <c r="K608" s="660"/>
      <c r="L608" s="660"/>
      <c r="M608" s="660"/>
      <c r="N608" s="660"/>
      <c r="O608" s="660"/>
      <c r="P608" s="660"/>
      <c r="Q608" s="660"/>
      <c r="R608" s="660"/>
      <c r="S608" s="204"/>
      <c r="T608" s="204"/>
      <c r="U608" s="204"/>
      <c r="V608" s="204"/>
      <c r="W608" s="204"/>
      <c r="X608" s="204"/>
      <c r="Y608" s="204"/>
      <c r="Z608" s="204"/>
    </row>
    <row r="609" ht="11.25" customHeight="1">
      <c r="A609" s="204"/>
      <c r="B609" s="204"/>
      <c r="C609" s="660"/>
      <c r="D609" s="660"/>
      <c r="E609" s="660"/>
      <c r="F609" s="660"/>
      <c r="G609" s="660"/>
      <c r="H609" s="660"/>
      <c r="I609" s="660"/>
      <c r="J609" s="660"/>
      <c r="K609" s="660"/>
      <c r="L609" s="660"/>
      <c r="M609" s="660"/>
      <c r="N609" s="660"/>
      <c r="O609" s="660"/>
      <c r="P609" s="660"/>
      <c r="Q609" s="660"/>
      <c r="R609" s="660"/>
      <c r="S609" s="204"/>
      <c r="T609" s="204"/>
      <c r="U609" s="204"/>
      <c r="V609" s="204"/>
      <c r="W609" s="204"/>
      <c r="X609" s="204"/>
      <c r="Y609" s="204"/>
      <c r="Z609" s="204"/>
    </row>
    <row r="610" ht="11.25" customHeight="1">
      <c r="A610" s="204"/>
      <c r="B610" s="204"/>
      <c r="C610" s="660"/>
      <c r="D610" s="660"/>
      <c r="E610" s="660"/>
      <c r="F610" s="660"/>
      <c r="G610" s="660"/>
      <c r="H610" s="660"/>
      <c r="I610" s="660"/>
      <c r="J610" s="660"/>
      <c r="K610" s="660"/>
      <c r="L610" s="660"/>
      <c r="M610" s="660"/>
      <c r="N610" s="660"/>
      <c r="O610" s="660"/>
      <c r="P610" s="660"/>
      <c r="Q610" s="660"/>
      <c r="R610" s="660"/>
      <c r="S610" s="204"/>
      <c r="T610" s="204"/>
      <c r="U610" s="204"/>
      <c r="V610" s="204"/>
      <c r="W610" s="204"/>
      <c r="X610" s="204"/>
      <c r="Y610" s="204"/>
      <c r="Z610" s="204"/>
    </row>
    <row r="611" ht="11.25" customHeight="1">
      <c r="A611" s="204"/>
      <c r="B611" s="204"/>
      <c r="C611" s="660"/>
      <c r="D611" s="660"/>
      <c r="E611" s="660"/>
      <c r="F611" s="660"/>
      <c r="G611" s="660"/>
      <c r="H611" s="660"/>
      <c r="I611" s="660"/>
      <c r="J611" s="660"/>
      <c r="K611" s="660"/>
      <c r="L611" s="660"/>
      <c r="M611" s="660"/>
      <c r="N611" s="660"/>
      <c r="O611" s="660"/>
      <c r="P611" s="660"/>
      <c r="Q611" s="660"/>
      <c r="R611" s="660"/>
      <c r="S611" s="204"/>
      <c r="T611" s="204"/>
      <c r="U611" s="204"/>
      <c r="V611" s="204"/>
      <c r="W611" s="204"/>
      <c r="X611" s="204"/>
      <c r="Y611" s="204"/>
      <c r="Z611" s="204"/>
    </row>
    <row r="612" ht="11.25" customHeight="1">
      <c r="A612" s="204"/>
      <c r="B612" s="204"/>
      <c r="C612" s="660"/>
      <c r="D612" s="660"/>
      <c r="E612" s="660"/>
      <c r="F612" s="660"/>
      <c r="G612" s="660"/>
      <c r="H612" s="660"/>
      <c r="I612" s="660"/>
      <c r="J612" s="660"/>
      <c r="K612" s="660"/>
      <c r="L612" s="660"/>
      <c r="M612" s="660"/>
      <c r="N612" s="660"/>
      <c r="O612" s="660"/>
      <c r="P612" s="660"/>
      <c r="Q612" s="660"/>
      <c r="R612" s="660"/>
      <c r="S612" s="204"/>
      <c r="T612" s="204"/>
      <c r="U612" s="204"/>
      <c r="V612" s="204"/>
      <c r="W612" s="204"/>
      <c r="X612" s="204"/>
      <c r="Y612" s="204"/>
      <c r="Z612" s="204"/>
    </row>
    <row r="613" ht="11.25" customHeight="1">
      <c r="A613" s="204"/>
      <c r="B613" s="204"/>
      <c r="C613" s="660"/>
      <c r="D613" s="660"/>
      <c r="E613" s="660"/>
      <c r="F613" s="660"/>
      <c r="G613" s="660"/>
      <c r="H613" s="660"/>
      <c r="I613" s="660"/>
      <c r="J613" s="660"/>
      <c r="K613" s="660"/>
      <c r="L613" s="660"/>
      <c r="M613" s="660"/>
      <c r="N613" s="660"/>
      <c r="O613" s="660"/>
      <c r="P613" s="660"/>
      <c r="Q613" s="660"/>
      <c r="R613" s="660"/>
      <c r="S613" s="204"/>
      <c r="T613" s="204"/>
      <c r="U613" s="204"/>
      <c r="V613" s="204"/>
      <c r="W613" s="204"/>
      <c r="X613" s="204"/>
      <c r="Y613" s="204"/>
      <c r="Z613" s="204"/>
    </row>
    <row r="614" ht="11.25" customHeight="1">
      <c r="A614" s="204"/>
      <c r="B614" s="204"/>
      <c r="C614" s="660"/>
      <c r="D614" s="660"/>
      <c r="E614" s="660"/>
      <c r="F614" s="660"/>
      <c r="G614" s="660"/>
      <c r="H614" s="660"/>
      <c r="I614" s="660"/>
      <c r="J614" s="660"/>
      <c r="K614" s="660"/>
      <c r="L614" s="660"/>
      <c r="M614" s="660"/>
      <c r="N614" s="660"/>
      <c r="O614" s="660"/>
      <c r="P614" s="660"/>
      <c r="Q614" s="660"/>
      <c r="R614" s="660"/>
      <c r="S614" s="204"/>
      <c r="T614" s="204"/>
      <c r="U614" s="204"/>
      <c r="V614" s="204"/>
      <c r="W614" s="204"/>
      <c r="X614" s="204"/>
      <c r="Y614" s="204"/>
      <c r="Z614" s="204"/>
    </row>
    <row r="615" ht="11.25" customHeight="1">
      <c r="A615" s="204"/>
      <c r="B615" s="204"/>
      <c r="C615" s="660"/>
      <c r="D615" s="660"/>
      <c r="E615" s="660"/>
      <c r="F615" s="660"/>
      <c r="G615" s="660"/>
      <c r="H615" s="660"/>
      <c r="I615" s="660"/>
      <c r="J615" s="660"/>
      <c r="K615" s="660"/>
      <c r="L615" s="660"/>
      <c r="M615" s="660"/>
      <c r="N615" s="660"/>
      <c r="O615" s="660"/>
      <c r="P615" s="660"/>
      <c r="Q615" s="660"/>
      <c r="R615" s="660"/>
      <c r="S615" s="204"/>
      <c r="T615" s="204"/>
      <c r="U615" s="204"/>
      <c r="V615" s="204"/>
      <c r="W615" s="204"/>
      <c r="X615" s="204"/>
      <c r="Y615" s="204"/>
      <c r="Z615" s="204"/>
    </row>
    <row r="616" ht="11.25" customHeight="1">
      <c r="A616" s="204"/>
      <c r="B616" s="204"/>
      <c r="C616" s="660"/>
      <c r="D616" s="660"/>
      <c r="E616" s="660"/>
      <c r="F616" s="660"/>
      <c r="G616" s="660"/>
      <c r="H616" s="660"/>
      <c r="I616" s="660"/>
      <c r="J616" s="660"/>
      <c r="K616" s="660"/>
      <c r="L616" s="660"/>
      <c r="M616" s="660"/>
      <c r="N616" s="660"/>
      <c r="O616" s="660"/>
      <c r="P616" s="660"/>
      <c r="Q616" s="660"/>
      <c r="R616" s="660"/>
      <c r="S616" s="204"/>
      <c r="T616" s="204"/>
      <c r="U616" s="204"/>
      <c r="V616" s="204"/>
      <c r="W616" s="204"/>
      <c r="X616" s="204"/>
      <c r="Y616" s="204"/>
      <c r="Z616" s="204"/>
    </row>
    <row r="617" ht="11.25" customHeight="1">
      <c r="A617" s="204"/>
      <c r="B617" s="204"/>
      <c r="C617" s="660"/>
      <c r="D617" s="660"/>
      <c r="E617" s="660"/>
      <c r="F617" s="660"/>
      <c r="G617" s="660"/>
      <c r="H617" s="660"/>
      <c r="I617" s="660"/>
      <c r="J617" s="660"/>
      <c r="K617" s="660"/>
      <c r="L617" s="660"/>
      <c r="M617" s="660"/>
      <c r="N617" s="660"/>
      <c r="O617" s="660"/>
      <c r="P617" s="660"/>
      <c r="Q617" s="660"/>
      <c r="R617" s="660"/>
      <c r="S617" s="204"/>
      <c r="T617" s="204"/>
      <c r="U617" s="204"/>
      <c r="V617" s="204"/>
      <c r="W617" s="204"/>
      <c r="X617" s="204"/>
      <c r="Y617" s="204"/>
      <c r="Z617" s="204"/>
    </row>
    <row r="618" ht="11.25" customHeight="1">
      <c r="A618" s="204"/>
      <c r="B618" s="204"/>
      <c r="C618" s="660"/>
      <c r="D618" s="660"/>
      <c r="E618" s="660"/>
      <c r="F618" s="660"/>
      <c r="G618" s="660"/>
      <c r="H618" s="660"/>
      <c r="I618" s="660"/>
      <c r="J618" s="660"/>
      <c r="K618" s="660"/>
      <c r="L618" s="660"/>
      <c r="M618" s="660"/>
      <c r="N618" s="660"/>
      <c r="O618" s="660"/>
      <c r="P618" s="660"/>
      <c r="Q618" s="660"/>
      <c r="R618" s="660"/>
      <c r="S618" s="204"/>
      <c r="T618" s="204"/>
      <c r="U618" s="204"/>
      <c r="V618" s="204"/>
      <c r="W618" s="204"/>
      <c r="X618" s="204"/>
      <c r="Y618" s="204"/>
      <c r="Z618" s="204"/>
    </row>
    <row r="619" ht="11.25" customHeight="1">
      <c r="A619" s="204"/>
      <c r="B619" s="204"/>
      <c r="C619" s="660"/>
      <c r="D619" s="660"/>
      <c r="E619" s="660"/>
      <c r="F619" s="660"/>
      <c r="G619" s="660"/>
      <c r="H619" s="660"/>
      <c r="I619" s="660"/>
      <c r="J619" s="660"/>
      <c r="K619" s="660"/>
      <c r="L619" s="660"/>
      <c r="M619" s="660"/>
      <c r="N619" s="660"/>
      <c r="O619" s="660"/>
      <c r="P619" s="660"/>
      <c r="Q619" s="660"/>
      <c r="R619" s="660"/>
      <c r="S619" s="204"/>
      <c r="T619" s="204"/>
      <c r="U619" s="204"/>
      <c r="V619" s="204"/>
      <c r="W619" s="204"/>
      <c r="X619" s="204"/>
      <c r="Y619" s="204"/>
      <c r="Z619" s="204"/>
    </row>
    <row r="620" ht="11.25" customHeight="1">
      <c r="A620" s="204"/>
      <c r="B620" s="204"/>
      <c r="C620" s="660"/>
      <c r="D620" s="660"/>
      <c r="E620" s="660"/>
      <c r="F620" s="660"/>
      <c r="G620" s="660"/>
      <c r="H620" s="660"/>
      <c r="I620" s="660"/>
      <c r="J620" s="660"/>
      <c r="K620" s="660"/>
      <c r="L620" s="660"/>
      <c r="M620" s="660"/>
      <c r="N620" s="660"/>
      <c r="O620" s="660"/>
      <c r="P620" s="660"/>
      <c r="Q620" s="660"/>
      <c r="R620" s="660"/>
      <c r="S620" s="204"/>
      <c r="T620" s="204"/>
      <c r="U620" s="204"/>
      <c r="V620" s="204"/>
      <c r="W620" s="204"/>
      <c r="X620" s="204"/>
      <c r="Y620" s="204"/>
      <c r="Z620" s="204"/>
    </row>
    <row r="621" ht="11.25" customHeight="1">
      <c r="A621" s="204"/>
      <c r="B621" s="204"/>
      <c r="C621" s="660"/>
      <c r="D621" s="660"/>
      <c r="E621" s="660"/>
      <c r="F621" s="660"/>
      <c r="G621" s="660"/>
      <c r="H621" s="660"/>
      <c r="I621" s="660"/>
      <c r="J621" s="660"/>
      <c r="K621" s="660"/>
      <c r="L621" s="660"/>
      <c r="M621" s="660"/>
      <c r="N621" s="660"/>
      <c r="O621" s="660"/>
      <c r="P621" s="660"/>
      <c r="Q621" s="660"/>
      <c r="R621" s="660"/>
      <c r="S621" s="204"/>
      <c r="T621" s="204"/>
      <c r="U621" s="204"/>
      <c r="V621" s="204"/>
      <c r="W621" s="204"/>
      <c r="X621" s="204"/>
      <c r="Y621" s="204"/>
      <c r="Z621" s="204"/>
    </row>
    <row r="622" ht="11.25" customHeight="1">
      <c r="A622" s="204"/>
      <c r="B622" s="204"/>
      <c r="C622" s="660"/>
      <c r="D622" s="660"/>
      <c r="E622" s="660"/>
      <c r="F622" s="660"/>
      <c r="G622" s="660"/>
      <c r="H622" s="660"/>
      <c r="I622" s="660"/>
      <c r="J622" s="660"/>
      <c r="K622" s="660"/>
      <c r="L622" s="660"/>
      <c r="M622" s="660"/>
      <c r="N622" s="660"/>
      <c r="O622" s="660"/>
      <c r="P622" s="660"/>
      <c r="Q622" s="660"/>
      <c r="R622" s="660"/>
      <c r="S622" s="204"/>
      <c r="T622" s="204"/>
      <c r="U622" s="204"/>
      <c r="V622" s="204"/>
      <c r="W622" s="204"/>
      <c r="X622" s="204"/>
      <c r="Y622" s="204"/>
      <c r="Z622" s="204"/>
    </row>
    <row r="623" ht="11.25" customHeight="1">
      <c r="A623" s="204"/>
      <c r="B623" s="204"/>
      <c r="C623" s="660"/>
      <c r="D623" s="660"/>
      <c r="E623" s="660"/>
      <c r="F623" s="660"/>
      <c r="G623" s="660"/>
      <c r="H623" s="660"/>
      <c r="I623" s="660"/>
      <c r="J623" s="660"/>
      <c r="K623" s="660"/>
      <c r="L623" s="660"/>
      <c r="M623" s="660"/>
      <c r="N623" s="660"/>
      <c r="O623" s="660"/>
      <c r="P623" s="660"/>
      <c r="Q623" s="660"/>
      <c r="R623" s="660"/>
      <c r="S623" s="204"/>
      <c r="T623" s="204"/>
      <c r="U623" s="204"/>
      <c r="V623" s="204"/>
      <c r="W623" s="204"/>
      <c r="X623" s="204"/>
      <c r="Y623" s="204"/>
      <c r="Z623" s="204"/>
    </row>
    <row r="624" ht="11.25" customHeight="1">
      <c r="A624" s="204"/>
      <c r="B624" s="204"/>
      <c r="C624" s="660"/>
      <c r="D624" s="660"/>
      <c r="E624" s="660"/>
      <c r="F624" s="660"/>
      <c r="G624" s="660"/>
      <c r="H624" s="660"/>
      <c r="I624" s="660"/>
      <c r="J624" s="660"/>
      <c r="K624" s="660"/>
      <c r="L624" s="660"/>
      <c r="M624" s="660"/>
      <c r="N624" s="660"/>
      <c r="O624" s="660"/>
      <c r="P624" s="660"/>
      <c r="Q624" s="660"/>
      <c r="R624" s="660"/>
      <c r="S624" s="204"/>
      <c r="T624" s="204"/>
      <c r="U624" s="204"/>
      <c r="V624" s="204"/>
      <c r="W624" s="204"/>
      <c r="X624" s="204"/>
      <c r="Y624" s="204"/>
      <c r="Z624" s="204"/>
    </row>
    <row r="625" ht="11.25" customHeight="1">
      <c r="A625" s="204"/>
      <c r="B625" s="204"/>
      <c r="C625" s="660"/>
      <c r="D625" s="660"/>
      <c r="E625" s="660"/>
      <c r="F625" s="660"/>
      <c r="G625" s="660"/>
      <c r="H625" s="660"/>
      <c r="I625" s="660"/>
      <c r="J625" s="660"/>
      <c r="K625" s="660"/>
      <c r="L625" s="660"/>
      <c r="M625" s="660"/>
      <c r="N625" s="660"/>
      <c r="O625" s="660"/>
      <c r="P625" s="660"/>
      <c r="Q625" s="660"/>
      <c r="R625" s="660"/>
      <c r="S625" s="204"/>
      <c r="T625" s="204"/>
      <c r="U625" s="204"/>
      <c r="V625" s="204"/>
      <c r="W625" s="204"/>
      <c r="X625" s="204"/>
      <c r="Y625" s="204"/>
      <c r="Z625" s="204"/>
    </row>
    <row r="626" ht="11.25" customHeight="1">
      <c r="A626" s="204"/>
      <c r="B626" s="204"/>
      <c r="C626" s="660"/>
      <c r="D626" s="660"/>
      <c r="E626" s="660"/>
      <c r="F626" s="660"/>
      <c r="G626" s="660"/>
      <c r="H626" s="660"/>
      <c r="I626" s="660"/>
      <c r="J626" s="660"/>
      <c r="K626" s="660"/>
      <c r="L626" s="660"/>
      <c r="M626" s="660"/>
      <c r="N626" s="660"/>
      <c r="O626" s="660"/>
      <c r="P626" s="660"/>
      <c r="Q626" s="660"/>
      <c r="R626" s="660"/>
      <c r="S626" s="204"/>
      <c r="T626" s="204"/>
      <c r="U626" s="204"/>
      <c r="V626" s="204"/>
      <c r="W626" s="204"/>
      <c r="X626" s="204"/>
      <c r="Y626" s="204"/>
      <c r="Z626" s="204"/>
    </row>
    <row r="627" ht="11.25" customHeight="1">
      <c r="A627" s="204"/>
      <c r="B627" s="204"/>
      <c r="C627" s="660"/>
      <c r="D627" s="660"/>
      <c r="E627" s="660"/>
      <c r="F627" s="660"/>
      <c r="G627" s="660"/>
      <c r="H627" s="660"/>
      <c r="I627" s="660"/>
      <c r="J627" s="660"/>
      <c r="K627" s="660"/>
      <c r="L627" s="660"/>
      <c r="M627" s="660"/>
      <c r="N627" s="660"/>
      <c r="O627" s="660"/>
      <c r="P627" s="660"/>
      <c r="Q627" s="660"/>
      <c r="R627" s="660"/>
      <c r="S627" s="204"/>
      <c r="T627" s="204"/>
      <c r="U627" s="204"/>
      <c r="V627" s="204"/>
      <c r="W627" s="204"/>
      <c r="X627" s="204"/>
      <c r="Y627" s="204"/>
      <c r="Z627" s="204"/>
    </row>
    <row r="628" ht="11.25" customHeight="1">
      <c r="A628" s="204"/>
      <c r="B628" s="204"/>
      <c r="C628" s="660"/>
      <c r="D628" s="660"/>
      <c r="E628" s="660"/>
      <c r="F628" s="660"/>
      <c r="G628" s="660"/>
      <c r="H628" s="660"/>
      <c r="I628" s="660"/>
      <c r="J628" s="660"/>
      <c r="K628" s="660"/>
      <c r="L628" s="660"/>
      <c r="M628" s="660"/>
      <c r="N628" s="660"/>
      <c r="O628" s="660"/>
      <c r="P628" s="660"/>
      <c r="Q628" s="660"/>
      <c r="R628" s="660"/>
      <c r="S628" s="204"/>
      <c r="T628" s="204"/>
      <c r="U628" s="204"/>
      <c r="V628" s="204"/>
      <c r="W628" s="204"/>
      <c r="X628" s="204"/>
      <c r="Y628" s="204"/>
      <c r="Z628" s="204"/>
    </row>
    <row r="629" ht="11.25" customHeight="1">
      <c r="A629" s="204"/>
      <c r="B629" s="204"/>
      <c r="C629" s="660"/>
      <c r="D629" s="660"/>
      <c r="E629" s="660"/>
      <c r="F629" s="660"/>
      <c r="G629" s="660"/>
      <c r="H629" s="660"/>
      <c r="I629" s="660"/>
      <c r="J629" s="660"/>
      <c r="K629" s="660"/>
      <c r="L629" s="660"/>
      <c r="M629" s="660"/>
      <c r="N629" s="660"/>
      <c r="O629" s="660"/>
      <c r="P629" s="660"/>
      <c r="Q629" s="660"/>
      <c r="R629" s="660"/>
      <c r="S629" s="204"/>
      <c r="T629" s="204"/>
      <c r="U629" s="204"/>
      <c r="V629" s="204"/>
      <c r="W629" s="204"/>
      <c r="X629" s="204"/>
      <c r="Y629" s="204"/>
      <c r="Z629" s="204"/>
    </row>
    <row r="630" ht="11.25" customHeight="1">
      <c r="A630" s="204"/>
      <c r="B630" s="204"/>
      <c r="C630" s="660"/>
      <c r="D630" s="660"/>
      <c r="E630" s="660"/>
      <c r="F630" s="660"/>
      <c r="G630" s="660"/>
      <c r="H630" s="660"/>
      <c r="I630" s="660"/>
      <c r="J630" s="660"/>
      <c r="K630" s="660"/>
      <c r="L630" s="660"/>
      <c r="M630" s="660"/>
      <c r="N630" s="660"/>
      <c r="O630" s="660"/>
      <c r="P630" s="660"/>
      <c r="Q630" s="660"/>
      <c r="R630" s="660"/>
      <c r="S630" s="204"/>
      <c r="T630" s="204"/>
      <c r="U630" s="204"/>
      <c r="V630" s="204"/>
      <c r="W630" s="204"/>
      <c r="X630" s="204"/>
      <c r="Y630" s="204"/>
      <c r="Z630" s="204"/>
    </row>
    <row r="631" ht="11.25" customHeight="1">
      <c r="A631" s="204"/>
      <c r="B631" s="204"/>
      <c r="C631" s="660"/>
      <c r="D631" s="660"/>
      <c r="E631" s="660"/>
      <c r="F631" s="660"/>
      <c r="G631" s="660"/>
      <c r="H631" s="660"/>
      <c r="I631" s="660"/>
      <c r="J631" s="660"/>
      <c r="K631" s="660"/>
      <c r="L631" s="660"/>
      <c r="M631" s="660"/>
      <c r="N631" s="660"/>
      <c r="O631" s="660"/>
      <c r="P631" s="660"/>
      <c r="Q631" s="660"/>
      <c r="R631" s="660"/>
      <c r="S631" s="204"/>
      <c r="T631" s="204"/>
      <c r="U631" s="204"/>
      <c r="V631" s="204"/>
      <c r="W631" s="204"/>
      <c r="X631" s="204"/>
      <c r="Y631" s="204"/>
      <c r="Z631" s="204"/>
    </row>
    <row r="632" ht="11.25" customHeight="1">
      <c r="A632" s="204"/>
      <c r="B632" s="204"/>
      <c r="C632" s="660"/>
      <c r="D632" s="660"/>
      <c r="E632" s="660"/>
      <c r="F632" s="660"/>
      <c r="G632" s="660"/>
      <c r="H632" s="660"/>
      <c r="I632" s="660"/>
      <c r="J632" s="660"/>
      <c r="K632" s="660"/>
      <c r="L632" s="660"/>
      <c r="M632" s="660"/>
      <c r="N632" s="660"/>
      <c r="O632" s="660"/>
      <c r="P632" s="660"/>
      <c r="Q632" s="660"/>
      <c r="R632" s="660"/>
      <c r="S632" s="204"/>
      <c r="T632" s="204"/>
      <c r="U632" s="204"/>
      <c r="V632" s="204"/>
      <c r="W632" s="204"/>
      <c r="X632" s="204"/>
      <c r="Y632" s="204"/>
      <c r="Z632" s="204"/>
    </row>
    <row r="633" ht="11.25" customHeight="1">
      <c r="A633" s="204"/>
      <c r="B633" s="204"/>
      <c r="C633" s="660"/>
      <c r="D633" s="660"/>
      <c r="E633" s="660"/>
      <c r="F633" s="660"/>
      <c r="G633" s="660"/>
      <c r="H633" s="660"/>
      <c r="I633" s="660"/>
      <c r="J633" s="660"/>
      <c r="K633" s="660"/>
      <c r="L633" s="660"/>
      <c r="M633" s="660"/>
      <c r="N633" s="660"/>
      <c r="O633" s="660"/>
      <c r="P633" s="660"/>
      <c r="Q633" s="660"/>
      <c r="R633" s="660"/>
      <c r="S633" s="204"/>
      <c r="T633" s="204"/>
      <c r="U633" s="204"/>
      <c r="V633" s="204"/>
      <c r="W633" s="204"/>
      <c r="X633" s="204"/>
      <c r="Y633" s="204"/>
      <c r="Z633" s="204"/>
    </row>
    <row r="634" ht="11.25" customHeight="1">
      <c r="A634" s="204"/>
      <c r="B634" s="204"/>
      <c r="C634" s="660"/>
      <c r="D634" s="660"/>
      <c r="E634" s="660"/>
      <c r="F634" s="660"/>
      <c r="G634" s="660"/>
      <c r="H634" s="660"/>
      <c r="I634" s="660"/>
      <c r="J634" s="660"/>
      <c r="K634" s="660"/>
      <c r="L634" s="660"/>
      <c r="M634" s="660"/>
      <c r="N634" s="660"/>
      <c r="O634" s="660"/>
      <c r="P634" s="660"/>
      <c r="Q634" s="660"/>
      <c r="R634" s="660"/>
      <c r="S634" s="204"/>
      <c r="T634" s="204"/>
      <c r="U634" s="204"/>
      <c r="V634" s="204"/>
      <c r="W634" s="204"/>
      <c r="X634" s="204"/>
      <c r="Y634" s="204"/>
      <c r="Z634" s="204"/>
    </row>
    <row r="635" ht="11.25" customHeight="1">
      <c r="A635" s="204"/>
      <c r="B635" s="204"/>
      <c r="C635" s="660"/>
      <c r="D635" s="660"/>
      <c r="E635" s="660"/>
      <c r="F635" s="660"/>
      <c r="G635" s="660"/>
      <c r="H635" s="660"/>
      <c r="I635" s="660"/>
      <c r="J635" s="660"/>
      <c r="K635" s="660"/>
      <c r="L635" s="660"/>
      <c r="M635" s="660"/>
      <c r="N635" s="660"/>
      <c r="O635" s="660"/>
      <c r="P635" s="660"/>
      <c r="Q635" s="660"/>
      <c r="R635" s="660"/>
      <c r="S635" s="204"/>
      <c r="T635" s="204"/>
      <c r="U635" s="204"/>
      <c r="V635" s="204"/>
      <c r="W635" s="204"/>
      <c r="X635" s="204"/>
      <c r="Y635" s="204"/>
      <c r="Z635" s="204"/>
    </row>
    <row r="636" ht="11.25" customHeight="1">
      <c r="A636" s="204"/>
      <c r="B636" s="204"/>
      <c r="C636" s="660"/>
      <c r="D636" s="660"/>
      <c r="E636" s="660"/>
      <c r="F636" s="660"/>
      <c r="G636" s="660"/>
      <c r="H636" s="660"/>
      <c r="I636" s="660"/>
      <c r="J636" s="660"/>
      <c r="K636" s="660"/>
      <c r="L636" s="660"/>
      <c r="M636" s="660"/>
      <c r="N636" s="660"/>
      <c r="O636" s="660"/>
      <c r="P636" s="660"/>
      <c r="Q636" s="660"/>
      <c r="R636" s="660"/>
      <c r="S636" s="204"/>
      <c r="T636" s="204"/>
      <c r="U636" s="204"/>
      <c r="V636" s="204"/>
      <c r="W636" s="204"/>
      <c r="X636" s="204"/>
      <c r="Y636" s="204"/>
      <c r="Z636" s="204"/>
    </row>
    <row r="637" ht="11.25" customHeight="1">
      <c r="A637" s="204"/>
      <c r="B637" s="204"/>
      <c r="C637" s="660"/>
      <c r="D637" s="660"/>
      <c r="E637" s="660"/>
      <c r="F637" s="660"/>
      <c r="G637" s="660"/>
      <c r="H637" s="660"/>
      <c r="I637" s="660"/>
      <c r="J637" s="660"/>
      <c r="K637" s="660"/>
      <c r="L637" s="660"/>
      <c r="M637" s="660"/>
      <c r="N637" s="660"/>
      <c r="O637" s="660"/>
      <c r="P637" s="660"/>
      <c r="Q637" s="660"/>
      <c r="R637" s="660"/>
      <c r="S637" s="204"/>
      <c r="T637" s="204"/>
      <c r="U637" s="204"/>
      <c r="V637" s="204"/>
      <c r="W637" s="204"/>
      <c r="X637" s="204"/>
      <c r="Y637" s="204"/>
      <c r="Z637" s="204"/>
    </row>
    <row r="638" ht="11.25" customHeight="1">
      <c r="A638" s="204"/>
      <c r="B638" s="204"/>
      <c r="C638" s="660"/>
      <c r="D638" s="660"/>
      <c r="E638" s="660"/>
      <c r="F638" s="660"/>
      <c r="G638" s="660"/>
      <c r="H638" s="660"/>
      <c r="I638" s="660"/>
      <c r="J638" s="660"/>
      <c r="K638" s="660"/>
      <c r="L638" s="660"/>
      <c r="M638" s="660"/>
      <c r="N638" s="660"/>
      <c r="O638" s="660"/>
      <c r="P638" s="660"/>
      <c r="Q638" s="660"/>
      <c r="R638" s="660"/>
      <c r="S638" s="204"/>
      <c r="T638" s="204"/>
      <c r="U638" s="204"/>
      <c r="V638" s="204"/>
      <c r="W638" s="204"/>
      <c r="X638" s="204"/>
      <c r="Y638" s="204"/>
      <c r="Z638" s="204"/>
    </row>
    <row r="639" ht="11.25" customHeight="1">
      <c r="A639" s="204"/>
      <c r="B639" s="204"/>
      <c r="C639" s="660"/>
      <c r="D639" s="660"/>
      <c r="E639" s="660"/>
      <c r="F639" s="660"/>
      <c r="G639" s="660"/>
      <c r="H639" s="660"/>
      <c r="I639" s="660"/>
      <c r="J639" s="660"/>
      <c r="K639" s="660"/>
      <c r="L639" s="660"/>
      <c r="M639" s="660"/>
      <c r="N639" s="660"/>
      <c r="O639" s="660"/>
      <c r="P639" s="660"/>
      <c r="Q639" s="660"/>
      <c r="R639" s="660"/>
      <c r="S639" s="204"/>
      <c r="T639" s="204"/>
      <c r="U639" s="204"/>
      <c r="V639" s="204"/>
      <c r="W639" s="204"/>
      <c r="X639" s="204"/>
      <c r="Y639" s="204"/>
      <c r="Z639" s="204"/>
    </row>
    <row r="640" ht="11.25" customHeight="1">
      <c r="A640" s="204"/>
      <c r="B640" s="204"/>
      <c r="C640" s="660"/>
      <c r="D640" s="660"/>
      <c r="E640" s="660"/>
      <c r="F640" s="660"/>
      <c r="G640" s="660"/>
      <c r="H640" s="660"/>
      <c r="I640" s="660"/>
      <c r="J640" s="660"/>
      <c r="K640" s="660"/>
      <c r="L640" s="660"/>
      <c r="M640" s="660"/>
      <c r="N640" s="660"/>
      <c r="O640" s="660"/>
      <c r="P640" s="660"/>
      <c r="Q640" s="660"/>
      <c r="R640" s="660"/>
      <c r="S640" s="204"/>
      <c r="T640" s="204"/>
      <c r="U640" s="204"/>
      <c r="V640" s="204"/>
      <c r="W640" s="204"/>
      <c r="X640" s="204"/>
      <c r="Y640" s="204"/>
      <c r="Z640" s="204"/>
    </row>
    <row r="641" ht="11.25" customHeight="1">
      <c r="A641" s="204"/>
      <c r="B641" s="204"/>
      <c r="C641" s="660"/>
      <c r="D641" s="660"/>
      <c r="E641" s="660"/>
      <c r="F641" s="660"/>
      <c r="G641" s="660"/>
      <c r="H641" s="660"/>
      <c r="I641" s="660"/>
      <c r="J641" s="660"/>
      <c r="K641" s="660"/>
      <c r="L641" s="660"/>
      <c r="M641" s="660"/>
      <c r="N641" s="660"/>
      <c r="O641" s="660"/>
      <c r="P641" s="660"/>
      <c r="Q641" s="660"/>
      <c r="R641" s="660"/>
      <c r="S641" s="204"/>
      <c r="T641" s="204"/>
      <c r="U641" s="204"/>
      <c r="V641" s="204"/>
      <c r="W641" s="204"/>
      <c r="X641" s="204"/>
      <c r="Y641" s="204"/>
      <c r="Z641" s="204"/>
    </row>
    <row r="642" ht="11.25" customHeight="1">
      <c r="A642" s="204"/>
      <c r="B642" s="204"/>
      <c r="C642" s="660"/>
      <c r="D642" s="660"/>
      <c r="E642" s="660"/>
      <c r="F642" s="660"/>
      <c r="G642" s="660"/>
      <c r="H642" s="660"/>
      <c r="I642" s="660"/>
      <c r="J642" s="660"/>
      <c r="K642" s="660"/>
      <c r="L642" s="660"/>
      <c r="M642" s="660"/>
      <c r="N642" s="660"/>
      <c r="O642" s="660"/>
      <c r="P642" s="660"/>
      <c r="Q642" s="660"/>
      <c r="R642" s="660"/>
      <c r="S642" s="204"/>
      <c r="T642" s="204"/>
      <c r="U642" s="204"/>
      <c r="V642" s="204"/>
      <c r="W642" s="204"/>
      <c r="X642" s="204"/>
      <c r="Y642" s="204"/>
      <c r="Z642" s="204"/>
    </row>
    <row r="643" ht="11.25" customHeight="1">
      <c r="A643" s="204"/>
      <c r="B643" s="204"/>
      <c r="C643" s="660"/>
      <c r="D643" s="660"/>
      <c r="E643" s="660"/>
      <c r="F643" s="660"/>
      <c r="G643" s="660"/>
      <c r="H643" s="660"/>
      <c r="I643" s="660"/>
      <c r="J643" s="660"/>
      <c r="K643" s="660"/>
      <c r="L643" s="660"/>
      <c r="M643" s="660"/>
      <c r="N643" s="660"/>
      <c r="O643" s="660"/>
      <c r="P643" s="660"/>
      <c r="Q643" s="660"/>
      <c r="R643" s="660"/>
      <c r="S643" s="204"/>
      <c r="T643" s="204"/>
      <c r="U643" s="204"/>
      <c r="V643" s="204"/>
      <c r="W643" s="204"/>
      <c r="X643" s="204"/>
      <c r="Y643" s="204"/>
      <c r="Z643" s="204"/>
    </row>
    <row r="644" ht="11.25" customHeight="1">
      <c r="A644" s="204"/>
      <c r="B644" s="204"/>
      <c r="C644" s="660"/>
      <c r="D644" s="660"/>
      <c r="E644" s="660"/>
      <c r="F644" s="660"/>
      <c r="G644" s="660"/>
      <c r="H644" s="660"/>
      <c r="I644" s="660"/>
      <c r="J644" s="660"/>
      <c r="K644" s="660"/>
      <c r="L644" s="660"/>
      <c r="M644" s="660"/>
      <c r="N644" s="660"/>
      <c r="O644" s="660"/>
      <c r="P644" s="660"/>
      <c r="Q644" s="660"/>
      <c r="R644" s="660"/>
      <c r="S644" s="204"/>
      <c r="T644" s="204"/>
      <c r="U644" s="204"/>
      <c r="V644" s="204"/>
      <c r="W644" s="204"/>
      <c r="X644" s="204"/>
      <c r="Y644" s="204"/>
      <c r="Z644" s="204"/>
    </row>
    <row r="645" ht="11.25" customHeight="1">
      <c r="A645" s="204"/>
      <c r="B645" s="204"/>
      <c r="C645" s="660"/>
      <c r="D645" s="660"/>
      <c r="E645" s="660"/>
      <c r="F645" s="660"/>
      <c r="G645" s="660"/>
      <c r="H645" s="660"/>
      <c r="I645" s="660"/>
      <c r="J645" s="660"/>
      <c r="K645" s="660"/>
      <c r="L645" s="660"/>
      <c r="M645" s="660"/>
      <c r="N645" s="660"/>
      <c r="O645" s="660"/>
      <c r="P645" s="660"/>
      <c r="Q645" s="660"/>
      <c r="R645" s="660"/>
      <c r="S645" s="204"/>
      <c r="T645" s="204"/>
      <c r="U645" s="204"/>
      <c r="V645" s="204"/>
      <c r="W645" s="204"/>
      <c r="X645" s="204"/>
      <c r="Y645" s="204"/>
      <c r="Z645" s="204"/>
    </row>
    <row r="646" ht="11.25" customHeight="1">
      <c r="A646" s="204"/>
      <c r="B646" s="204"/>
      <c r="C646" s="660"/>
      <c r="D646" s="660"/>
      <c r="E646" s="660"/>
      <c r="F646" s="660"/>
      <c r="G646" s="660"/>
      <c r="H646" s="660"/>
      <c r="I646" s="660"/>
      <c r="J646" s="660"/>
      <c r="K646" s="660"/>
      <c r="L646" s="660"/>
      <c r="M646" s="660"/>
      <c r="N646" s="660"/>
      <c r="O646" s="660"/>
      <c r="P646" s="660"/>
      <c r="Q646" s="660"/>
      <c r="R646" s="660"/>
      <c r="S646" s="204"/>
      <c r="T646" s="204"/>
      <c r="U646" s="204"/>
      <c r="V646" s="204"/>
      <c r="W646" s="204"/>
      <c r="X646" s="204"/>
      <c r="Y646" s="204"/>
      <c r="Z646" s="204"/>
    </row>
    <row r="647" ht="11.25" customHeight="1">
      <c r="A647" s="204"/>
      <c r="B647" s="204"/>
      <c r="C647" s="660"/>
      <c r="D647" s="660"/>
      <c r="E647" s="660"/>
      <c r="F647" s="660"/>
      <c r="G647" s="660"/>
      <c r="H647" s="660"/>
      <c r="I647" s="660"/>
      <c r="J647" s="660"/>
      <c r="K647" s="660"/>
      <c r="L647" s="660"/>
      <c r="M647" s="660"/>
      <c r="N647" s="660"/>
      <c r="O647" s="660"/>
      <c r="P647" s="660"/>
      <c r="Q647" s="660"/>
      <c r="R647" s="660"/>
      <c r="S647" s="204"/>
      <c r="T647" s="204"/>
      <c r="U647" s="204"/>
      <c r="V647" s="204"/>
      <c r="W647" s="204"/>
      <c r="X647" s="204"/>
      <c r="Y647" s="204"/>
      <c r="Z647" s="204"/>
    </row>
    <row r="648" ht="11.25" customHeight="1">
      <c r="A648" s="204"/>
      <c r="B648" s="204"/>
      <c r="C648" s="660"/>
      <c r="D648" s="660"/>
      <c r="E648" s="660"/>
      <c r="F648" s="660"/>
      <c r="G648" s="660"/>
      <c r="H648" s="660"/>
      <c r="I648" s="660"/>
      <c r="J648" s="660"/>
      <c r="K648" s="660"/>
      <c r="L648" s="660"/>
      <c r="M648" s="660"/>
      <c r="N648" s="660"/>
      <c r="O648" s="660"/>
      <c r="P648" s="660"/>
      <c r="Q648" s="660"/>
      <c r="R648" s="660"/>
      <c r="S648" s="204"/>
      <c r="T648" s="204"/>
      <c r="U648" s="204"/>
      <c r="V648" s="204"/>
      <c r="W648" s="204"/>
      <c r="X648" s="204"/>
      <c r="Y648" s="204"/>
      <c r="Z648" s="204"/>
    </row>
    <row r="649" ht="11.25" customHeight="1">
      <c r="A649" s="204"/>
      <c r="B649" s="204"/>
      <c r="C649" s="660"/>
      <c r="D649" s="660"/>
      <c r="E649" s="660"/>
      <c r="F649" s="660"/>
      <c r="G649" s="660"/>
      <c r="H649" s="660"/>
      <c r="I649" s="660"/>
      <c r="J649" s="660"/>
      <c r="K649" s="660"/>
      <c r="L649" s="660"/>
      <c r="M649" s="660"/>
      <c r="N649" s="660"/>
      <c r="O649" s="660"/>
      <c r="P649" s="660"/>
      <c r="Q649" s="660"/>
      <c r="R649" s="660"/>
      <c r="S649" s="204"/>
      <c r="T649" s="204"/>
      <c r="U649" s="204"/>
      <c r="V649" s="204"/>
      <c r="W649" s="204"/>
      <c r="X649" s="204"/>
      <c r="Y649" s="204"/>
      <c r="Z649" s="204"/>
    </row>
    <row r="650" ht="11.25" customHeight="1">
      <c r="A650" s="204"/>
      <c r="B650" s="204"/>
      <c r="C650" s="660"/>
      <c r="D650" s="660"/>
      <c r="E650" s="660"/>
      <c r="F650" s="660"/>
      <c r="G650" s="660"/>
      <c r="H650" s="660"/>
      <c r="I650" s="660"/>
      <c r="J650" s="660"/>
      <c r="K650" s="660"/>
      <c r="L650" s="660"/>
      <c r="M650" s="660"/>
      <c r="N650" s="660"/>
      <c r="O650" s="660"/>
      <c r="P650" s="660"/>
      <c r="Q650" s="660"/>
      <c r="R650" s="660"/>
      <c r="S650" s="204"/>
      <c r="T650" s="204"/>
      <c r="U650" s="204"/>
      <c r="V650" s="204"/>
      <c r="W650" s="204"/>
      <c r="X650" s="204"/>
      <c r="Y650" s="204"/>
      <c r="Z650" s="204"/>
    </row>
    <row r="651" ht="11.25" customHeight="1">
      <c r="A651" s="204"/>
      <c r="B651" s="204"/>
      <c r="C651" s="660"/>
      <c r="D651" s="660"/>
      <c r="E651" s="660"/>
      <c r="F651" s="660"/>
      <c r="G651" s="660"/>
      <c r="H651" s="660"/>
      <c r="I651" s="660"/>
      <c r="J651" s="660"/>
      <c r="K651" s="660"/>
      <c r="L651" s="660"/>
      <c r="M651" s="660"/>
      <c r="N651" s="660"/>
      <c r="O651" s="660"/>
      <c r="P651" s="660"/>
      <c r="Q651" s="660"/>
      <c r="R651" s="660"/>
      <c r="S651" s="204"/>
      <c r="T651" s="204"/>
      <c r="U651" s="204"/>
      <c r="V651" s="204"/>
      <c r="W651" s="204"/>
      <c r="X651" s="204"/>
      <c r="Y651" s="204"/>
      <c r="Z651" s="204"/>
    </row>
    <row r="652" ht="11.25" customHeight="1">
      <c r="A652" s="204"/>
      <c r="B652" s="204"/>
      <c r="C652" s="660"/>
      <c r="D652" s="660"/>
      <c r="E652" s="660"/>
      <c r="F652" s="660"/>
      <c r="G652" s="660"/>
      <c r="H652" s="660"/>
      <c r="I652" s="660"/>
      <c r="J652" s="660"/>
      <c r="K652" s="660"/>
      <c r="L652" s="660"/>
      <c r="M652" s="660"/>
      <c r="N652" s="660"/>
      <c r="O652" s="660"/>
      <c r="P652" s="660"/>
      <c r="Q652" s="660"/>
      <c r="R652" s="660"/>
      <c r="S652" s="204"/>
      <c r="T652" s="204"/>
      <c r="U652" s="204"/>
      <c r="V652" s="204"/>
      <c r="W652" s="204"/>
      <c r="X652" s="204"/>
      <c r="Y652" s="204"/>
      <c r="Z652" s="204"/>
    </row>
    <row r="653" ht="11.25" customHeight="1">
      <c r="A653" s="204"/>
      <c r="B653" s="204"/>
      <c r="C653" s="660"/>
      <c r="D653" s="660"/>
      <c r="E653" s="660"/>
      <c r="F653" s="660"/>
      <c r="G653" s="660"/>
      <c r="H653" s="660"/>
      <c r="I653" s="660"/>
      <c r="J653" s="660"/>
      <c r="K653" s="660"/>
      <c r="L653" s="660"/>
      <c r="M653" s="660"/>
      <c r="N653" s="660"/>
      <c r="O653" s="660"/>
      <c r="P653" s="660"/>
      <c r="Q653" s="660"/>
      <c r="R653" s="660"/>
      <c r="S653" s="204"/>
      <c r="T653" s="204"/>
      <c r="U653" s="204"/>
      <c r="V653" s="204"/>
      <c r="W653" s="204"/>
      <c r="X653" s="204"/>
      <c r="Y653" s="204"/>
      <c r="Z653" s="204"/>
    </row>
    <row r="654" ht="11.25" customHeight="1">
      <c r="A654" s="204"/>
      <c r="B654" s="204"/>
      <c r="C654" s="660"/>
      <c r="D654" s="660"/>
      <c r="E654" s="660"/>
      <c r="F654" s="660"/>
      <c r="G654" s="660"/>
      <c r="H654" s="660"/>
      <c r="I654" s="660"/>
      <c r="J654" s="660"/>
      <c r="K654" s="660"/>
      <c r="L654" s="660"/>
      <c r="M654" s="660"/>
      <c r="N654" s="660"/>
      <c r="O654" s="660"/>
      <c r="P654" s="660"/>
      <c r="Q654" s="660"/>
      <c r="R654" s="660"/>
      <c r="S654" s="204"/>
      <c r="T654" s="204"/>
      <c r="U654" s="204"/>
      <c r="V654" s="204"/>
      <c r="W654" s="204"/>
      <c r="X654" s="204"/>
      <c r="Y654" s="204"/>
      <c r="Z654" s="204"/>
    </row>
    <row r="655" ht="11.25" customHeight="1">
      <c r="A655" s="204"/>
      <c r="B655" s="204"/>
      <c r="C655" s="660"/>
      <c r="D655" s="660"/>
      <c r="E655" s="660"/>
      <c r="F655" s="660"/>
      <c r="G655" s="660"/>
      <c r="H655" s="660"/>
      <c r="I655" s="660"/>
      <c r="J655" s="660"/>
      <c r="K655" s="660"/>
      <c r="L655" s="660"/>
      <c r="M655" s="660"/>
      <c r="N655" s="660"/>
      <c r="O655" s="660"/>
      <c r="P655" s="660"/>
      <c r="Q655" s="660"/>
      <c r="R655" s="660"/>
      <c r="S655" s="204"/>
      <c r="T655" s="204"/>
      <c r="U655" s="204"/>
      <c r="V655" s="204"/>
      <c r="W655" s="204"/>
      <c r="X655" s="204"/>
      <c r="Y655" s="204"/>
      <c r="Z655" s="204"/>
    </row>
    <row r="656" ht="11.25" customHeight="1">
      <c r="A656" s="204"/>
      <c r="B656" s="204"/>
      <c r="C656" s="660"/>
      <c r="D656" s="660"/>
      <c r="E656" s="660"/>
      <c r="F656" s="660"/>
      <c r="G656" s="660"/>
      <c r="H656" s="660"/>
      <c r="I656" s="660"/>
      <c r="J656" s="660"/>
      <c r="K656" s="660"/>
      <c r="L656" s="660"/>
      <c r="M656" s="660"/>
      <c r="N656" s="660"/>
      <c r="O656" s="660"/>
      <c r="P656" s="660"/>
      <c r="Q656" s="660"/>
      <c r="R656" s="660"/>
      <c r="S656" s="204"/>
      <c r="T656" s="204"/>
      <c r="U656" s="204"/>
      <c r="V656" s="204"/>
      <c r="W656" s="204"/>
      <c r="X656" s="204"/>
      <c r="Y656" s="204"/>
      <c r="Z656" s="204"/>
    </row>
    <row r="657" ht="11.25" customHeight="1">
      <c r="A657" s="204"/>
      <c r="B657" s="204"/>
      <c r="C657" s="660"/>
      <c r="D657" s="660"/>
      <c r="E657" s="660"/>
      <c r="F657" s="660"/>
      <c r="G657" s="660"/>
      <c r="H657" s="660"/>
      <c r="I657" s="660"/>
      <c r="J657" s="660"/>
      <c r="K657" s="660"/>
      <c r="L657" s="660"/>
      <c r="M657" s="660"/>
      <c r="N657" s="660"/>
      <c r="O657" s="660"/>
      <c r="P657" s="660"/>
      <c r="Q657" s="660"/>
      <c r="R657" s="660"/>
      <c r="S657" s="204"/>
      <c r="T657" s="204"/>
      <c r="U657" s="204"/>
      <c r="V657" s="204"/>
      <c r="W657" s="204"/>
      <c r="X657" s="204"/>
      <c r="Y657" s="204"/>
      <c r="Z657" s="204"/>
    </row>
    <row r="658" ht="11.25" customHeight="1">
      <c r="A658" s="204"/>
      <c r="B658" s="204"/>
      <c r="C658" s="660"/>
      <c r="D658" s="660"/>
      <c r="E658" s="660"/>
      <c r="F658" s="660"/>
      <c r="G658" s="660"/>
      <c r="H658" s="660"/>
      <c r="I658" s="660"/>
      <c r="J658" s="660"/>
      <c r="K658" s="660"/>
      <c r="L658" s="660"/>
      <c r="M658" s="660"/>
      <c r="N658" s="660"/>
      <c r="O658" s="660"/>
      <c r="P658" s="660"/>
      <c r="Q658" s="660"/>
      <c r="R658" s="660"/>
      <c r="S658" s="204"/>
      <c r="T658" s="204"/>
      <c r="U658" s="204"/>
      <c r="V658" s="204"/>
      <c r="W658" s="204"/>
      <c r="X658" s="204"/>
      <c r="Y658" s="204"/>
      <c r="Z658" s="204"/>
    </row>
    <row r="659" ht="11.25" customHeight="1">
      <c r="A659" s="204"/>
      <c r="B659" s="204"/>
      <c r="C659" s="660"/>
      <c r="D659" s="660"/>
      <c r="E659" s="660"/>
      <c r="F659" s="660"/>
      <c r="G659" s="660"/>
      <c r="H659" s="660"/>
      <c r="I659" s="660"/>
      <c r="J659" s="660"/>
      <c r="K659" s="660"/>
      <c r="L659" s="660"/>
      <c r="M659" s="660"/>
      <c r="N659" s="660"/>
      <c r="O659" s="660"/>
      <c r="P659" s="660"/>
      <c r="Q659" s="660"/>
      <c r="R659" s="660"/>
      <c r="S659" s="204"/>
      <c r="T659" s="204"/>
      <c r="U659" s="204"/>
      <c r="V659" s="204"/>
      <c r="W659" s="204"/>
      <c r="X659" s="204"/>
      <c r="Y659" s="204"/>
      <c r="Z659" s="204"/>
    </row>
    <row r="660" ht="11.25" customHeight="1">
      <c r="A660" s="204"/>
      <c r="B660" s="204"/>
      <c r="C660" s="660"/>
      <c r="D660" s="660"/>
      <c r="E660" s="660"/>
      <c r="F660" s="660"/>
      <c r="G660" s="660"/>
      <c r="H660" s="660"/>
      <c r="I660" s="660"/>
      <c r="J660" s="660"/>
      <c r="K660" s="660"/>
      <c r="L660" s="660"/>
      <c r="M660" s="660"/>
      <c r="N660" s="660"/>
      <c r="O660" s="660"/>
      <c r="P660" s="660"/>
      <c r="Q660" s="660"/>
      <c r="R660" s="660"/>
      <c r="S660" s="204"/>
      <c r="T660" s="204"/>
      <c r="U660" s="204"/>
      <c r="V660" s="204"/>
      <c r="W660" s="204"/>
      <c r="X660" s="204"/>
      <c r="Y660" s="204"/>
      <c r="Z660" s="204"/>
    </row>
    <row r="661" ht="11.25" customHeight="1">
      <c r="A661" s="204"/>
      <c r="B661" s="204"/>
      <c r="C661" s="660"/>
      <c r="D661" s="660"/>
      <c r="E661" s="660"/>
      <c r="F661" s="660"/>
      <c r="G661" s="660"/>
      <c r="H661" s="660"/>
      <c r="I661" s="660"/>
      <c r="J661" s="660"/>
      <c r="K661" s="660"/>
      <c r="L661" s="660"/>
      <c r="M661" s="660"/>
      <c r="N661" s="660"/>
      <c r="O661" s="660"/>
      <c r="P661" s="660"/>
      <c r="Q661" s="660"/>
      <c r="R661" s="660"/>
      <c r="S661" s="204"/>
      <c r="T661" s="204"/>
      <c r="U661" s="204"/>
      <c r="V661" s="204"/>
      <c r="W661" s="204"/>
      <c r="X661" s="204"/>
      <c r="Y661" s="204"/>
      <c r="Z661" s="204"/>
    </row>
    <row r="662" ht="11.25" customHeight="1">
      <c r="A662" s="204"/>
      <c r="B662" s="204"/>
      <c r="C662" s="660"/>
      <c r="D662" s="660"/>
      <c r="E662" s="660"/>
      <c r="F662" s="660"/>
      <c r="G662" s="660"/>
      <c r="H662" s="660"/>
      <c r="I662" s="660"/>
      <c r="J662" s="660"/>
      <c r="K662" s="660"/>
      <c r="L662" s="660"/>
      <c r="M662" s="660"/>
      <c r="N662" s="660"/>
      <c r="O662" s="660"/>
      <c r="P662" s="660"/>
      <c r="Q662" s="660"/>
      <c r="R662" s="660"/>
      <c r="S662" s="204"/>
      <c r="T662" s="204"/>
      <c r="U662" s="204"/>
      <c r="V662" s="204"/>
      <c r="W662" s="204"/>
      <c r="X662" s="204"/>
      <c r="Y662" s="204"/>
      <c r="Z662" s="204"/>
    </row>
    <row r="663" ht="11.25" customHeight="1">
      <c r="A663" s="204"/>
      <c r="B663" s="204"/>
      <c r="C663" s="660"/>
      <c r="D663" s="660"/>
      <c r="E663" s="660"/>
      <c r="F663" s="660"/>
      <c r="G663" s="660"/>
      <c r="H663" s="660"/>
      <c r="I663" s="660"/>
      <c r="J663" s="660"/>
      <c r="K663" s="660"/>
      <c r="L663" s="660"/>
      <c r="M663" s="660"/>
      <c r="N663" s="660"/>
      <c r="O663" s="660"/>
      <c r="P663" s="660"/>
      <c r="Q663" s="660"/>
      <c r="R663" s="660"/>
      <c r="S663" s="204"/>
      <c r="T663" s="204"/>
      <c r="U663" s="204"/>
      <c r="V663" s="204"/>
      <c r="W663" s="204"/>
      <c r="X663" s="204"/>
      <c r="Y663" s="204"/>
      <c r="Z663" s="204"/>
    </row>
    <row r="664" ht="11.25" customHeight="1">
      <c r="A664" s="204"/>
      <c r="B664" s="204"/>
      <c r="C664" s="660"/>
      <c r="D664" s="660"/>
      <c r="E664" s="660"/>
      <c r="F664" s="660"/>
      <c r="G664" s="660"/>
      <c r="H664" s="660"/>
      <c r="I664" s="660"/>
      <c r="J664" s="660"/>
      <c r="K664" s="660"/>
      <c r="L664" s="660"/>
      <c r="M664" s="660"/>
      <c r="N664" s="660"/>
      <c r="O664" s="660"/>
      <c r="P664" s="660"/>
      <c r="Q664" s="660"/>
      <c r="R664" s="660"/>
      <c r="S664" s="204"/>
      <c r="T664" s="204"/>
      <c r="U664" s="204"/>
      <c r="V664" s="204"/>
      <c r="W664" s="204"/>
      <c r="X664" s="204"/>
      <c r="Y664" s="204"/>
      <c r="Z664" s="204"/>
    </row>
    <row r="665" ht="11.25" customHeight="1">
      <c r="A665" s="204"/>
      <c r="B665" s="204"/>
      <c r="C665" s="660"/>
      <c r="D665" s="660"/>
      <c r="E665" s="660"/>
      <c r="F665" s="660"/>
      <c r="G665" s="660"/>
      <c r="H665" s="660"/>
      <c r="I665" s="660"/>
      <c r="J665" s="660"/>
      <c r="K665" s="660"/>
      <c r="L665" s="660"/>
      <c r="M665" s="660"/>
      <c r="N665" s="660"/>
      <c r="O665" s="660"/>
      <c r="P665" s="660"/>
      <c r="Q665" s="660"/>
      <c r="R665" s="660"/>
      <c r="S665" s="204"/>
      <c r="T665" s="204"/>
      <c r="U665" s="204"/>
      <c r="V665" s="204"/>
      <c r="W665" s="204"/>
      <c r="X665" s="204"/>
      <c r="Y665" s="204"/>
      <c r="Z665" s="204"/>
    </row>
    <row r="666" ht="11.25" customHeight="1">
      <c r="A666" s="204"/>
      <c r="B666" s="204"/>
      <c r="C666" s="660"/>
      <c r="D666" s="660"/>
      <c r="E666" s="660"/>
      <c r="F666" s="660"/>
      <c r="G666" s="660"/>
      <c r="H666" s="660"/>
      <c r="I666" s="660"/>
      <c r="J666" s="660"/>
      <c r="K666" s="660"/>
      <c r="L666" s="660"/>
      <c r="M666" s="660"/>
      <c r="N666" s="660"/>
      <c r="O666" s="660"/>
      <c r="P666" s="660"/>
      <c r="Q666" s="660"/>
      <c r="R666" s="660"/>
      <c r="S666" s="204"/>
      <c r="T666" s="204"/>
      <c r="U666" s="204"/>
      <c r="V666" s="204"/>
      <c r="W666" s="204"/>
      <c r="X666" s="204"/>
      <c r="Y666" s="204"/>
      <c r="Z666" s="204"/>
    </row>
    <row r="667" ht="11.25" customHeight="1">
      <c r="A667" s="204"/>
      <c r="B667" s="204"/>
      <c r="C667" s="660"/>
      <c r="D667" s="660"/>
      <c r="E667" s="660"/>
      <c r="F667" s="660"/>
      <c r="G667" s="660"/>
      <c r="H667" s="660"/>
      <c r="I667" s="660"/>
      <c r="J667" s="660"/>
      <c r="K667" s="660"/>
      <c r="L667" s="660"/>
      <c r="M667" s="660"/>
      <c r="N667" s="660"/>
      <c r="O667" s="660"/>
      <c r="P667" s="660"/>
      <c r="Q667" s="660"/>
      <c r="R667" s="660"/>
      <c r="S667" s="204"/>
      <c r="T667" s="204"/>
      <c r="U667" s="204"/>
      <c r="V667" s="204"/>
      <c r="W667" s="204"/>
      <c r="X667" s="204"/>
      <c r="Y667" s="204"/>
      <c r="Z667" s="204"/>
    </row>
    <row r="668" ht="11.25" customHeight="1">
      <c r="A668" s="204"/>
      <c r="B668" s="204"/>
      <c r="C668" s="660"/>
      <c r="D668" s="660"/>
      <c r="E668" s="660"/>
      <c r="F668" s="660"/>
      <c r="G668" s="660"/>
      <c r="H668" s="660"/>
      <c r="I668" s="660"/>
      <c r="J668" s="660"/>
      <c r="K668" s="660"/>
      <c r="L668" s="660"/>
      <c r="M668" s="660"/>
      <c r="N668" s="660"/>
      <c r="O668" s="660"/>
      <c r="P668" s="660"/>
      <c r="Q668" s="660"/>
      <c r="R668" s="660"/>
      <c r="S668" s="204"/>
      <c r="T668" s="204"/>
      <c r="U668" s="204"/>
      <c r="V668" s="204"/>
      <c r="W668" s="204"/>
      <c r="X668" s="204"/>
      <c r="Y668" s="204"/>
      <c r="Z668" s="204"/>
    </row>
    <row r="669" ht="11.25" customHeight="1">
      <c r="A669" s="204"/>
      <c r="B669" s="204"/>
      <c r="C669" s="660"/>
      <c r="D669" s="660"/>
      <c r="E669" s="660"/>
      <c r="F669" s="660"/>
      <c r="G669" s="660"/>
      <c r="H669" s="660"/>
      <c r="I669" s="660"/>
      <c r="J669" s="660"/>
      <c r="K669" s="660"/>
      <c r="L669" s="660"/>
      <c r="M669" s="660"/>
      <c r="N669" s="660"/>
      <c r="O669" s="660"/>
      <c r="P669" s="660"/>
      <c r="Q669" s="660"/>
      <c r="R669" s="660"/>
      <c r="S669" s="204"/>
      <c r="T669" s="204"/>
      <c r="U669" s="204"/>
      <c r="V669" s="204"/>
      <c r="W669" s="204"/>
      <c r="X669" s="204"/>
      <c r="Y669" s="204"/>
      <c r="Z669" s="204"/>
    </row>
    <row r="670" ht="11.25" customHeight="1">
      <c r="A670" s="204"/>
      <c r="B670" s="204"/>
      <c r="C670" s="660"/>
      <c r="D670" s="660"/>
      <c r="E670" s="660"/>
      <c r="F670" s="660"/>
      <c r="G670" s="660"/>
      <c r="H670" s="660"/>
      <c r="I670" s="660"/>
      <c r="J670" s="660"/>
      <c r="K670" s="660"/>
      <c r="L670" s="660"/>
      <c r="M670" s="660"/>
      <c r="N670" s="660"/>
      <c r="O670" s="660"/>
      <c r="P670" s="660"/>
      <c r="Q670" s="660"/>
      <c r="R670" s="660"/>
      <c r="S670" s="204"/>
      <c r="T670" s="204"/>
      <c r="U670" s="204"/>
      <c r="V670" s="204"/>
      <c r="W670" s="204"/>
      <c r="X670" s="204"/>
      <c r="Y670" s="204"/>
      <c r="Z670" s="204"/>
    </row>
    <row r="671" ht="11.25" customHeight="1">
      <c r="A671" s="204"/>
      <c r="B671" s="204"/>
      <c r="C671" s="660"/>
      <c r="D671" s="660"/>
      <c r="E671" s="660"/>
      <c r="F671" s="660"/>
      <c r="G671" s="660"/>
      <c r="H671" s="660"/>
      <c r="I671" s="660"/>
      <c r="J671" s="660"/>
      <c r="K671" s="660"/>
      <c r="L671" s="660"/>
      <c r="M671" s="660"/>
      <c r="N671" s="660"/>
      <c r="O671" s="660"/>
      <c r="P671" s="660"/>
      <c r="Q671" s="660"/>
      <c r="R671" s="660"/>
      <c r="S671" s="204"/>
      <c r="T671" s="204"/>
      <c r="U671" s="204"/>
      <c r="V671" s="204"/>
      <c r="W671" s="204"/>
      <c r="X671" s="204"/>
      <c r="Y671" s="204"/>
      <c r="Z671" s="204"/>
    </row>
    <row r="672" ht="11.25" customHeight="1">
      <c r="A672" s="204"/>
      <c r="B672" s="204"/>
      <c r="C672" s="660"/>
      <c r="D672" s="660"/>
      <c r="E672" s="660"/>
      <c r="F672" s="660"/>
      <c r="G672" s="660"/>
      <c r="H672" s="660"/>
      <c r="I672" s="660"/>
      <c r="J672" s="660"/>
      <c r="K672" s="660"/>
      <c r="L672" s="660"/>
      <c r="M672" s="660"/>
      <c r="N672" s="660"/>
      <c r="O672" s="660"/>
      <c r="P672" s="660"/>
      <c r="Q672" s="660"/>
      <c r="R672" s="660"/>
      <c r="S672" s="204"/>
      <c r="T672" s="204"/>
      <c r="U672" s="204"/>
      <c r="V672" s="204"/>
      <c r="W672" s="204"/>
      <c r="X672" s="204"/>
      <c r="Y672" s="204"/>
      <c r="Z672" s="204"/>
    </row>
    <row r="673" ht="11.25" customHeight="1">
      <c r="A673" s="204"/>
      <c r="B673" s="204"/>
      <c r="C673" s="660"/>
      <c r="D673" s="660"/>
      <c r="E673" s="660"/>
      <c r="F673" s="660"/>
      <c r="G673" s="660"/>
      <c r="H673" s="660"/>
      <c r="I673" s="660"/>
      <c r="J673" s="660"/>
      <c r="K673" s="660"/>
      <c r="L673" s="660"/>
      <c r="M673" s="660"/>
      <c r="N673" s="660"/>
      <c r="O673" s="660"/>
      <c r="P673" s="660"/>
      <c r="Q673" s="660"/>
      <c r="R673" s="660"/>
      <c r="S673" s="204"/>
      <c r="T673" s="204"/>
      <c r="U673" s="204"/>
      <c r="V673" s="204"/>
      <c r="W673" s="204"/>
      <c r="X673" s="204"/>
      <c r="Y673" s="204"/>
      <c r="Z673" s="204"/>
    </row>
    <row r="674" ht="11.25" customHeight="1">
      <c r="A674" s="204"/>
      <c r="B674" s="204"/>
      <c r="C674" s="660"/>
      <c r="D674" s="660"/>
      <c r="E674" s="660"/>
      <c r="F674" s="660"/>
      <c r="G674" s="660"/>
      <c r="H674" s="660"/>
      <c r="I674" s="660"/>
      <c r="J674" s="660"/>
      <c r="K674" s="660"/>
      <c r="L674" s="660"/>
      <c r="M674" s="660"/>
      <c r="N674" s="660"/>
      <c r="O674" s="660"/>
      <c r="P674" s="660"/>
      <c r="Q674" s="660"/>
      <c r="R674" s="660"/>
      <c r="S674" s="204"/>
      <c r="T674" s="204"/>
      <c r="U674" s="204"/>
      <c r="V674" s="204"/>
      <c r="W674" s="204"/>
      <c r="X674" s="204"/>
      <c r="Y674" s="204"/>
      <c r="Z674" s="204"/>
    </row>
    <row r="675" ht="11.25" customHeight="1">
      <c r="A675" s="204"/>
      <c r="B675" s="204"/>
      <c r="C675" s="660"/>
      <c r="D675" s="660"/>
      <c r="E675" s="660"/>
      <c r="F675" s="660"/>
      <c r="G675" s="660"/>
      <c r="H675" s="660"/>
      <c r="I675" s="660"/>
      <c r="J675" s="660"/>
      <c r="K675" s="660"/>
      <c r="L675" s="660"/>
      <c r="M675" s="660"/>
      <c r="N675" s="660"/>
      <c r="O675" s="660"/>
      <c r="P675" s="660"/>
      <c r="Q675" s="660"/>
      <c r="R675" s="660"/>
      <c r="S675" s="204"/>
      <c r="T675" s="204"/>
      <c r="U675" s="204"/>
      <c r="V675" s="204"/>
      <c r="W675" s="204"/>
      <c r="X675" s="204"/>
      <c r="Y675" s="204"/>
      <c r="Z675" s="204"/>
    </row>
    <row r="676" ht="11.25" customHeight="1">
      <c r="A676" s="204"/>
      <c r="B676" s="204"/>
      <c r="C676" s="660"/>
      <c r="D676" s="660"/>
      <c r="E676" s="660"/>
      <c r="F676" s="660"/>
      <c r="G676" s="660"/>
      <c r="H676" s="660"/>
      <c r="I676" s="660"/>
      <c r="J676" s="660"/>
      <c r="K676" s="660"/>
      <c r="L676" s="660"/>
      <c r="M676" s="660"/>
      <c r="N676" s="660"/>
      <c r="O676" s="660"/>
      <c r="P676" s="660"/>
      <c r="Q676" s="660"/>
      <c r="R676" s="660"/>
      <c r="S676" s="204"/>
      <c r="T676" s="204"/>
      <c r="U676" s="204"/>
      <c r="V676" s="204"/>
      <c r="W676" s="204"/>
      <c r="X676" s="204"/>
      <c r="Y676" s="204"/>
      <c r="Z676" s="204"/>
    </row>
    <row r="677" ht="11.25" customHeight="1">
      <c r="A677" s="204"/>
      <c r="B677" s="204"/>
      <c r="C677" s="660"/>
      <c r="D677" s="660"/>
      <c r="E677" s="660"/>
      <c r="F677" s="660"/>
      <c r="G677" s="660"/>
      <c r="H677" s="660"/>
      <c r="I677" s="660"/>
      <c r="J677" s="660"/>
      <c r="K677" s="660"/>
      <c r="L677" s="660"/>
      <c r="M677" s="660"/>
      <c r="N677" s="660"/>
      <c r="O677" s="660"/>
      <c r="P677" s="660"/>
      <c r="Q677" s="660"/>
      <c r="R677" s="660"/>
      <c r="S677" s="204"/>
      <c r="T677" s="204"/>
      <c r="U677" s="204"/>
      <c r="V677" s="204"/>
      <c r="W677" s="204"/>
      <c r="X677" s="204"/>
      <c r="Y677" s="204"/>
      <c r="Z677" s="204"/>
    </row>
    <row r="678" ht="11.25" customHeight="1">
      <c r="A678" s="204"/>
      <c r="B678" s="204"/>
      <c r="C678" s="660"/>
      <c r="D678" s="660"/>
      <c r="E678" s="660"/>
      <c r="F678" s="660"/>
      <c r="G678" s="660"/>
      <c r="H678" s="660"/>
      <c r="I678" s="660"/>
      <c r="J678" s="660"/>
      <c r="K678" s="660"/>
      <c r="L678" s="660"/>
      <c r="M678" s="660"/>
      <c r="N678" s="660"/>
      <c r="O678" s="660"/>
      <c r="P678" s="660"/>
      <c r="Q678" s="660"/>
      <c r="R678" s="660"/>
      <c r="S678" s="204"/>
      <c r="T678" s="204"/>
      <c r="U678" s="204"/>
      <c r="V678" s="204"/>
      <c r="W678" s="204"/>
      <c r="X678" s="204"/>
      <c r="Y678" s="204"/>
      <c r="Z678" s="204"/>
    </row>
    <row r="679" ht="11.25" customHeight="1">
      <c r="A679" s="204"/>
      <c r="B679" s="204"/>
      <c r="C679" s="660"/>
      <c r="D679" s="660"/>
      <c r="E679" s="660"/>
      <c r="F679" s="660"/>
      <c r="G679" s="660"/>
      <c r="H679" s="660"/>
      <c r="I679" s="660"/>
      <c r="J679" s="660"/>
      <c r="K679" s="660"/>
      <c r="L679" s="660"/>
      <c r="M679" s="660"/>
      <c r="N679" s="660"/>
      <c r="O679" s="660"/>
      <c r="P679" s="660"/>
      <c r="Q679" s="660"/>
      <c r="R679" s="660"/>
      <c r="S679" s="204"/>
      <c r="T679" s="204"/>
      <c r="U679" s="204"/>
      <c r="V679" s="204"/>
      <c r="W679" s="204"/>
      <c r="X679" s="204"/>
      <c r="Y679" s="204"/>
      <c r="Z679" s="204"/>
    </row>
    <row r="680" ht="11.25" customHeight="1">
      <c r="A680" s="204"/>
      <c r="B680" s="204"/>
      <c r="C680" s="660"/>
      <c r="D680" s="660"/>
      <c r="E680" s="660"/>
      <c r="F680" s="660"/>
      <c r="G680" s="660"/>
      <c r="H680" s="660"/>
      <c r="I680" s="660"/>
      <c r="J680" s="660"/>
      <c r="K680" s="660"/>
      <c r="L680" s="660"/>
      <c r="M680" s="660"/>
      <c r="N680" s="660"/>
      <c r="O680" s="660"/>
      <c r="P680" s="660"/>
      <c r="Q680" s="660"/>
      <c r="R680" s="660"/>
      <c r="S680" s="204"/>
      <c r="T680" s="204"/>
      <c r="U680" s="204"/>
      <c r="V680" s="204"/>
      <c r="W680" s="204"/>
      <c r="X680" s="204"/>
      <c r="Y680" s="204"/>
      <c r="Z680" s="204"/>
    </row>
    <row r="681" ht="11.25" customHeight="1">
      <c r="A681" s="204"/>
      <c r="B681" s="204"/>
      <c r="C681" s="660"/>
      <c r="D681" s="660"/>
      <c r="E681" s="660"/>
      <c r="F681" s="660"/>
      <c r="G681" s="660"/>
      <c r="H681" s="660"/>
      <c r="I681" s="660"/>
      <c r="J681" s="660"/>
      <c r="K681" s="660"/>
      <c r="L681" s="660"/>
      <c r="M681" s="660"/>
      <c r="N681" s="660"/>
      <c r="O681" s="660"/>
      <c r="P681" s="660"/>
      <c r="Q681" s="660"/>
      <c r="R681" s="660"/>
      <c r="S681" s="204"/>
      <c r="T681" s="204"/>
      <c r="U681" s="204"/>
      <c r="V681" s="204"/>
      <c r="W681" s="204"/>
      <c r="X681" s="204"/>
      <c r="Y681" s="204"/>
      <c r="Z681" s="204"/>
    </row>
    <row r="682" ht="11.25" customHeight="1">
      <c r="A682" s="204"/>
      <c r="B682" s="204"/>
      <c r="C682" s="660"/>
      <c r="D682" s="660"/>
      <c r="E682" s="660"/>
      <c r="F682" s="660"/>
      <c r="G682" s="660"/>
      <c r="H682" s="660"/>
      <c r="I682" s="660"/>
      <c r="J682" s="660"/>
      <c r="K682" s="660"/>
      <c r="L682" s="660"/>
      <c r="M682" s="660"/>
      <c r="N682" s="660"/>
      <c r="O682" s="660"/>
      <c r="P682" s="660"/>
      <c r="Q682" s="660"/>
      <c r="R682" s="660"/>
      <c r="S682" s="204"/>
      <c r="T682" s="204"/>
      <c r="U682" s="204"/>
      <c r="V682" s="204"/>
      <c r="W682" s="204"/>
      <c r="X682" s="204"/>
      <c r="Y682" s="204"/>
      <c r="Z682" s="204"/>
    </row>
    <row r="683" ht="11.25" customHeight="1">
      <c r="A683" s="204"/>
      <c r="B683" s="204"/>
      <c r="C683" s="660"/>
      <c r="D683" s="660"/>
      <c r="E683" s="660"/>
      <c r="F683" s="660"/>
      <c r="G683" s="660"/>
      <c r="H683" s="660"/>
      <c r="I683" s="660"/>
      <c r="J683" s="660"/>
      <c r="K683" s="660"/>
      <c r="L683" s="660"/>
      <c r="M683" s="660"/>
      <c r="N683" s="660"/>
      <c r="O683" s="660"/>
      <c r="P683" s="660"/>
      <c r="Q683" s="660"/>
      <c r="R683" s="660"/>
      <c r="S683" s="204"/>
      <c r="T683" s="204"/>
      <c r="U683" s="204"/>
      <c r="V683" s="204"/>
      <c r="W683" s="204"/>
      <c r="X683" s="204"/>
      <c r="Y683" s="204"/>
      <c r="Z683" s="204"/>
    </row>
    <row r="684" ht="11.25" customHeight="1">
      <c r="A684" s="204"/>
      <c r="B684" s="204"/>
      <c r="C684" s="660"/>
      <c r="D684" s="660"/>
      <c r="E684" s="660"/>
      <c r="F684" s="660"/>
      <c r="G684" s="660"/>
      <c r="H684" s="660"/>
      <c r="I684" s="660"/>
      <c r="J684" s="660"/>
      <c r="K684" s="660"/>
      <c r="L684" s="660"/>
      <c r="M684" s="660"/>
      <c r="N684" s="660"/>
      <c r="O684" s="660"/>
      <c r="P684" s="660"/>
      <c r="Q684" s="660"/>
      <c r="R684" s="660"/>
      <c r="S684" s="204"/>
      <c r="T684" s="204"/>
      <c r="U684" s="204"/>
      <c r="V684" s="204"/>
      <c r="W684" s="204"/>
      <c r="X684" s="204"/>
      <c r="Y684" s="204"/>
      <c r="Z684" s="204"/>
    </row>
    <row r="685" ht="11.25" customHeight="1">
      <c r="A685" s="204"/>
      <c r="B685" s="204"/>
      <c r="C685" s="660"/>
      <c r="D685" s="660"/>
      <c r="E685" s="660"/>
      <c r="F685" s="660"/>
      <c r="G685" s="660"/>
      <c r="H685" s="660"/>
      <c r="I685" s="660"/>
      <c r="J685" s="660"/>
      <c r="K685" s="660"/>
      <c r="L685" s="660"/>
      <c r="M685" s="660"/>
      <c r="N685" s="660"/>
      <c r="O685" s="660"/>
      <c r="P685" s="660"/>
      <c r="Q685" s="660"/>
      <c r="R685" s="660"/>
      <c r="S685" s="204"/>
      <c r="T685" s="204"/>
      <c r="U685" s="204"/>
      <c r="V685" s="204"/>
      <c r="W685" s="204"/>
      <c r="X685" s="204"/>
      <c r="Y685" s="204"/>
      <c r="Z685" s="204"/>
    </row>
    <row r="686" ht="11.25" customHeight="1">
      <c r="A686" s="204"/>
      <c r="B686" s="204"/>
      <c r="C686" s="660"/>
      <c r="D686" s="660"/>
      <c r="E686" s="660"/>
      <c r="F686" s="660"/>
      <c r="G686" s="660"/>
      <c r="H686" s="660"/>
      <c r="I686" s="660"/>
      <c r="J686" s="660"/>
      <c r="K686" s="660"/>
      <c r="L686" s="660"/>
      <c r="M686" s="660"/>
      <c r="N686" s="660"/>
      <c r="O686" s="660"/>
      <c r="P686" s="660"/>
      <c r="Q686" s="660"/>
      <c r="R686" s="660"/>
      <c r="S686" s="204"/>
      <c r="T686" s="204"/>
      <c r="U686" s="204"/>
      <c r="V686" s="204"/>
      <c r="W686" s="204"/>
      <c r="X686" s="204"/>
      <c r="Y686" s="204"/>
      <c r="Z686" s="204"/>
    </row>
    <row r="687" ht="11.25" customHeight="1">
      <c r="A687" s="204"/>
      <c r="B687" s="204"/>
      <c r="C687" s="660"/>
      <c r="D687" s="660"/>
      <c r="E687" s="660"/>
      <c r="F687" s="660"/>
      <c r="G687" s="660"/>
      <c r="H687" s="660"/>
      <c r="I687" s="660"/>
      <c r="J687" s="660"/>
      <c r="K687" s="660"/>
      <c r="L687" s="660"/>
      <c r="M687" s="660"/>
      <c r="N687" s="660"/>
      <c r="O687" s="660"/>
      <c r="P687" s="660"/>
      <c r="Q687" s="660"/>
      <c r="R687" s="660"/>
      <c r="S687" s="204"/>
      <c r="T687" s="204"/>
      <c r="U687" s="204"/>
      <c r="V687" s="204"/>
      <c r="W687" s="204"/>
      <c r="X687" s="204"/>
      <c r="Y687" s="204"/>
      <c r="Z687" s="204"/>
    </row>
    <row r="688" ht="11.25" customHeight="1">
      <c r="A688" s="204"/>
      <c r="B688" s="204"/>
      <c r="C688" s="660"/>
      <c r="D688" s="660"/>
      <c r="E688" s="660"/>
      <c r="F688" s="660"/>
      <c r="G688" s="660"/>
      <c r="H688" s="660"/>
      <c r="I688" s="660"/>
      <c r="J688" s="660"/>
      <c r="K688" s="660"/>
      <c r="L688" s="660"/>
      <c r="M688" s="660"/>
      <c r="N688" s="660"/>
      <c r="O688" s="660"/>
      <c r="P688" s="660"/>
      <c r="Q688" s="660"/>
      <c r="R688" s="660"/>
      <c r="S688" s="204"/>
      <c r="T688" s="204"/>
      <c r="U688" s="204"/>
      <c r="V688" s="204"/>
      <c r="W688" s="204"/>
      <c r="X688" s="204"/>
      <c r="Y688" s="204"/>
      <c r="Z688" s="204"/>
    </row>
    <row r="689" ht="11.25" customHeight="1">
      <c r="A689" s="204"/>
      <c r="B689" s="204"/>
      <c r="C689" s="660"/>
      <c r="D689" s="660"/>
      <c r="E689" s="660"/>
      <c r="F689" s="660"/>
      <c r="G689" s="660"/>
      <c r="H689" s="660"/>
      <c r="I689" s="660"/>
      <c r="J689" s="660"/>
      <c r="K689" s="660"/>
      <c r="L689" s="660"/>
      <c r="M689" s="660"/>
      <c r="N689" s="660"/>
      <c r="O689" s="660"/>
      <c r="P689" s="660"/>
      <c r="Q689" s="660"/>
      <c r="R689" s="660"/>
      <c r="S689" s="204"/>
      <c r="T689" s="204"/>
      <c r="U689" s="204"/>
      <c r="V689" s="204"/>
      <c r="W689" s="204"/>
      <c r="X689" s="204"/>
      <c r="Y689" s="204"/>
      <c r="Z689" s="204"/>
    </row>
    <row r="690" ht="11.25" customHeight="1">
      <c r="A690" s="204"/>
      <c r="B690" s="204"/>
      <c r="C690" s="660"/>
      <c r="D690" s="660"/>
      <c r="E690" s="660"/>
      <c r="F690" s="660"/>
      <c r="G690" s="660"/>
      <c r="H690" s="660"/>
      <c r="I690" s="660"/>
      <c r="J690" s="660"/>
      <c r="K690" s="660"/>
      <c r="L690" s="660"/>
      <c r="M690" s="660"/>
      <c r="N690" s="660"/>
      <c r="O690" s="660"/>
      <c r="P690" s="660"/>
      <c r="Q690" s="660"/>
      <c r="R690" s="660"/>
      <c r="S690" s="204"/>
      <c r="T690" s="204"/>
      <c r="U690" s="204"/>
      <c r="V690" s="204"/>
      <c r="W690" s="204"/>
      <c r="X690" s="204"/>
      <c r="Y690" s="204"/>
      <c r="Z690" s="204"/>
    </row>
    <row r="691" ht="11.25" customHeight="1">
      <c r="A691" s="204"/>
      <c r="B691" s="204"/>
      <c r="C691" s="660"/>
      <c r="D691" s="660"/>
      <c r="E691" s="660"/>
      <c r="F691" s="660"/>
      <c r="G691" s="660"/>
      <c r="H691" s="660"/>
      <c r="I691" s="660"/>
      <c r="J691" s="660"/>
      <c r="K691" s="660"/>
      <c r="L691" s="660"/>
      <c r="M691" s="660"/>
      <c r="N691" s="660"/>
      <c r="O691" s="660"/>
      <c r="P691" s="660"/>
      <c r="Q691" s="660"/>
      <c r="R691" s="660"/>
      <c r="S691" s="204"/>
      <c r="T691" s="204"/>
      <c r="U691" s="204"/>
      <c r="V691" s="204"/>
      <c r="W691" s="204"/>
      <c r="X691" s="204"/>
      <c r="Y691" s="204"/>
      <c r="Z691" s="204"/>
    </row>
    <row r="692" ht="11.25" customHeight="1">
      <c r="A692" s="204"/>
      <c r="B692" s="204"/>
      <c r="C692" s="660"/>
      <c r="D692" s="660"/>
      <c r="E692" s="660"/>
      <c r="F692" s="660"/>
      <c r="G692" s="660"/>
      <c r="H692" s="660"/>
      <c r="I692" s="660"/>
      <c r="J692" s="660"/>
      <c r="K692" s="660"/>
      <c r="L692" s="660"/>
      <c r="M692" s="660"/>
      <c r="N692" s="660"/>
      <c r="O692" s="660"/>
      <c r="P692" s="660"/>
      <c r="Q692" s="660"/>
      <c r="R692" s="660"/>
      <c r="S692" s="204"/>
      <c r="T692" s="204"/>
      <c r="U692" s="204"/>
      <c r="V692" s="204"/>
      <c r="W692" s="204"/>
      <c r="X692" s="204"/>
      <c r="Y692" s="204"/>
      <c r="Z692" s="204"/>
    </row>
    <row r="693" ht="11.25" customHeight="1">
      <c r="A693" s="204"/>
      <c r="B693" s="204"/>
      <c r="C693" s="660"/>
      <c r="D693" s="660"/>
      <c r="E693" s="660"/>
      <c r="F693" s="660"/>
      <c r="G693" s="660"/>
      <c r="H693" s="660"/>
      <c r="I693" s="660"/>
      <c r="J693" s="660"/>
      <c r="K693" s="660"/>
      <c r="L693" s="660"/>
      <c r="M693" s="660"/>
      <c r="N693" s="660"/>
      <c r="O693" s="660"/>
      <c r="P693" s="660"/>
      <c r="Q693" s="660"/>
      <c r="R693" s="660"/>
      <c r="S693" s="204"/>
      <c r="T693" s="204"/>
      <c r="U693" s="204"/>
      <c r="V693" s="204"/>
      <c r="W693" s="204"/>
      <c r="X693" s="204"/>
      <c r="Y693" s="204"/>
      <c r="Z693" s="204"/>
    </row>
    <row r="694" ht="11.25" customHeight="1">
      <c r="A694" s="204"/>
      <c r="B694" s="204"/>
      <c r="C694" s="660"/>
      <c r="D694" s="660"/>
      <c r="E694" s="660"/>
      <c r="F694" s="660"/>
      <c r="G694" s="660"/>
      <c r="H694" s="660"/>
      <c r="I694" s="660"/>
      <c r="J694" s="660"/>
      <c r="K694" s="660"/>
      <c r="L694" s="660"/>
      <c r="M694" s="660"/>
      <c r="N694" s="660"/>
      <c r="O694" s="660"/>
      <c r="P694" s="660"/>
      <c r="Q694" s="660"/>
      <c r="R694" s="660"/>
      <c r="S694" s="204"/>
      <c r="T694" s="204"/>
      <c r="U694" s="204"/>
      <c r="V694" s="204"/>
      <c r="W694" s="204"/>
      <c r="X694" s="204"/>
      <c r="Y694" s="204"/>
      <c r="Z694" s="204"/>
    </row>
    <row r="695" ht="11.25" customHeight="1">
      <c r="A695" s="204"/>
      <c r="B695" s="204"/>
      <c r="C695" s="660"/>
      <c r="D695" s="660"/>
      <c r="E695" s="660"/>
      <c r="F695" s="660"/>
      <c r="G695" s="660"/>
      <c r="H695" s="660"/>
      <c r="I695" s="660"/>
      <c r="J695" s="660"/>
      <c r="K695" s="660"/>
      <c r="L695" s="660"/>
      <c r="M695" s="660"/>
      <c r="N695" s="660"/>
      <c r="O695" s="660"/>
      <c r="P695" s="660"/>
      <c r="Q695" s="660"/>
      <c r="R695" s="660"/>
      <c r="S695" s="204"/>
      <c r="T695" s="204"/>
      <c r="U695" s="204"/>
      <c r="V695" s="204"/>
      <c r="W695" s="204"/>
      <c r="X695" s="204"/>
      <c r="Y695" s="204"/>
      <c r="Z695" s="204"/>
    </row>
    <row r="696" ht="11.25" customHeight="1">
      <c r="A696" s="204"/>
      <c r="B696" s="204"/>
      <c r="C696" s="660"/>
      <c r="D696" s="660"/>
      <c r="E696" s="660"/>
      <c r="F696" s="660"/>
      <c r="G696" s="660"/>
      <c r="H696" s="660"/>
      <c r="I696" s="660"/>
      <c r="J696" s="660"/>
      <c r="K696" s="660"/>
      <c r="L696" s="660"/>
      <c r="M696" s="660"/>
      <c r="N696" s="660"/>
      <c r="O696" s="660"/>
      <c r="P696" s="660"/>
      <c r="Q696" s="660"/>
      <c r="R696" s="660"/>
      <c r="S696" s="204"/>
      <c r="T696" s="204"/>
      <c r="U696" s="204"/>
      <c r="V696" s="204"/>
      <c r="W696" s="204"/>
      <c r="X696" s="204"/>
      <c r="Y696" s="204"/>
      <c r="Z696" s="204"/>
    </row>
    <row r="697" ht="11.25" customHeight="1">
      <c r="A697" s="204"/>
      <c r="B697" s="204"/>
      <c r="C697" s="660"/>
      <c r="D697" s="660"/>
      <c r="E697" s="660"/>
      <c r="F697" s="660"/>
      <c r="G697" s="660"/>
      <c r="H697" s="660"/>
      <c r="I697" s="660"/>
      <c r="J697" s="660"/>
      <c r="K697" s="660"/>
      <c r="L697" s="660"/>
      <c r="M697" s="660"/>
      <c r="N697" s="660"/>
      <c r="O697" s="660"/>
      <c r="P697" s="660"/>
      <c r="Q697" s="660"/>
      <c r="R697" s="660"/>
      <c r="S697" s="204"/>
      <c r="T697" s="204"/>
      <c r="U697" s="204"/>
      <c r="V697" s="204"/>
      <c r="W697" s="204"/>
      <c r="X697" s="204"/>
      <c r="Y697" s="204"/>
      <c r="Z697" s="204"/>
    </row>
    <row r="698" ht="11.25" customHeight="1">
      <c r="A698" s="204"/>
      <c r="B698" s="204"/>
      <c r="C698" s="660"/>
      <c r="D698" s="660"/>
      <c r="E698" s="660"/>
      <c r="F698" s="660"/>
      <c r="G698" s="660"/>
      <c r="H698" s="660"/>
      <c r="I698" s="660"/>
      <c r="J698" s="660"/>
      <c r="K698" s="660"/>
      <c r="L698" s="660"/>
      <c r="M698" s="660"/>
      <c r="N698" s="660"/>
      <c r="O698" s="660"/>
      <c r="P698" s="660"/>
      <c r="Q698" s="660"/>
      <c r="R698" s="660"/>
      <c r="S698" s="204"/>
      <c r="T698" s="204"/>
      <c r="U698" s="204"/>
      <c r="V698" s="204"/>
      <c r="W698" s="204"/>
      <c r="X698" s="204"/>
      <c r="Y698" s="204"/>
      <c r="Z698" s="204"/>
    </row>
    <row r="699" ht="11.25" customHeight="1">
      <c r="A699" s="204"/>
      <c r="B699" s="204"/>
      <c r="C699" s="660"/>
      <c r="D699" s="660"/>
      <c r="E699" s="660"/>
      <c r="F699" s="660"/>
      <c r="G699" s="660"/>
      <c r="H699" s="660"/>
      <c r="I699" s="660"/>
      <c r="J699" s="660"/>
      <c r="K699" s="660"/>
      <c r="L699" s="660"/>
      <c r="M699" s="660"/>
      <c r="N699" s="660"/>
      <c r="O699" s="660"/>
      <c r="P699" s="660"/>
      <c r="Q699" s="660"/>
      <c r="R699" s="660"/>
      <c r="S699" s="204"/>
      <c r="T699" s="204"/>
      <c r="U699" s="204"/>
      <c r="V699" s="204"/>
      <c r="W699" s="204"/>
      <c r="X699" s="204"/>
      <c r="Y699" s="204"/>
      <c r="Z699" s="204"/>
    </row>
    <row r="700" ht="11.25" customHeight="1">
      <c r="A700" s="204"/>
      <c r="B700" s="204"/>
      <c r="C700" s="660"/>
      <c r="D700" s="660"/>
      <c r="E700" s="660"/>
      <c r="F700" s="660"/>
      <c r="G700" s="660"/>
      <c r="H700" s="660"/>
      <c r="I700" s="660"/>
      <c r="J700" s="660"/>
      <c r="K700" s="660"/>
      <c r="L700" s="660"/>
      <c r="M700" s="660"/>
      <c r="N700" s="660"/>
      <c r="O700" s="660"/>
      <c r="P700" s="660"/>
      <c r="Q700" s="660"/>
      <c r="R700" s="660"/>
      <c r="S700" s="204"/>
      <c r="T700" s="204"/>
      <c r="U700" s="204"/>
      <c r="V700" s="204"/>
      <c r="W700" s="204"/>
      <c r="X700" s="204"/>
      <c r="Y700" s="204"/>
      <c r="Z700" s="204"/>
    </row>
    <row r="701" ht="11.25" customHeight="1">
      <c r="A701" s="204"/>
      <c r="B701" s="204"/>
      <c r="C701" s="660"/>
      <c r="D701" s="660"/>
      <c r="E701" s="660"/>
      <c r="F701" s="660"/>
      <c r="G701" s="660"/>
      <c r="H701" s="660"/>
      <c r="I701" s="660"/>
      <c r="J701" s="660"/>
      <c r="K701" s="660"/>
      <c r="L701" s="660"/>
      <c r="M701" s="660"/>
      <c r="N701" s="660"/>
      <c r="O701" s="660"/>
      <c r="P701" s="660"/>
      <c r="Q701" s="660"/>
      <c r="R701" s="660"/>
      <c r="S701" s="204"/>
      <c r="T701" s="204"/>
      <c r="U701" s="204"/>
      <c r="V701" s="204"/>
      <c r="W701" s="204"/>
      <c r="X701" s="204"/>
      <c r="Y701" s="204"/>
      <c r="Z701" s="204"/>
    </row>
    <row r="702" ht="11.25" customHeight="1">
      <c r="A702" s="204"/>
      <c r="B702" s="204"/>
      <c r="C702" s="660"/>
      <c r="D702" s="660"/>
      <c r="E702" s="660"/>
      <c r="F702" s="660"/>
      <c r="G702" s="660"/>
      <c r="H702" s="660"/>
      <c r="I702" s="660"/>
      <c r="J702" s="660"/>
      <c r="K702" s="660"/>
      <c r="L702" s="660"/>
      <c r="M702" s="660"/>
      <c r="N702" s="660"/>
      <c r="O702" s="660"/>
      <c r="P702" s="660"/>
      <c r="Q702" s="660"/>
      <c r="R702" s="660"/>
      <c r="S702" s="204"/>
      <c r="T702" s="204"/>
      <c r="U702" s="204"/>
      <c r="V702" s="204"/>
      <c r="W702" s="204"/>
      <c r="X702" s="204"/>
      <c r="Y702" s="204"/>
      <c r="Z702" s="204"/>
    </row>
    <row r="703" ht="11.25" customHeight="1">
      <c r="A703" s="204"/>
      <c r="B703" s="204"/>
      <c r="C703" s="660"/>
      <c r="D703" s="660"/>
      <c r="E703" s="660"/>
      <c r="F703" s="660"/>
      <c r="G703" s="660"/>
      <c r="H703" s="660"/>
      <c r="I703" s="660"/>
      <c r="J703" s="660"/>
      <c r="K703" s="660"/>
      <c r="L703" s="660"/>
      <c r="M703" s="660"/>
      <c r="N703" s="660"/>
      <c r="O703" s="660"/>
      <c r="P703" s="660"/>
      <c r="Q703" s="660"/>
      <c r="R703" s="660"/>
      <c r="S703" s="204"/>
      <c r="T703" s="204"/>
      <c r="U703" s="204"/>
      <c r="V703" s="204"/>
      <c r="W703" s="204"/>
      <c r="X703" s="204"/>
      <c r="Y703" s="204"/>
      <c r="Z703" s="204"/>
    </row>
    <row r="704" ht="11.25" customHeight="1">
      <c r="A704" s="204"/>
      <c r="B704" s="204"/>
      <c r="C704" s="660"/>
      <c r="D704" s="660"/>
      <c r="E704" s="660"/>
      <c r="F704" s="660"/>
      <c r="G704" s="660"/>
      <c r="H704" s="660"/>
      <c r="I704" s="660"/>
      <c r="J704" s="660"/>
      <c r="K704" s="660"/>
      <c r="L704" s="660"/>
      <c r="M704" s="660"/>
      <c r="N704" s="660"/>
      <c r="O704" s="660"/>
      <c r="P704" s="660"/>
      <c r="Q704" s="660"/>
      <c r="R704" s="660"/>
      <c r="S704" s="204"/>
      <c r="T704" s="204"/>
      <c r="U704" s="204"/>
      <c r="V704" s="204"/>
      <c r="W704" s="204"/>
      <c r="X704" s="204"/>
      <c r="Y704" s="204"/>
      <c r="Z704" s="204"/>
    </row>
    <row r="705" ht="11.25" customHeight="1">
      <c r="A705" s="204"/>
      <c r="B705" s="204"/>
      <c r="C705" s="660"/>
      <c r="D705" s="660"/>
      <c r="E705" s="660"/>
      <c r="F705" s="660"/>
      <c r="G705" s="660"/>
      <c r="H705" s="660"/>
      <c r="I705" s="660"/>
      <c r="J705" s="660"/>
      <c r="K705" s="660"/>
      <c r="L705" s="660"/>
      <c r="M705" s="660"/>
      <c r="N705" s="660"/>
      <c r="O705" s="660"/>
      <c r="P705" s="660"/>
      <c r="Q705" s="660"/>
      <c r="R705" s="660"/>
      <c r="S705" s="204"/>
      <c r="T705" s="204"/>
      <c r="U705" s="204"/>
      <c r="V705" s="204"/>
      <c r="W705" s="204"/>
      <c r="X705" s="204"/>
      <c r="Y705" s="204"/>
      <c r="Z705" s="204"/>
    </row>
    <row r="706" ht="11.25" customHeight="1">
      <c r="A706" s="204"/>
      <c r="B706" s="204"/>
      <c r="C706" s="660"/>
      <c r="D706" s="660"/>
      <c r="E706" s="660"/>
      <c r="F706" s="660"/>
      <c r="G706" s="660"/>
      <c r="H706" s="660"/>
      <c r="I706" s="660"/>
      <c r="J706" s="660"/>
      <c r="K706" s="660"/>
      <c r="L706" s="660"/>
      <c r="M706" s="660"/>
      <c r="N706" s="660"/>
      <c r="O706" s="660"/>
      <c r="P706" s="660"/>
      <c r="Q706" s="660"/>
      <c r="R706" s="660"/>
      <c r="S706" s="204"/>
      <c r="T706" s="204"/>
      <c r="U706" s="204"/>
      <c r="V706" s="204"/>
      <c r="W706" s="204"/>
      <c r="X706" s="204"/>
      <c r="Y706" s="204"/>
      <c r="Z706" s="204"/>
    </row>
    <row r="707" ht="11.25" customHeight="1">
      <c r="A707" s="204"/>
      <c r="B707" s="204"/>
      <c r="C707" s="660"/>
      <c r="D707" s="660"/>
      <c r="E707" s="660"/>
      <c r="F707" s="660"/>
      <c r="G707" s="660"/>
      <c r="H707" s="660"/>
      <c r="I707" s="660"/>
      <c r="J707" s="660"/>
      <c r="K707" s="660"/>
      <c r="L707" s="660"/>
      <c r="M707" s="660"/>
      <c r="N707" s="660"/>
      <c r="O707" s="660"/>
      <c r="P707" s="660"/>
      <c r="Q707" s="660"/>
      <c r="R707" s="660"/>
      <c r="S707" s="204"/>
      <c r="T707" s="204"/>
      <c r="U707" s="204"/>
      <c r="V707" s="204"/>
      <c r="W707" s="204"/>
      <c r="X707" s="204"/>
      <c r="Y707" s="204"/>
      <c r="Z707" s="204"/>
    </row>
    <row r="708" ht="11.25" customHeight="1">
      <c r="A708" s="204"/>
      <c r="B708" s="204"/>
      <c r="C708" s="660"/>
      <c r="D708" s="660"/>
      <c r="E708" s="660"/>
      <c r="F708" s="660"/>
      <c r="G708" s="660"/>
      <c r="H708" s="660"/>
      <c r="I708" s="660"/>
      <c r="J708" s="660"/>
      <c r="K708" s="660"/>
      <c r="L708" s="660"/>
      <c r="M708" s="660"/>
      <c r="N708" s="660"/>
      <c r="O708" s="660"/>
      <c r="P708" s="660"/>
      <c r="Q708" s="660"/>
      <c r="R708" s="660"/>
      <c r="S708" s="204"/>
      <c r="T708" s="204"/>
      <c r="U708" s="204"/>
      <c r="V708" s="204"/>
      <c r="W708" s="204"/>
      <c r="X708" s="204"/>
      <c r="Y708" s="204"/>
      <c r="Z708" s="204"/>
    </row>
    <row r="709" ht="11.25" customHeight="1">
      <c r="A709" s="204"/>
      <c r="B709" s="204"/>
      <c r="C709" s="660"/>
      <c r="D709" s="660"/>
      <c r="E709" s="660"/>
      <c r="F709" s="660"/>
      <c r="G709" s="660"/>
      <c r="H709" s="660"/>
      <c r="I709" s="660"/>
      <c r="J709" s="660"/>
      <c r="K709" s="660"/>
      <c r="L709" s="660"/>
      <c r="M709" s="660"/>
      <c r="N709" s="660"/>
      <c r="O709" s="660"/>
      <c r="P709" s="660"/>
      <c r="Q709" s="660"/>
      <c r="R709" s="660"/>
      <c r="S709" s="204"/>
      <c r="T709" s="204"/>
      <c r="U709" s="204"/>
      <c r="V709" s="204"/>
      <c r="W709" s="204"/>
      <c r="X709" s="204"/>
      <c r="Y709" s="204"/>
      <c r="Z709" s="204"/>
    </row>
    <row r="710" ht="11.25" customHeight="1">
      <c r="A710" s="204"/>
      <c r="B710" s="204"/>
      <c r="C710" s="660"/>
      <c r="D710" s="660"/>
      <c r="E710" s="660"/>
      <c r="F710" s="660"/>
      <c r="G710" s="660"/>
      <c r="H710" s="660"/>
      <c r="I710" s="660"/>
      <c r="J710" s="660"/>
      <c r="K710" s="660"/>
      <c r="L710" s="660"/>
      <c r="M710" s="660"/>
      <c r="N710" s="660"/>
      <c r="O710" s="660"/>
      <c r="P710" s="660"/>
      <c r="Q710" s="660"/>
      <c r="R710" s="660"/>
      <c r="S710" s="204"/>
      <c r="T710" s="204"/>
      <c r="U710" s="204"/>
      <c r="V710" s="204"/>
      <c r="W710" s="204"/>
      <c r="X710" s="204"/>
      <c r="Y710" s="204"/>
      <c r="Z710" s="204"/>
    </row>
    <row r="711" ht="11.25" customHeight="1">
      <c r="A711" s="204"/>
      <c r="B711" s="204"/>
      <c r="C711" s="660"/>
      <c r="D711" s="660"/>
      <c r="E711" s="660"/>
      <c r="F711" s="660"/>
      <c r="G711" s="660"/>
      <c r="H711" s="660"/>
      <c r="I711" s="660"/>
      <c r="J711" s="660"/>
      <c r="K711" s="660"/>
      <c r="L711" s="660"/>
      <c r="M711" s="660"/>
      <c r="N711" s="660"/>
      <c r="O711" s="660"/>
      <c r="P711" s="660"/>
      <c r="Q711" s="660"/>
      <c r="R711" s="660"/>
      <c r="S711" s="204"/>
      <c r="T711" s="204"/>
      <c r="U711" s="204"/>
      <c r="V711" s="204"/>
      <c r="W711" s="204"/>
      <c r="X711" s="204"/>
      <c r="Y711" s="204"/>
      <c r="Z711" s="204"/>
    </row>
    <row r="712" ht="11.25" customHeight="1">
      <c r="A712" s="204"/>
      <c r="B712" s="204"/>
      <c r="C712" s="660"/>
      <c r="D712" s="660"/>
      <c r="E712" s="660"/>
      <c r="F712" s="660"/>
      <c r="G712" s="660"/>
      <c r="H712" s="660"/>
      <c r="I712" s="660"/>
      <c r="J712" s="660"/>
      <c r="K712" s="660"/>
      <c r="L712" s="660"/>
      <c r="M712" s="660"/>
      <c r="N712" s="660"/>
      <c r="O712" s="660"/>
      <c r="P712" s="660"/>
      <c r="Q712" s="660"/>
      <c r="R712" s="660"/>
      <c r="S712" s="204"/>
      <c r="T712" s="204"/>
      <c r="U712" s="204"/>
      <c r="V712" s="204"/>
      <c r="W712" s="204"/>
      <c r="X712" s="204"/>
      <c r="Y712" s="204"/>
      <c r="Z712" s="204"/>
    </row>
    <row r="713" ht="11.25" customHeight="1">
      <c r="A713" s="204"/>
      <c r="B713" s="204"/>
      <c r="C713" s="660"/>
      <c r="D713" s="660"/>
      <c r="E713" s="660"/>
      <c r="F713" s="660"/>
      <c r="G713" s="660"/>
      <c r="H713" s="660"/>
      <c r="I713" s="660"/>
      <c r="J713" s="660"/>
      <c r="K713" s="660"/>
      <c r="L713" s="660"/>
      <c r="M713" s="660"/>
      <c r="N713" s="660"/>
      <c r="O713" s="660"/>
      <c r="P713" s="660"/>
      <c r="Q713" s="660"/>
      <c r="R713" s="660"/>
      <c r="S713" s="204"/>
      <c r="T713" s="204"/>
      <c r="U713" s="204"/>
      <c r="V713" s="204"/>
      <c r="W713" s="204"/>
      <c r="X713" s="204"/>
      <c r="Y713" s="204"/>
      <c r="Z713" s="204"/>
    </row>
    <row r="714" ht="11.25" customHeight="1">
      <c r="A714" s="204"/>
      <c r="B714" s="204"/>
      <c r="C714" s="660"/>
      <c r="D714" s="660"/>
      <c r="E714" s="660"/>
      <c r="F714" s="660"/>
      <c r="G714" s="660"/>
      <c r="H714" s="660"/>
      <c r="I714" s="660"/>
      <c r="J714" s="660"/>
      <c r="K714" s="660"/>
      <c r="L714" s="660"/>
      <c r="M714" s="660"/>
      <c r="N714" s="660"/>
      <c r="O714" s="660"/>
      <c r="P714" s="660"/>
      <c r="Q714" s="660"/>
      <c r="R714" s="660"/>
      <c r="S714" s="204"/>
      <c r="T714" s="204"/>
      <c r="U714" s="204"/>
      <c r="V714" s="204"/>
      <c r="W714" s="204"/>
      <c r="X714" s="204"/>
      <c r="Y714" s="204"/>
      <c r="Z714" s="204"/>
    </row>
    <row r="715" ht="11.25" customHeight="1">
      <c r="A715" s="204"/>
      <c r="B715" s="204"/>
      <c r="C715" s="660"/>
      <c r="D715" s="660"/>
      <c r="E715" s="660"/>
      <c r="F715" s="660"/>
      <c r="G715" s="660"/>
      <c r="H715" s="660"/>
      <c r="I715" s="660"/>
      <c r="J715" s="660"/>
      <c r="K715" s="660"/>
      <c r="L715" s="660"/>
      <c r="M715" s="660"/>
      <c r="N715" s="660"/>
      <c r="O715" s="660"/>
      <c r="P715" s="660"/>
      <c r="Q715" s="660"/>
      <c r="R715" s="660"/>
      <c r="S715" s="204"/>
      <c r="T715" s="204"/>
      <c r="U715" s="204"/>
      <c r="V715" s="204"/>
      <c r="W715" s="204"/>
      <c r="X715" s="204"/>
      <c r="Y715" s="204"/>
      <c r="Z715" s="204"/>
    </row>
    <row r="716" ht="11.25" customHeight="1">
      <c r="A716" s="204"/>
      <c r="B716" s="204"/>
      <c r="C716" s="660"/>
      <c r="D716" s="660"/>
      <c r="E716" s="660"/>
      <c r="F716" s="660"/>
      <c r="G716" s="660"/>
      <c r="H716" s="660"/>
      <c r="I716" s="660"/>
      <c r="J716" s="660"/>
      <c r="K716" s="660"/>
      <c r="L716" s="660"/>
      <c r="M716" s="660"/>
      <c r="N716" s="660"/>
      <c r="O716" s="660"/>
      <c r="P716" s="660"/>
      <c r="Q716" s="660"/>
      <c r="R716" s="660"/>
      <c r="S716" s="204"/>
      <c r="T716" s="204"/>
      <c r="U716" s="204"/>
      <c r="V716" s="204"/>
      <c r="W716" s="204"/>
      <c r="X716" s="204"/>
      <c r="Y716" s="204"/>
      <c r="Z716" s="204"/>
    </row>
    <row r="717" ht="11.25" customHeight="1">
      <c r="A717" s="204"/>
      <c r="B717" s="204"/>
      <c r="C717" s="660"/>
      <c r="D717" s="660"/>
      <c r="E717" s="660"/>
      <c r="F717" s="660"/>
      <c r="G717" s="660"/>
      <c r="H717" s="660"/>
      <c r="I717" s="660"/>
      <c r="J717" s="660"/>
      <c r="K717" s="660"/>
      <c r="L717" s="660"/>
      <c r="M717" s="660"/>
      <c r="N717" s="660"/>
      <c r="O717" s="660"/>
      <c r="P717" s="660"/>
      <c r="Q717" s="660"/>
      <c r="R717" s="660"/>
      <c r="S717" s="204"/>
      <c r="T717" s="204"/>
      <c r="U717" s="204"/>
      <c r="V717" s="204"/>
      <c r="W717" s="204"/>
      <c r="X717" s="204"/>
      <c r="Y717" s="204"/>
      <c r="Z717" s="204"/>
    </row>
    <row r="718" ht="11.25" customHeight="1">
      <c r="A718" s="204"/>
      <c r="B718" s="204"/>
      <c r="C718" s="660"/>
      <c r="D718" s="660"/>
      <c r="E718" s="660"/>
      <c r="F718" s="660"/>
      <c r="G718" s="660"/>
      <c r="H718" s="660"/>
      <c r="I718" s="660"/>
      <c r="J718" s="660"/>
      <c r="K718" s="660"/>
      <c r="L718" s="660"/>
      <c r="M718" s="660"/>
      <c r="N718" s="660"/>
      <c r="O718" s="660"/>
      <c r="P718" s="660"/>
      <c r="Q718" s="660"/>
      <c r="R718" s="660"/>
      <c r="S718" s="204"/>
      <c r="T718" s="204"/>
      <c r="U718" s="204"/>
      <c r="V718" s="204"/>
      <c r="W718" s="204"/>
      <c r="X718" s="204"/>
      <c r="Y718" s="204"/>
      <c r="Z718" s="204"/>
    </row>
    <row r="719" ht="11.25" customHeight="1">
      <c r="A719" s="204"/>
      <c r="B719" s="204"/>
      <c r="C719" s="660"/>
      <c r="D719" s="660"/>
      <c r="E719" s="660"/>
      <c r="F719" s="660"/>
      <c r="G719" s="660"/>
      <c r="H719" s="660"/>
      <c r="I719" s="660"/>
      <c r="J719" s="660"/>
      <c r="K719" s="660"/>
      <c r="L719" s="660"/>
      <c r="M719" s="660"/>
      <c r="N719" s="660"/>
      <c r="O719" s="660"/>
      <c r="P719" s="660"/>
      <c r="Q719" s="660"/>
      <c r="R719" s="660"/>
      <c r="S719" s="204"/>
      <c r="T719" s="204"/>
      <c r="U719" s="204"/>
      <c r="V719" s="204"/>
      <c r="W719" s="204"/>
      <c r="X719" s="204"/>
      <c r="Y719" s="204"/>
      <c r="Z719" s="204"/>
    </row>
    <row r="720" ht="11.25" customHeight="1">
      <c r="A720" s="204"/>
      <c r="B720" s="204"/>
      <c r="C720" s="660"/>
      <c r="D720" s="660"/>
      <c r="E720" s="660"/>
      <c r="F720" s="660"/>
      <c r="G720" s="660"/>
      <c r="H720" s="660"/>
      <c r="I720" s="660"/>
      <c r="J720" s="660"/>
      <c r="K720" s="660"/>
      <c r="L720" s="660"/>
      <c r="M720" s="660"/>
      <c r="N720" s="660"/>
      <c r="O720" s="660"/>
      <c r="P720" s="660"/>
      <c r="Q720" s="660"/>
      <c r="R720" s="660"/>
      <c r="S720" s="204"/>
      <c r="T720" s="204"/>
      <c r="U720" s="204"/>
      <c r="V720" s="204"/>
      <c r="W720" s="204"/>
      <c r="X720" s="204"/>
      <c r="Y720" s="204"/>
      <c r="Z720" s="204"/>
    </row>
    <row r="721" ht="11.25" customHeight="1">
      <c r="A721" s="204"/>
      <c r="B721" s="204"/>
      <c r="C721" s="660"/>
      <c r="D721" s="660"/>
      <c r="E721" s="660"/>
      <c r="F721" s="660"/>
      <c r="G721" s="660"/>
      <c r="H721" s="660"/>
      <c r="I721" s="660"/>
      <c r="J721" s="660"/>
      <c r="K721" s="660"/>
      <c r="L721" s="660"/>
      <c r="M721" s="660"/>
      <c r="N721" s="660"/>
      <c r="O721" s="660"/>
      <c r="P721" s="660"/>
      <c r="Q721" s="660"/>
      <c r="R721" s="660"/>
      <c r="S721" s="204"/>
      <c r="T721" s="204"/>
      <c r="U721" s="204"/>
      <c r="V721" s="204"/>
      <c r="W721" s="204"/>
      <c r="X721" s="204"/>
      <c r="Y721" s="204"/>
      <c r="Z721" s="204"/>
    </row>
    <row r="722" ht="11.25" customHeight="1">
      <c r="A722" s="204"/>
      <c r="B722" s="204"/>
      <c r="C722" s="660"/>
      <c r="D722" s="660"/>
      <c r="E722" s="660"/>
      <c r="F722" s="660"/>
      <c r="G722" s="660"/>
      <c r="H722" s="660"/>
      <c r="I722" s="660"/>
      <c r="J722" s="660"/>
      <c r="K722" s="660"/>
      <c r="L722" s="660"/>
      <c r="M722" s="660"/>
      <c r="N722" s="660"/>
      <c r="O722" s="660"/>
      <c r="P722" s="660"/>
      <c r="Q722" s="660"/>
      <c r="R722" s="660"/>
      <c r="S722" s="204"/>
      <c r="T722" s="204"/>
      <c r="U722" s="204"/>
      <c r="V722" s="204"/>
      <c r="W722" s="204"/>
      <c r="X722" s="204"/>
      <c r="Y722" s="204"/>
      <c r="Z722" s="204"/>
    </row>
    <row r="723" ht="11.25" customHeight="1">
      <c r="A723" s="204"/>
      <c r="B723" s="204"/>
      <c r="C723" s="660"/>
      <c r="D723" s="660"/>
      <c r="E723" s="660"/>
      <c r="F723" s="660"/>
      <c r="G723" s="660"/>
      <c r="H723" s="660"/>
      <c r="I723" s="660"/>
      <c r="J723" s="660"/>
      <c r="K723" s="660"/>
      <c r="L723" s="660"/>
      <c r="M723" s="660"/>
      <c r="N723" s="660"/>
      <c r="O723" s="660"/>
      <c r="P723" s="660"/>
      <c r="Q723" s="660"/>
      <c r="R723" s="660"/>
      <c r="S723" s="204"/>
      <c r="T723" s="204"/>
      <c r="U723" s="204"/>
      <c r="V723" s="204"/>
      <c r="W723" s="204"/>
      <c r="X723" s="204"/>
      <c r="Y723" s="204"/>
      <c r="Z723" s="204"/>
    </row>
    <row r="724" ht="11.25" customHeight="1">
      <c r="A724" s="204"/>
      <c r="B724" s="204"/>
      <c r="C724" s="660"/>
      <c r="D724" s="660"/>
      <c r="E724" s="660"/>
      <c r="F724" s="660"/>
      <c r="G724" s="660"/>
      <c r="H724" s="660"/>
      <c r="I724" s="660"/>
      <c r="J724" s="660"/>
      <c r="K724" s="660"/>
      <c r="L724" s="660"/>
      <c r="M724" s="660"/>
      <c r="N724" s="660"/>
      <c r="O724" s="660"/>
      <c r="P724" s="660"/>
      <c r="Q724" s="660"/>
      <c r="R724" s="660"/>
      <c r="S724" s="204"/>
      <c r="T724" s="204"/>
      <c r="U724" s="204"/>
      <c r="V724" s="204"/>
      <c r="W724" s="204"/>
      <c r="X724" s="204"/>
      <c r="Y724" s="204"/>
      <c r="Z724" s="204"/>
    </row>
    <row r="725" ht="11.25" customHeight="1">
      <c r="A725" s="204"/>
      <c r="B725" s="204"/>
      <c r="C725" s="660"/>
      <c r="D725" s="660"/>
      <c r="E725" s="660"/>
      <c r="F725" s="660"/>
      <c r="G725" s="660"/>
      <c r="H725" s="660"/>
      <c r="I725" s="660"/>
      <c r="J725" s="660"/>
      <c r="K725" s="660"/>
      <c r="L725" s="660"/>
      <c r="M725" s="660"/>
      <c r="N725" s="660"/>
      <c r="O725" s="660"/>
      <c r="P725" s="660"/>
      <c r="Q725" s="660"/>
      <c r="R725" s="660"/>
      <c r="S725" s="204"/>
      <c r="T725" s="204"/>
      <c r="U725" s="204"/>
      <c r="V725" s="204"/>
      <c r="W725" s="204"/>
      <c r="X725" s="204"/>
      <c r="Y725" s="204"/>
      <c r="Z725" s="204"/>
    </row>
    <row r="726" ht="11.25" customHeight="1">
      <c r="A726" s="204"/>
      <c r="B726" s="204"/>
      <c r="C726" s="660"/>
      <c r="D726" s="660"/>
      <c r="E726" s="660"/>
      <c r="F726" s="660"/>
      <c r="G726" s="660"/>
      <c r="H726" s="660"/>
      <c r="I726" s="660"/>
      <c r="J726" s="660"/>
      <c r="K726" s="660"/>
      <c r="L726" s="660"/>
      <c r="M726" s="660"/>
      <c r="N726" s="660"/>
      <c r="O726" s="660"/>
      <c r="P726" s="660"/>
      <c r="Q726" s="660"/>
      <c r="R726" s="660"/>
      <c r="S726" s="204"/>
      <c r="T726" s="204"/>
      <c r="U726" s="204"/>
      <c r="V726" s="204"/>
      <c r="W726" s="204"/>
      <c r="X726" s="204"/>
      <c r="Y726" s="204"/>
      <c r="Z726" s="204"/>
    </row>
    <row r="727" ht="11.25" customHeight="1">
      <c r="A727" s="204"/>
      <c r="B727" s="204"/>
      <c r="C727" s="660"/>
      <c r="D727" s="660"/>
      <c r="E727" s="660"/>
      <c r="F727" s="660"/>
      <c r="G727" s="660"/>
      <c r="H727" s="660"/>
      <c r="I727" s="660"/>
      <c r="J727" s="660"/>
      <c r="K727" s="660"/>
      <c r="L727" s="660"/>
      <c r="M727" s="660"/>
      <c r="N727" s="660"/>
      <c r="O727" s="660"/>
      <c r="P727" s="660"/>
      <c r="Q727" s="660"/>
      <c r="R727" s="660"/>
      <c r="S727" s="204"/>
      <c r="T727" s="204"/>
      <c r="U727" s="204"/>
      <c r="V727" s="204"/>
      <c r="W727" s="204"/>
      <c r="X727" s="204"/>
      <c r="Y727" s="204"/>
      <c r="Z727" s="204"/>
    </row>
    <row r="728" ht="11.25" customHeight="1">
      <c r="A728" s="204"/>
      <c r="B728" s="204"/>
      <c r="C728" s="660"/>
      <c r="D728" s="660"/>
      <c r="E728" s="660"/>
      <c r="F728" s="660"/>
      <c r="G728" s="660"/>
      <c r="H728" s="660"/>
      <c r="I728" s="660"/>
      <c r="J728" s="660"/>
      <c r="K728" s="660"/>
      <c r="L728" s="660"/>
      <c r="M728" s="660"/>
      <c r="N728" s="660"/>
      <c r="O728" s="660"/>
      <c r="P728" s="660"/>
      <c r="Q728" s="660"/>
      <c r="R728" s="660"/>
      <c r="S728" s="204"/>
      <c r="T728" s="204"/>
      <c r="U728" s="204"/>
      <c r="V728" s="204"/>
      <c r="W728" s="204"/>
      <c r="X728" s="204"/>
      <c r="Y728" s="204"/>
      <c r="Z728" s="204"/>
    </row>
    <row r="729" ht="11.25" customHeight="1">
      <c r="A729" s="204"/>
      <c r="B729" s="204"/>
      <c r="C729" s="660"/>
      <c r="D729" s="660"/>
      <c r="E729" s="660"/>
      <c r="F729" s="660"/>
      <c r="G729" s="660"/>
      <c r="H729" s="660"/>
      <c r="I729" s="660"/>
      <c r="J729" s="660"/>
      <c r="K729" s="660"/>
      <c r="L729" s="660"/>
      <c r="M729" s="660"/>
      <c r="N729" s="660"/>
      <c r="O729" s="660"/>
      <c r="P729" s="660"/>
      <c r="Q729" s="660"/>
      <c r="R729" s="660"/>
      <c r="S729" s="204"/>
      <c r="T729" s="204"/>
      <c r="U729" s="204"/>
      <c r="V729" s="204"/>
      <c r="W729" s="204"/>
      <c r="X729" s="204"/>
      <c r="Y729" s="204"/>
      <c r="Z729" s="204"/>
    </row>
    <row r="730" ht="11.25" customHeight="1">
      <c r="A730" s="204"/>
      <c r="B730" s="204"/>
      <c r="C730" s="660"/>
      <c r="D730" s="660"/>
      <c r="E730" s="660"/>
      <c r="F730" s="660"/>
      <c r="G730" s="660"/>
      <c r="H730" s="660"/>
      <c r="I730" s="660"/>
      <c r="J730" s="660"/>
      <c r="K730" s="660"/>
      <c r="L730" s="660"/>
      <c r="M730" s="660"/>
      <c r="N730" s="660"/>
      <c r="O730" s="660"/>
      <c r="P730" s="660"/>
      <c r="Q730" s="660"/>
      <c r="R730" s="660"/>
      <c r="S730" s="204"/>
      <c r="T730" s="204"/>
      <c r="U730" s="204"/>
      <c r="V730" s="204"/>
      <c r="W730" s="204"/>
      <c r="X730" s="204"/>
      <c r="Y730" s="204"/>
      <c r="Z730" s="204"/>
    </row>
    <row r="731" ht="11.25" customHeight="1">
      <c r="A731" s="204"/>
      <c r="B731" s="204"/>
      <c r="C731" s="660"/>
      <c r="D731" s="660"/>
      <c r="E731" s="660"/>
      <c r="F731" s="660"/>
      <c r="G731" s="660"/>
      <c r="H731" s="660"/>
      <c r="I731" s="660"/>
      <c r="J731" s="660"/>
      <c r="K731" s="660"/>
      <c r="L731" s="660"/>
      <c r="M731" s="660"/>
      <c r="N731" s="660"/>
      <c r="O731" s="660"/>
      <c r="P731" s="660"/>
      <c r="Q731" s="660"/>
      <c r="R731" s="660"/>
      <c r="S731" s="204"/>
      <c r="T731" s="204"/>
      <c r="U731" s="204"/>
      <c r="V731" s="204"/>
      <c r="W731" s="204"/>
      <c r="X731" s="204"/>
      <c r="Y731" s="204"/>
      <c r="Z731" s="204"/>
    </row>
    <row r="732" ht="11.25" customHeight="1">
      <c r="A732" s="204"/>
      <c r="B732" s="204"/>
      <c r="C732" s="660"/>
      <c r="D732" s="660"/>
      <c r="E732" s="660"/>
      <c r="F732" s="660"/>
      <c r="G732" s="660"/>
      <c r="H732" s="660"/>
      <c r="I732" s="660"/>
      <c r="J732" s="660"/>
      <c r="K732" s="660"/>
      <c r="L732" s="660"/>
      <c r="M732" s="660"/>
      <c r="N732" s="660"/>
      <c r="O732" s="660"/>
      <c r="P732" s="660"/>
      <c r="Q732" s="660"/>
      <c r="R732" s="660"/>
      <c r="S732" s="204"/>
      <c r="T732" s="204"/>
      <c r="U732" s="204"/>
      <c r="V732" s="204"/>
      <c r="W732" s="204"/>
      <c r="X732" s="204"/>
      <c r="Y732" s="204"/>
      <c r="Z732" s="204"/>
    </row>
    <row r="733" ht="11.25" customHeight="1">
      <c r="A733" s="204"/>
      <c r="B733" s="204"/>
      <c r="C733" s="660"/>
      <c r="D733" s="660"/>
      <c r="E733" s="660"/>
      <c r="F733" s="660"/>
      <c r="G733" s="660"/>
      <c r="H733" s="660"/>
      <c r="I733" s="660"/>
      <c r="J733" s="660"/>
      <c r="K733" s="660"/>
      <c r="L733" s="660"/>
      <c r="M733" s="660"/>
      <c r="N733" s="660"/>
      <c r="O733" s="660"/>
      <c r="P733" s="660"/>
      <c r="Q733" s="660"/>
      <c r="R733" s="660"/>
      <c r="S733" s="204"/>
      <c r="T733" s="204"/>
      <c r="U733" s="204"/>
      <c r="V733" s="204"/>
      <c r="W733" s="204"/>
      <c r="X733" s="204"/>
      <c r="Y733" s="204"/>
      <c r="Z733" s="204"/>
    </row>
    <row r="734" ht="11.25" customHeight="1">
      <c r="A734" s="204"/>
      <c r="B734" s="204"/>
      <c r="C734" s="660"/>
      <c r="D734" s="660"/>
      <c r="E734" s="660"/>
      <c r="F734" s="660"/>
      <c r="G734" s="660"/>
      <c r="H734" s="660"/>
      <c r="I734" s="660"/>
      <c r="J734" s="660"/>
      <c r="K734" s="660"/>
      <c r="L734" s="660"/>
      <c r="M734" s="660"/>
      <c r="N734" s="660"/>
      <c r="O734" s="660"/>
      <c r="P734" s="660"/>
      <c r="Q734" s="660"/>
      <c r="R734" s="660"/>
      <c r="S734" s="204"/>
      <c r="T734" s="204"/>
      <c r="U734" s="204"/>
      <c r="V734" s="204"/>
      <c r="W734" s="204"/>
      <c r="X734" s="204"/>
      <c r="Y734" s="204"/>
      <c r="Z734" s="204"/>
    </row>
    <row r="735" ht="11.25" customHeight="1">
      <c r="A735" s="204"/>
      <c r="B735" s="204"/>
      <c r="C735" s="660"/>
      <c r="D735" s="660"/>
      <c r="E735" s="660"/>
      <c r="F735" s="660"/>
      <c r="G735" s="660"/>
      <c r="H735" s="660"/>
      <c r="I735" s="660"/>
      <c r="J735" s="660"/>
      <c r="K735" s="660"/>
      <c r="L735" s="660"/>
      <c r="M735" s="660"/>
      <c r="N735" s="660"/>
      <c r="O735" s="660"/>
      <c r="P735" s="660"/>
      <c r="Q735" s="660"/>
      <c r="R735" s="660"/>
      <c r="S735" s="204"/>
      <c r="T735" s="204"/>
      <c r="U735" s="204"/>
      <c r="V735" s="204"/>
      <c r="W735" s="204"/>
      <c r="X735" s="204"/>
      <c r="Y735" s="204"/>
      <c r="Z735" s="204"/>
    </row>
    <row r="736" ht="11.25" customHeight="1">
      <c r="A736" s="204"/>
      <c r="B736" s="204"/>
      <c r="C736" s="660"/>
      <c r="D736" s="660"/>
      <c r="E736" s="660"/>
      <c r="F736" s="660"/>
      <c r="G736" s="660"/>
      <c r="H736" s="660"/>
      <c r="I736" s="660"/>
      <c r="J736" s="660"/>
      <c r="K736" s="660"/>
      <c r="L736" s="660"/>
      <c r="M736" s="660"/>
      <c r="N736" s="660"/>
      <c r="O736" s="660"/>
      <c r="P736" s="660"/>
      <c r="Q736" s="660"/>
      <c r="R736" s="660"/>
      <c r="S736" s="204"/>
      <c r="T736" s="204"/>
      <c r="U736" s="204"/>
      <c r="V736" s="204"/>
      <c r="W736" s="204"/>
      <c r="X736" s="204"/>
      <c r="Y736" s="204"/>
      <c r="Z736" s="204"/>
    </row>
    <row r="737" ht="11.25" customHeight="1">
      <c r="A737" s="204"/>
      <c r="B737" s="204"/>
      <c r="C737" s="660"/>
      <c r="D737" s="660"/>
      <c r="E737" s="660"/>
      <c r="F737" s="660"/>
      <c r="G737" s="660"/>
      <c r="H737" s="660"/>
      <c r="I737" s="660"/>
      <c r="J737" s="660"/>
      <c r="K737" s="660"/>
      <c r="L737" s="660"/>
      <c r="M737" s="660"/>
      <c r="N737" s="660"/>
      <c r="O737" s="660"/>
      <c r="P737" s="660"/>
      <c r="Q737" s="660"/>
      <c r="R737" s="660"/>
      <c r="S737" s="204"/>
      <c r="T737" s="204"/>
      <c r="U737" s="204"/>
      <c r="V737" s="204"/>
      <c r="W737" s="204"/>
      <c r="X737" s="204"/>
      <c r="Y737" s="204"/>
      <c r="Z737" s="204"/>
    </row>
    <row r="738" ht="11.25" customHeight="1">
      <c r="A738" s="204"/>
      <c r="B738" s="204"/>
      <c r="C738" s="660"/>
      <c r="D738" s="660"/>
      <c r="E738" s="660"/>
      <c r="F738" s="660"/>
      <c r="G738" s="660"/>
      <c r="H738" s="660"/>
      <c r="I738" s="660"/>
      <c r="J738" s="660"/>
      <c r="K738" s="660"/>
      <c r="L738" s="660"/>
      <c r="M738" s="660"/>
      <c r="N738" s="660"/>
      <c r="O738" s="660"/>
      <c r="P738" s="660"/>
      <c r="Q738" s="660"/>
      <c r="R738" s="660"/>
      <c r="S738" s="204"/>
      <c r="T738" s="204"/>
      <c r="U738" s="204"/>
      <c r="V738" s="204"/>
      <c r="W738" s="204"/>
      <c r="X738" s="204"/>
      <c r="Y738" s="204"/>
      <c r="Z738" s="204"/>
    </row>
    <row r="739" ht="11.25" customHeight="1">
      <c r="A739" s="204"/>
      <c r="B739" s="204"/>
      <c r="C739" s="660"/>
      <c r="D739" s="660"/>
      <c r="E739" s="660"/>
      <c r="F739" s="660"/>
      <c r="G739" s="660"/>
      <c r="H739" s="660"/>
      <c r="I739" s="660"/>
      <c r="J739" s="660"/>
      <c r="K739" s="660"/>
      <c r="L739" s="660"/>
      <c r="M739" s="660"/>
      <c r="N739" s="660"/>
      <c r="O739" s="660"/>
      <c r="P739" s="660"/>
      <c r="Q739" s="660"/>
      <c r="R739" s="660"/>
      <c r="S739" s="204"/>
      <c r="T739" s="204"/>
      <c r="U739" s="204"/>
      <c r="V739" s="204"/>
      <c r="W739" s="204"/>
      <c r="X739" s="204"/>
      <c r="Y739" s="204"/>
      <c r="Z739" s="204"/>
    </row>
    <row r="740" ht="11.25" customHeight="1">
      <c r="A740" s="204"/>
      <c r="B740" s="204"/>
      <c r="C740" s="660"/>
      <c r="D740" s="660"/>
      <c r="E740" s="660"/>
      <c r="F740" s="660"/>
      <c r="G740" s="660"/>
      <c r="H740" s="660"/>
      <c r="I740" s="660"/>
      <c r="J740" s="660"/>
      <c r="K740" s="660"/>
      <c r="L740" s="660"/>
      <c r="M740" s="660"/>
      <c r="N740" s="660"/>
      <c r="O740" s="660"/>
      <c r="P740" s="660"/>
      <c r="Q740" s="660"/>
      <c r="R740" s="660"/>
      <c r="S740" s="204"/>
      <c r="T740" s="204"/>
      <c r="U740" s="204"/>
      <c r="V740" s="204"/>
      <c r="W740" s="204"/>
      <c r="X740" s="204"/>
      <c r="Y740" s="204"/>
      <c r="Z740" s="204"/>
    </row>
    <row r="741" ht="11.25" customHeight="1">
      <c r="A741" s="204"/>
      <c r="B741" s="204"/>
      <c r="C741" s="660"/>
      <c r="D741" s="660"/>
      <c r="E741" s="660"/>
      <c r="F741" s="660"/>
      <c r="G741" s="660"/>
      <c r="H741" s="660"/>
      <c r="I741" s="660"/>
      <c r="J741" s="660"/>
      <c r="K741" s="660"/>
      <c r="L741" s="660"/>
      <c r="M741" s="660"/>
      <c r="N741" s="660"/>
      <c r="O741" s="660"/>
      <c r="P741" s="660"/>
      <c r="Q741" s="660"/>
      <c r="R741" s="660"/>
      <c r="S741" s="204"/>
      <c r="T741" s="204"/>
      <c r="U741" s="204"/>
      <c r="V741" s="204"/>
      <c r="W741" s="204"/>
      <c r="X741" s="204"/>
      <c r="Y741" s="204"/>
      <c r="Z741" s="204"/>
    </row>
    <row r="742" ht="11.25" customHeight="1">
      <c r="A742" s="204"/>
      <c r="B742" s="204"/>
      <c r="C742" s="660"/>
      <c r="D742" s="660"/>
      <c r="E742" s="660"/>
      <c r="F742" s="660"/>
      <c r="G742" s="660"/>
      <c r="H742" s="660"/>
      <c r="I742" s="660"/>
      <c r="J742" s="660"/>
      <c r="K742" s="660"/>
      <c r="L742" s="660"/>
      <c r="M742" s="660"/>
      <c r="N742" s="660"/>
      <c r="O742" s="660"/>
      <c r="P742" s="660"/>
      <c r="Q742" s="660"/>
      <c r="R742" s="660"/>
      <c r="S742" s="204"/>
      <c r="T742" s="204"/>
      <c r="U742" s="204"/>
      <c r="V742" s="204"/>
      <c r="W742" s="204"/>
      <c r="X742" s="204"/>
      <c r="Y742" s="204"/>
      <c r="Z742" s="204"/>
    </row>
    <row r="743" ht="11.25" customHeight="1">
      <c r="A743" s="204"/>
      <c r="B743" s="204"/>
      <c r="C743" s="660"/>
      <c r="D743" s="660"/>
      <c r="E743" s="660"/>
      <c r="F743" s="660"/>
      <c r="G743" s="660"/>
      <c r="H743" s="660"/>
      <c r="I743" s="660"/>
      <c r="J743" s="660"/>
      <c r="K743" s="660"/>
      <c r="L743" s="660"/>
      <c r="M743" s="660"/>
      <c r="N743" s="660"/>
      <c r="O743" s="660"/>
      <c r="P743" s="660"/>
      <c r="Q743" s="660"/>
      <c r="R743" s="660"/>
      <c r="S743" s="204"/>
      <c r="T743" s="204"/>
      <c r="U743" s="204"/>
      <c r="V743" s="204"/>
      <c r="W743" s="204"/>
      <c r="X743" s="204"/>
      <c r="Y743" s="204"/>
      <c r="Z743" s="204"/>
    </row>
    <row r="744" ht="11.25" customHeight="1">
      <c r="A744" s="204"/>
      <c r="B744" s="204"/>
      <c r="C744" s="660"/>
      <c r="D744" s="660"/>
      <c r="E744" s="660"/>
      <c r="F744" s="660"/>
      <c r="G744" s="660"/>
      <c r="H744" s="660"/>
      <c r="I744" s="660"/>
      <c r="J744" s="660"/>
      <c r="K744" s="660"/>
      <c r="L744" s="660"/>
      <c r="M744" s="660"/>
      <c r="N744" s="660"/>
      <c r="O744" s="660"/>
      <c r="P744" s="660"/>
      <c r="Q744" s="660"/>
      <c r="R744" s="660"/>
      <c r="S744" s="204"/>
      <c r="T744" s="204"/>
      <c r="U744" s="204"/>
      <c r="V744" s="204"/>
      <c r="W744" s="204"/>
      <c r="X744" s="204"/>
      <c r="Y744" s="204"/>
      <c r="Z744" s="204"/>
    </row>
    <row r="745" ht="11.25" customHeight="1">
      <c r="A745" s="204"/>
      <c r="B745" s="204"/>
      <c r="C745" s="660"/>
      <c r="D745" s="660"/>
      <c r="E745" s="660"/>
      <c r="F745" s="660"/>
      <c r="G745" s="660"/>
      <c r="H745" s="660"/>
      <c r="I745" s="660"/>
      <c r="J745" s="660"/>
      <c r="K745" s="660"/>
      <c r="L745" s="660"/>
      <c r="M745" s="660"/>
      <c r="N745" s="660"/>
      <c r="O745" s="660"/>
      <c r="P745" s="660"/>
      <c r="Q745" s="660"/>
      <c r="R745" s="660"/>
      <c r="S745" s="204"/>
      <c r="T745" s="204"/>
      <c r="U745" s="204"/>
      <c r="V745" s="204"/>
      <c r="W745" s="204"/>
      <c r="X745" s="204"/>
      <c r="Y745" s="204"/>
      <c r="Z745" s="204"/>
    </row>
    <row r="746" ht="11.25" customHeight="1">
      <c r="A746" s="204"/>
      <c r="B746" s="204"/>
      <c r="C746" s="660"/>
      <c r="D746" s="660"/>
      <c r="E746" s="660"/>
      <c r="F746" s="660"/>
      <c r="G746" s="660"/>
      <c r="H746" s="660"/>
      <c r="I746" s="660"/>
      <c r="J746" s="660"/>
      <c r="K746" s="660"/>
      <c r="L746" s="660"/>
      <c r="M746" s="660"/>
      <c r="N746" s="660"/>
      <c r="O746" s="660"/>
      <c r="P746" s="660"/>
      <c r="Q746" s="660"/>
      <c r="R746" s="660"/>
      <c r="S746" s="204"/>
      <c r="T746" s="204"/>
      <c r="U746" s="204"/>
      <c r="V746" s="204"/>
      <c r="W746" s="204"/>
      <c r="X746" s="204"/>
      <c r="Y746" s="204"/>
      <c r="Z746" s="204"/>
    </row>
    <row r="747" ht="11.25" customHeight="1">
      <c r="A747" s="204"/>
      <c r="B747" s="204"/>
      <c r="C747" s="660"/>
      <c r="D747" s="660"/>
      <c r="E747" s="660"/>
      <c r="F747" s="660"/>
      <c r="G747" s="660"/>
      <c r="H747" s="660"/>
      <c r="I747" s="660"/>
      <c r="J747" s="660"/>
      <c r="K747" s="660"/>
      <c r="L747" s="660"/>
      <c r="M747" s="660"/>
      <c r="N747" s="660"/>
      <c r="O747" s="660"/>
      <c r="P747" s="660"/>
      <c r="Q747" s="660"/>
      <c r="R747" s="660"/>
      <c r="S747" s="204"/>
      <c r="T747" s="204"/>
      <c r="U747" s="204"/>
      <c r="V747" s="204"/>
      <c r="W747" s="204"/>
      <c r="X747" s="204"/>
      <c r="Y747" s="204"/>
      <c r="Z747" s="204"/>
    </row>
    <row r="748" ht="11.25" customHeight="1">
      <c r="A748" s="204"/>
      <c r="B748" s="204"/>
      <c r="C748" s="660"/>
      <c r="D748" s="660"/>
      <c r="E748" s="660"/>
      <c r="F748" s="660"/>
      <c r="G748" s="660"/>
      <c r="H748" s="660"/>
      <c r="I748" s="660"/>
      <c r="J748" s="660"/>
      <c r="K748" s="660"/>
      <c r="L748" s="660"/>
      <c r="M748" s="660"/>
      <c r="N748" s="660"/>
      <c r="O748" s="660"/>
      <c r="P748" s="660"/>
      <c r="Q748" s="660"/>
      <c r="R748" s="660"/>
      <c r="S748" s="204"/>
      <c r="T748" s="204"/>
      <c r="U748" s="204"/>
      <c r="V748" s="204"/>
      <c r="W748" s="204"/>
      <c r="X748" s="204"/>
      <c r="Y748" s="204"/>
      <c r="Z748" s="204"/>
    </row>
    <row r="749" ht="11.25" customHeight="1">
      <c r="A749" s="204"/>
      <c r="B749" s="204"/>
      <c r="C749" s="660"/>
      <c r="D749" s="660"/>
      <c r="E749" s="660"/>
      <c r="F749" s="660"/>
      <c r="G749" s="660"/>
      <c r="H749" s="660"/>
      <c r="I749" s="660"/>
      <c r="J749" s="660"/>
      <c r="K749" s="660"/>
      <c r="L749" s="660"/>
      <c r="M749" s="660"/>
      <c r="N749" s="660"/>
      <c r="O749" s="660"/>
      <c r="P749" s="660"/>
      <c r="Q749" s="660"/>
      <c r="R749" s="660"/>
      <c r="S749" s="204"/>
      <c r="T749" s="204"/>
      <c r="U749" s="204"/>
      <c r="V749" s="204"/>
      <c r="W749" s="204"/>
      <c r="X749" s="204"/>
      <c r="Y749" s="204"/>
      <c r="Z749" s="204"/>
    </row>
    <row r="750" ht="11.25" customHeight="1">
      <c r="A750" s="204"/>
      <c r="B750" s="204"/>
      <c r="C750" s="660"/>
      <c r="D750" s="660"/>
      <c r="E750" s="660"/>
      <c r="F750" s="660"/>
      <c r="G750" s="660"/>
      <c r="H750" s="660"/>
      <c r="I750" s="660"/>
      <c r="J750" s="660"/>
      <c r="K750" s="660"/>
      <c r="L750" s="660"/>
      <c r="M750" s="660"/>
      <c r="N750" s="660"/>
      <c r="O750" s="660"/>
      <c r="P750" s="660"/>
      <c r="Q750" s="660"/>
      <c r="R750" s="660"/>
      <c r="S750" s="204"/>
      <c r="T750" s="204"/>
      <c r="U750" s="204"/>
      <c r="V750" s="204"/>
      <c r="W750" s="204"/>
      <c r="X750" s="204"/>
      <c r="Y750" s="204"/>
      <c r="Z750" s="204"/>
    </row>
    <row r="751" ht="11.25" customHeight="1">
      <c r="A751" s="204"/>
      <c r="B751" s="204"/>
      <c r="C751" s="660"/>
      <c r="D751" s="660"/>
      <c r="E751" s="660"/>
      <c r="F751" s="660"/>
      <c r="G751" s="660"/>
      <c r="H751" s="660"/>
      <c r="I751" s="660"/>
      <c r="J751" s="660"/>
      <c r="K751" s="660"/>
      <c r="L751" s="660"/>
      <c r="M751" s="660"/>
      <c r="N751" s="660"/>
      <c r="O751" s="660"/>
      <c r="P751" s="660"/>
      <c r="Q751" s="660"/>
      <c r="R751" s="660"/>
      <c r="S751" s="204"/>
      <c r="T751" s="204"/>
      <c r="U751" s="204"/>
      <c r="V751" s="204"/>
      <c r="W751" s="204"/>
      <c r="X751" s="204"/>
      <c r="Y751" s="204"/>
      <c r="Z751" s="204"/>
    </row>
    <row r="752" ht="11.25" customHeight="1">
      <c r="A752" s="204"/>
      <c r="B752" s="204"/>
      <c r="C752" s="660"/>
      <c r="D752" s="660"/>
      <c r="E752" s="660"/>
      <c r="F752" s="660"/>
      <c r="G752" s="660"/>
      <c r="H752" s="660"/>
      <c r="I752" s="660"/>
      <c r="J752" s="660"/>
      <c r="K752" s="660"/>
      <c r="L752" s="660"/>
      <c r="M752" s="660"/>
      <c r="N752" s="660"/>
      <c r="O752" s="660"/>
      <c r="P752" s="660"/>
      <c r="Q752" s="660"/>
      <c r="R752" s="660"/>
      <c r="S752" s="204"/>
      <c r="T752" s="204"/>
      <c r="U752" s="204"/>
      <c r="V752" s="204"/>
      <c r="W752" s="204"/>
      <c r="X752" s="204"/>
      <c r="Y752" s="204"/>
      <c r="Z752" s="204"/>
    </row>
    <row r="753" ht="11.25" customHeight="1">
      <c r="A753" s="204"/>
      <c r="B753" s="204"/>
      <c r="C753" s="660"/>
      <c r="D753" s="660"/>
      <c r="E753" s="660"/>
      <c r="F753" s="660"/>
      <c r="G753" s="660"/>
      <c r="H753" s="660"/>
      <c r="I753" s="660"/>
      <c r="J753" s="660"/>
      <c r="K753" s="660"/>
      <c r="L753" s="660"/>
      <c r="M753" s="660"/>
      <c r="N753" s="660"/>
      <c r="O753" s="660"/>
      <c r="P753" s="660"/>
      <c r="Q753" s="660"/>
      <c r="R753" s="660"/>
      <c r="S753" s="204"/>
      <c r="T753" s="204"/>
      <c r="U753" s="204"/>
      <c r="V753" s="204"/>
      <c r="W753" s="204"/>
      <c r="X753" s="204"/>
      <c r="Y753" s="204"/>
      <c r="Z753" s="204"/>
    </row>
    <row r="754" ht="11.25" customHeight="1">
      <c r="A754" s="204"/>
      <c r="B754" s="204"/>
      <c r="C754" s="660"/>
      <c r="D754" s="660"/>
      <c r="E754" s="660"/>
      <c r="F754" s="660"/>
      <c r="G754" s="660"/>
      <c r="H754" s="660"/>
      <c r="I754" s="660"/>
      <c r="J754" s="660"/>
      <c r="K754" s="660"/>
      <c r="L754" s="660"/>
      <c r="M754" s="660"/>
      <c r="N754" s="660"/>
      <c r="O754" s="660"/>
      <c r="P754" s="660"/>
      <c r="Q754" s="660"/>
      <c r="R754" s="660"/>
      <c r="S754" s="204"/>
      <c r="T754" s="204"/>
      <c r="U754" s="204"/>
      <c r="V754" s="204"/>
      <c r="W754" s="204"/>
      <c r="X754" s="204"/>
      <c r="Y754" s="204"/>
      <c r="Z754" s="204"/>
    </row>
    <row r="755" ht="11.25" customHeight="1">
      <c r="A755" s="204"/>
      <c r="B755" s="204"/>
      <c r="C755" s="660"/>
      <c r="D755" s="660"/>
      <c r="E755" s="660"/>
      <c r="F755" s="660"/>
      <c r="G755" s="660"/>
      <c r="H755" s="660"/>
      <c r="I755" s="660"/>
      <c r="J755" s="660"/>
      <c r="K755" s="660"/>
      <c r="L755" s="660"/>
      <c r="M755" s="660"/>
      <c r="N755" s="660"/>
      <c r="O755" s="660"/>
      <c r="P755" s="660"/>
      <c r="Q755" s="660"/>
      <c r="R755" s="660"/>
      <c r="S755" s="204"/>
      <c r="T755" s="204"/>
      <c r="U755" s="204"/>
      <c r="V755" s="204"/>
      <c r="W755" s="204"/>
      <c r="X755" s="204"/>
      <c r="Y755" s="204"/>
      <c r="Z755" s="204"/>
    </row>
    <row r="756" ht="11.25" customHeight="1">
      <c r="A756" s="204"/>
      <c r="B756" s="204"/>
      <c r="C756" s="660"/>
      <c r="D756" s="660"/>
      <c r="E756" s="660"/>
      <c r="F756" s="660"/>
      <c r="G756" s="660"/>
      <c r="H756" s="660"/>
      <c r="I756" s="660"/>
      <c r="J756" s="660"/>
      <c r="K756" s="660"/>
      <c r="L756" s="660"/>
      <c r="M756" s="660"/>
      <c r="N756" s="660"/>
      <c r="O756" s="660"/>
      <c r="P756" s="660"/>
      <c r="Q756" s="660"/>
      <c r="R756" s="660"/>
      <c r="S756" s="204"/>
      <c r="T756" s="204"/>
      <c r="U756" s="204"/>
      <c r="V756" s="204"/>
      <c r="W756" s="204"/>
      <c r="X756" s="204"/>
      <c r="Y756" s="204"/>
      <c r="Z756" s="204"/>
    </row>
    <row r="757" ht="11.25" customHeight="1">
      <c r="A757" s="204"/>
      <c r="B757" s="204"/>
      <c r="C757" s="660"/>
      <c r="D757" s="660"/>
      <c r="E757" s="660"/>
      <c r="F757" s="660"/>
      <c r="G757" s="660"/>
      <c r="H757" s="660"/>
      <c r="I757" s="660"/>
      <c r="J757" s="660"/>
      <c r="K757" s="660"/>
      <c r="L757" s="660"/>
      <c r="M757" s="660"/>
      <c r="N757" s="660"/>
      <c r="O757" s="660"/>
      <c r="P757" s="660"/>
      <c r="Q757" s="660"/>
      <c r="R757" s="660"/>
      <c r="S757" s="204"/>
      <c r="T757" s="204"/>
      <c r="U757" s="204"/>
      <c r="V757" s="204"/>
      <c r="W757" s="204"/>
      <c r="X757" s="204"/>
      <c r="Y757" s="204"/>
      <c r="Z757" s="204"/>
    </row>
    <row r="758" ht="11.25" customHeight="1">
      <c r="A758" s="204"/>
      <c r="B758" s="204"/>
      <c r="C758" s="660"/>
      <c r="D758" s="660"/>
      <c r="E758" s="660"/>
      <c r="F758" s="660"/>
      <c r="G758" s="660"/>
      <c r="H758" s="660"/>
      <c r="I758" s="660"/>
      <c r="J758" s="660"/>
      <c r="K758" s="660"/>
      <c r="L758" s="660"/>
      <c r="M758" s="660"/>
      <c r="N758" s="660"/>
      <c r="O758" s="660"/>
      <c r="P758" s="660"/>
      <c r="Q758" s="660"/>
      <c r="R758" s="660"/>
      <c r="S758" s="204"/>
      <c r="T758" s="204"/>
      <c r="U758" s="204"/>
      <c r="V758" s="204"/>
      <c r="W758" s="204"/>
      <c r="X758" s="204"/>
      <c r="Y758" s="204"/>
      <c r="Z758" s="204"/>
    </row>
    <row r="759" ht="11.25" customHeight="1">
      <c r="A759" s="204"/>
      <c r="B759" s="204"/>
      <c r="C759" s="660"/>
      <c r="D759" s="660"/>
      <c r="E759" s="660"/>
      <c r="F759" s="660"/>
      <c r="G759" s="660"/>
      <c r="H759" s="660"/>
      <c r="I759" s="660"/>
      <c r="J759" s="660"/>
      <c r="K759" s="660"/>
      <c r="L759" s="660"/>
      <c r="M759" s="660"/>
      <c r="N759" s="660"/>
      <c r="O759" s="660"/>
      <c r="P759" s="660"/>
      <c r="Q759" s="660"/>
      <c r="R759" s="660"/>
      <c r="S759" s="204"/>
      <c r="T759" s="204"/>
      <c r="U759" s="204"/>
      <c r="V759" s="204"/>
      <c r="W759" s="204"/>
      <c r="X759" s="204"/>
      <c r="Y759" s="204"/>
      <c r="Z759" s="204"/>
    </row>
    <row r="760" ht="11.25" customHeight="1">
      <c r="A760" s="204"/>
      <c r="B760" s="204"/>
      <c r="C760" s="660"/>
      <c r="D760" s="660"/>
      <c r="E760" s="660"/>
      <c r="F760" s="660"/>
      <c r="G760" s="660"/>
      <c r="H760" s="660"/>
      <c r="I760" s="660"/>
      <c r="J760" s="660"/>
      <c r="K760" s="660"/>
      <c r="L760" s="660"/>
      <c r="M760" s="660"/>
      <c r="N760" s="660"/>
      <c r="O760" s="660"/>
      <c r="P760" s="660"/>
      <c r="Q760" s="660"/>
      <c r="R760" s="660"/>
      <c r="S760" s="204"/>
      <c r="T760" s="204"/>
      <c r="U760" s="204"/>
      <c r="V760" s="204"/>
      <c r="W760" s="204"/>
      <c r="X760" s="204"/>
      <c r="Y760" s="204"/>
      <c r="Z760" s="204"/>
    </row>
    <row r="761" ht="11.25" customHeight="1">
      <c r="A761" s="204"/>
      <c r="B761" s="204"/>
      <c r="C761" s="660"/>
      <c r="D761" s="660"/>
      <c r="E761" s="660"/>
      <c r="F761" s="660"/>
      <c r="G761" s="660"/>
      <c r="H761" s="660"/>
      <c r="I761" s="660"/>
      <c r="J761" s="660"/>
      <c r="K761" s="660"/>
      <c r="L761" s="660"/>
      <c r="M761" s="660"/>
      <c r="N761" s="660"/>
      <c r="O761" s="660"/>
      <c r="P761" s="660"/>
      <c r="Q761" s="660"/>
      <c r="R761" s="660"/>
      <c r="S761" s="204"/>
      <c r="T761" s="204"/>
      <c r="U761" s="204"/>
      <c r="V761" s="204"/>
      <c r="W761" s="204"/>
      <c r="X761" s="204"/>
      <c r="Y761" s="204"/>
      <c r="Z761" s="204"/>
    </row>
    <row r="762" ht="11.25" customHeight="1">
      <c r="A762" s="204"/>
      <c r="B762" s="204"/>
      <c r="C762" s="660"/>
      <c r="D762" s="660"/>
      <c r="E762" s="660"/>
      <c r="F762" s="660"/>
      <c r="G762" s="660"/>
      <c r="H762" s="660"/>
      <c r="I762" s="660"/>
      <c r="J762" s="660"/>
      <c r="K762" s="660"/>
      <c r="L762" s="660"/>
      <c r="M762" s="660"/>
      <c r="N762" s="660"/>
      <c r="O762" s="660"/>
      <c r="P762" s="660"/>
      <c r="Q762" s="660"/>
      <c r="R762" s="660"/>
      <c r="S762" s="204"/>
      <c r="T762" s="204"/>
      <c r="U762" s="204"/>
      <c r="V762" s="204"/>
      <c r="W762" s="204"/>
      <c r="X762" s="204"/>
      <c r="Y762" s="204"/>
      <c r="Z762" s="204"/>
    </row>
    <row r="763" ht="11.25" customHeight="1">
      <c r="A763" s="204"/>
      <c r="B763" s="204"/>
      <c r="C763" s="660"/>
      <c r="D763" s="660"/>
      <c r="E763" s="660"/>
      <c r="F763" s="660"/>
      <c r="G763" s="660"/>
      <c r="H763" s="660"/>
      <c r="I763" s="660"/>
      <c r="J763" s="660"/>
      <c r="K763" s="660"/>
      <c r="L763" s="660"/>
      <c r="M763" s="660"/>
      <c r="N763" s="660"/>
      <c r="O763" s="660"/>
      <c r="P763" s="660"/>
      <c r="Q763" s="660"/>
      <c r="R763" s="660"/>
      <c r="S763" s="204"/>
      <c r="T763" s="204"/>
      <c r="U763" s="204"/>
      <c r="V763" s="204"/>
      <c r="W763" s="204"/>
      <c r="X763" s="204"/>
      <c r="Y763" s="204"/>
      <c r="Z763" s="204"/>
    </row>
    <row r="764" ht="11.25" customHeight="1">
      <c r="A764" s="204"/>
      <c r="B764" s="204"/>
      <c r="C764" s="660"/>
      <c r="D764" s="660"/>
      <c r="E764" s="660"/>
      <c r="F764" s="660"/>
      <c r="G764" s="660"/>
      <c r="H764" s="660"/>
      <c r="I764" s="660"/>
      <c r="J764" s="660"/>
      <c r="K764" s="660"/>
      <c r="L764" s="660"/>
      <c r="M764" s="660"/>
      <c r="N764" s="660"/>
      <c r="O764" s="660"/>
      <c r="P764" s="660"/>
      <c r="Q764" s="660"/>
      <c r="R764" s="660"/>
      <c r="S764" s="204"/>
      <c r="T764" s="204"/>
      <c r="U764" s="204"/>
      <c r="V764" s="204"/>
      <c r="W764" s="204"/>
      <c r="X764" s="204"/>
      <c r="Y764" s="204"/>
      <c r="Z764" s="204"/>
    </row>
    <row r="765" ht="11.25" customHeight="1">
      <c r="A765" s="204"/>
      <c r="B765" s="204"/>
      <c r="C765" s="660"/>
      <c r="D765" s="660"/>
      <c r="E765" s="660"/>
      <c r="F765" s="660"/>
      <c r="G765" s="660"/>
      <c r="H765" s="660"/>
      <c r="I765" s="660"/>
      <c r="J765" s="660"/>
      <c r="K765" s="660"/>
      <c r="L765" s="660"/>
      <c r="M765" s="660"/>
      <c r="N765" s="660"/>
      <c r="O765" s="660"/>
      <c r="P765" s="660"/>
      <c r="Q765" s="660"/>
      <c r="R765" s="660"/>
      <c r="S765" s="204"/>
      <c r="T765" s="204"/>
      <c r="U765" s="204"/>
      <c r="V765" s="204"/>
      <c r="W765" s="204"/>
      <c r="X765" s="204"/>
      <c r="Y765" s="204"/>
      <c r="Z765" s="204"/>
    </row>
    <row r="766" ht="11.25" customHeight="1">
      <c r="A766" s="204"/>
      <c r="B766" s="204"/>
      <c r="C766" s="660"/>
      <c r="D766" s="660"/>
      <c r="E766" s="660"/>
      <c r="F766" s="660"/>
      <c r="G766" s="660"/>
      <c r="H766" s="660"/>
      <c r="I766" s="660"/>
      <c r="J766" s="660"/>
      <c r="K766" s="660"/>
      <c r="L766" s="660"/>
      <c r="M766" s="660"/>
      <c r="N766" s="660"/>
      <c r="O766" s="660"/>
      <c r="P766" s="660"/>
      <c r="Q766" s="660"/>
      <c r="R766" s="660"/>
      <c r="S766" s="204"/>
      <c r="T766" s="204"/>
      <c r="U766" s="204"/>
      <c r="V766" s="204"/>
      <c r="W766" s="204"/>
      <c r="X766" s="204"/>
      <c r="Y766" s="204"/>
      <c r="Z766" s="204"/>
    </row>
    <row r="767" ht="11.25" customHeight="1">
      <c r="A767" s="204"/>
      <c r="B767" s="204"/>
      <c r="C767" s="660"/>
      <c r="D767" s="660"/>
      <c r="E767" s="660"/>
      <c r="F767" s="660"/>
      <c r="G767" s="660"/>
      <c r="H767" s="660"/>
      <c r="I767" s="660"/>
      <c r="J767" s="660"/>
      <c r="K767" s="660"/>
      <c r="L767" s="660"/>
      <c r="M767" s="660"/>
      <c r="N767" s="660"/>
      <c r="O767" s="660"/>
      <c r="P767" s="660"/>
      <c r="Q767" s="660"/>
      <c r="R767" s="660"/>
      <c r="S767" s="204"/>
      <c r="T767" s="204"/>
      <c r="U767" s="204"/>
      <c r="V767" s="204"/>
      <c r="W767" s="204"/>
      <c r="X767" s="204"/>
      <c r="Y767" s="204"/>
      <c r="Z767" s="204"/>
    </row>
    <row r="768" ht="11.25" customHeight="1">
      <c r="A768" s="204"/>
      <c r="B768" s="204"/>
      <c r="C768" s="660"/>
      <c r="D768" s="660"/>
      <c r="E768" s="660"/>
      <c r="F768" s="660"/>
      <c r="G768" s="660"/>
      <c r="H768" s="660"/>
      <c r="I768" s="660"/>
      <c r="J768" s="660"/>
      <c r="K768" s="660"/>
      <c r="L768" s="660"/>
      <c r="M768" s="660"/>
      <c r="N768" s="660"/>
      <c r="O768" s="660"/>
      <c r="P768" s="660"/>
      <c r="Q768" s="660"/>
      <c r="R768" s="660"/>
      <c r="S768" s="204"/>
      <c r="T768" s="204"/>
      <c r="U768" s="204"/>
      <c r="V768" s="204"/>
      <c r="W768" s="204"/>
      <c r="X768" s="204"/>
      <c r="Y768" s="204"/>
      <c r="Z768" s="204"/>
    </row>
    <row r="769" ht="11.25" customHeight="1">
      <c r="A769" s="204"/>
      <c r="B769" s="204"/>
      <c r="C769" s="660"/>
      <c r="D769" s="660"/>
      <c r="E769" s="660"/>
      <c r="F769" s="660"/>
      <c r="G769" s="660"/>
      <c r="H769" s="660"/>
      <c r="I769" s="660"/>
      <c r="J769" s="660"/>
      <c r="K769" s="660"/>
      <c r="L769" s="660"/>
      <c r="M769" s="660"/>
      <c r="N769" s="660"/>
      <c r="O769" s="660"/>
      <c r="P769" s="660"/>
      <c r="Q769" s="660"/>
      <c r="R769" s="660"/>
      <c r="S769" s="204"/>
      <c r="T769" s="204"/>
      <c r="U769" s="204"/>
      <c r="V769" s="204"/>
      <c r="W769" s="204"/>
      <c r="X769" s="204"/>
      <c r="Y769" s="204"/>
      <c r="Z769" s="204"/>
    </row>
    <row r="770" ht="11.25" customHeight="1">
      <c r="A770" s="204"/>
      <c r="B770" s="204"/>
      <c r="C770" s="660"/>
      <c r="D770" s="660"/>
      <c r="E770" s="660"/>
      <c r="F770" s="660"/>
      <c r="G770" s="660"/>
      <c r="H770" s="660"/>
      <c r="I770" s="660"/>
      <c r="J770" s="660"/>
      <c r="K770" s="660"/>
      <c r="L770" s="660"/>
      <c r="M770" s="660"/>
      <c r="N770" s="660"/>
      <c r="O770" s="660"/>
      <c r="P770" s="660"/>
      <c r="Q770" s="660"/>
      <c r="R770" s="660"/>
      <c r="S770" s="204"/>
      <c r="T770" s="204"/>
      <c r="U770" s="204"/>
      <c r="V770" s="204"/>
      <c r="W770" s="204"/>
      <c r="X770" s="204"/>
      <c r="Y770" s="204"/>
      <c r="Z770" s="204"/>
    </row>
    <row r="771" ht="11.25" customHeight="1">
      <c r="A771" s="204"/>
      <c r="B771" s="204"/>
      <c r="C771" s="660"/>
      <c r="D771" s="660"/>
      <c r="E771" s="660"/>
      <c r="F771" s="660"/>
      <c r="G771" s="660"/>
      <c r="H771" s="660"/>
      <c r="I771" s="660"/>
      <c r="J771" s="660"/>
      <c r="K771" s="660"/>
      <c r="L771" s="660"/>
      <c r="M771" s="660"/>
      <c r="N771" s="660"/>
      <c r="O771" s="660"/>
      <c r="P771" s="660"/>
      <c r="Q771" s="660"/>
      <c r="R771" s="660"/>
      <c r="S771" s="204"/>
      <c r="T771" s="204"/>
      <c r="U771" s="204"/>
      <c r="V771" s="204"/>
      <c r="W771" s="204"/>
      <c r="X771" s="204"/>
      <c r="Y771" s="204"/>
      <c r="Z771" s="204"/>
    </row>
    <row r="772" ht="11.25" customHeight="1">
      <c r="A772" s="204"/>
      <c r="B772" s="204"/>
      <c r="C772" s="660"/>
      <c r="D772" s="660"/>
      <c r="E772" s="660"/>
      <c r="F772" s="660"/>
      <c r="G772" s="660"/>
      <c r="H772" s="660"/>
      <c r="I772" s="660"/>
      <c r="J772" s="660"/>
      <c r="K772" s="660"/>
      <c r="L772" s="660"/>
      <c r="M772" s="660"/>
      <c r="N772" s="660"/>
      <c r="O772" s="660"/>
      <c r="P772" s="660"/>
      <c r="Q772" s="660"/>
      <c r="R772" s="660"/>
      <c r="S772" s="204"/>
      <c r="T772" s="204"/>
      <c r="U772" s="204"/>
      <c r="V772" s="204"/>
      <c r="W772" s="204"/>
      <c r="X772" s="204"/>
      <c r="Y772" s="204"/>
      <c r="Z772" s="204"/>
    </row>
    <row r="773" ht="11.25" customHeight="1">
      <c r="A773" s="204"/>
      <c r="B773" s="204"/>
      <c r="C773" s="660"/>
      <c r="D773" s="660"/>
      <c r="E773" s="660"/>
      <c r="F773" s="660"/>
      <c r="G773" s="660"/>
      <c r="H773" s="660"/>
      <c r="I773" s="660"/>
      <c r="J773" s="660"/>
      <c r="K773" s="660"/>
      <c r="L773" s="660"/>
      <c r="M773" s="660"/>
      <c r="N773" s="660"/>
      <c r="O773" s="660"/>
      <c r="P773" s="660"/>
      <c r="Q773" s="660"/>
      <c r="R773" s="660"/>
      <c r="S773" s="204"/>
      <c r="T773" s="204"/>
      <c r="U773" s="204"/>
      <c r="V773" s="204"/>
      <c r="W773" s="204"/>
      <c r="X773" s="204"/>
      <c r="Y773" s="204"/>
      <c r="Z773" s="204"/>
    </row>
    <row r="774" ht="11.25" customHeight="1">
      <c r="A774" s="204"/>
      <c r="B774" s="204"/>
      <c r="C774" s="660"/>
      <c r="D774" s="660"/>
      <c r="E774" s="660"/>
      <c r="F774" s="660"/>
      <c r="G774" s="660"/>
      <c r="H774" s="660"/>
      <c r="I774" s="660"/>
      <c r="J774" s="660"/>
      <c r="K774" s="660"/>
      <c r="L774" s="660"/>
      <c r="M774" s="660"/>
      <c r="N774" s="660"/>
      <c r="O774" s="660"/>
      <c r="P774" s="660"/>
      <c r="Q774" s="660"/>
      <c r="R774" s="660"/>
      <c r="S774" s="204"/>
      <c r="T774" s="204"/>
      <c r="U774" s="204"/>
      <c r="V774" s="204"/>
      <c r="W774" s="204"/>
      <c r="X774" s="204"/>
      <c r="Y774" s="204"/>
      <c r="Z774" s="204"/>
    </row>
    <row r="775" ht="11.25" customHeight="1">
      <c r="A775" s="204"/>
      <c r="B775" s="204"/>
      <c r="C775" s="660"/>
      <c r="D775" s="660"/>
      <c r="E775" s="660"/>
      <c r="F775" s="660"/>
      <c r="G775" s="660"/>
      <c r="H775" s="660"/>
      <c r="I775" s="660"/>
      <c r="J775" s="660"/>
      <c r="K775" s="660"/>
      <c r="L775" s="660"/>
      <c r="M775" s="660"/>
      <c r="N775" s="660"/>
      <c r="O775" s="660"/>
      <c r="P775" s="660"/>
      <c r="Q775" s="660"/>
      <c r="R775" s="660"/>
      <c r="S775" s="204"/>
      <c r="T775" s="204"/>
      <c r="U775" s="204"/>
      <c r="V775" s="204"/>
      <c r="W775" s="204"/>
      <c r="X775" s="204"/>
      <c r="Y775" s="204"/>
      <c r="Z775" s="204"/>
    </row>
    <row r="776" ht="11.25" customHeight="1">
      <c r="A776" s="204"/>
      <c r="B776" s="204"/>
      <c r="C776" s="660"/>
      <c r="D776" s="660"/>
      <c r="E776" s="660"/>
      <c r="F776" s="660"/>
      <c r="G776" s="660"/>
      <c r="H776" s="660"/>
      <c r="I776" s="660"/>
      <c r="J776" s="660"/>
      <c r="K776" s="660"/>
      <c r="L776" s="660"/>
      <c r="M776" s="660"/>
      <c r="N776" s="660"/>
      <c r="O776" s="660"/>
      <c r="P776" s="660"/>
      <c r="Q776" s="660"/>
      <c r="R776" s="660"/>
      <c r="S776" s="204"/>
      <c r="T776" s="204"/>
      <c r="U776" s="204"/>
      <c r="V776" s="204"/>
      <c r="W776" s="204"/>
      <c r="X776" s="204"/>
      <c r="Y776" s="204"/>
      <c r="Z776" s="204"/>
    </row>
    <row r="777" ht="11.25" customHeight="1">
      <c r="A777" s="204"/>
      <c r="B777" s="204"/>
      <c r="C777" s="660"/>
      <c r="D777" s="660"/>
      <c r="E777" s="660"/>
      <c r="F777" s="660"/>
      <c r="G777" s="660"/>
      <c r="H777" s="660"/>
      <c r="I777" s="660"/>
      <c r="J777" s="660"/>
      <c r="K777" s="660"/>
      <c r="L777" s="660"/>
      <c r="M777" s="660"/>
      <c r="N777" s="660"/>
      <c r="O777" s="660"/>
      <c r="P777" s="660"/>
      <c r="Q777" s="660"/>
      <c r="R777" s="660"/>
      <c r="S777" s="204"/>
      <c r="T777" s="204"/>
      <c r="U777" s="204"/>
      <c r="V777" s="204"/>
      <c r="W777" s="204"/>
      <c r="X777" s="204"/>
      <c r="Y777" s="204"/>
      <c r="Z777" s="204"/>
    </row>
    <row r="778" ht="11.25" customHeight="1">
      <c r="A778" s="204"/>
      <c r="B778" s="204"/>
      <c r="C778" s="660"/>
      <c r="D778" s="660"/>
      <c r="E778" s="660"/>
      <c r="F778" s="660"/>
      <c r="G778" s="660"/>
      <c r="H778" s="660"/>
      <c r="I778" s="660"/>
      <c r="J778" s="660"/>
      <c r="K778" s="660"/>
      <c r="L778" s="660"/>
      <c r="M778" s="660"/>
      <c r="N778" s="660"/>
      <c r="O778" s="660"/>
      <c r="P778" s="660"/>
      <c r="Q778" s="660"/>
      <c r="R778" s="660"/>
      <c r="S778" s="204"/>
      <c r="T778" s="204"/>
      <c r="U778" s="204"/>
      <c r="V778" s="204"/>
      <c r="W778" s="204"/>
      <c r="X778" s="204"/>
      <c r="Y778" s="204"/>
      <c r="Z778" s="204"/>
    </row>
    <row r="779" ht="11.25" customHeight="1">
      <c r="A779" s="204"/>
      <c r="B779" s="204"/>
      <c r="C779" s="660"/>
      <c r="D779" s="660"/>
      <c r="E779" s="660"/>
      <c r="F779" s="660"/>
      <c r="G779" s="660"/>
      <c r="H779" s="660"/>
      <c r="I779" s="660"/>
      <c r="J779" s="660"/>
      <c r="K779" s="660"/>
      <c r="L779" s="660"/>
      <c r="M779" s="660"/>
      <c r="N779" s="660"/>
      <c r="O779" s="660"/>
      <c r="P779" s="660"/>
      <c r="Q779" s="660"/>
      <c r="R779" s="660"/>
      <c r="S779" s="204"/>
      <c r="T779" s="204"/>
      <c r="U779" s="204"/>
      <c r="V779" s="204"/>
      <c r="W779" s="204"/>
      <c r="X779" s="204"/>
      <c r="Y779" s="204"/>
      <c r="Z779" s="204"/>
    </row>
    <row r="780" ht="11.25" customHeight="1">
      <c r="A780" s="204"/>
      <c r="B780" s="204"/>
      <c r="C780" s="660"/>
      <c r="D780" s="660"/>
      <c r="E780" s="660"/>
      <c r="F780" s="660"/>
      <c r="G780" s="660"/>
      <c r="H780" s="660"/>
      <c r="I780" s="660"/>
      <c r="J780" s="660"/>
      <c r="K780" s="660"/>
      <c r="L780" s="660"/>
      <c r="M780" s="660"/>
      <c r="N780" s="660"/>
      <c r="O780" s="660"/>
      <c r="P780" s="660"/>
      <c r="Q780" s="660"/>
      <c r="R780" s="660"/>
      <c r="S780" s="204"/>
      <c r="T780" s="204"/>
      <c r="U780" s="204"/>
      <c r="V780" s="204"/>
      <c r="W780" s="204"/>
      <c r="X780" s="204"/>
      <c r="Y780" s="204"/>
      <c r="Z780" s="204"/>
    </row>
    <row r="781" ht="11.25" customHeight="1">
      <c r="A781" s="204"/>
      <c r="B781" s="204"/>
      <c r="C781" s="660"/>
      <c r="D781" s="660"/>
      <c r="E781" s="660"/>
      <c r="F781" s="660"/>
      <c r="G781" s="660"/>
      <c r="H781" s="660"/>
      <c r="I781" s="660"/>
      <c r="J781" s="660"/>
      <c r="K781" s="660"/>
      <c r="L781" s="660"/>
      <c r="M781" s="660"/>
      <c r="N781" s="660"/>
      <c r="O781" s="660"/>
      <c r="P781" s="660"/>
      <c r="Q781" s="660"/>
      <c r="R781" s="660"/>
      <c r="S781" s="204"/>
      <c r="T781" s="204"/>
      <c r="U781" s="204"/>
      <c r="V781" s="204"/>
      <c r="W781" s="204"/>
      <c r="X781" s="204"/>
      <c r="Y781" s="204"/>
      <c r="Z781" s="204"/>
    </row>
    <row r="782" ht="11.25" customHeight="1">
      <c r="A782" s="204"/>
      <c r="B782" s="204"/>
      <c r="C782" s="660"/>
      <c r="D782" s="660"/>
      <c r="E782" s="660"/>
      <c r="F782" s="660"/>
      <c r="G782" s="660"/>
      <c r="H782" s="660"/>
      <c r="I782" s="660"/>
      <c r="J782" s="660"/>
      <c r="K782" s="660"/>
      <c r="L782" s="660"/>
      <c r="M782" s="660"/>
      <c r="N782" s="660"/>
      <c r="O782" s="660"/>
      <c r="P782" s="660"/>
      <c r="Q782" s="660"/>
      <c r="R782" s="660"/>
      <c r="S782" s="204"/>
      <c r="T782" s="204"/>
      <c r="U782" s="204"/>
      <c r="V782" s="204"/>
      <c r="W782" s="204"/>
      <c r="X782" s="204"/>
      <c r="Y782" s="204"/>
      <c r="Z782" s="204"/>
    </row>
    <row r="783" ht="11.25" customHeight="1">
      <c r="A783" s="204"/>
      <c r="B783" s="204"/>
      <c r="C783" s="660"/>
      <c r="D783" s="660"/>
      <c r="E783" s="660"/>
      <c r="F783" s="660"/>
      <c r="G783" s="660"/>
      <c r="H783" s="660"/>
      <c r="I783" s="660"/>
      <c r="J783" s="660"/>
      <c r="K783" s="660"/>
      <c r="L783" s="660"/>
      <c r="M783" s="660"/>
      <c r="N783" s="660"/>
      <c r="O783" s="660"/>
      <c r="P783" s="660"/>
      <c r="Q783" s="660"/>
      <c r="R783" s="660"/>
      <c r="S783" s="204"/>
      <c r="T783" s="204"/>
      <c r="U783" s="204"/>
      <c r="V783" s="204"/>
      <c r="W783" s="204"/>
      <c r="X783" s="204"/>
      <c r="Y783" s="204"/>
      <c r="Z783" s="204"/>
    </row>
    <row r="784" ht="11.25" customHeight="1">
      <c r="A784" s="204"/>
      <c r="B784" s="204"/>
      <c r="C784" s="660"/>
      <c r="D784" s="660"/>
      <c r="E784" s="660"/>
      <c r="F784" s="660"/>
      <c r="G784" s="660"/>
      <c r="H784" s="660"/>
      <c r="I784" s="660"/>
      <c r="J784" s="660"/>
      <c r="K784" s="660"/>
      <c r="L784" s="660"/>
      <c r="M784" s="660"/>
      <c r="N784" s="660"/>
      <c r="O784" s="660"/>
      <c r="P784" s="660"/>
      <c r="Q784" s="660"/>
      <c r="R784" s="660"/>
      <c r="S784" s="204"/>
      <c r="T784" s="204"/>
      <c r="U784" s="204"/>
      <c r="V784" s="204"/>
      <c r="W784" s="204"/>
      <c r="X784" s="204"/>
      <c r="Y784" s="204"/>
      <c r="Z784" s="204"/>
    </row>
    <row r="785" ht="11.25" customHeight="1">
      <c r="A785" s="204"/>
      <c r="B785" s="204"/>
      <c r="C785" s="660"/>
      <c r="D785" s="660"/>
      <c r="E785" s="660"/>
      <c r="F785" s="660"/>
      <c r="G785" s="660"/>
      <c r="H785" s="660"/>
      <c r="I785" s="660"/>
      <c r="J785" s="660"/>
      <c r="K785" s="660"/>
      <c r="L785" s="660"/>
      <c r="M785" s="660"/>
      <c r="N785" s="660"/>
      <c r="O785" s="660"/>
      <c r="P785" s="660"/>
      <c r="Q785" s="660"/>
      <c r="R785" s="660"/>
      <c r="S785" s="204"/>
      <c r="T785" s="204"/>
      <c r="U785" s="204"/>
      <c r="V785" s="204"/>
      <c r="W785" s="204"/>
      <c r="X785" s="204"/>
      <c r="Y785" s="204"/>
      <c r="Z785" s="204"/>
    </row>
    <row r="786" ht="11.25" customHeight="1">
      <c r="A786" s="204"/>
      <c r="B786" s="204"/>
      <c r="C786" s="660"/>
      <c r="D786" s="660"/>
      <c r="E786" s="660"/>
      <c r="F786" s="660"/>
      <c r="G786" s="660"/>
      <c r="H786" s="660"/>
      <c r="I786" s="660"/>
      <c r="J786" s="660"/>
      <c r="K786" s="660"/>
      <c r="L786" s="660"/>
      <c r="M786" s="660"/>
      <c r="N786" s="660"/>
      <c r="O786" s="660"/>
      <c r="P786" s="660"/>
      <c r="Q786" s="660"/>
      <c r="R786" s="660"/>
      <c r="S786" s="204"/>
      <c r="T786" s="204"/>
      <c r="U786" s="204"/>
      <c r="V786" s="204"/>
      <c r="W786" s="204"/>
      <c r="X786" s="204"/>
      <c r="Y786" s="204"/>
      <c r="Z786" s="204"/>
    </row>
    <row r="787" ht="11.25" customHeight="1">
      <c r="A787" s="204"/>
      <c r="B787" s="204"/>
      <c r="C787" s="660"/>
      <c r="D787" s="660"/>
      <c r="E787" s="660"/>
      <c r="F787" s="660"/>
      <c r="G787" s="660"/>
      <c r="H787" s="660"/>
      <c r="I787" s="660"/>
      <c r="J787" s="660"/>
      <c r="K787" s="660"/>
      <c r="L787" s="660"/>
      <c r="M787" s="660"/>
      <c r="N787" s="660"/>
      <c r="O787" s="660"/>
      <c r="P787" s="660"/>
      <c r="Q787" s="660"/>
      <c r="R787" s="660"/>
      <c r="S787" s="204"/>
      <c r="T787" s="204"/>
      <c r="U787" s="204"/>
      <c r="V787" s="204"/>
      <c r="W787" s="204"/>
      <c r="X787" s="204"/>
      <c r="Y787" s="204"/>
      <c r="Z787" s="204"/>
    </row>
    <row r="788" ht="11.25" customHeight="1">
      <c r="A788" s="204"/>
      <c r="B788" s="204"/>
      <c r="C788" s="660"/>
      <c r="D788" s="660"/>
      <c r="E788" s="660"/>
      <c r="F788" s="660"/>
      <c r="G788" s="660"/>
      <c r="H788" s="660"/>
      <c r="I788" s="660"/>
      <c r="J788" s="660"/>
      <c r="K788" s="660"/>
      <c r="L788" s="660"/>
      <c r="M788" s="660"/>
      <c r="N788" s="660"/>
      <c r="O788" s="660"/>
      <c r="P788" s="660"/>
      <c r="Q788" s="660"/>
      <c r="R788" s="660"/>
      <c r="S788" s="204"/>
      <c r="T788" s="204"/>
      <c r="U788" s="204"/>
      <c r="V788" s="204"/>
      <c r="W788" s="204"/>
      <c r="X788" s="204"/>
      <c r="Y788" s="204"/>
      <c r="Z788" s="204"/>
    </row>
    <row r="789" ht="11.25" customHeight="1">
      <c r="A789" s="204"/>
      <c r="B789" s="204"/>
      <c r="C789" s="660"/>
      <c r="D789" s="660"/>
      <c r="E789" s="660"/>
      <c r="F789" s="660"/>
      <c r="G789" s="660"/>
      <c r="H789" s="660"/>
      <c r="I789" s="660"/>
      <c r="J789" s="660"/>
      <c r="K789" s="660"/>
      <c r="L789" s="660"/>
      <c r="M789" s="660"/>
      <c r="N789" s="660"/>
      <c r="O789" s="660"/>
      <c r="P789" s="660"/>
      <c r="Q789" s="660"/>
      <c r="R789" s="660"/>
      <c r="S789" s="204"/>
      <c r="T789" s="204"/>
      <c r="U789" s="204"/>
      <c r="V789" s="204"/>
      <c r="W789" s="204"/>
      <c r="X789" s="204"/>
      <c r="Y789" s="204"/>
      <c r="Z789" s="204"/>
    </row>
    <row r="790" ht="11.25" customHeight="1">
      <c r="A790" s="204"/>
      <c r="B790" s="204"/>
      <c r="C790" s="660"/>
      <c r="D790" s="660"/>
      <c r="E790" s="660"/>
      <c r="F790" s="660"/>
      <c r="G790" s="660"/>
      <c r="H790" s="660"/>
      <c r="I790" s="660"/>
      <c r="J790" s="660"/>
      <c r="K790" s="660"/>
      <c r="L790" s="660"/>
      <c r="M790" s="660"/>
      <c r="N790" s="660"/>
      <c r="O790" s="660"/>
      <c r="P790" s="660"/>
      <c r="Q790" s="660"/>
      <c r="R790" s="660"/>
      <c r="S790" s="204"/>
      <c r="T790" s="204"/>
      <c r="U790" s="204"/>
      <c r="V790" s="204"/>
      <c r="W790" s="204"/>
      <c r="X790" s="204"/>
      <c r="Y790" s="204"/>
      <c r="Z790" s="204"/>
    </row>
    <row r="791" ht="11.25" customHeight="1">
      <c r="A791" s="204"/>
      <c r="B791" s="204"/>
      <c r="C791" s="660"/>
      <c r="D791" s="660"/>
      <c r="E791" s="660"/>
      <c r="F791" s="660"/>
      <c r="G791" s="660"/>
      <c r="H791" s="660"/>
      <c r="I791" s="660"/>
      <c r="J791" s="660"/>
      <c r="K791" s="660"/>
      <c r="L791" s="660"/>
      <c r="M791" s="660"/>
      <c r="N791" s="660"/>
      <c r="O791" s="660"/>
      <c r="P791" s="660"/>
      <c r="Q791" s="660"/>
      <c r="R791" s="660"/>
      <c r="S791" s="204"/>
      <c r="T791" s="204"/>
      <c r="U791" s="204"/>
      <c r="V791" s="204"/>
      <c r="W791" s="204"/>
      <c r="X791" s="204"/>
      <c r="Y791" s="204"/>
      <c r="Z791" s="204"/>
    </row>
    <row r="792" ht="11.25" customHeight="1">
      <c r="A792" s="204"/>
      <c r="B792" s="204"/>
      <c r="C792" s="660"/>
      <c r="D792" s="660"/>
      <c r="E792" s="660"/>
      <c r="F792" s="660"/>
      <c r="G792" s="660"/>
      <c r="H792" s="660"/>
      <c r="I792" s="660"/>
      <c r="J792" s="660"/>
      <c r="K792" s="660"/>
      <c r="L792" s="660"/>
      <c r="M792" s="660"/>
      <c r="N792" s="660"/>
      <c r="O792" s="660"/>
      <c r="P792" s="660"/>
      <c r="Q792" s="660"/>
      <c r="R792" s="660"/>
      <c r="S792" s="204"/>
      <c r="T792" s="204"/>
      <c r="U792" s="204"/>
      <c r="V792" s="204"/>
      <c r="W792" s="204"/>
      <c r="X792" s="204"/>
      <c r="Y792" s="204"/>
      <c r="Z792" s="204"/>
    </row>
    <row r="793" ht="11.25" customHeight="1">
      <c r="A793" s="204"/>
      <c r="B793" s="204"/>
      <c r="C793" s="660"/>
      <c r="D793" s="660"/>
      <c r="E793" s="660"/>
      <c r="F793" s="660"/>
      <c r="G793" s="660"/>
      <c r="H793" s="660"/>
      <c r="I793" s="660"/>
      <c r="J793" s="660"/>
      <c r="K793" s="660"/>
      <c r="L793" s="660"/>
      <c r="M793" s="660"/>
      <c r="N793" s="660"/>
      <c r="O793" s="660"/>
      <c r="P793" s="660"/>
      <c r="Q793" s="660"/>
      <c r="R793" s="660"/>
      <c r="S793" s="204"/>
      <c r="T793" s="204"/>
      <c r="U793" s="204"/>
      <c r="V793" s="204"/>
      <c r="W793" s="204"/>
      <c r="X793" s="204"/>
      <c r="Y793" s="204"/>
      <c r="Z793" s="204"/>
    </row>
    <row r="794" ht="11.25" customHeight="1">
      <c r="A794" s="204"/>
      <c r="B794" s="204"/>
      <c r="C794" s="660"/>
      <c r="D794" s="660"/>
      <c r="E794" s="660"/>
      <c r="F794" s="660"/>
      <c r="G794" s="660"/>
      <c r="H794" s="660"/>
      <c r="I794" s="660"/>
      <c r="J794" s="660"/>
      <c r="K794" s="660"/>
      <c r="L794" s="660"/>
      <c r="M794" s="660"/>
      <c r="N794" s="660"/>
      <c r="O794" s="660"/>
      <c r="P794" s="660"/>
      <c r="Q794" s="660"/>
      <c r="R794" s="660"/>
      <c r="S794" s="204"/>
      <c r="T794" s="204"/>
      <c r="U794" s="204"/>
      <c r="V794" s="204"/>
      <c r="W794" s="204"/>
      <c r="X794" s="204"/>
      <c r="Y794" s="204"/>
      <c r="Z794" s="204"/>
    </row>
    <row r="795" ht="11.25" customHeight="1">
      <c r="A795" s="204"/>
      <c r="B795" s="204"/>
      <c r="C795" s="660"/>
      <c r="D795" s="660"/>
      <c r="E795" s="660"/>
      <c r="F795" s="660"/>
      <c r="G795" s="660"/>
      <c r="H795" s="660"/>
      <c r="I795" s="660"/>
      <c r="J795" s="660"/>
      <c r="K795" s="660"/>
      <c r="L795" s="660"/>
      <c r="M795" s="660"/>
      <c r="N795" s="660"/>
      <c r="O795" s="660"/>
      <c r="P795" s="660"/>
      <c r="Q795" s="660"/>
      <c r="R795" s="660"/>
      <c r="S795" s="204"/>
      <c r="T795" s="204"/>
      <c r="U795" s="204"/>
      <c r="V795" s="204"/>
      <c r="W795" s="204"/>
      <c r="X795" s="204"/>
      <c r="Y795" s="204"/>
      <c r="Z795" s="204"/>
    </row>
    <row r="796" ht="11.25" customHeight="1">
      <c r="A796" s="204"/>
      <c r="B796" s="204"/>
      <c r="C796" s="660"/>
      <c r="D796" s="660"/>
      <c r="E796" s="660"/>
      <c r="F796" s="660"/>
      <c r="G796" s="660"/>
      <c r="H796" s="660"/>
      <c r="I796" s="660"/>
      <c r="J796" s="660"/>
      <c r="K796" s="660"/>
      <c r="L796" s="660"/>
      <c r="M796" s="660"/>
      <c r="N796" s="660"/>
      <c r="O796" s="660"/>
      <c r="P796" s="660"/>
      <c r="Q796" s="660"/>
      <c r="R796" s="660"/>
      <c r="S796" s="204"/>
      <c r="T796" s="204"/>
      <c r="U796" s="204"/>
      <c r="V796" s="204"/>
      <c r="W796" s="204"/>
      <c r="X796" s="204"/>
      <c r="Y796" s="204"/>
      <c r="Z796" s="204"/>
    </row>
    <row r="797" ht="11.25" customHeight="1">
      <c r="A797" s="204"/>
      <c r="B797" s="204"/>
      <c r="C797" s="660"/>
      <c r="D797" s="660"/>
      <c r="E797" s="660"/>
      <c r="F797" s="660"/>
      <c r="G797" s="660"/>
      <c r="H797" s="660"/>
      <c r="I797" s="660"/>
      <c r="J797" s="660"/>
      <c r="K797" s="660"/>
      <c r="L797" s="660"/>
      <c r="M797" s="660"/>
      <c r="N797" s="660"/>
      <c r="O797" s="660"/>
      <c r="P797" s="660"/>
      <c r="Q797" s="660"/>
      <c r="R797" s="660"/>
      <c r="S797" s="204"/>
      <c r="T797" s="204"/>
      <c r="U797" s="204"/>
      <c r="V797" s="204"/>
      <c r="W797" s="204"/>
      <c r="X797" s="204"/>
      <c r="Y797" s="204"/>
      <c r="Z797" s="204"/>
    </row>
    <row r="798" ht="11.25" customHeight="1">
      <c r="A798" s="204"/>
      <c r="B798" s="204"/>
      <c r="C798" s="660"/>
      <c r="D798" s="660"/>
      <c r="E798" s="660"/>
      <c r="F798" s="660"/>
      <c r="G798" s="660"/>
      <c r="H798" s="660"/>
      <c r="I798" s="660"/>
      <c r="J798" s="660"/>
      <c r="K798" s="660"/>
      <c r="L798" s="660"/>
      <c r="M798" s="660"/>
      <c r="N798" s="660"/>
      <c r="O798" s="660"/>
      <c r="P798" s="660"/>
      <c r="Q798" s="660"/>
      <c r="R798" s="660"/>
      <c r="S798" s="204"/>
      <c r="T798" s="204"/>
      <c r="U798" s="204"/>
      <c r="V798" s="204"/>
      <c r="W798" s="204"/>
      <c r="X798" s="204"/>
      <c r="Y798" s="204"/>
      <c r="Z798" s="204"/>
    </row>
    <row r="799" ht="11.25" customHeight="1">
      <c r="A799" s="204"/>
      <c r="B799" s="204"/>
      <c r="C799" s="660"/>
      <c r="D799" s="660"/>
      <c r="E799" s="660"/>
      <c r="F799" s="660"/>
      <c r="G799" s="660"/>
      <c r="H799" s="660"/>
      <c r="I799" s="660"/>
      <c r="J799" s="660"/>
      <c r="K799" s="660"/>
      <c r="L799" s="660"/>
      <c r="M799" s="660"/>
      <c r="N799" s="660"/>
      <c r="O799" s="660"/>
      <c r="P799" s="660"/>
      <c r="Q799" s="660"/>
      <c r="R799" s="660"/>
      <c r="S799" s="204"/>
      <c r="T799" s="204"/>
      <c r="U799" s="204"/>
      <c r="V799" s="204"/>
      <c r="W799" s="204"/>
      <c r="X799" s="204"/>
      <c r="Y799" s="204"/>
      <c r="Z799" s="204"/>
    </row>
    <row r="800" ht="11.25" customHeight="1">
      <c r="A800" s="204"/>
      <c r="B800" s="204"/>
      <c r="C800" s="660"/>
      <c r="D800" s="660"/>
      <c r="E800" s="660"/>
      <c r="F800" s="660"/>
      <c r="G800" s="660"/>
      <c r="H800" s="660"/>
      <c r="I800" s="660"/>
      <c r="J800" s="660"/>
      <c r="K800" s="660"/>
      <c r="L800" s="660"/>
      <c r="M800" s="660"/>
      <c r="N800" s="660"/>
      <c r="O800" s="660"/>
      <c r="P800" s="660"/>
      <c r="Q800" s="660"/>
      <c r="R800" s="660"/>
      <c r="S800" s="204"/>
      <c r="T800" s="204"/>
      <c r="U800" s="204"/>
      <c r="V800" s="204"/>
      <c r="W800" s="204"/>
      <c r="X800" s="204"/>
      <c r="Y800" s="204"/>
      <c r="Z800" s="204"/>
    </row>
    <row r="801" ht="11.25" customHeight="1">
      <c r="A801" s="204"/>
      <c r="B801" s="204"/>
      <c r="C801" s="660"/>
      <c r="D801" s="660"/>
      <c r="E801" s="660"/>
      <c r="F801" s="660"/>
      <c r="G801" s="660"/>
      <c r="H801" s="660"/>
      <c r="I801" s="660"/>
      <c r="J801" s="660"/>
      <c r="K801" s="660"/>
      <c r="L801" s="660"/>
      <c r="M801" s="660"/>
      <c r="N801" s="660"/>
      <c r="O801" s="660"/>
      <c r="P801" s="660"/>
      <c r="Q801" s="660"/>
      <c r="R801" s="660"/>
      <c r="S801" s="204"/>
      <c r="T801" s="204"/>
      <c r="U801" s="204"/>
      <c r="V801" s="204"/>
      <c r="W801" s="204"/>
      <c r="X801" s="204"/>
      <c r="Y801" s="204"/>
      <c r="Z801" s="204"/>
    </row>
    <row r="802" ht="11.25" customHeight="1">
      <c r="A802" s="204"/>
      <c r="B802" s="204"/>
      <c r="C802" s="660"/>
      <c r="D802" s="660"/>
      <c r="E802" s="660"/>
      <c r="F802" s="660"/>
      <c r="G802" s="660"/>
      <c r="H802" s="660"/>
      <c r="I802" s="660"/>
      <c r="J802" s="660"/>
      <c r="K802" s="660"/>
      <c r="L802" s="660"/>
      <c r="M802" s="660"/>
      <c r="N802" s="660"/>
      <c r="O802" s="660"/>
      <c r="P802" s="660"/>
      <c r="Q802" s="660"/>
      <c r="R802" s="660"/>
      <c r="S802" s="204"/>
      <c r="T802" s="204"/>
      <c r="U802" s="204"/>
      <c r="V802" s="204"/>
      <c r="W802" s="204"/>
      <c r="X802" s="204"/>
      <c r="Y802" s="204"/>
      <c r="Z802" s="204"/>
    </row>
    <row r="803" ht="11.25" customHeight="1">
      <c r="A803" s="204"/>
      <c r="B803" s="204"/>
      <c r="C803" s="660"/>
      <c r="D803" s="660"/>
      <c r="E803" s="660"/>
      <c r="F803" s="660"/>
      <c r="G803" s="660"/>
      <c r="H803" s="660"/>
      <c r="I803" s="660"/>
      <c r="J803" s="660"/>
      <c r="K803" s="660"/>
      <c r="L803" s="660"/>
      <c r="M803" s="660"/>
      <c r="N803" s="660"/>
      <c r="O803" s="660"/>
      <c r="P803" s="660"/>
      <c r="Q803" s="660"/>
      <c r="R803" s="660"/>
      <c r="S803" s="204"/>
      <c r="T803" s="204"/>
      <c r="U803" s="204"/>
      <c r="V803" s="204"/>
      <c r="W803" s="204"/>
      <c r="X803" s="204"/>
      <c r="Y803" s="204"/>
      <c r="Z803" s="204"/>
    </row>
    <row r="804" ht="11.25" customHeight="1">
      <c r="A804" s="204"/>
      <c r="B804" s="204"/>
      <c r="C804" s="660"/>
      <c r="D804" s="660"/>
      <c r="E804" s="660"/>
      <c r="F804" s="660"/>
      <c r="G804" s="660"/>
      <c r="H804" s="660"/>
      <c r="I804" s="660"/>
      <c r="J804" s="660"/>
      <c r="K804" s="660"/>
      <c r="L804" s="660"/>
      <c r="M804" s="660"/>
      <c r="N804" s="660"/>
      <c r="O804" s="660"/>
      <c r="P804" s="660"/>
      <c r="Q804" s="660"/>
      <c r="R804" s="660"/>
      <c r="S804" s="204"/>
      <c r="T804" s="204"/>
      <c r="U804" s="204"/>
      <c r="V804" s="204"/>
      <c r="W804" s="204"/>
      <c r="X804" s="204"/>
      <c r="Y804" s="204"/>
      <c r="Z804" s="204"/>
    </row>
    <row r="805" ht="11.25" customHeight="1">
      <c r="A805" s="204"/>
      <c r="B805" s="204"/>
      <c r="C805" s="660"/>
      <c r="D805" s="660"/>
      <c r="E805" s="660"/>
      <c r="F805" s="660"/>
      <c r="G805" s="660"/>
      <c r="H805" s="660"/>
      <c r="I805" s="660"/>
      <c r="J805" s="660"/>
      <c r="K805" s="660"/>
      <c r="L805" s="660"/>
      <c r="M805" s="660"/>
      <c r="N805" s="660"/>
      <c r="O805" s="660"/>
      <c r="P805" s="660"/>
      <c r="Q805" s="660"/>
      <c r="R805" s="660"/>
      <c r="S805" s="204"/>
      <c r="T805" s="204"/>
      <c r="U805" s="204"/>
      <c r="V805" s="204"/>
      <c r="W805" s="204"/>
      <c r="X805" s="204"/>
      <c r="Y805" s="204"/>
      <c r="Z805" s="204"/>
    </row>
    <row r="806" ht="11.25" customHeight="1">
      <c r="A806" s="204"/>
      <c r="B806" s="204"/>
      <c r="C806" s="660"/>
      <c r="D806" s="660"/>
      <c r="E806" s="660"/>
      <c r="F806" s="660"/>
      <c r="G806" s="660"/>
      <c r="H806" s="660"/>
      <c r="I806" s="660"/>
      <c r="J806" s="660"/>
      <c r="K806" s="660"/>
      <c r="L806" s="660"/>
      <c r="M806" s="660"/>
      <c r="N806" s="660"/>
      <c r="O806" s="660"/>
      <c r="P806" s="660"/>
      <c r="Q806" s="660"/>
      <c r="R806" s="660"/>
      <c r="S806" s="204"/>
      <c r="T806" s="204"/>
      <c r="U806" s="204"/>
      <c r="V806" s="204"/>
      <c r="W806" s="204"/>
      <c r="X806" s="204"/>
      <c r="Y806" s="204"/>
      <c r="Z806" s="204"/>
    </row>
    <row r="807" ht="11.25" customHeight="1">
      <c r="A807" s="204"/>
      <c r="B807" s="204"/>
      <c r="C807" s="660"/>
      <c r="D807" s="660"/>
      <c r="E807" s="660"/>
      <c r="F807" s="660"/>
      <c r="G807" s="660"/>
      <c r="H807" s="660"/>
      <c r="I807" s="660"/>
      <c r="J807" s="660"/>
      <c r="K807" s="660"/>
      <c r="L807" s="660"/>
      <c r="M807" s="660"/>
      <c r="N807" s="660"/>
      <c r="O807" s="660"/>
      <c r="P807" s="660"/>
      <c r="Q807" s="660"/>
      <c r="R807" s="660"/>
      <c r="S807" s="204"/>
      <c r="T807" s="204"/>
      <c r="U807" s="204"/>
      <c r="V807" s="204"/>
      <c r="W807" s="204"/>
      <c r="X807" s="204"/>
      <c r="Y807" s="204"/>
      <c r="Z807" s="204"/>
    </row>
    <row r="808" ht="11.25" customHeight="1">
      <c r="A808" s="204"/>
      <c r="B808" s="204"/>
      <c r="C808" s="660"/>
      <c r="D808" s="660"/>
      <c r="E808" s="660"/>
      <c r="F808" s="660"/>
      <c r="G808" s="660"/>
      <c r="H808" s="660"/>
      <c r="I808" s="660"/>
      <c r="J808" s="660"/>
      <c r="K808" s="660"/>
      <c r="L808" s="660"/>
      <c r="M808" s="660"/>
      <c r="N808" s="660"/>
      <c r="O808" s="660"/>
      <c r="P808" s="660"/>
      <c r="Q808" s="660"/>
      <c r="R808" s="660"/>
      <c r="S808" s="204"/>
      <c r="T808" s="204"/>
      <c r="U808" s="204"/>
      <c r="V808" s="204"/>
      <c r="W808" s="204"/>
      <c r="X808" s="204"/>
      <c r="Y808" s="204"/>
      <c r="Z808" s="204"/>
    </row>
    <row r="809" ht="11.25" customHeight="1">
      <c r="A809" s="204"/>
      <c r="B809" s="204"/>
      <c r="C809" s="660"/>
      <c r="D809" s="660"/>
      <c r="E809" s="660"/>
      <c r="F809" s="660"/>
      <c r="G809" s="660"/>
      <c r="H809" s="660"/>
      <c r="I809" s="660"/>
      <c r="J809" s="660"/>
      <c r="K809" s="660"/>
      <c r="L809" s="660"/>
      <c r="M809" s="660"/>
      <c r="N809" s="660"/>
      <c r="O809" s="660"/>
      <c r="P809" s="660"/>
      <c r="Q809" s="660"/>
      <c r="R809" s="660"/>
      <c r="S809" s="204"/>
      <c r="T809" s="204"/>
      <c r="U809" s="204"/>
      <c r="V809" s="204"/>
      <c r="W809" s="204"/>
      <c r="X809" s="204"/>
      <c r="Y809" s="204"/>
      <c r="Z809" s="204"/>
    </row>
    <row r="810" ht="11.25" customHeight="1">
      <c r="A810" s="204"/>
      <c r="B810" s="204"/>
      <c r="C810" s="660"/>
      <c r="D810" s="660"/>
      <c r="E810" s="660"/>
      <c r="F810" s="660"/>
      <c r="G810" s="660"/>
      <c r="H810" s="660"/>
      <c r="I810" s="660"/>
      <c r="J810" s="660"/>
      <c r="K810" s="660"/>
      <c r="L810" s="660"/>
      <c r="M810" s="660"/>
      <c r="N810" s="660"/>
      <c r="O810" s="660"/>
      <c r="P810" s="660"/>
      <c r="Q810" s="660"/>
      <c r="R810" s="660"/>
      <c r="S810" s="204"/>
      <c r="T810" s="204"/>
      <c r="U810" s="204"/>
      <c r="V810" s="204"/>
      <c r="W810" s="204"/>
      <c r="X810" s="204"/>
      <c r="Y810" s="204"/>
      <c r="Z810" s="204"/>
    </row>
    <row r="811" ht="11.25" customHeight="1">
      <c r="A811" s="204"/>
      <c r="B811" s="204"/>
      <c r="C811" s="660"/>
      <c r="D811" s="660"/>
      <c r="E811" s="660"/>
      <c r="F811" s="660"/>
      <c r="G811" s="660"/>
      <c r="H811" s="660"/>
      <c r="I811" s="660"/>
      <c r="J811" s="660"/>
      <c r="K811" s="660"/>
      <c r="L811" s="660"/>
      <c r="M811" s="660"/>
      <c r="N811" s="660"/>
      <c r="O811" s="660"/>
      <c r="P811" s="660"/>
      <c r="Q811" s="660"/>
      <c r="R811" s="660"/>
      <c r="S811" s="204"/>
      <c r="T811" s="204"/>
      <c r="U811" s="204"/>
      <c r="V811" s="204"/>
      <c r="W811" s="204"/>
      <c r="X811" s="204"/>
      <c r="Y811" s="204"/>
      <c r="Z811" s="204"/>
    </row>
    <row r="812" ht="11.25" customHeight="1">
      <c r="A812" s="204"/>
      <c r="B812" s="204"/>
      <c r="C812" s="660"/>
      <c r="D812" s="660"/>
      <c r="E812" s="660"/>
      <c r="F812" s="660"/>
      <c r="G812" s="660"/>
      <c r="H812" s="660"/>
      <c r="I812" s="660"/>
      <c r="J812" s="660"/>
      <c r="K812" s="660"/>
      <c r="L812" s="660"/>
      <c r="M812" s="660"/>
      <c r="N812" s="660"/>
      <c r="O812" s="660"/>
      <c r="P812" s="660"/>
      <c r="Q812" s="660"/>
      <c r="R812" s="660"/>
      <c r="S812" s="204"/>
      <c r="T812" s="204"/>
      <c r="U812" s="204"/>
      <c r="V812" s="204"/>
      <c r="W812" s="204"/>
      <c r="X812" s="204"/>
      <c r="Y812" s="204"/>
      <c r="Z812" s="204"/>
    </row>
    <row r="813" ht="11.25" customHeight="1">
      <c r="A813" s="204"/>
      <c r="B813" s="204"/>
      <c r="C813" s="660"/>
      <c r="D813" s="660"/>
      <c r="E813" s="660"/>
      <c r="F813" s="660"/>
      <c r="G813" s="660"/>
      <c r="H813" s="660"/>
      <c r="I813" s="660"/>
      <c r="J813" s="660"/>
      <c r="K813" s="660"/>
      <c r="L813" s="660"/>
      <c r="M813" s="660"/>
      <c r="N813" s="660"/>
      <c r="O813" s="660"/>
      <c r="P813" s="660"/>
      <c r="Q813" s="660"/>
      <c r="R813" s="660"/>
      <c r="S813" s="204"/>
      <c r="T813" s="204"/>
      <c r="U813" s="204"/>
      <c r="V813" s="204"/>
      <c r="W813" s="204"/>
      <c r="X813" s="204"/>
      <c r="Y813" s="204"/>
      <c r="Z813" s="204"/>
    </row>
    <row r="814" ht="11.25" customHeight="1">
      <c r="A814" s="204"/>
      <c r="B814" s="204"/>
      <c r="C814" s="660"/>
      <c r="D814" s="660"/>
      <c r="E814" s="660"/>
      <c r="F814" s="660"/>
      <c r="G814" s="660"/>
      <c r="H814" s="660"/>
      <c r="I814" s="660"/>
      <c r="J814" s="660"/>
      <c r="K814" s="660"/>
      <c r="L814" s="660"/>
      <c r="M814" s="660"/>
      <c r="N814" s="660"/>
      <c r="O814" s="660"/>
      <c r="P814" s="660"/>
      <c r="Q814" s="660"/>
      <c r="R814" s="660"/>
      <c r="S814" s="204"/>
      <c r="T814" s="204"/>
      <c r="U814" s="204"/>
      <c r="V814" s="204"/>
      <c r="W814" s="204"/>
      <c r="X814" s="204"/>
      <c r="Y814" s="204"/>
      <c r="Z814" s="204"/>
    </row>
    <row r="815" ht="11.25" customHeight="1">
      <c r="A815" s="204"/>
      <c r="B815" s="204"/>
      <c r="C815" s="660"/>
      <c r="D815" s="660"/>
      <c r="E815" s="660"/>
      <c r="F815" s="660"/>
      <c r="G815" s="660"/>
      <c r="H815" s="660"/>
      <c r="I815" s="660"/>
      <c r="J815" s="660"/>
      <c r="K815" s="660"/>
      <c r="L815" s="660"/>
      <c r="M815" s="660"/>
      <c r="N815" s="660"/>
      <c r="O815" s="660"/>
      <c r="P815" s="660"/>
      <c r="Q815" s="660"/>
      <c r="R815" s="660"/>
      <c r="S815" s="204"/>
      <c r="T815" s="204"/>
      <c r="U815" s="204"/>
      <c r="V815" s="204"/>
      <c r="W815" s="204"/>
      <c r="X815" s="204"/>
      <c r="Y815" s="204"/>
      <c r="Z815" s="204"/>
    </row>
    <row r="816" ht="11.25" customHeight="1">
      <c r="A816" s="204"/>
      <c r="B816" s="204"/>
      <c r="C816" s="660"/>
      <c r="D816" s="660"/>
      <c r="E816" s="660"/>
      <c r="F816" s="660"/>
      <c r="G816" s="660"/>
      <c r="H816" s="660"/>
      <c r="I816" s="660"/>
      <c r="J816" s="660"/>
      <c r="K816" s="660"/>
      <c r="L816" s="660"/>
      <c r="M816" s="660"/>
      <c r="N816" s="660"/>
      <c r="O816" s="660"/>
      <c r="P816" s="660"/>
      <c r="Q816" s="660"/>
      <c r="R816" s="660"/>
      <c r="S816" s="204"/>
      <c r="T816" s="204"/>
      <c r="U816" s="204"/>
      <c r="V816" s="204"/>
      <c r="W816" s="204"/>
      <c r="X816" s="204"/>
      <c r="Y816" s="204"/>
      <c r="Z816" s="204"/>
    </row>
    <row r="817" ht="11.25" customHeight="1">
      <c r="A817" s="204"/>
      <c r="B817" s="204"/>
      <c r="C817" s="660"/>
      <c r="D817" s="660"/>
      <c r="E817" s="660"/>
      <c r="F817" s="660"/>
      <c r="G817" s="660"/>
      <c r="H817" s="660"/>
      <c r="I817" s="660"/>
      <c r="J817" s="660"/>
      <c r="K817" s="660"/>
      <c r="L817" s="660"/>
      <c r="M817" s="660"/>
      <c r="N817" s="660"/>
      <c r="O817" s="660"/>
      <c r="P817" s="660"/>
      <c r="Q817" s="660"/>
      <c r="R817" s="660"/>
      <c r="S817" s="204"/>
      <c r="T817" s="204"/>
      <c r="U817" s="204"/>
      <c r="V817" s="204"/>
      <c r="W817" s="204"/>
      <c r="X817" s="204"/>
      <c r="Y817" s="204"/>
      <c r="Z817" s="204"/>
    </row>
    <row r="818" ht="11.25" customHeight="1">
      <c r="A818" s="204"/>
      <c r="B818" s="204"/>
      <c r="C818" s="660"/>
      <c r="D818" s="660"/>
      <c r="E818" s="660"/>
      <c r="F818" s="660"/>
      <c r="G818" s="660"/>
      <c r="H818" s="660"/>
      <c r="I818" s="660"/>
      <c r="J818" s="660"/>
      <c r="K818" s="660"/>
      <c r="L818" s="660"/>
      <c r="M818" s="660"/>
      <c r="N818" s="660"/>
      <c r="O818" s="660"/>
      <c r="P818" s="660"/>
      <c r="Q818" s="660"/>
      <c r="R818" s="660"/>
      <c r="S818" s="204"/>
      <c r="T818" s="204"/>
      <c r="U818" s="204"/>
      <c r="V818" s="204"/>
      <c r="W818" s="204"/>
      <c r="X818" s="204"/>
      <c r="Y818" s="204"/>
      <c r="Z818" s="204"/>
    </row>
    <row r="819" ht="11.25" customHeight="1">
      <c r="A819" s="204"/>
      <c r="B819" s="204"/>
      <c r="C819" s="660"/>
      <c r="D819" s="660"/>
      <c r="E819" s="660"/>
      <c r="F819" s="660"/>
      <c r="G819" s="660"/>
      <c r="H819" s="660"/>
      <c r="I819" s="660"/>
      <c r="J819" s="660"/>
      <c r="K819" s="660"/>
      <c r="L819" s="660"/>
      <c r="M819" s="660"/>
      <c r="N819" s="660"/>
      <c r="O819" s="660"/>
      <c r="P819" s="660"/>
      <c r="Q819" s="660"/>
      <c r="R819" s="660"/>
      <c r="S819" s="204"/>
      <c r="T819" s="204"/>
      <c r="U819" s="204"/>
      <c r="V819" s="204"/>
      <c r="W819" s="204"/>
      <c r="X819" s="204"/>
      <c r="Y819" s="204"/>
      <c r="Z819" s="204"/>
    </row>
    <row r="820" ht="11.25" customHeight="1">
      <c r="A820" s="204"/>
      <c r="B820" s="204"/>
      <c r="C820" s="660"/>
      <c r="D820" s="660"/>
      <c r="E820" s="660"/>
      <c r="F820" s="660"/>
      <c r="G820" s="660"/>
      <c r="H820" s="660"/>
      <c r="I820" s="660"/>
      <c r="J820" s="660"/>
      <c r="K820" s="660"/>
      <c r="L820" s="660"/>
      <c r="M820" s="660"/>
      <c r="N820" s="660"/>
      <c r="O820" s="660"/>
      <c r="P820" s="660"/>
      <c r="Q820" s="660"/>
      <c r="R820" s="660"/>
      <c r="S820" s="204"/>
      <c r="T820" s="204"/>
      <c r="U820" s="204"/>
      <c r="V820" s="204"/>
      <c r="W820" s="204"/>
      <c r="X820" s="204"/>
      <c r="Y820" s="204"/>
      <c r="Z820" s="204"/>
    </row>
    <row r="821" ht="11.25" customHeight="1">
      <c r="A821" s="204"/>
      <c r="B821" s="204"/>
      <c r="C821" s="660"/>
      <c r="D821" s="660"/>
      <c r="E821" s="660"/>
      <c r="F821" s="660"/>
      <c r="G821" s="660"/>
      <c r="H821" s="660"/>
      <c r="I821" s="660"/>
      <c r="J821" s="660"/>
      <c r="K821" s="660"/>
      <c r="L821" s="660"/>
      <c r="M821" s="660"/>
      <c r="N821" s="660"/>
      <c r="O821" s="660"/>
      <c r="P821" s="660"/>
      <c r="Q821" s="660"/>
      <c r="R821" s="660"/>
      <c r="S821" s="204"/>
      <c r="T821" s="204"/>
      <c r="U821" s="204"/>
      <c r="V821" s="204"/>
      <c r="W821" s="204"/>
      <c r="X821" s="204"/>
      <c r="Y821" s="204"/>
      <c r="Z821" s="204"/>
    </row>
    <row r="822" ht="11.25" customHeight="1">
      <c r="A822" s="204"/>
      <c r="B822" s="204"/>
      <c r="C822" s="660"/>
      <c r="D822" s="660"/>
      <c r="E822" s="660"/>
      <c r="F822" s="660"/>
      <c r="G822" s="660"/>
      <c r="H822" s="660"/>
      <c r="I822" s="660"/>
      <c r="J822" s="660"/>
      <c r="K822" s="660"/>
      <c r="L822" s="660"/>
      <c r="M822" s="660"/>
      <c r="N822" s="660"/>
      <c r="O822" s="660"/>
      <c r="P822" s="660"/>
      <c r="Q822" s="660"/>
      <c r="R822" s="660"/>
      <c r="S822" s="204"/>
      <c r="T822" s="204"/>
      <c r="U822" s="204"/>
      <c r="V822" s="204"/>
      <c r="W822" s="204"/>
      <c r="X822" s="204"/>
      <c r="Y822" s="204"/>
      <c r="Z822" s="204"/>
    </row>
    <row r="823" ht="11.25" customHeight="1">
      <c r="A823" s="204"/>
      <c r="B823" s="204"/>
      <c r="C823" s="660"/>
      <c r="D823" s="660"/>
      <c r="E823" s="660"/>
      <c r="F823" s="660"/>
      <c r="G823" s="660"/>
      <c r="H823" s="660"/>
      <c r="I823" s="660"/>
      <c r="J823" s="660"/>
      <c r="K823" s="660"/>
      <c r="L823" s="660"/>
      <c r="M823" s="660"/>
      <c r="N823" s="660"/>
      <c r="O823" s="660"/>
      <c r="P823" s="660"/>
      <c r="Q823" s="660"/>
      <c r="R823" s="660"/>
      <c r="S823" s="204"/>
      <c r="T823" s="204"/>
      <c r="U823" s="204"/>
      <c r="V823" s="204"/>
      <c r="W823" s="204"/>
      <c r="X823" s="204"/>
      <c r="Y823" s="204"/>
      <c r="Z823" s="204"/>
    </row>
    <row r="824" ht="11.25" customHeight="1">
      <c r="A824" s="204"/>
      <c r="B824" s="204"/>
      <c r="C824" s="660"/>
      <c r="D824" s="660"/>
      <c r="E824" s="660"/>
      <c r="F824" s="660"/>
      <c r="G824" s="660"/>
      <c r="H824" s="660"/>
      <c r="I824" s="660"/>
      <c r="J824" s="660"/>
      <c r="K824" s="660"/>
      <c r="L824" s="660"/>
      <c r="M824" s="660"/>
      <c r="N824" s="660"/>
      <c r="O824" s="660"/>
      <c r="P824" s="660"/>
      <c r="Q824" s="660"/>
      <c r="R824" s="660"/>
      <c r="S824" s="204"/>
      <c r="T824" s="204"/>
      <c r="U824" s="204"/>
      <c r="V824" s="204"/>
      <c r="W824" s="204"/>
      <c r="X824" s="204"/>
      <c r="Y824" s="204"/>
      <c r="Z824" s="204"/>
    </row>
    <row r="825" ht="11.25" customHeight="1">
      <c r="A825" s="204"/>
      <c r="B825" s="204"/>
      <c r="C825" s="660"/>
      <c r="D825" s="660"/>
      <c r="E825" s="660"/>
      <c r="F825" s="660"/>
      <c r="G825" s="660"/>
      <c r="H825" s="660"/>
      <c r="I825" s="660"/>
      <c r="J825" s="660"/>
      <c r="K825" s="660"/>
      <c r="L825" s="660"/>
      <c r="M825" s="660"/>
      <c r="N825" s="660"/>
      <c r="O825" s="660"/>
      <c r="P825" s="660"/>
      <c r="Q825" s="660"/>
      <c r="R825" s="660"/>
      <c r="S825" s="204"/>
      <c r="T825" s="204"/>
      <c r="U825" s="204"/>
      <c r="V825" s="204"/>
      <c r="W825" s="204"/>
      <c r="X825" s="204"/>
      <c r="Y825" s="204"/>
      <c r="Z825" s="204"/>
    </row>
    <row r="826" ht="11.25" customHeight="1">
      <c r="A826" s="204"/>
      <c r="B826" s="204"/>
      <c r="C826" s="660"/>
      <c r="D826" s="660"/>
      <c r="E826" s="660"/>
      <c r="F826" s="660"/>
      <c r="G826" s="660"/>
      <c r="H826" s="660"/>
      <c r="I826" s="660"/>
      <c r="J826" s="660"/>
      <c r="K826" s="660"/>
      <c r="L826" s="660"/>
      <c r="M826" s="660"/>
      <c r="N826" s="660"/>
      <c r="O826" s="660"/>
      <c r="P826" s="660"/>
      <c r="Q826" s="660"/>
      <c r="R826" s="660"/>
      <c r="S826" s="204"/>
      <c r="T826" s="204"/>
      <c r="U826" s="204"/>
      <c r="V826" s="204"/>
      <c r="W826" s="204"/>
      <c r="X826" s="204"/>
      <c r="Y826" s="204"/>
      <c r="Z826" s="204"/>
    </row>
    <row r="827" ht="11.25" customHeight="1">
      <c r="A827" s="204"/>
      <c r="B827" s="204"/>
      <c r="C827" s="660"/>
      <c r="D827" s="660"/>
      <c r="E827" s="660"/>
      <c r="F827" s="660"/>
      <c r="G827" s="660"/>
      <c r="H827" s="660"/>
      <c r="I827" s="660"/>
      <c r="J827" s="660"/>
      <c r="K827" s="660"/>
      <c r="L827" s="660"/>
      <c r="M827" s="660"/>
      <c r="N827" s="660"/>
      <c r="O827" s="660"/>
      <c r="P827" s="660"/>
      <c r="Q827" s="660"/>
      <c r="R827" s="660"/>
      <c r="S827" s="204"/>
      <c r="T827" s="204"/>
      <c r="U827" s="204"/>
      <c r="V827" s="204"/>
      <c r="W827" s="204"/>
      <c r="X827" s="204"/>
      <c r="Y827" s="204"/>
      <c r="Z827" s="204"/>
    </row>
    <row r="828" ht="11.25" customHeight="1">
      <c r="A828" s="204"/>
      <c r="B828" s="204"/>
      <c r="C828" s="660"/>
      <c r="D828" s="660"/>
      <c r="E828" s="660"/>
      <c r="F828" s="660"/>
      <c r="G828" s="660"/>
      <c r="H828" s="660"/>
      <c r="I828" s="660"/>
      <c r="J828" s="660"/>
      <c r="K828" s="660"/>
      <c r="L828" s="660"/>
      <c r="M828" s="660"/>
      <c r="N828" s="660"/>
      <c r="O828" s="660"/>
      <c r="P828" s="660"/>
      <c r="Q828" s="660"/>
      <c r="R828" s="660"/>
      <c r="S828" s="204"/>
      <c r="T828" s="204"/>
      <c r="U828" s="204"/>
      <c r="V828" s="204"/>
      <c r="W828" s="204"/>
      <c r="X828" s="204"/>
      <c r="Y828" s="204"/>
      <c r="Z828" s="204"/>
    </row>
    <row r="829" ht="11.25" customHeight="1">
      <c r="A829" s="204"/>
      <c r="B829" s="204"/>
      <c r="C829" s="660"/>
      <c r="D829" s="660"/>
      <c r="E829" s="660"/>
      <c r="F829" s="660"/>
      <c r="G829" s="660"/>
      <c r="H829" s="660"/>
      <c r="I829" s="660"/>
      <c r="J829" s="660"/>
      <c r="K829" s="660"/>
      <c r="L829" s="660"/>
      <c r="M829" s="660"/>
      <c r="N829" s="660"/>
      <c r="O829" s="660"/>
      <c r="P829" s="660"/>
      <c r="Q829" s="660"/>
      <c r="R829" s="660"/>
      <c r="S829" s="204"/>
      <c r="T829" s="204"/>
      <c r="U829" s="204"/>
      <c r="V829" s="204"/>
      <c r="W829" s="204"/>
      <c r="X829" s="204"/>
      <c r="Y829" s="204"/>
      <c r="Z829" s="204"/>
    </row>
    <row r="830" ht="11.25" customHeight="1">
      <c r="A830" s="204"/>
      <c r="B830" s="204"/>
      <c r="C830" s="660"/>
      <c r="D830" s="660"/>
      <c r="E830" s="660"/>
      <c r="F830" s="660"/>
      <c r="G830" s="660"/>
      <c r="H830" s="660"/>
      <c r="I830" s="660"/>
      <c r="J830" s="660"/>
      <c r="K830" s="660"/>
      <c r="L830" s="660"/>
      <c r="M830" s="660"/>
      <c r="N830" s="660"/>
      <c r="O830" s="660"/>
      <c r="P830" s="660"/>
      <c r="Q830" s="660"/>
      <c r="R830" s="660"/>
      <c r="S830" s="204"/>
      <c r="T830" s="204"/>
      <c r="U830" s="204"/>
      <c r="V830" s="204"/>
      <c r="W830" s="204"/>
      <c r="X830" s="204"/>
      <c r="Y830" s="204"/>
      <c r="Z830" s="204"/>
    </row>
    <row r="831" ht="11.25" customHeight="1">
      <c r="A831" s="204"/>
      <c r="B831" s="204"/>
      <c r="C831" s="660"/>
      <c r="D831" s="660"/>
      <c r="E831" s="660"/>
      <c r="F831" s="660"/>
      <c r="G831" s="660"/>
      <c r="H831" s="660"/>
      <c r="I831" s="660"/>
      <c r="J831" s="660"/>
      <c r="K831" s="660"/>
      <c r="L831" s="660"/>
      <c r="M831" s="660"/>
      <c r="N831" s="660"/>
      <c r="O831" s="660"/>
      <c r="P831" s="660"/>
      <c r="Q831" s="660"/>
      <c r="R831" s="660"/>
      <c r="S831" s="204"/>
      <c r="T831" s="204"/>
      <c r="U831" s="204"/>
      <c r="V831" s="204"/>
      <c r="W831" s="204"/>
      <c r="X831" s="204"/>
      <c r="Y831" s="204"/>
      <c r="Z831" s="204"/>
    </row>
    <row r="832" ht="11.25" customHeight="1">
      <c r="A832" s="204"/>
      <c r="B832" s="204"/>
      <c r="C832" s="660"/>
      <c r="D832" s="660"/>
      <c r="E832" s="660"/>
      <c r="F832" s="660"/>
      <c r="G832" s="660"/>
      <c r="H832" s="660"/>
      <c r="I832" s="660"/>
      <c r="J832" s="660"/>
      <c r="K832" s="660"/>
      <c r="L832" s="660"/>
      <c r="M832" s="660"/>
      <c r="N832" s="660"/>
      <c r="O832" s="660"/>
      <c r="P832" s="660"/>
      <c r="Q832" s="660"/>
      <c r="R832" s="660"/>
      <c r="S832" s="204"/>
      <c r="T832" s="204"/>
      <c r="U832" s="204"/>
      <c r="V832" s="204"/>
      <c r="W832" s="204"/>
      <c r="X832" s="204"/>
      <c r="Y832" s="204"/>
      <c r="Z832" s="204"/>
    </row>
    <row r="833" ht="11.25" customHeight="1">
      <c r="A833" s="204"/>
      <c r="B833" s="204"/>
      <c r="C833" s="660"/>
      <c r="D833" s="660"/>
      <c r="E833" s="660"/>
      <c r="F833" s="660"/>
      <c r="G833" s="660"/>
      <c r="H833" s="660"/>
      <c r="I833" s="660"/>
      <c r="J833" s="660"/>
      <c r="K833" s="660"/>
      <c r="L833" s="660"/>
      <c r="M833" s="660"/>
      <c r="N833" s="660"/>
      <c r="O833" s="660"/>
      <c r="P833" s="660"/>
      <c r="Q833" s="660"/>
      <c r="R833" s="660"/>
      <c r="S833" s="204"/>
      <c r="T833" s="204"/>
      <c r="U833" s="204"/>
      <c r="V833" s="204"/>
      <c r="W833" s="204"/>
      <c r="X833" s="204"/>
      <c r="Y833" s="204"/>
      <c r="Z833" s="204"/>
    </row>
    <row r="834" ht="11.25" customHeight="1">
      <c r="A834" s="204"/>
      <c r="B834" s="204"/>
      <c r="C834" s="660"/>
      <c r="D834" s="660"/>
      <c r="E834" s="660"/>
      <c r="F834" s="660"/>
      <c r="G834" s="660"/>
      <c r="H834" s="660"/>
      <c r="I834" s="660"/>
      <c r="J834" s="660"/>
      <c r="K834" s="660"/>
      <c r="L834" s="660"/>
      <c r="M834" s="660"/>
      <c r="N834" s="660"/>
      <c r="O834" s="660"/>
      <c r="P834" s="660"/>
      <c r="Q834" s="660"/>
      <c r="R834" s="660"/>
      <c r="S834" s="204"/>
      <c r="T834" s="204"/>
      <c r="U834" s="204"/>
      <c r="V834" s="204"/>
      <c r="W834" s="204"/>
      <c r="X834" s="204"/>
      <c r="Y834" s="204"/>
      <c r="Z834" s="204"/>
    </row>
    <row r="835" ht="11.25" customHeight="1">
      <c r="A835" s="204"/>
      <c r="B835" s="204"/>
      <c r="C835" s="660"/>
      <c r="D835" s="660"/>
      <c r="E835" s="660"/>
      <c r="F835" s="660"/>
      <c r="G835" s="660"/>
      <c r="H835" s="660"/>
      <c r="I835" s="660"/>
      <c r="J835" s="660"/>
      <c r="K835" s="660"/>
      <c r="L835" s="660"/>
      <c r="M835" s="660"/>
      <c r="N835" s="660"/>
      <c r="O835" s="660"/>
      <c r="P835" s="660"/>
      <c r="Q835" s="660"/>
      <c r="R835" s="660"/>
      <c r="S835" s="204"/>
      <c r="T835" s="204"/>
      <c r="U835" s="204"/>
      <c r="V835" s="204"/>
      <c r="W835" s="204"/>
      <c r="X835" s="204"/>
      <c r="Y835" s="204"/>
      <c r="Z835" s="204"/>
    </row>
    <row r="836" ht="11.25" customHeight="1">
      <c r="A836" s="204"/>
      <c r="B836" s="204"/>
      <c r="C836" s="660"/>
      <c r="D836" s="660"/>
      <c r="E836" s="660"/>
      <c r="F836" s="660"/>
      <c r="G836" s="660"/>
      <c r="H836" s="660"/>
      <c r="I836" s="660"/>
      <c r="J836" s="660"/>
      <c r="K836" s="660"/>
      <c r="L836" s="660"/>
      <c r="M836" s="660"/>
      <c r="N836" s="660"/>
      <c r="O836" s="660"/>
      <c r="P836" s="660"/>
      <c r="Q836" s="660"/>
      <c r="R836" s="660"/>
      <c r="S836" s="204"/>
      <c r="T836" s="204"/>
      <c r="U836" s="204"/>
      <c r="V836" s="204"/>
      <c r="W836" s="204"/>
      <c r="X836" s="204"/>
      <c r="Y836" s="204"/>
      <c r="Z836" s="204"/>
    </row>
    <row r="837" ht="11.25" customHeight="1">
      <c r="A837" s="204"/>
      <c r="B837" s="204"/>
      <c r="C837" s="660"/>
      <c r="D837" s="660"/>
      <c r="E837" s="660"/>
      <c r="F837" s="660"/>
      <c r="G837" s="660"/>
      <c r="H837" s="660"/>
      <c r="I837" s="660"/>
      <c r="J837" s="660"/>
      <c r="K837" s="660"/>
      <c r="L837" s="660"/>
      <c r="M837" s="660"/>
      <c r="N837" s="660"/>
      <c r="O837" s="660"/>
      <c r="P837" s="660"/>
      <c r="Q837" s="660"/>
      <c r="R837" s="660"/>
      <c r="S837" s="204"/>
      <c r="T837" s="204"/>
      <c r="U837" s="204"/>
      <c r="V837" s="204"/>
      <c r="W837" s="204"/>
      <c r="X837" s="204"/>
      <c r="Y837" s="204"/>
      <c r="Z837" s="204"/>
    </row>
    <row r="838" ht="11.25" customHeight="1">
      <c r="A838" s="204"/>
      <c r="B838" s="204"/>
      <c r="C838" s="660"/>
      <c r="D838" s="660"/>
      <c r="E838" s="660"/>
      <c r="F838" s="660"/>
      <c r="G838" s="660"/>
      <c r="H838" s="660"/>
      <c r="I838" s="660"/>
      <c r="J838" s="660"/>
      <c r="K838" s="660"/>
      <c r="L838" s="660"/>
      <c r="M838" s="660"/>
      <c r="N838" s="660"/>
      <c r="O838" s="660"/>
      <c r="P838" s="660"/>
      <c r="Q838" s="660"/>
      <c r="R838" s="660"/>
      <c r="S838" s="204"/>
      <c r="T838" s="204"/>
      <c r="U838" s="204"/>
      <c r="V838" s="204"/>
      <c r="W838" s="204"/>
      <c r="X838" s="204"/>
      <c r="Y838" s="204"/>
      <c r="Z838" s="204"/>
    </row>
    <row r="839" ht="11.25" customHeight="1">
      <c r="A839" s="204"/>
      <c r="B839" s="204"/>
      <c r="C839" s="660"/>
      <c r="D839" s="660"/>
      <c r="E839" s="660"/>
      <c r="F839" s="660"/>
      <c r="G839" s="660"/>
      <c r="H839" s="660"/>
      <c r="I839" s="660"/>
      <c r="J839" s="660"/>
      <c r="K839" s="660"/>
      <c r="L839" s="660"/>
      <c r="M839" s="660"/>
      <c r="N839" s="660"/>
      <c r="O839" s="660"/>
      <c r="P839" s="660"/>
      <c r="Q839" s="660"/>
      <c r="R839" s="660"/>
      <c r="S839" s="204"/>
      <c r="T839" s="204"/>
      <c r="U839" s="204"/>
      <c r="V839" s="204"/>
      <c r="W839" s="204"/>
      <c r="X839" s="204"/>
      <c r="Y839" s="204"/>
      <c r="Z839" s="204"/>
    </row>
    <row r="840" ht="11.25" customHeight="1">
      <c r="A840" s="204"/>
      <c r="B840" s="204"/>
      <c r="C840" s="660"/>
      <c r="D840" s="660"/>
      <c r="E840" s="660"/>
      <c r="F840" s="660"/>
      <c r="G840" s="660"/>
      <c r="H840" s="660"/>
      <c r="I840" s="660"/>
      <c r="J840" s="660"/>
      <c r="K840" s="660"/>
      <c r="L840" s="660"/>
      <c r="M840" s="660"/>
      <c r="N840" s="660"/>
      <c r="O840" s="660"/>
      <c r="P840" s="660"/>
      <c r="Q840" s="660"/>
      <c r="R840" s="660"/>
      <c r="S840" s="204"/>
      <c r="T840" s="204"/>
      <c r="U840" s="204"/>
      <c r="V840" s="204"/>
      <c r="W840" s="204"/>
      <c r="X840" s="204"/>
      <c r="Y840" s="204"/>
      <c r="Z840" s="204"/>
    </row>
    <row r="841" ht="11.25" customHeight="1">
      <c r="A841" s="204"/>
      <c r="B841" s="204"/>
      <c r="C841" s="660"/>
      <c r="D841" s="660"/>
      <c r="E841" s="660"/>
      <c r="F841" s="660"/>
      <c r="G841" s="660"/>
      <c r="H841" s="660"/>
      <c r="I841" s="660"/>
      <c r="J841" s="660"/>
      <c r="K841" s="660"/>
      <c r="L841" s="660"/>
      <c r="M841" s="660"/>
      <c r="N841" s="660"/>
      <c r="O841" s="660"/>
      <c r="P841" s="660"/>
      <c r="Q841" s="660"/>
      <c r="R841" s="660"/>
      <c r="S841" s="204"/>
      <c r="T841" s="204"/>
      <c r="U841" s="204"/>
      <c r="V841" s="204"/>
      <c r="W841" s="204"/>
      <c r="X841" s="204"/>
      <c r="Y841" s="204"/>
      <c r="Z841" s="204"/>
    </row>
    <row r="842" ht="11.25" customHeight="1">
      <c r="A842" s="204"/>
      <c r="B842" s="204"/>
      <c r="C842" s="660"/>
      <c r="D842" s="660"/>
      <c r="E842" s="660"/>
      <c r="F842" s="660"/>
      <c r="G842" s="660"/>
      <c r="H842" s="660"/>
      <c r="I842" s="660"/>
      <c r="J842" s="660"/>
      <c r="K842" s="660"/>
      <c r="L842" s="660"/>
      <c r="M842" s="660"/>
      <c r="N842" s="660"/>
      <c r="O842" s="660"/>
      <c r="P842" s="660"/>
      <c r="Q842" s="660"/>
      <c r="R842" s="660"/>
      <c r="S842" s="204"/>
      <c r="T842" s="204"/>
      <c r="U842" s="204"/>
      <c r="V842" s="204"/>
      <c r="W842" s="204"/>
      <c r="X842" s="204"/>
      <c r="Y842" s="204"/>
      <c r="Z842" s="204"/>
    </row>
    <row r="843" ht="11.25" customHeight="1">
      <c r="A843" s="204"/>
      <c r="B843" s="204"/>
      <c r="C843" s="660"/>
      <c r="D843" s="660"/>
      <c r="E843" s="660"/>
      <c r="F843" s="660"/>
      <c r="G843" s="660"/>
      <c r="H843" s="660"/>
      <c r="I843" s="660"/>
      <c r="J843" s="660"/>
      <c r="K843" s="660"/>
      <c r="L843" s="660"/>
      <c r="M843" s="660"/>
      <c r="N843" s="660"/>
      <c r="O843" s="660"/>
      <c r="P843" s="660"/>
      <c r="Q843" s="660"/>
      <c r="R843" s="660"/>
      <c r="S843" s="204"/>
      <c r="T843" s="204"/>
      <c r="U843" s="204"/>
      <c r="V843" s="204"/>
      <c r="W843" s="204"/>
      <c r="X843" s="204"/>
      <c r="Y843" s="204"/>
      <c r="Z843" s="204"/>
    </row>
    <row r="844" ht="11.25" customHeight="1">
      <c r="A844" s="204"/>
      <c r="B844" s="204"/>
      <c r="C844" s="660"/>
      <c r="D844" s="660"/>
      <c r="E844" s="660"/>
      <c r="F844" s="660"/>
      <c r="G844" s="660"/>
      <c r="H844" s="660"/>
      <c r="I844" s="660"/>
      <c r="J844" s="660"/>
      <c r="K844" s="660"/>
      <c r="L844" s="660"/>
      <c r="M844" s="660"/>
      <c r="N844" s="660"/>
      <c r="O844" s="660"/>
      <c r="P844" s="660"/>
      <c r="Q844" s="660"/>
      <c r="R844" s="660"/>
      <c r="S844" s="204"/>
      <c r="T844" s="204"/>
      <c r="U844" s="204"/>
      <c r="V844" s="204"/>
      <c r="W844" s="204"/>
      <c r="X844" s="204"/>
      <c r="Y844" s="204"/>
      <c r="Z844" s="204"/>
    </row>
    <row r="845" ht="11.25" customHeight="1">
      <c r="A845" s="204"/>
      <c r="B845" s="204"/>
      <c r="C845" s="660"/>
      <c r="D845" s="660"/>
      <c r="E845" s="660"/>
      <c r="F845" s="660"/>
      <c r="G845" s="660"/>
      <c r="H845" s="660"/>
      <c r="I845" s="660"/>
      <c r="J845" s="660"/>
      <c r="K845" s="660"/>
      <c r="L845" s="660"/>
      <c r="M845" s="660"/>
      <c r="N845" s="660"/>
      <c r="O845" s="660"/>
      <c r="P845" s="660"/>
      <c r="Q845" s="660"/>
      <c r="R845" s="660"/>
      <c r="S845" s="204"/>
      <c r="T845" s="204"/>
      <c r="U845" s="204"/>
      <c r="V845" s="204"/>
      <c r="W845" s="204"/>
      <c r="X845" s="204"/>
      <c r="Y845" s="204"/>
      <c r="Z845" s="204"/>
    </row>
    <row r="846" ht="11.25" customHeight="1">
      <c r="A846" s="204"/>
      <c r="B846" s="204"/>
      <c r="C846" s="660"/>
      <c r="D846" s="660"/>
      <c r="E846" s="660"/>
      <c r="F846" s="660"/>
      <c r="G846" s="660"/>
      <c r="H846" s="660"/>
      <c r="I846" s="660"/>
      <c r="J846" s="660"/>
      <c r="K846" s="660"/>
      <c r="L846" s="660"/>
      <c r="M846" s="660"/>
      <c r="N846" s="660"/>
      <c r="O846" s="660"/>
      <c r="P846" s="660"/>
      <c r="Q846" s="660"/>
      <c r="R846" s="660"/>
      <c r="S846" s="204"/>
      <c r="T846" s="204"/>
      <c r="U846" s="204"/>
      <c r="V846" s="204"/>
      <c r="W846" s="204"/>
      <c r="X846" s="204"/>
      <c r="Y846" s="204"/>
      <c r="Z846" s="204"/>
    </row>
    <row r="847" ht="11.25" customHeight="1">
      <c r="A847" s="204"/>
      <c r="B847" s="204"/>
      <c r="C847" s="660"/>
      <c r="D847" s="660"/>
      <c r="E847" s="660"/>
      <c r="F847" s="660"/>
      <c r="G847" s="660"/>
      <c r="H847" s="660"/>
      <c r="I847" s="660"/>
      <c r="J847" s="660"/>
      <c r="K847" s="660"/>
      <c r="L847" s="660"/>
      <c r="M847" s="660"/>
      <c r="N847" s="660"/>
      <c r="O847" s="660"/>
      <c r="P847" s="660"/>
      <c r="Q847" s="660"/>
      <c r="R847" s="660"/>
      <c r="S847" s="204"/>
      <c r="T847" s="204"/>
      <c r="U847" s="204"/>
      <c r="V847" s="204"/>
      <c r="W847" s="204"/>
      <c r="X847" s="204"/>
      <c r="Y847" s="204"/>
      <c r="Z847" s="204"/>
    </row>
    <row r="848" ht="11.25" customHeight="1">
      <c r="A848" s="204"/>
      <c r="B848" s="204"/>
      <c r="C848" s="660"/>
      <c r="D848" s="660"/>
      <c r="E848" s="660"/>
      <c r="F848" s="660"/>
      <c r="G848" s="660"/>
      <c r="H848" s="660"/>
      <c r="I848" s="660"/>
      <c r="J848" s="660"/>
      <c r="K848" s="660"/>
      <c r="L848" s="660"/>
      <c r="M848" s="660"/>
      <c r="N848" s="660"/>
      <c r="O848" s="660"/>
      <c r="P848" s="660"/>
      <c r="Q848" s="660"/>
      <c r="R848" s="660"/>
      <c r="S848" s="204"/>
      <c r="T848" s="204"/>
      <c r="U848" s="204"/>
      <c r="V848" s="204"/>
      <c r="W848" s="204"/>
      <c r="X848" s="204"/>
      <c r="Y848" s="204"/>
      <c r="Z848" s="204"/>
    </row>
    <row r="849" ht="11.25" customHeight="1">
      <c r="A849" s="204"/>
      <c r="B849" s="204"/>
      <c r="C849" s="660"/>
      <c r="D849" s="660"/>
      <c r="E849" s="660"/>
      <c r="F849" s="660"/>
      <c r="G849" s="660"/>
      <c r="H849" s="660"/>
      <c r="I849" s="660"/>
      <c r="J849" s="660"/>
      <c r="K849" s="660"/>
      <c r="L849" s="660"/>
      <c r="M849" s="660"/>
      <c r="N849" s="660"/>
      <c r="O849" s="660"/>
      <c r="P849" s="660"/>
      <c r="Q849" s="660"/>
      <c r="R849" s="660"/>
      <c r="S849" s="204"/>
      <c r="T849" s="204"/>
      <c r="U849" s="204"/>
      <c r="V849" s="204"/>
      <c r="W849" s="204"/>
      <c r="X849" s="204"/>
      <c r="Y849" s="204"/>
      <c r="Z849" s="204"/>
    </row>
    <row r="850" ht="11.25" customHeight="1">
      <c r="A850" s="204"/>
      <c r="B850" s="204"/>
      <c r="C850" s="660"/>
      <c r="D850" s="660"/>
      <c r="E850" s="660"/>
      <c r="F850" s="660"/>
      <c r="G850" s="660"/>
      <c r="H850" s="660"/>
      <c r="I850" s="660"/>
      <c r="J850" s="660"/>
      <c r="K850" s="660"/>
      <c r="L850" s="660"/>
      <c r="M850" s="660"/>
      <c r="N850" s="660"/>
      <c r="O850" s="660"/>
      <c r="P850" s="660"/>
      <c r="Q850" s="660"/>
      <c r="R850" s="660"/>
      <c r="S850" s="204"/>
      <c r="T850" s="204"/>
      <c r="U850" s="204"/>
      <c r="V850" s="204"/>
      <c r="W850" s="204"/>
      <c r="X850" s="204"/>
      <c r="Y850" s="204"/>
      <c r="Z850" s="204"/>
    </row>
    <row r="851" ht="11.25" customHeight="1">
      <c r="A851" s="204"/>
      <c r="B851" s="204"/>
      <c r="C851" s="660"/>
      <c r="D851" s="660"/>
      <c r="E851" s="660"/>
      <c r="F851" s="660"/>
      <c r="G851" s="660"/>
      <c r="H851" s="660"/>
      <c r="I851" s="660"/>
      <c r="J851" s="660"/>
      <c r="K851" s="660"/>
      <c r="L851" s="660"/>
      <c r="M851" s="660"/>
      <c r="N851" s="660"/>
      <c r="O851" s="660"/>
      <c r="P851" s="660"/>
      <c r="Q851" s="660"/>
      <c r="R851" s="660"/>
      <c r="S851" s="204"/>
      <c r="T851" s="204"/>
      <c r="U851" s="204"/>
      <c r="V851" s="204"/>
      <c r="W851" s="204"/>
      <c r="X851" s="204"/>
      <c r="Y851" s="204"/>
      <c r="Z851" s="204"/>
    </row>
    <row r="852" ht="11.25" customHeight="1">
      <c r="A852" s="204"/>
      <c r="B852" s="204"/>
      <c r="C852" s="660"/>
      <c r="D852" s="660"/>
      <c r="E852" s="660"/>
      <c r="F852" s="660"/>
      <c r="G852" s="660"/>
      <c r="H852" s="660"/>
      <c r="I852" s="660"/>
      <c r="J852" s="660"/>
      <c r="K852" s="660"/>
      <c r="L852" s="660"/>
      <c r="M852" s="660"/>
      <c r="N852" s="660"/>
      <c r="O852" s="660"/>
      <c r="P852" s="660"/>
      <c r="Q852" s="660"/>
      <c r="R852" s="660"/>
      <c r="S852" s="204"/>
      <c r="T852" s="204"/>
      <c r="U852" s="204"/>
      <c r="V852" s="204"/>
      <c r="W852" s="204"/>
      <c r="X852" s="204"/>
      <c r="Y852" s="204"/>
      <c r="Z852" s="204"/>
    </row>
    <row r="853" ht="11.25" customHeight="1">
      <c r="A853" s="204"/>
      <c r="B853" s="204"/>
      <c r="C853" s="660"/>
      <c r="D853" s="660"/>
      <c r="E853" s="660"/>
      <c r="F853" s="660"/>
      <c r="G853" s="660"/>
      <c r="H853" s="660"/>
      <c r="I853" s="660"/>
      <c r="J853" s="660"/>
      <c r="K853" s="660"/>
      <c r="L853" s="660"/>
      <c r="M853" s="660"/>
      <c r="N853" s="660"/>
      <c r="O853" s="660"/>
      <c r="P853" s="660"/>
      <c r="Q853" s="660"/>
      <c r="R853" s="660"/>
      <c r="S853" s="204"/>
      <c r="T853" s="204"/>
      <c r="U853" s="204"/>
      <c r="V853" s="204"/>
      <c r="W853" s="204"/>
      <c r="X853" s="204"/>
      <c r="Y853" s="204"/>
      <c r="Z853" s="204"/>
    </row>
    <row r="854" ht="11.25" customHeight="1">
      <c r="A854" s="204"/>
      <c r="B854" s="204"/>
      <c r="C854" s="660"/>
      <c r="D854" s="660"/>
      <c r="E854" s="660"/>
      <c r="F854" s="660"/>
      <c r="G854" s="660"/>
      <c r="H854" s="660"/>
      <c r="I854" s="660"/>
      <c r="J854" s="660"/>
      <c r="K854" s="660"/>
      <c r="L854" s="660"/>
      <c r="M854" s="660"/>
      <c r="N854" s="660"/>
      <c r="O854" s="660"/>
      <c r="P854" s="660"/>
      <c r="Q854" s="660"/>
      <c r="R854" s="660"/>
      <c r="S854" s="204"/>
      <c r="T854" s="204"/>
      <c r="U854" s="204"/>
      <c r="V854" s="204"/>
      <c r="W854" s="204"/>
      <c r="X854" s="204"/>
      <c r="Y854" s="204"/>
      <c r="Z854" s="204"/>
    </row>
    <row r="855" ht="11.25" customHeight="1">
      <c r="A855" s="204"/>
      <c r="B855" s="204"/>
      <c r="C855" s="660"/>
      <c r="D855" s="660"/>
      <c r="E855" s="660"/>
      <c r="F855" s="660"/>
      <c r="G855" s="660"/>
      <c r="H855" s="660"/>
      <c r="I855" s="660"/>
      <c r="J855" s="660"/>
      <c r="K855" s="660"/>
      <c r="L855" s="660"/>
      <c r="M855" s="660"/>
      <c r="N855" s="660"/>
      <c r="O855" s="660"/>
      <c r="P855" s="660"/>
      <c r="Q855" s="660"/>
      <c r="R855" s="660"/>
      <c r="S855" s="204"/>
      <c r="T855" s="204"/>
      <c r="U855" s="204"/>
      <c r="V855" s="204"/>
      <c r="W855" s="204"/>
      <c r="X855" s="204"/>
      <c r="Y855" s="204"/>
      <c r="Z855" s="204"/>
    </row>
    <row r="856" ht="11.25" customHeight="1">
      <c r="A856" s="204"/>
      <c r="B856" s="204"/>
      <c r="C856" s="660"/>
      <c r="D856" s="660"/>
      <c r="E856" s="660"/>
      <c r="F856" s="660"/>
      <c r="G856" s="660"/>
      <c r="H856" s="660"/>
      <c r="I856" s="660"/>
      <c r="J856" s="660"/>
      <c r="K856" s="660"/>
      <c r="L856" s="660"/>
      <c r="M856" s="660"/>
      <c r="N856" s="660"/>
      <c r="O856" s="660"/>
      <c r="P856" s="660"/>
      <c r="Q856" s="660"/>
      <c r="R856" s="660"/>
      <c r="S856" s="204"/>
      <c r="T856" s="204"/>
      <c r="U856" s="204"/>
      <c r="V856" s="204"/>
      <c r="W856" s="204"/>
      <c r="X856" s="204"/>
      <c r="Y856" s="204"/>
      <c r="Z856" s="204"/>
    </row>
    <row r="857" ht="11.25" customHeight="1">
      <c r="A857" s="204"/>
      <c r="B857" s="204"/>
      <c r="C857" s="660"/>
      <c r="D857" s="660"/>
      <c r="E857" s="660"/>
      <c r="F857" s="660"/>
      <c r="G857" s="660"/>
      <c r="H857" s="660"/>
      <c r="I857" s="660"/>
      <c r="J857" s="660"/>
      <c r="K857" s="660"/>
      <c r="L857" s="660"/>
      <c r="M857" s="660"/>
      <c r="N857" s="660"/>
      <c r="O857" s="660"/>
      <c r="P857" s="660"/>
      <c r="Q857" s="660"/>
      <c r="R857" s="660"/>
      <c r="S857" s="204"/>
      <c r="T857" s="204"/>
      <c r="U857" s="204"/>
      <c r="V857" s="204"/>
      <c r="W857" s="204"/>
      <c r="X857" s="204"/>
      <c r="Y857" s="204"/>
      <c r="Z857" s="204"/>
    </row>
    <row r="858" ht="11.25" customHeight="1">
      <c r="A858" s="204"/>
      <c r="B858" s="204"/>
      <c r="C858" s="660"/>
      <c r="D858" s="660"/>
      <c r="E858" s="660"/>
      <c r="F858" s="660"/>
      <c r="G858" s="660"/>
      <c r="H858" s="660"/>
      <c r="I858" s="660"/>
      <c r="J858" s="660"/>
      <c r="K858" s="660"/>
      <c r="L858" s="660"/>
      <c r="M858" s="660"/>
      <c r="N858" s="660"/>
      <c r="O858" s="660"/>
      <c r="P858" s="660"/>
      <c r="Q858" s="660"/>
      <c r="R858" s="660"/>
      <c r="S858" s="204"/>
      <c r="T858" s="204"/>
      <c r="U858" s="204"/>
      <c r="V858" s="204"/>
      <c r="W858" s="204"/>
      <c r="X858" s="204"/>
      <c r="Y858" s="204"/>
      <c r="Z858" s="204"/>
    </row>
    <row r="859" ht="11.25" customHeight="1">
      <c r="A859" s="204"/>
      <c r="B859" s="204"/>
      <c r="C859" s="660"/>
      <c r="D859" s="660"/>
      <c r="E859" s="660"/>
      <c r="F859" s="660"/>
      <c r="G859" s="660"/>
      <c r="H859" s="660"/>
      <c r="I859" s="660"/>
      <c r="J859" s="660"/>
      <c r="K859" s="660"/>
      <c r="L859" s="660"/>
      <c r="M859" s="660"/>
      <c r="N859" s="660"/>
      <c r="O859" s="660"/>
      <c r="P859" s="660"/>
      <c r="Q859" s="660"/>
      <c r="R859" s="660"/>
      <c r="S859" s="204"/>
      <c r="T859" s="204"/>
      <c r="U859" s="204"/>
      <c r="V859" s="204"/>
      <c r="W859" s="204"/>
      <c r="X859" s="204"/>
      <c r="Y859" s="204"/>
      <c r="Z859" s="204"/>
    </row>
    <row r="860" ht="11.25" customHeight="1">
      <c r="A860" s="204"/>
      <c r="B860" s="204"/>
      <c r="C860" s="660"/>
      <c r="D860" s="660"/>
      <c r="E860" s="660"/>
      <c r="F860" s="660"/>
      <c r="G860" s="660"/>
      <c r="H860" s="660"/>
      <c r="I860" s="660"/>
      <c r="J860" s="660"/>
      <c r="K860" s="660"/>
      <c r="L860" s="660"/>
      <c r="M860" s="660"/>
      <c r="N860" s="660"/>
      <c r="O860" s="660"/>
      <c r="P860" s="660"/>
      <c r="Q860" s="660"/>
      <c r="R860" s="660"/>
      <c r="S860" s="204"/>
      <c r="T860" s="204"/>
      <c r="U860" s="204"/>
      <c r="V860" s="204"/>
      <c r="W860" s="204"/>
      <c r="X860" s="204"/>
      <c r="Y860" s="204"/>
      <c r="Z860" s="204"/>
    </row>
    <row r="861" ht="11.25" customHeight="1">
      <c r="A861" s="204"/>
      <c r="B861" s="204"/>
      <c r="C861" s="660"/>
      <c r="D861" s="660"/>
      <c r="E861" s="660"/>
      <c r="F861" s="660"/>
      <c r="G861" s="660"/>
      <c r="H861" s="660"/>
      <c r="I861" s="660"/>
      <c r="J861" s="660"/>
      <c r="K861" s="660"/>
      <c r="L861" s="660"/>
      <c r="M861" s="660"/>
      <c r="N861" s="660"/>
      <c r="O861" s="660"/>
      <c r="P861" s="660"/>
      <c r="Q861" s="660"/>
      <c r="R861" s="660"/>
      <c r="S861" s="204"/>
      <c r="T861" s="204"/>
      <c r="U861" s="204"/>
      <c r="V861" s="204"/>
      <c r="W861" s="204"/>
      <c r="X861" s="204"/>
      <c r="Y861" s="204"/>
      <c r="Z861" s="204"/>
    </row>
    <row r="862" ht="11.25" customHeight="1">
      <c r="A862" s="204"/>
      <c r="B862" s="204"/>
      <c r="C862" s="660"/>
      <c r="D862" s="660"/>
      <c r="E862" s="660"/>
      <c r="F862" s="660"/>
      <c r="G862" s="660"/>
      <c r="H862" s="660"/>
      <c r="I862" s="660"/>
      <c r="J862" s="660"/>
      <c r="K862" s="660"/>
      <c r="L862" s="660"/>
      <c r="M862" s="660"/>
      <c r="N862" s="660"/>
      <c r="O862" s="660"/>
      <c r="P862" s="660"/>
      <c r="Q862" s="660"/>
      <c r="R862" s="660"/>
      <c r="S862" s="204"/>
      <c r="T862" s="204"/>
      <c r="U862" s="204"/>
      <c r="V862" s="204"/>
      <c r="W862" s="204"/>
      <c r="X862" s="204"/>
      <c r="Y862" s="204"/>
      <c r="Z862" s="204"/>
    </row>
    <row r="863" ht="11.25" customHeight="1">
      <c r="A863" s="204"/>
      <c r="B863" s="204"/>
      <c r="C863" s="660"/>
      <c r="D863" s="660"/>
      <c r="E863" s="660"/>
      <c r="F863" s="660"/>
      <c r="G863" s="660"/>
      <c r="H863" s="660"/>
      <c r="I863" s="660"/>
      <c r="J863" s="660"/>
      <c r="K863" s="660"/>
      <c r="L863" s="660"/>
      <c r="M863" s="660"/>
      <c r="N863" s="660"/>
      <c r="O863" s="660"/>
      <c r="P863" s="660"/>
      <c r="Q863" s="660"/>
      <c r="R863" s="660"/>
      <c r="S863" s="204"/>
      <c r="T863" s="204"/>
      <c r="U863" s="204"/>
      <c r="V863" s="204"/>
      <c r="W863" s="204"/>
      <c r="X863" s="204"/>
      <c r="Y863" s="204"/>
      <c r="Z863" s="204"/>
    </row>
    <row r="864" ht="11.25" customHeight="1">
      <c r="A864" s="204"/>
      <c r="B864" s="204"/>
      <c r="C864" s="660"/>
      <c r="D864" s="660"/>
      <c r="E864" s="660"/>
      <c r="F864" s="660"/>
      <c r="G864" s="660"/>
      <c r="H864" s="660"/>
      <c r="I864" s="660"/>
      <c r="J864" s="660"/>
      <c r="K864" s="660"/>
      <c r="L864" s="660"/>
      <c r="M864" s="660"/>
      <c r="N864" s="660"/>
      <c r="O864" s="660"/>
      <c r="P864" s="660"/>
      <c r="Q864" s="660"/>
      <c r="R864" s="660"/>
      <c r="S864" s="204"/>
      <c r="T864" s="204"/>
      <c r="U864" s="204"/>
      <c r="V864" s="204"/>
      <c r="W864" s="204"/>
      <c r="X864" s="204"/>
      <c r="Y864" s="204"/>
      <c r="Z864" s="204"/>
    </row>
    <row r="865" ht="11.25" customHeight="1">
      <c r="A865" s="204"/>
      <c r="B865" s="204"/>
      <c r="C865" s="660"/>
      <c r="D865" s="660"/>
      <c r="E865" s="660"/>
      <c r="F865" s="660"/>
      <c r="G865" s="660"/>
      <c r="H865" s="660"/>
      <c r="I865" s="660"/>
      <c r="J865" s="660"/>
      <c r="K865" s="660"/>
      <c r="L865" s="660"/>
      <c r="M865" s="660"/>
      <c r="N865" s="660"/>
      <c r="O865" s="660"/>
      <c r="P865" s="660"/>
      <c r="Q865" s="660"/>
      <c r="R865" s="660"/>
      <c r="S865" s="204"/>
      <c r="T865" s="204"/>
      <c r="U865" s="204"/>
      <c r="V865" s="204"/>
      <c r="W865" s="204"/>
      <c r="X865" s="204"/>
      <c r="Y865" s="204"/>
      <c r="Z865" s="204"/>
    </row>
    <row r="866" ht="11.25" customHeight="1">
      <c r="A866" s="204"/>
      <c r="B866" s="204"/>
      <c r="C866" s="660"/>
      <c r="D866" s="660"/>
      <c r="E866" s="660"/>
      <c r="F866" s="660"/>
      <c r="G866" s="660"/>
      <c r="H866" s="660"/>
      <c r="I866" s="660"/>
      <c r="J866" s="660"/>
      <c r="K866" s="660"/>
      <c r="L866" s="660"/>
      <c r="M866" s="660"/>
      <c r="N866" s="660"/>
      <c r="O866" s="660"/>
      <c r="P866" s="660"/>
      <c r="Q866" s="660"/>
      <c r="R866" s="660"/>
      <c r="S866" s="204"/>
      <c r="T866" s="204"/>
      <c r="U866" s="204"/>
      <c r="V866" s="204"/>
      <c r="W866" s="204"/>
      <c r="X866" s="204"/>
      <c r="Y866" s="204"/>
      <c r="Z866" s="204"/>
    </row>
    <row r="867" ht="11.25" customHeight="1">
      <c r="A867" s="204"/>
      <c r="B867" s="204"/>
      <c r="C867" s="660"/>
      <c r="D867" s="660"/>
      <c r="E867" s="660"/>
      <c r="F867" s="660"/>
      <c r="G867" s="660"/>
      <c r="H867" s="660"/>
      <c r="I867" s="660"/>
      <c r="J867" s="660"/>
      <c r="K867" s="660"/>
      <c r="L867" s="660"/>
      <c r="M867" s="660"/>
      <c r="N867" s="660"/>
      <c r="O867" s="660"/>
      <c r="P867" s="660"/>
      <c r="Q867" s="660"/>
      <c r="R867" s="660"/>
      <c r="S867" s="204"/>
      <c r="T867" s="204"/>
      <c r="U867" s="204"/>
      <c r="V867" s="204"/>
      <c r="W867" s="204"/>
      <c r="X867" s="204"/>
      <c r="Y867" s="204"/>
      <c r="Z867" s="204"/>
    </row>
    <row r="868" ht="11.25" customHeight="1">
      <c r="A868" s="204"/>
      <c r="B868" s="204"/>
      <c r="C868" s="660"/>
      <c r="D868" s="660"/>
      <c r="E868" s="660"/>
      <c r="F868" s="660"/>
      <c r="G868" s="660"/>
      <c r="H868" s="660"/>
      <c r="I868" s="660"/>
      <c r="J868" s="660"/>
      <c r="K868" s="660"/>
      <c r="L868" s="660"/>
      <c r="M868" s="660"/>
      <c r="N868" s="660"/>
      <c r="O868" s="660"/>
      <c r="P868" s="660"/>
      <c r="Q868" s="660"/>
      <c r="R868" s="660"/>
      <c r="S868" s="204"/>
      <c r="T868" s="204"/>
      <c r="U868" s="204"/>
      <c r="V868" s="204"/>
      <c r="W868" s="204"/>
      <c r="X868" s="204"/>
      <c r="Y868" s="204"/>
      <c r="Z868" s="204"/>
    </row>
    <row r="869" ht="11.25" customHeight="1">
      <c r="A869" s="204"/>
      <c r="B869" s="204"/>
      <c r="C869" s="660"/>
      <c r="D869" s="660"/>
      <c r="E869" s="660"/>
      <c r="F869" s="660"/>
      <c r="G869" s="660"/>
      <c r="H869" s="660"/>
      <c r="I869" s="660"/>
      <c r="J869" s="660"/>
      <c r="K869" s="660"/>
      <c r="L869" s="660"/>
      <c r="M869" s="660"/>
      <c r="N869" s="660"/>
      <c r="O869" s="660"/>
      <c r="P869" s="660"/>
      <c r="Q869" s="660"/>
      <c r="R869" s="660"/>
      <c r="S869" s="204"/>
      <c r="T869" s="204"/>
      <c r="U869" s="204"/>
      <c r="V869" s="204"/>
      <c r="W869" s="204"/>
      <c r="X869" s="204"/>
      <c r="Y869" s="204"/>
      <c r="Z869" s="204"/>
    </row>
    <row r="870" ht="11.25" customHeight="1">
      <c r="A870" s="204"/>
      <c r="B870" s="204"/>
      <c r="C870" s="660"/>
      <c r="D870" s="660"/>
      <c r="E870" s="660"/>
      <c r="F870" s="660"/>
      <c r="G870" s="660"/>
      <c r="H870" s="660"/>
      <c r="I870" s="660"/>
      <c r="J870" s="660"/>
      <c r="K870" s="660"/>
      <c r="L870" s="660"/>
      <c r="M870" s="660"/>
      <c r="N870" s="660"/>
      <c r="O870" s="660"/>
      <c r="P870" s="660"/>
      <c r="Q870" s="660"/>
      <c r="R870" s="660"/>
      <c r="S870" s="204"/>
      <c r="T870" s="204"/>
      <c r="U870" s="204"/>
      <c r="V870" s="204"/>
      <c r="W870" s="204"/>
      <c r="X870" s="204"/>
      <c r="Y870" s="204"/>
      <c r="Z870" s="204"/>
    </row>
    <row r="871" ht="11.25" customHeight="1">
      <c r="A871" s="204"/>
      <c r="B871" s="204"/>
      <c r="C871" s="660"/>
      <c r="D871" s="660"/>
      <c r="E871" s="660"/>
      <c r="F871" s="660"/>
      <c r="G871" s="660"/>
      <c r="H871" s="660"/>
      <c r="I871" s="660"/>
      <c r="J871" s="660"/>
      <c r="K871" s="660"/>
      <c r="L871" s="660"/>
      <c r="M871" s="660"/>
      <c r="N871" s="660"/>
      <c r="O871" s="660"/>
      <c r="P871" s="660"/>
      <c r="Q871" s="660"/>
      <c r="R871" s="660"/>
      <c r="S871" s="204"/>
      <c r="T871" s="204"/>
      <c r="U871" s="204"/>
      <c r="V871" s="204"/>
      <c r="W871" s="204"/>
      <c r="X871" s="204"/>
      <c r="Y871" s="204"/>
      <c r="Z871" s="204"/>
    </row>
    <row r="872" ht="11.25" customHeight="1">
      <c r="A872" s="204"/>
      <c r="B872" s="204"/>
      <c r="C872" s="660"/>
      <c r="D872" s="660"/>
      <c r="E872" s="660"/>
      <c r="F872" s="660"/>
      <c r="G872" s="660"/>
      <c r="H872" s="660"/>
      <c r="I872" s="660"/>
      <c r="J872" s="660"/>
      <c r="K872" s="660"/>
      <c r="L872" s="660"/>
      <c r="M872" s="660"/>
      <c r="N872" s="660"/>
      <c r="O872" s="660"/>
      <c r="P872" s="660"/>
      <c r="Q872" s="660"/>
      <c r="R872" s="660"/>
      <c r="S872" s="204"/>
      <c r="T872" s="204"/>
      <c r="U872" s="204"/>
      <c r="V872" s="204"/>
      <c r="W872" s="204"/>
      <c r="X872" s="204"/>
      <c r="Y872" s="204"/>
      <c r="Z872" s="204"/>
    </row>
    <row r="873" ht="11.25" customHeight="1">
      <c r="A873" s="204"/>
      <c r="B873" s="204"/>
      <c r="C873" s="660"/>
      <c r="D873" s="660"/>
      <c r="E873" s="660"/>
      <c r="F873" s="660"/>
      <c r="G873" s="660"/>
      <c r="H873" s="660"/>
      <c r="I873" s="660"/>
      <c r="J873" s="660"/>
      <c r="K873" s="660"/>
      <c r="L873" s="660"/>
      <c r="M873" s="660"/>
      <c r="N873" s="660"/>
      <c r="O873" s="660"/>
      <c r="P873" s="660"/>
      <c r="Q873" s="660"/>
      <c r="R873" s="660"/>
      <c r="S873" s="204"/>
      <c r="T873" s="204"/>
      <c r="U873" s="204"/>
      <c r="V873" s="204"/>
      <c r="W873" s="204"/>
      <c r="X873" s="204"/>
      <c r="Y873" s="204"/>
      <c r="Z873" s="204"/>
    </row>
    <row r="874" ht="11.25" customHeight="1">
      <c r="A874" s="204"/>
      <c r="B874" s="204"/>
      <c r="C874" s="660"/>
      <c r="D874" s="660"/>
      <c r="E874" s="660"/>
      <c r="F874" s="660"/>
      <c r="G874" s="660"/>
      <c r="H874" s="660"/>
      <c r="I874" s="660"/>
      <c r="J874" s="660"/>
      <c r="K874" s="660"/>
      <c r="L874" s="660"/>
      <c r="M874" s="660"/>
      <c r="N874" s="660"/>
      <c r="O874" s="660"/>
      <c r="P874" s="660"/>
      <c r="Q874" s="660"/>
      <c r="R874" s="660"/>
      <c r="S874" s="204"/>
      <c r="T874" s="204"/>
      <c r="U874" s="204"/>
      <c r="V874" s="204"/>
      <c r="W874" s="204"/>
      <c r="X874" s="204"/>
      <c r="Y874" s="204"/>
      <c r="Z874" s="204"/>
    </row>
    <row r="875" ht="11.25" customHeight="1">
      <c r="A875" s="204"/>
      <c r="B875" s="204"/>
      <c r="C875" s="660"/>
      <c r="D875" s="660"/>
      <c r="E875" s="660"/>
      <c r="F875" s="660"/>
      <c r="G875" s="660"/>
      <c r="H875" s="660"/>
      <c r="I875" s="660"/>
      <c r="J875" s="660"/>
      <c r="K875" s="660"/>
      <c r="L875" s="660"/>
      <c r="M875" s="660"/>
      <c r="N875" s="660"/>
      <c r="O875" s="660"/>
      <c r="P875" s="660"/>
      <c r="Q875" s="660"/>
      <c r="R875" s="660"/>
      <c r="S875" s="204"/>
      <c r="T875" s="204"/>
      <c r="U875" s="204"/>
      <c r="V875" s="204"/>
      <c r="W875" s="204"/>
      <c r="X875" s="204"/>
      <c r="Y875" s="204"/>
      <c r="Z875" s="204"/>
    </row>
    <row r="876" ht="11.25" customHeight="1">
      <c r="A876" s="204"/>
      <c r="B876" s="204"/>
      <c r="C876" s="660"/>
      <c r="D876" s="660"/>
      <c r="E876" s="660"/>
      <c r="F876" s="660"/>
      <c r="G876" s="660"/>
      <c r="H876" s="660"/>
      <c r="I876" s="660"/>
      <c r="J876" s="660"/>
      <c r="K876" s="660"/>
      <c r="L876" s="660"/>
      <c r="M876" s="660"/>
      <c r="N876" s="660"/>
      <c r="O876" s="660"/>
      <c r="P876" s="660"/>
      <c r="Q876" s="660"/>
      <c r="R876" s="660"/>
      <c r="S876" s="204"/>
      <c r="T876" s="204"/>
      <c r="U876" s="204"/>
      <c r="V876" s="204"/>
      <c r="W876" s="204"/>
      <c r="X876" s="204"/>
      <c r="Y876" s="204"/>
      <c r="Z876" s="204"/>
    </row>
    <row r="877" ht="11.25" customHeight="1">
      <c r="A877" s="204"/>
      <c r="B877" s="204"/>
      <c r="C877" s="660"/>
      <c r="D877" s="660"/>
      <c r="E877" s="660"/>
      <c r="F877" s="660"/>
      <c r="G877" s="660"/>
      <c r="H877" s="660"/>
      <c r="I877" s="660"/>
      <c r="J877" s="660"/>
      <c r="K877" s="660"/>
      <c r="L877" s="660"/>
      <c r="M877" s="660"/>
      <c r="N877" s="660"/>
      <c r="O877" s="660"/>
      <c r="P877" s="660"/>
      <c r="Q877" s="660"/>
      <c r="R877" s="660"/>
      <c r="S877" s="204"/>
      <c r="T877" s="204"/>
      <c r="U877" s="204"/>
      <c r="V877" s="204"/>
      <c r="W877" s="204"/>
      <c r="X877" s="204"/>
      <c r="Y877" s="204"/>
      <c r="Z877" s="204"/>
    </row>
    <row r="878" ht="11.25" customHeight="1">
      <c r="A878" s="204"/>
      <c r="B878" s="204"/>
      <c r="C878" s="660"/>
      <c r="D878" s="660"/>
      <c r="E878" s="660"/>
      <c r="F878" s="660"/>
      <c r="G878" s="660"/>
      <c r="H878" s="660"/>
      <c r="I878" s="660"/>
      <c r="J878" s="660"/>
      <c r="K878" s="660"/>
      <c r="L878" s="660"/>
      <c r="M878" s="660"/>
      <c r="N878" s="660"/>
      <c r="O878" s="660"/>
      <c r="P878" s="660"/>
      <c r="Q878" s="660"/>
      <c r="R878" s="660"/>
      <c r="S878" s="204"/>
      <c r="T878" s="204"/>
      <c r="U878" s="204"/>
      <c r="V878" s="204"/>
      <c r="W878" s="204"/>
      <c r="X878" s="204"/>
      <c r="Y878" s="204"/>
      <c r="Z878" s="204"/>
    </row>
    <row r="879" ht="11.25" customHeight="1">
      <c r="A879" s="204"/>
      <c r="B879" s="204"/>
      <c r="C879" s="660"/>
      <c r="D879" s="660"/>
      <c r="E879" s="660"/>
      <c r="F879" s="660"/>
      <c r="G879" s="660"/>
      <c r="H879" s="660"/>
      <c r="I879" s="660"/>
      <c r="J879" s="660"/>
      <c r="K879" s="660"/>
      <c r="L879" s="660"/>
      <c r="M879" s="660"/>
      <c r="N879" s="660"/>
      <c r="O879" s="660"/>
      <c r="P879" s="660"/>
      <c r="Q879" s="660"/>
      <c r="R879" s="660"/>
      <c r="S879" s="204"/>
      <c r="T879" s="204"/>
      <c r="U879" s="204"/>
      <c r="V879" s="204"/>
      <c r="W879" s="204"/>
      <c r="X879" s="204"/>
      <c r="Y879" s="204"/>
      <c r="Z879" s="204"/>
    </row>
    <row r="880" ht="11.25" customHeight="1">
      <c r="A880" s="204"/>
      <c r="B880" s="204"/>
      <c r="C880" s="660"/>
      <c r="D880" s="660"/>
      <c r="E880" s="660"/>
      <c r="F880" s="660"/>
      <c r="G880" s="660"/>
      <c r="H880" s="660"/>
      <c r="I880" s="660"/>
      <c r="J880" s="660"/>
      <c r="K880" s="660"/>
      <c r="L880" s="660"/>
      <c r="M880" s="660"/>
      <c r="N880" s="660"/>
      <c r="O880" s="660"/>
      <c r="P880" s="660"/>
      <c r="Q880" s="660"/>
      <c r="R880" s="660"/>
      <c r="S880" s="204"/>
      <c r="T880" s="204"/>
      <c r="U880" s="204"/>
      <c r="V880" s="204"/>
      <c r="W880" s="204"/>
      <c r="X880" s="204"/>
      <c r="Y880" s="204"/>
      <c r="Z880" s="204"/>
    </row>
    <row r="881" ht="11.25" customHeight="1">
      <c r="A881" s="204"/>
      <c r="B881" s="204"/>
      <c r="C881" s="660"/>
      <c r="D881" s="660"/>
      <c r="E881" s="660"/>
      <c r="F881" s="660"/>
      <c r="G881" s="660"/>
      <c r="H881" s="660"/>
      <c r="I881" s="660"/>
      <c r="J881" s="660"/>
      <c r="K881" s="660"/>
      <c r="L881" s="660"/>
      <c r="M881" s="660"/>
      <c r="N881" s="660"/>
      <c r="O881" s="660"/>
      <c r="P881" s="660"/>
      <c r="Q881" s="660"/>
      <c r="R881" s="660"/>
      <c r="S881" s="204"/>
      <c r="T881" s="204"/>
      <c r="U881" s="204"/>
      <c r="V881" s="204"/>
      <c r="W881" s="204"/>
      <c r="X881" s="204"/>
      <c r="Y881" s="204"/>
      <c r="Z881" s="204"/>
    </row>
    <row r="882" ht="11.25" customHeight="1">
      <c r="A882" s="204"/>
      <c r="B882" s="204"/>
      <c r="C882" s="660"/>
      <c r="D882" s="660"/>
      <c r="E882" s="660"/>
      <c r="F882" s="660"/>
      <c r="G882" s="660"/>
      <c r="H882" s="660"/>
      <c r="I882" s="660"/>
      <c r="J882" s="660"/>
      <c r="K882" s="660"/>
      <c r="L882" s="660"/>
      <c r="M882" s="660"/>
      <c r="N882" s="660"/>
      <c r="O882" s="660"/>
      <c r="P882" s="660"/>
      <c r="Q882" s="660"/>
      <c r="R882" s="660"/>
      <c r="S882" s="204"/>
      <c r="T882" s="204"/>
      <c r="U882" s="204"/>
      <c r="V882" s="204"/>
      <c r="W882" s="204"/>
      <c r="X882" s="204"/>
      <c r="Y882" s="204"/>
      <c r="Z882" s="204"/>
    </row>
    <row r="883" ht="11.25" customHeight="1">
      <c r="A883" s="204"/>
      <c r="B883" s="204"/>
      <c r="C883" s="660"/>
      <c r="D883" s="660"/>
      <c r="E883" s="660"/>
      <c r="F883" s="660"/>
      <c r="G883" s="660"/>
      <c r="H883" s="660"/>
      <c r="I883" s="660"/>
      <c r="J883" s="660"/>
      <c r="K883" s="660"/>
      <c r="L883" s="660"/>
      <c r="M883" s="660"/>
      <c r="N883" s="660"/>
      <c r="O883" s="660"/>
      <c r="P883" s="660"/>
      <c r="Q883" s="660"/>
      <c r="R883" s="660"/>
      <c r="S883" s="204"/>
      <c r="T883" s="204"/>
      <c r="U883" s="204"/>
      <c r="V883" s="204"/>
      <c r="W883" s="204"/>
      <c r="X883" s="204"/>
      <c r="Y883" s="204"/>
      <c r="Z883" s="204"/>
    </row>
    <row r="884" ht="11.25" customHeight="1">
      <c r="A884" s="204"/>
      <c r="B884" s="204"/>
      <c r="C884" s="660"/>
      <c r="D884" s="660"/>
      <c r="E884" s="660"/>
      <c r="F884" s="660"/>
      <c r="G884" s="660"/>
      <c r="H884" s="660"/>
      <c r="I884" s="660"/>
      <c r="J884" s="660"/>
      <c r="K884" s="660"/>
      <c r="L884" s="660"/>
      <c r="M884" s="660"/>
      <c r="N884" s="660"/>
      <c r="O884" s="660"/>
      <c r="P884" s="660"/>
      <c r="Q884" s="660"/>
      <c r="R884" s="660"/>
      <c r="S884" s="204"/>
      <c r="T884" s="204"/>
      <c r="U884" s="204"/>
      <c r="V884" s="204"/>
      <c r="W884" s="204"/>
      <c r="X884" s="204"/>
      <c r="Y884" s="204"/>
      <c r="Z884" s="204"/>
    </row>
    <row r="885" ht="11.25" customHeight="1">
      <c r="A885" s="204"/>
      <c r="B885" s="204"/>
      <c r="C885" s="660"/>
      <c r="D885" s="660"/>
      <c r="E885" s="660"/>
      <c r="F885" s="660"/>
      <c r="G885" s="660"/>
      <c r="H885" s="660"/>
      <c r="I885" s="660"/>
      <c r="J885" s="660"/>
      <c r="K885" s="660"/>
      <c r="L885" s="660"/>
      <c r="M885" s="660"/>
      <c r="N885" s="660"/>
      <c r="O885" s="660"/>
      <c r="P885" s="660"/>
      <c r="Q885" s="660"/>
      <c r="R885" s="660"/>
      <c r="S885" s="204"/>
      <c r="T885" s="204"/>
      <c r="U885" s="204"/>
      <c r="V885" s="204"/>
      <c r="W885" s="204"/>
      <c r="X885" s="204"/>
      <c r="Y885" s="204"/>
      <c r="Z885" s="204"/>
    </row>
    <row r="886" ht="11.25" customHeight="1">
      <c r="A886" s="204"/>
      <c r="B886" s="204"/>
      <c r="C886" s="660"/>
      <c r="D886" s="660"/>
      <c r="E886" s="660"/>
      <c r="F886" s="660"/>
      <c r="G886" s="660"/>
      <c r="H886" s="660"/>
      <c r="I886" s="660"/>
      <c r="J886" s="660"/>
      <c r="K886" s="660"/>
      <c r="L886" s="660"/>
      <c r="M886" s="660"/>
      <c r="N886" s="660"/>
      <c r="O886" s="660"/>
      <c r="P886" s="660"/>
      <c r="Q886" s="660"/>
      <c r="R886" s="660"/>
      <c r="S886" s="204"/>
      <c r="T886" s="204"/>
      <c r="U886" s="204"/>
      <c r="V886" s="204"/>
      <c r="W886" s="204"/>
      <c r="X886" s="204"/>
      <c r="Y886" s="204"/>
      <c r="Z886" s="204"/>
    </row>
    <row r="887" ht="11.25" customHeight="1">
      <c r="A887" s="204"/>
      <c r="B887" s="204"/>
      <c r="C887" s="660"/>
      <c r="D887" s="660"/>
      <c r="E887" s="660"/>
      <c r="F887" s="660"/>
      <c r="G887" s="660"/>
      <c r="H887" s="660"/>
      <c r="I887" s="660"/>
      <c r="J887" s="660"/>
      <c r="K887" s="660"/>
      <c r="L887" s="660"/>
      <c r="M887" s="660"/>
      <c r="N887" s="660"/>
      <c r="O887" s="660"/>
      <c r="P887" s="660"/>
      <c r="Q887" s="660"/>
      <c r="R887" s="660"/>
      <c r="S887" s="204"/>
      <c r="T887" s="204"/>
      <c r="U887" s="204"/>
      <c r="V887" s="204"/>
      <c r="W887" s="204"/>
      <c r="X887" s="204"/>
      <c r="Y887" s="204"/>
      <c r="Z887" s="204"/>
    </row>
    <row r="888" ht="11.25" customHeight="1">
      <c r="A888" s="204"/>
      <c r="B888" s="204"/>
      <c r="C888" s="660"/>
      <c r="D888" s="660"/>
      <c r="E888" s="660"/>
      <c r="F888" s="660"/>
      <c r="G888" s="660"/>
      <c r="H888" s="660"/>
      <c r="I888" s="660"/>
      <c r="J888" s="660"/>
      <c r="K888" s="660"/>
      <c r="L888" s="660"/>
      <c r="M888" s="660"/>
      <c r="N888" s="660"/>
      <c r="O888" s="660"/>
      <c r="P888" s="660"/>
      <c r="Q888" s="660"/>
      <c r="R888" s="660"/>
      <c r="S888" s="204"/>
      <c r="T888" s="204"/>
      <c r="U888" s="204"/>
      <c r="V888" s="204"/>
      <c r="W888" s="204"/>
      <c r="X888" s="204"/>
      <c r="Y888" s="204"/>
      <c r="Z888" s="204"/>
    </row>
    <row r="889" ht="11.25" customHeight="1">
      <c r="A889" s="204"/>
      <c r="B889" s="204"/>
      <c r="C889" s="660"/>
      <c r="D889" s="660"/>
      <c r="E889" s="660"/>
      <c r="F889" s="660"/>
      <c r="G889" s="660"/>
      <c r="H889" s="660"/>
      <c r="I889" s="660"/>
      <c r="J889" s="660"/>
      <c r="K889" s="660"/>
      <c r="L889" s="660"/>
      <c r="M889" s="660"/>
      <c r="N889" s="660"/>
      <c r="O889" s="660"/>
      <c r="P889" s="660"/>
      <c r="Q889" s="660"/>
      <c r="R889" s="660"/>
      <c r="S889" s="204"/>
      <c r="T889" s="204"/>
      <c r="U889" s="204"/>
      <c r="V889" s="204"/>
      <c r="W889" s="204"/>
      <c r="X889" s="204"/>
      <c r="Y889" s="204"/>
      <c r="Z889" s="204"/>
    </row>
    <row r="890" ht="11.25" customHeight="1">
      <c r="A890" s="204"/>
      <c r="B890" s="204"/>
      <c r="C890" s="660"/>
      <c r="D890" s="660"/>
      <c r="E890" s="660"/>
      <c r="F890" s="660"/>
      <c r="G890" s="660"/>
      <c r="H890" s="660"/>
      <c r="I890" s="660"/>
      <c r="J890" s="660"/>
      <c r="K890" s="660"/>
      <c r="L890" s="660"/>
      <c r="M890" s="660"/>
      <c r="N890" s="660"/>
      <c r="O890" s="660"/>
      <c r="P890" s="660"/>
      <c r="Q890" s="660"/>
      <c r="R890" s="660"/>
      <c r="S890" s="204"/>
      <c r="T890" s="204"/>
      <c r="U890" s="204"/>
      <c r="V890" s="204"/>
      <c r="W890" s="204"/>
      <c r="X890" s="204"/>
      <c r="Y890" s="204"/>
      <c r="Z890" s="204"/>
    </row>
    <row r="891" ht="11.25" customHeight="1">
      <c r="A891" s="204"/>
      <c r="B891" s="204"/>
      <c r="C891" s="660"/>
      <c r="D891" s="660"/>
      <c r="E891" s="660"/>
      <c r="F891" s="660"/>
      <c r="G891" s="660"/>
      <c r="H891" s="660"/>
      <c r="I891" s="660"/>
      <c r="J891" s="660"/>
      <c r="K891" s="660"/>
      <c r="L891" s="660"/>
      <c r="M891" s="660"/>
      <c r="N891" s="660"/>
      <c r="O891" s="660"/>
      <c r="P891" s="660"/>
      <c r="Q891" s="660"/>
      <c r="R891" s="660"/>
      <c r="S891" s="204"/>
      <c r="T891" s="204"/>
      <c r="U891" s="204"/>
      <c r="V891" s="204"/>
      <c r="W891" s="204"/>
      <c r="X891" s="204"/>
      <c r="Y891" s="204"/>
      <c r="Z891" s="204"/>
    </row>
    <row r="892" ht="11.25" customHeight="1">
      <c r="A892" s="204"/>
      <c r="B892" s="204"/>
      <c r="C892" s="660"/>
      <c r="D892" s="660"/>
      <c r="E892" s="660"/>
      <c r="F892" s="660"/>
      <c r="G892" s="660"/>
      <c r="H892" s="660"/>
      <c r="I892" s="660"/>
      <c r="J892" s="660"/>
      <c r="K892" s="660"/>
      <c r="L892" s="660"/>
      <c r="M892" s="660"/>
      <c r="N892" s="660"/>
      <c r="O892" s="660"/>
      <c r="P892" s="660"/>
      <c r="Q892" s="660"/>
      <c r="R892" s="660"/>
      <c r="S892" s="204"/>
      <c r="T892" s="204"/>
      <c r="U892" s="204"/>
      <c r="V892" s="204"/>
      <c r="W892" s="204"/>
      <c r="X892" s="204"/>
      <c r="Y892" s="204"/>
      <c r="Z892" s="204"/>
    </row>
    <row r="893" ht="11.25" customHeight="1">
      <c r="A893" s="204"/>
      <c r="B893" s="204"/>
      <c r="C893" s="660"/>
      <c r="D893" s="660"/>
      <c r="E893" s="660"/>
      <c r="F893" s="660"/>
      <c r="G893" s="660"/>
      <c r="H893" s="660"/>
      <c r="I893" s="660"/>
      <c r="J893" s="660"/>
      <c r="K893" s="660"/>
      <c r="L893" s="660"/>
      <c r="M893" s="660"/>
      <c r="N893" s="660"/>
      <c r="O893" s="660"/>
      <c r="P893" s="660"/>
      <c r="Q893" s="660"/>
      <c r="R893" s="660"/>
      <c r="S893" s="204"/>
      <c r="T893" s="204"/>
      <c r="U893" s="204"/>
      <c r="V893" s="204"/>
      <c r="W893" s="204"/>
      <c r="X893" s="204"/>
      <c r="Y893" s="204"/>
      <c r="Z893" s="204"/>
    </row>
    <row r="894" ht="11.25" customHeight="1">
      <c r="A894" s="204"/>
      <c r="B894" s="204"/>
      <c r="C894" s="660"/>
      <c r="D894" s="660"/>
      <c r="E894" s="660"/>
      <c r="F894" s="660"/>
      <c r="G894" s="660"/>
      <c r="H894" s="660"/>
      <c r="I894" s="660"/>
      <c r="J894" s="660"/>
      <c r="K894" s="660"/>
      <c r="L894" s="660"/>
      <c r="M894" s="660"/>
      <c r="N894" s="660"/>
      <c r="O894" s="660"/>
      <c r="P894" s="660"/>
      <c r="Q894" s="660"/>
      <c r="R894" s="660"/>
      <c r="S894" s="204"/>
      <c r="T894" s="204"/>
      <c r="U894" s="204"/>
      <c r="V894" s="204"/>
      <c r="W894" s="204"/>
      <c r="X894" s="204"/>
      <c r="Y894" s="204"/>
      <c r="Z894" s="204"/>
    </row>
    <row r="895" ht="11.25" customHeight="1">
      <c r="A895" s="204"/>
      <c r="B895" s="204"/>
      <c r="C895" s="660"/>
      <c r="D895" s="660"/>
      <c r="E895" s="660"/>
      <c r="F895" s="660"/>
      <c r="G895" s="660"/>
      <c r="H895" s="660"/>
      <c r="I895" s="660"/>
      <c r="J895" s="660"/>
      <c r="K895" s="660"/>
      <c r="L895" s="660"/>
      <c r="M895" s="660"/>
      <c r="N895" s="660"/>
      <c r="O895" s="660"/>
      <c r="P895" s="660"/>
      <c r="Q895" s="660"/>
      <c r="R895" s="660"/>
      <c r="S895" s="204"/>
      <c r="T895" s="204"/>
      <c r="U895" s="204"/>
      <c r="V895" s="204"/>
      <c r="W895" s="204"/>
      <c r="X895" s="204"/>
      <c r="Y895" s="204"/>
      <c r="Z895" s="204"/>
    </row>
    <row r="896" ht="11.25" customHeight="1">
      <c r="A896" s="204"/>
      <c r="B896" s="204"/>
      <c r="C896" s="660"/>
      <c r="D896" s="660"/>
      <c r="E896" s="660"/>
      <c r="F896" s="660"/>
      <c r="G896" s="660"/>
      <c r="H896" s="660"/>
      <c r="I896" s="660"/>
      <c r="J896" s="660"/>
      <c r="K896" s="660"/>
      <c r="L896" s="660"/>
      <c r="M896" s="660"/>
      <c r="N896" s="660"/>
      <c r="O896" s="660"/>
      <c r="P896" s="660"/>
      <c r="Q896" s="660"/>
      <c r="R896" s="660"/>
      <c r="S896" s="204"/>
      <c r="T896" s="204"/>
      <c r="U896" s="204"/>
      <c r="V896" s="204"/>
      <c r="W896" s="204"/>
      <c r="X896" s="204"/>
      <c r="Y896" s="204"/>
      <c r="Z896" s="204"/>
    </row>
    <row r="897" ht="11.25" customHeight="1">
      <c r="A897" s="204"/>
      <c r="B897" s="204"/>
      <c r="C897" s="660"/>
      <c r="D897" s="660"/>
      <c r="E897" s="660"/>
      <c r="F897" s="660"/>
      <c r="G897" s="660"/>
      <c r="H897" s="660"/>
      <c r="I897" s="660"/>
      <c r="J897" s="660"/>
      <c r="K897" s="660"/>
      <c r="L897" s="660"/>
      <c r="M897" s="660"/>
      <c r="N897" s="660"/>
      <c r="O897" s="660"/>
      <c r="P897" s="660"/>
      <c r="Q897" s="660"/>
      <c r="R897" s="660"/>
      <c r="S897" s="204"/>
      <c r="T897" s="204"/>
      <c r="U897" s="204"/>
      <c r="V897" s="204"/>
      <c r="W897" s="204"/>
      <c r="X897" s="204"/>
      <c r="Y897" s="204"/>
      <c r="Z897" s="204"/>
    </row>
    <row r="898" ht="11.25" customHeight="1">
      <c r="A898" s="204"/>
      <c r="B898" s="204"/>
      <c r="C898" s="660"/>
      <c r="D898" s="660"/>
      <c r="E898" s="660"/>
      <c r="F898" s="660"/>
      <c r="G898" s="660"/>
      <c r="H898" s="660"/>
      <c r="I898" s="660"/>
      <c r="J898" s="660"/>
      <c r="K898" s="660"/>
      <c r="L898" s="660"/>
      <c r="M898" s="660"/>
      <c r="N898" s="660"/>
      <c r="O898" s="660"/>
      <c r="P898" s="660"/>
      <c r="Q898" s="660"/>
      <c r="R898" s="660"/>
      <c r="S898" s="204"/>
      <c r="T898" s="204"/>
      <c r="U898" s="204"/>
      <c r="V898" s="204"/>
      <c r="W898" s="204"/>
      <c r="X898" s="204"/>
      <c r="Y898" s="204"/>
      <c r="Z898" s="204"/>
    </row>
    <row r="899" ht="11.25" customHeight="1">
      <c r="A899" s="204"/>
      <c r="B899" s="204"/>
      <c r="C899" s="660"/>
      <c r="D899" s="660"/>
      <c r="E899" s="660"/>
      <c r="F899" s="660"/>
      <c r="G899" s="660"/>
      <c r="H899" s="660"/>
      <c r="I899" s="660"/>
      <c r="J899" s="660"/>
      <c r="K899" s="660"/>
      <c r="L899" s="660"/>
      <c r="M899" s="660"/>
      <c r="N899" s="660"/>
      <c r="O899" s="660"/>
      <c r="P899" s="660"/>
      <c r="Q899" s="660"/>
      <c r="R899" s="660"/>
      <c r="S899" s="204"/>
      <c r="T899" s="204"/>
      <c r="U899" s="204"/>
      <c r="V899" s="204"/>
      <c r="W899" s="204"/>
      <c r="X899" s="204"/>
      <c r="Y899" s="204"/>
      <c r="Z899" s="204"/>
    </row>
    <row r="900" ht="11.25" customHeight="1">
      <c r="A900" s="204"/>
      <c r="B900" s="204"/>
      <c r="C900" s="660"/>
      <c r="D900" s="660"/>
      <c r="E900" s="660"/>
      <c r="F900" s="660"/>
      <c r="G900" s="660"/>
      <c r="H900" s="660"/>
      <c r="I900" s="660"/>
      <c r="J900" s="660"/>
      <c r="K900" s="660"/>
      <c r="L900" s="660"/>
      <c r="M900" s="660"/>
      <c r="N900" s="660"/>
      <c r="O900" s="660"/>
      <c r="P900" s="660"/>
      <c r="Q900" s="660"/>
      <c r="R900" s="660"/>
      <c r="S900" s="204"/>
      <c r="T900" s="204"/>
      <c r="U900" s="204"/>
      <c r="V900" s="204"/>
      <c r="W900" s="204"/>
      <c r="X900" s="204"/>
      <c r="Y900" s="204"/>
      <c r="Z900" s="204"/>
    </row>
    <row r="901" ht="11.25" customHeight="1">
      <c r="A901" s="204"/>
      <c r="B901" s="204"/>
      <c r="C901" s="660"/>
      <c r="D901" s="660"/>
      <c r="E901" s="660"/>
      <c r="F901" s="660"/>
      <c r="G901" s="660"/>
      <c r="H901" s="660"/>
      <c r="I901" s="660"/>
      <c r="J901" s="660"/>
      <c r="K901" s="660"/>
      <c r="L901" s="660"/>
      <c r="M901" s="660"/>
      <c r="N901" s="660"/>
      <c r="O901" s="660"/>
      <c r="P901" s="660"/>
      <c r="Q901" s="660"/>
      <c r="R901" s="660"/>
      <c r="S901" s="204"/>
      <c r="T901" s="204"/>
      <c r="U901" s="204"/>
      <c r="V901" s="204"/>
      <c r="W901" s="204"/>
      <c r="X901" s="204"/>
      <c r="Y901" s="204"/>
      <c r="Z901" s="204"/>
    </row>
    <row r="902" ht="11.25" customHeight="1">
      <c r="A902" s="204"/>
      <c r="B902" s="204"/>
      <c r="C902" s="660"/>
      <c r="D902" s="660"/>
      <c r="E902" s="660"/>
      <c r="F902" s="660"/>
      <c r="G902" s="660"/>
      <c r="H902" s="660"/>
      <c r="I902" s="660"/>
      <c r="J902" s="660"/>
      <c r="K902" s="660"/>
      <c r="L902" s="660"/>
      <c r="M902" s="660"/>
      <c r="N902" s="660"/>
      <c r="O902" s="660"/>
      <c r="P902" s="660"/>
      <c r="Q902" s="660"/>
      <c r="R902" s="660"/>
      <c r="S902" s="204"/>
      <c r="T902" s="204"/>
      <c r="U902" s="204"/>
      <c r="V902" s="204"/>
      <c r="W902" s="204"/>
      <c r="X902" s="204"/>
      <c r="Y902" s="204"/>
      <c r="Z902" s="204"/>
    </row>
    <row r="903" ht="11.25" customHeight="1">
      <c r="A903" s="204"/>
      <c r="B903" s="204"/>
      <c r="C903" s="660"/>
      <c r="D903" s="660"/>
      <c r="E903" s="660"/>
      <c r="F903" s="660"/>
      <c r="G903" s="660"/>
      <c r="H903" s="660"/>
      <c r="I903" s="660"/>
      <c r="J903" s="660"/>
      <c r="K903" s="660"/>
      <c r="L903" s="660"/>
      <c r="M903" s="660"/>
      <c r="N903" s="660"/>
      <c r="O903" s="660"/>
      <c r="P903" s="660"/>
      <c r="Q903" s="660"/>
      <c r="R903" s="660"/>
      <c r="S903" s="204"/>
      <c r="T903" s="204"/>
      <c r="U903" s="204"/>
      <c r="V903" s="204"/>
      <c r="W903" s="204"/>
      <c r="X903" s="204"/>
      <c r="Y903" s="204"/>
      <c r="Z903" s="204"/>
    </row>
    <row r="904" ht="11.25" customHeight="1">
      <c r="A904" s="204"/>
      <c r="B904" s="204"/>
      <c r="C904" s="660"/>
      <c r="D904" s="660"/>
      <c r="E904" s="660"/>
      <c r="F904" s="660"/>
      <c r="G904" s="660"/>
      <c r="H904" s="660"/>
      <c r="I904" s="660"/>
      <c r="J904" s="660"/>
      <c r="K904" s="660"/>
      <c r="L904" s="660"/>
      <c r="M904" s="660"/>
      <c r="N904" s="660"/>
      <c r="O904" s="660"/>
      <c r="P904" s="660"/>
      <c r="Q904" s="660"/>
      <c r="R904" s="660"/>
      <c r="S904" s="204"/>
      <c r="T904" s="204"/>
      <c r="U904" s="204"/>
      <c r="V904" s="204"/>
      <c r="W904" s="204"/>
      <c r="X904" s="204"/>
      <c r="Y904" s="204"/>
      <c r="Z904" s="204"/>
    </row>
    <row r="905" ht="11.25" customHeight="1">
      <c r="A905" s="204"/>
      <c r="B905" s="204"/>
      <c r="C905" s="660"/>
      <c r="D905" s="660"/>
      <c r="E905" s="660"/>
      <c r="F905" s="660"/>
      <c r="G905" s="660"/>
      <c r="H905" s="660"/>
      <c r="I905" s="660"/>
      <c r="J905" s="660"/>
      <c r="K905" s="660"/>
      <c r="L905" s="660"/>
      <c r="M905" s="660"/>
      <c r="N905" s="660"/>
      <c r="O905" s="660"/>
      <c r="P905" s="660"/>
      <c r="Q905" s="660"/>
      <c r="R905" s="660"/>
      <c r="S905" s="204"/>
      <c r="T905" s="204"/>
      <c r="U905" s="204"/>
      <c r="V905" s="204"/>
      <c r="W905" s="204"/>
      <c r="X905" s="204"/>
      <c r="Y905" s="204"/>
      <c r="Z905" s="204"/>
    </row>
    <row r="906" ht="11.25" customHeight="1">
      <c r="A906" s="204"/>
      <c r="B906" s="204"/>
      <c r="C906" s="660"/>
      <c r="D906" s="660"/>
      <c r="E906" s="660"/>
      <c r="F906" s="660"/>
      <c r="G906" s="660"/>
      <c r="H906" s="660"/>
      <c r="I906" s="660"/>
      <c r="J906" s="660"/>
      <c r="K906" s="660"/>
      <c r="L906" s="660"/>
      <c r="M906" s="660"/>
      <c r="N906" s="660"/>
      <c r="O906" s="660"/>
      <c r="P906" s="660"/>
      <c r="Q906" s="660"/>
      <c r="R906" s="660"/>
      <c r="S906" s="204"/>
      <c r="T906" s="204"/>
      <c r="U906" s="204"/>
      <c r="V906" s="204"/>
      <c r="W906" s="204"/>
      <c r="X906" s="204"/>
      <c r="Y906" s="204"/>
      <c r="Z906" s="204"/>
    </row>
    <row r="907" ht="11.25" customHeight="1">
      <c r="A907" s="204"/>
      <c r="B907" s="204"/>
      <c r="C907" s="660"/>
      <c r="D907" s="660"/>
      <c r="E907" s="660"/>
      <c r="F907" s="660"/>
      <c r="G907" s="660"/>
      <c r="H907" s="660"/>
      <c r="I907" s="660"/>
      <c r="J907" s="660"/>
      <c r="K907" s="660"/>
      <c r="L907" s="660"/>
      <c r="M907" s="660"/>
      <c r="N907" s="660"/>
      <c r="O907" s="660"/>
      <c r="P907" s="660"/>
      <c r="Q907" s="660"/>
      <c r="R907" s="660"/>
      <c r="S907" s="204"/>
      <c r="T907" s="204"/>
      <c r="U907" s="204"/>
      <c r="V907" s="204"/>
      <c r="W907" s="204"/>
      <c r="X907" s="204"/>
      <c r="Y907" s="204"/>
      <c r="Z907" s="204"/>
    </row>
    <row r="908" ht="11.25" customHeight="1">
      <c r="A908" s="204"/>
      <c r="B908" s="204"/>
      <c r="C908" s="660"/>
      <c r="D908" s="660"/>
      <c r="E908" s="660"/>
      <c r="F908" s="660"/>
      <c r="G908" s="660"/>
      <c r="H908" s="660"/>
      <c r="I908" s="660"/>
      <c r="J908" s="660"/>
      <c r="K908" s="660"/>
      <c r="L908" s="660"/>
      <c r="M908" s="660"/>
      <c r="N908" s="660"/>
      <c r="O908" s="660"/>
      <c r="P908" s="660"/>
      <c r="Q908" s="660"/>
      <c r="R908" s="660"/>
      <c r="S908" s="204"/>
      <c r="T908" s="204"/>
      <c r="U908" s="204"/>
      <c r="V908" s="204"/>
      <c r="W908" s="204"/>
      <c r="X908" s="204"/>
      <c r="Y908" s="204"/>
      <c r="Z908" s="204"/>
    </row>
    <row r="909" ht="11.25" customHeight="1">
      <c r="A909" s="204"/>
      <c r="B909" s="204"/>
      <c r="C909" s="660"/>
      <c r="D909" s="660"/>
      <c r="E909" s="660"/>
      <c r="F909" s="660"/>
      <c r="G909" s="660"/>
      <c r="H909" s="660"/>
      <c r="I909" s="660"/>
      <c r="J909" s="660"/>
      <c r="K909" s="660"/>
      <c r="L909" s="660"/>
      <c r="M909" s="660"/>
      <c r="N909" s="660"/>
      <c r="O909" s="660"/>
      <c r="P909" s="660"/>
      <c r="Q909" s="660"/>
      <c r="R909" s="660"/>
      <c r="S909" s="204"/>
      <c r="T909" s="204"/>
      <c r="U909" s="204"/>
      <c r="V909" s="204"/>
      <c r="W909" s="204"/>
      <c r="X909" s="204"/>
      <c r="Y909" s="204"/>
      <c r="Z909" s="204"/>
    </row>
    <row r="910" ht="11.25" customHeight="1">
      <c r="A910" s="204"/>
      <c r="B910" s="204"/>
      <c r="C910" s="660"/>
      <c r="D910" s="660"/>
      <c r="E910" s="660"/>
      <c r="F910" s="660"/>
      <c r="G910" s="660"/>
      <c r="H910" s="660"/>
      <c r="I910" s="660"/>
      <c r="J910" s="660"/>
      <c r="K910" s="660"/>
      <c r="L910" s="660"/>
      <c r="M910" s="660"/>
      <c r="N910" s="660"/>
      <c r="O910" s="660"/>
      <c r="P910" s="660"/>
      <c r="Q910" s="660"/>
      <c r="R910" s="660"/>
      <c r="S910" s="204"/>
      <c r="T910" s="204"/>
      <c r="U910" s="204"/>
      <c r="V910" s="204"/>
      <c r="W910" s="204"/>
      <c r="X910" s="204"/>
      <c r="Y910" s="204"/>
      <c r="Z910" s="204"/>
    </row>
    <row r="911" ht="11.25" customHeight="1">
      <c r="A911" s="204"/>
      <c r="B911" s="204"/>
      <c r="C911" s="660"/>
      <c r="D911" s="660"/>
      <c r="E911" s="660"/>
      <c r="F911" s="660"/>
      <c r="G911" s="660"/>
      <c r="H911" s="660"/>
      <c r="I911" s="660"/>
      <c r="J911" s="660"/>
      <c r="K911" s="660"/>
      <c r="L911" s="660"/>
      <c r="M911" s="660"/>
      <c r="N911" s="660"/>
      <c r="O911" s="660"/>
      <c r="P911" s="660"/>
      <c r="Q911" s="660"/>
      <c r="R911" s="660"/>
      <c r="S911" s="204"/>
      <c r="T911" s="204"/>
      <c r="U911" s="204"/>
      <c r="V911" s="204"/>
      <c r="W911" s="204"/>
      <c r="X911" s="204"/>
      <c r="Y911" s="204"/>
      <c r="Z911" s="204"/>
    </row>
    <row r="912" ht="11.25" customHeight="1">
      <c r="A912" s="204"/>
      <c r="B912" s="204"/>
      <c r="C912" s="660"/>
      <c r="D912" s="660"/>
      <c r="E912" s="660"/>
      <c r="F912" s="660"/>
      <c r="G912" s="660"/>
      <c r="H912" s="660"/>
      <c r="I912" s="660"/>
      <c r="J912" s="660"/>
      <c r="K912" s="660"/>
      <c r="L912" s="660"/>
      <c r="M912" s="660"/>
      <c r="N912" s="660"/>
      <c r="O912" s="660"/>
      <c r="P912" s="660"/>
      <c r="Q912" s="660"/>
      <c r="R912" s="660"/>
      <c r="S912" s="204"/>
      <c r="T912" s="204"/>
      <c r="U912" s="204"/>
      <c r="V912" s="204"/>
      <c r="W912" s="204"/>
      <c r="X912" s="204"/>
      <c r="Y912" s="204"/>
      <c r="Z912" s="204"/>
    </row>
    <row r="913" ht="11.25" customHeight="1">
      <c r="A913" s="204"/>
      <c r="B913" s="204"/>
      <c r="C913" s="660"/>
      <c r="D913" s="660"/>
      <c r="E913" s="660"/>
      <c r="F913" s="660"/>
      <c r="G913" s="660"/>
      <c r="H913" s="660"/>
      <c r="I913" s="660"/>
      <c r="J913" s="660"/>
      <c r="K913" s="660"/>
      <c r="L913" s="660"/>
      <c r="M913" s="660"/>
      <c r="N913" s="660"/>
      <c r="O913" s="660"/>
      <c r="P913" s="660"/>
      <c r="Q913" s="660"/>
      <c r="R913" s="660"/>
      <c r="S913" s="204"/>
      <c r="T913" s="204"/>
      <c r="U913" s="204"/>
      <c r="V913" s="204"/>
      <c r="W913" s="204"/>
      <c r="X913" s="204"/>
      <c r="Y913" s="204"/>
      <c r="Z913" s="204"/>
    </row>
    <row r="914" ht="11.25" customHeight="1">
      <c r="A914" s="204"/>
      <c r="B914" s="204"/>
      <c r="C914" s="660"/>
      <c r="D914" s="660"/>
      <c r="E914" s="660"/>
      <c r="F914" s="660"/>
      <c r="G914" s="660"/>
      <c r="H914" s="660"/>
      <c r="I914" s="660"/>
      <c r="J914" s="660"/>
      <c r="K914" s="660"/>
      <c r="L914" s="660"/>
      <c r="M914" s="660"/>
      <c r="N914" s="660"/>
      <c r="O914" s="660"/>
      <c r="P914" s="660"/>
      <c r="Q914" s="660"/>
      <c r="R914" s="660"/>
      <c r="S914" s="204"/>
      <c r="T914" s="204"/>
      <c r="U914" s="204"/>
      <c r="V914" s="204"/>
      <c r="W914" s="204"/>
      <c r="X914" s="204"/>
      <c r="Y914" s="204"/>
      <c r="Z914" s="204"/>
    </row>
    <row r="915" ht="11.25" customHeight="1">
      <c r="A915" s="204"/>
      <c r="B915" s="204"/>
      <c r="C915" s="660"/>
      <c r="D915" s="660"/>
      <c r="E915" s="660"/>
      <c r="F915" s="660"/>
      <c r="G915" s="660"/>
      <c r="H915" s="660"/>
      <c r="I915" s="660"/>
      <c r="J915" s="660"/>
      <c r="K915" s="660"/>
      <c r="L915" s="660"/>
      <c r="M915" s="660"/>
      <c r="N915" s="660"/>
      <c r="O915" s="660"/>
      <c r="P915" s="660"/>
      <c r="Q915" s="660"/>
      <c r="R915" s="660"/>
      <c r="S915" s="204"/>
      <c r="T915" s="204"/>
      <c r="U915" s="204"/>
      <c r="V915" s="204"/>
      <c r="W915" s="204"/>
      <c r="X915" s="204"/>
      <c r="Y915" s="204"/>
      <c r="Z915" s="204"/>
    </row>
    <row r="916" ht="11.25" customHeight="1">
      <c r="A916" s="204"/>
      <c r="B916" s="204"/>
      <c r="C916" s="660"/>
      <c r="D916" s="660"/>
      <c r="E916" s="660"/>
      <c r="F916" s="660"/>
      <c r="G916" s="660"/>
      <c r="H916" s="660"/>
      <c r="I916" s="660"/>
      <c r="J916" s="660"/>
      <c r="K916" s="660"/>
      <c r="L916" s="660"/>
      <c r="M916" s="660"/>
      <c r="N916" s="660"/>
      <c r="O916" s="660"/>
      <c r="P916" s="660"/>
      <c r="Q916" s="660"/>
      <c r="R916" s="660"/>
      <c r="S916" s="204"/>
      <c r="T916" s="204"/>
      <c r="U916" s="204"/>
      <c r="V916" s="204"/>
      <c r="W916" s="204"/>
      <c r="X916" s="204"/>
      <c r="Y916" s="204"/>
      <c r="Z916" s="204"/>
    </row>
    <row r="917" ht="11.25" customHeight="1">
      <c r="A917" s="204"/>
      <c r="B917" s="204"/>
      <c r="C917" s="660"/>
      <c r="D917" s="660"/>
      <c r="E917" s="660"/>
      <c r="F917" s="660"/>
      <c r="G917" s="660"/>
      <c r="H917" s="660"/>
      <c r="I917" s="660"/>
      <c r="J917" s="660"/>
      <c r="K917" s="660"/>
      <c r="L917" s="660"/>
      <c r="M917" s="660"/>
      <c r="N917" s="660"/>
      <c r="O917" s="660"/>
      <c r="P917" s="660"/>
      <c r="Q917" s="660"/>
      <c r="R917" s="660"/>
      <c r="S917" s="204"/>
      <c r="T917" s="204"/>
      <c r="U917" s="204"/>
      <c r="V917" s="204"/>
      <c r="W917" s="204"/>
      <c r="X917" s="204"/>
      <c r="Y917" s="204"/>
      <c r="Z917" s="204"/>
    </row>
    <row r="918" ht="11.25" customHeight="1">
      <c r="A918" s="204"/>
      <c r="B918" s="204"/>
      <c r="C918" s="660"/>
      <c r="D918" s="660"/>
      <c r="E918" s="660"/>
      <c r="F918" s="660"/>
      <c r="G918" s="660"/>
      <c r="H918" s="660"/>
      <c r="I918" s="660"/>
      <c r="J918" s="660"/>
      <c r="K918" s="660"/>
      <c r="L918" s="660"/>
      <c r="M918" s="660"/>
      <c r="N918" s="660"/>
      <c r="O918" s="660"/>
      <c r="P918" s="660"/>
      <c r="Q918" s="660"/>
      <c r="R918" s="660"/>
      <c r="S918" s="204"/>
      <c r="T918" s="204"/>
      <c r="U918" s="204"/>
      <c r="V918" s="204"/>
      <c r="W918" s="204"/>
      <c r="X918" s="204"/>
      <c r="Y918" s="204"/>
      <c r="Z918" s="204"/>
    </row>
    <row r="919" ht="11.25" customHeight="1">
      <c r="A919" s="204"/>
      <c r="B919" s="204"/>
      <c r="C919" s="660"/>
      <c r="D919" s="660"/>
      <c r="E919" s="660"/>
      <c r="F919" s="660"/>
      <c r="G919" s="660"/>
      <c r="H919" s="660"/>
      <c r="I919" s="660"/>
      <c r="J919" s="660"/>
      <c r="K919" s="660"/>
      <c r="L919" s="660"/>
      <c r="M919" s="660"/>
      <c r="N919" s="660"/>
      <c r="O919" s="660"/>
      <c r="P919" s="660"/>
      <c r="Q919" s="660"/>
      <c r="R919" s="660"/>
      <c r="S919" s="204"/>
      <c r="T919" s="204"/>
      <c r="U919" s="204"/>
      <c r="V919" s="204"/>
      <c r="W919" s="204"/>
      <c r="X919" s="204"/>
      <c r="Y919" s="204"/>
      <c r="Z919" s="204"/>
    </row>
    <row r="920" ht="11.25" customHeight="1">
      <c r="A920" s="204"/>
      <c r="B920" s="204"/>
      <c r="C920" s="660"/>
      <c r="D920" s="660"/>
      <c r="E920" s="660"/>
      <c r="F920" s="660"/>
      <c r="G920" s="660"/>
      <c r="H920" s="660"/>
      <c r="I920" s="660"/>
      <c r="J920" s="660"/>
      <c r="K920" s="660"/>
      <c r="L920" s="660"/>
      <c r="M920" s="660"/>
      <c r="N920" s="660"/>
      <c r="O920" s="660"/>
      <c r="P920" s="660"/>
      <c r="Q920" s="660"/>
      <c r="R920" s="660"/>
      <c r="S920" s="204"/>
      <c r="T920" s="204"/>
      <c r="U920" s="204"/>
      <c r="V920" s="204"/>
      <c r="W920" s="204"/>
      <c r="X920" s="204"/>
      <c r="Y920" s="204"/>
      <c r="Z920" s="204"/>
    </row>
    <row r="921" ht="11.25" customHeight="1">
      <c r="A921" s="204"/>
      <c r="B921" s="204"/>
      <c r="C921" s="660"/>
      <c r="D921" s="660"/>
      <c r="E921" s="660"/>
      <c r="F921" s="660"/>
      <c r="G921" s="660"/>
      <c r="H921" s="660"/>
      <c r="I921" s="660"/>
      <c r="J921" s="660"/>
      <c r="K921" s="660"/>
      <c r="L921" s="660"/>
      <c r="M921" s="660"/>
      <c r="N921" s="660"/>
      <c r="O921" s="660"/>
      <c r="P921" s="660"/>
      <c r="Q921" s="660"/>
      <c r="R921" s="660"/>
      <c r="S921" s="204"/>
      <c r="T921" s="204"/>
      <c r="U921" s="204"/>
      <c r="V921" s="204"/>
      <c r="W921" s="204"/>
      <c r="X921" s="204"/>
      <c r="Y921" s="204"/>
      <c r="Z921" s="204"/>
    </row>
    <row r="922" ht="11.25" customHeight="1">
      <c r="A922" s="204"/>
      <c r="B922" s="204"/>
      <c r="C922" s="660"/>
      <c r="D922" s="660"/>
      <c r="E922" s="660"/>
      <c r="F922" s="660"/>
      <c r="G922" s="660"/>
      <c r="H922" s="660"/>
      <c r="I922" s="660"/>
      <c r="J922" s="660"/>
      <c r="K922" s="660"/>
      <c r="L922" s="660"/>
      <c r="M922" s="660"/>
      <c r="N922" s="660"/>
      <c r="O922" s="660"/>
      <c r="P922" s="660"/>
      <c r="Q922" s="660"/>
      <c r="R922" s="660"/>
      <c r="S922" s="204"/>
      <c r="T922" s="204"/>
      <c r="U922" s="204"/>
      <c r="V922" s="204"/>
      <c r="W922" s="204"/>
      <c r="X922" s="204"/>
      <c r="Y922" s="204"/>
      <c r="Z922" s="204"/>
    </row>
    <row r="923" ht="11.25" customHeight="1">
      <c r="A923" s="204"/>
      <c r="B923" s="204"/>
      <c r="C923" s="660"/>
      <c r="D923" s="660"/>
      <c r="E923" s="660"/>
      <c r="F923" s="660"/>
      <c r="G923" s="660"/>
      <c r="H923" s="660"/>
      <c r="I923" s="660"/>
      <c r="J923" s="660"/>
      <c r="K923" s="660"/>
      <c r="L923" s="660"/>
      <c r="M923" s="660"/>
      <c r="N923" s="660"/>
      <c r="O923" s="660"/>
      <c r="P923" s="660"/>
      <c r="Q923" s="660"/>
      <c r="R923" s="660"/>
      <c r="S923" s="204"/>
      <c r="T923" s="204"/>
      <c r="U923" s="204"/>
      <c r="V923" s="204"/>
      <c r="W923" s="204"/>
      <c r="X923" s="204"/>
      <c r="Y923" s="204"/>
      <c r="Z923" s="204"/>
    </row>
    <row r="924" ht="11.25" customHeight="1">
      <c r="A924" s="204"/>
      <c r="B924" s="204"/>
      <c r="C924" s="660"/>
      <c r="D924" s="660"/>
      <c r="E924" s="660"/>
      <c r="F924" s="660"/>
      <c r="G924" s="660"/>
      <c r="H924" s="660"/>
      <c r="I924" s="660"/>
      <c r="J924" s="660"/>
      <c r="K924" s="660"/>
      <c r="L924" s="660"/>
      <c r="M924" s="660"/>
      <c r="N924" s="660"/>
      <c r="O924" s="660"/>
      <c r="P924" s="660"/>
      <c r="Q924" s="660"/>
      <c r="R924" s="660"/>
      <c r="S924" s="204"/>
      <c r="T924" s="204"/>
      <c r="U924" s="204"/>
      <c r="V924" s="204"/>
      <c r="W924" s="204"/>
      <c r="X924" s="204"/>
      <c r="Y924" s="204"/>
      <c r="Z924" s="204"/>
    </row>
    <row r="925" ht="11.25" customHeight="1">
      <c r="A925" s="204"/>
      <c r="B925" s="204"/>
      <c r="C925" s="660"/>
      <c r="D925" s="660"/>
      <c r="E925" s="660"/>
      <c r="F925" s="660"/>
      <c r="G925" s="660"/>
      <c r="H925" s="660"/>
      <c r="I925" s="660"/>
      <c r="J925" s="660"/>
      <c r="K925" s="660"/>
      <c r="L925" s="660"/>
      <c r="M925" s="660"/>
      <c r="N925" s="660"/>
      <c r="O925" s="660"/>
      <c r="P925" s="660"/>
      <c r="Q925" s="660"/>
      <c r="R925" s="660"/>
      <c r="S925" s="204"/>
      <c r="T925" s="204"/>
      <c r="U925" s="204"/>
      <c r="V925" s="204"/>
      <c r="W925" s="204"/>
      <c r="X925" s="204"/>
      <c r="Y925" s="204"/>
      <c r="Z925" s="204"/>
    </row>
    <row r="926" ht="11.25" customHeight="1">
      <c r="A926" s="204"/>
      <c r="B926" s="204"/>
      <c r="C926" s="660"/>
      <c r="D926" s="660"/>
      <c r="E926" s="660"/>
      <c r="F926" s="660"/>
      <c r="G926" s="660"/>
      <c r="H926" s="660"/>
      <c r="I926" s="660"/>
      <c r="J926" s="660"/>
      <c r="K926" s="660"/>
      <c r="L926" s="660"/>
      <c r="M926" s="660"/>
      <c r="N926" s="660"/>
      <c r="O926" s="660"/>
      <c r="P926" s="660"/>
      <c r="Q926" s="660"/>
      <c r="R926" s="660"/>
      <c r="S926" s="204"/>
      <c r="T926" s="204"/>
      <c r="U926" s="204"/>
      <c r="V926" s="204"/>
      <c r="W926" s="204"/>
      <c r="X926" s="204"/>
      <c r="Y926" s="204"/>
      <c r="Z926" s="204"/>
    </row>
    <row r="927" ht="11.25" customHeight="1">
      <c r="A927" s="204"/>
      <c r="B927" s="204"/>
      <c r="C927" s="660"/>
      <c r="D927" s="660"/>
      <c r="E927" s="660"/>
      <c r="F927" s="660"/>
      <c r="G927" s="660"/>
      <c r="H927" s="660"/>
      <c r="I927" s="660"/>
      <c r="J927" s="660"/>
      <c r="K927" s="660"/>
      <c r="L927" s="660"/>
      <c r="M927" s="660"/>
      <c r="N927" s="660"/>
      <c r="O927" s="660"/>
      <c r="P927" s="660"/>
      <c r="Q927" s="660"/>
      <c r="R927" s="660"/>
      <c r="S927" s="204"/>
      <c r="T927" s="204"/>
      <c r="U927" s="204"/>
      <c r="V927" s="204"/>
      <c r="W927" s="204"/>
      <c r="X927" s="204"/>
      <c r="Y927" s="204"/>
      <c r="Z927" s="204"/>
    </row>
    <row r="928" ht="11.25" customHeight="1">
      <c r="A928" s="204"/>
      <c r="B928" s="204"/>
      <c r="C928" s="660"/>
      <c r="D928" s="660"/>
      <c r="E928" s="660"/>
      <c r="F928" s="660"/>
      <c r="G928" s="660"/>
      <c r="H928" s="660"/>
      <c r="I928" s="660"/>
      <c r="J928" s="660"/>
      <c r="K928" s="660"/>
      <c r="L928" s="660"/>
      <c r="M928" s="660"/>
      <c r="N928" s="660"/>
      <c r="O928" s="660"/>
      <c r="P928" s="660"/>
      <c r="Q928" s="660"/>
      <c r="R928" s="660"/>
      <c r="S928" s="204"/>
      <c r="T928" s="204"/>
      <c r="U928" s="204"/>
      <c r="V928" s="204"/>
      <c r="W928" s="204"/>
      <c r="X928" s="204"/>
      <c r="Y928" s="204"/>
      <c r="Z928" s="204"/>
    </row>
    <row r="929" ht="11.25" customHeight="1">
      <c r="A929" s="204"/>
      <c r="B929" s="204"/>
      <c r="C929" s="660"/>
      <c r="D929" s="660"/>
      <c r="E929" s="660"/>
      <c r="F929" s="660"/>
      <c r="G929" s="660"/>
      <c r="H929" s="660"/>
      <c r="I929" s="660"/>
      <c r="J929" s="660"/>
      <c r="K929" s="660"/>
      <c r="L929" s="660"/>
      <c r="M929" s="660"/>
      <c r="N929" s="660"/>
      <c r="O929" s="660"/>
      <c r="P929" s="660"/>
      <c r="Q929" s="660"/>
      <c r="R929" s="660"/>
      <c r="S929" s="204"/>
      <c r="T929" s="204"/>
      <c r="U929" s="204"/>
      <c r="V929" s="204"/>
      <c r="W929" s="204"/>
      <c r="X929" s="204"/>
      <c r="Y929" s="204"/>
      <c r="Z929" s="204"/>
    </row>
    <row r="930" ht="11.25" customHeight="1">
      <c r="A930" s="204"/>
      <c r="B930" s="204"/>
      <c r="C930" s="660"/>
      <c r="D930" s="660"/>
      <c r="E930" s="660"/>
      <c r="F930" s="660"/>
      <c r="G930" s="660"/>
      <c r="H930" s="660"/>
      <c r="I930" s="660"/>
      <c r="J930" s="660"/>
      <c r="K930" s="660"/>
      <c r="L930" s="660"/>
      <c r="M930" s="660"/>
      <c r="N930" s="660"/>
      <c r="O930" s="660"/>
      <c r="P930" s="660"/>
      <c r="Q930" s="660"/>
      <c r="R930" s="660"/>
      <c r="S930" s="204"/>
      <c r="T930" s="204"/>
      <c r="U930" s="204"/>
      <c r="V930" s="204"/>
      <c r="W930" s="204"/>
      <c r="X930" s="204"/>
      <c r="Y930" s="204"/>
      <c r="Z930" s="204"/>
    </row>
    <row r="931" ht="11.25" customHeight="1">
      <c r="A931" s="204"/>
      <c r="B931" s="204"/>
      <c r="C931" s="660"/>
      <c r="D931" s="660"/>
      <c r="E931" s="660"/>
      <c r="F931" s="660"/>
      <c r="G931" s="660"/>
      <c r="H931" s="660"/>
      <c r="I931" s="660"/>
      <c r="J931" s="660"/>
      <c r="K931" s="660"/>
      <c r="L931" s="660"/>
      <c r="M931" s="660"/>
      <c r="N931" s="660"/>
      <c r="O931" s="660"/>
      <c r="P931" s="660"/>
      <c r="Q931" s="660"/>
      <c r="R931" s="660"/>
      <c r="S931" s="204"/>
      <c r="T931" s="204"/>
      <c r="U931" s="204"/>
      <c r="V931" s="204"/>
      <c r="W931" s="204"/>
      <c r="X931" s="204"/>
      <c r="Y931" s="204"/>
      <c r="Z931" s="204"/>
    </row>
    <row r="932" ht="11.25" customHeight="1">
      <c r="A932" s="204"/>
      <c r="B932" s="204"/>
      <c r="C932" s="660"/>
      <c r="D932" s="660"/>
      <c r="E932" s="660"/>
      <c r="F932" s="660"/>
      <c r="G932" s="660"/>
      <c r="H932" s="660"/>
      <c r="I932" s="660"/>
      <c r="J932" s="660"/>
      <c r="K932" s="660"/>
      <c r="L932" s="660"/>
      <c r="M932" s="660"/>
      <c r="N932" s="660"/>
      <c r="O932" s="660"/>
      <c r="P932" s="660"/>
      <c r="Q932" s="660"/>
      <c r="R932" s="660"/>
      <c r="S932" s="204"/>
      <c r="T932" s="204"/>
      <c r="U932" s="204"/>
      <c r="V932" s="204"/>
      <c r="W932" s="204"/>
      <c r="X932" s="204"/>
      <c r="Y932" s="204"/>
      <c r="Z932" s="204"/>
    </row>
    <row r="933" ht="11.25" customHeight="1">
      <c r="A933" s="204"/>
      <c r="B933" s="204"/>
      <c r="C933" s="660"/>
      <c r="D933" s="660"/>
      <c r="E933" s="660"/>
      <c r="F933" s="660"/>
      <c r="G933" s="660"/>
      <c r="H933" s="660"/>
      <c r="I933" s="660"/>
      <c r="J933" s="660"/>
      <c r="K933" s="660"/>
      <c r="L933" s="660"/>
      <c r="M933" s="660"/>
      <c r="N933" s="660"/>
      <c r="O933" s="660"/>
      <c r="P933" s="660"/>
      <c r="Q933" s="660"/>
      <c r="R933" s="660"/>
      <c r="S933" s="204"/>
      <c r="T933" s="204"/>
      <c r="U933" s="204"/>
      <c r="V933" s="204"/>
      <c r="W933" s="204"/>
      <c r="X933" s="204"/>
      <c r="Y933" s="204"/>
      <c r="Z933" s="204"/>
    </row>
    <row r="934" ht="11.25" customHeight="1">
      <c r="A934" s="204"/>
      <c r="B934" s="204"/>
      <c r="C934" s="660"/>
      <c r="D934" s="660"/>
      <c r="E934" s="660"/>
      <c r="F934" s="660"/>
      <c r="G934" s="660"/>
      <c r="H934" s="660"/>
      <c r="I934" s="660"/>
      <c r="J934" s="660"/>
      <c r="K934" s="660"/>
      <c r="L934" s="660"/>
      <c r="M934" s="660"/>
      <c r="N934" s="660"/>
      <c r="O934" s="660"/>
      <c r="P934" s="660"/>
      <c r="Q934" s="660"/>
      <c r="R934" s="660"/>
      <c r="S934" s="204"/>
      <c r="T934" s="204"/>
      <c r="U934" s="204"/>
      <c r="V934" s="204"/>
      <c r="W934" s="204"/>
      <c r="X934" s="204"/>
      <c r="Y934" s="204"/>
      <c r="Z934" s="204"/>
    </row>
    <row r="935" ht="11.25" customHeight="1">
      <c r="A935" s="204"/>
      <c r="B935" s="204"/>
      <c r="C935" s="660"/>
      <c r="D935" s="660"/>
      <c r="E935" s="660"/>
      <c r="F935" s="660"/>
      <c r="G935" s="660"/>
      <c r="H935" s="660"/>
      <c r="I935" s="660"/>
      <c r="J935" s="660"/>
      <c r="K935" s="660"/>
      <c r="L935" s="660"/>
      <c r="M935" s="660"/>
      <c r="N935" s="660"/>
      <c r="O935" s="660"/>
      <c r="P935" s="660"/>
      <c r="Q935" s="660"/>
      <c r="R935" s="660"/>
      <c r="S935" s="204"/>
      <c r="T935" s="204"/>
      <c r="U935" s="204"/>
      <c r="V935" s="204"/>
      <c r="W935" s="204"/>
      <c r="X935" s="204"/>
      <c r="Y935" s="204"/>
      <c r="Z935" s="204"/>
    </row>
    <row r="936" ht="11.25" customHeight="1">
      <c r="A936" s="204"/>
      <c r="B936" s="204"/>
      <c r="C936" s="660"/>
      <c r="D936" s="660"/>
      <c r="E936" s="660"/>
      <c r="F936" s="660"/>
      <c r="G936" s="660"/>
      <c r="H936" s="660"/>
      <c r="I936" s="660"/>
      <c r="J936" s="660"/>
      <c r="K936" s="660"/>
      <c r="L936" s="660"/>
      <c r="M936" s="660"/>
      <c r="N936" s="660"/>
      <c r="O936" s="660"/>
      <c r="P936" s="660"/>
      <c r="Q936" s="660"/>
      <c r="R936" s="660"/>
      <c r="S936" s="204"/>
      <c r="T936" s="204"/>
      <c r="U936" s="204"/>
      <c r="V936" s="204"/>
      <c r="W936" s="204"/>
      <c r="X936" s="204"/>
      <c r="Y936" s="204"/>
      <c r="Z936" s="204"/>
    </row>
    <row r="937" ht="11.25" customHeight="1">
      <c r="A937" s="204"/>
      <c r="B937" s="204"/>
      <c r="C937" s="660"/>
      <c r="D937" s="660"/>
      <c r="E937" s="660"/>
      <c r="F937" s="660"/>
      <c r="G937" s="660"/>
      <c r="H937" s="660"/>
      <c r="I937" s="660"/>
      <c r="J937" s="660"/>
      <c r="K937" s="660"/>
      <c r="L937" s="660"/>
      <c r="M937" s="660"/>
      <c r="N937" s="660"/>
      <c r="O937" s="660"/>
      <c r="P937" s="660"/>
      <c r="Q937" s="660"/>
      <c r="R937" s="660"/>
      <c r="S937" s="204"/>
      <c r="T937" s="204"/>
      <c r="U937" s="204"/>
      <c r="V937" s="204"/>
      <c r="W937" s="204"/>
      <c r="X937" s="204"/>
      <c r="Y937" s="204"/>
      <c r="Z937" s="204"/>
    </row>
    <row r="938" ht="11.25" customHeight="1">
      <c r="A938" s="204"/>
      <c r="B938" s="204"/>
      <c r="C938" s="660"/>
      <c r="D938" s="660"/>
      <c r="E938" s="660"/>
      <c r="F938" s="660"/>
      <c r="G938" s="660"/>
      <c r="H938" s="660"/>
      <c r="I938" s="660"/>
      <c r="J938" s="660"/>
      <c r="K938" s="660"/>
      <c r="L938" s="660"/>
      <c r="M938" s="660"/>
      <c r="N938" s="660"/>
      <c r="O938" s="660"/>
      <c r="P938" s="660"/>
      <c r="Q938" s="660"/>
      <c r="R938" s="660"/>
      <c r="S938" s="204"/>
      <c r="T938" s="204"/>
      <c r="U938" s="204"/>
      <c r="V938" s="204"/>
      <c r="W938" s="204"/>
      <c r="X938" s="204"/>
      <c r="Y938" s="204"/>
      <c r="Z938" s="204"/>
    </row>
    <row r="939" ht="11.25" customHeight="1">
      <c r="A939" s="204"/>
      <c r="B939" s="204"/>
      <c r="C939" s="660"/>
      <c r="D939" s="660"/>
      <c r="E939" s="660"/>
      <c r="F939" s="660"/>
      <c r="G939" s="660"/>
      <c r="H939" s="660"/>
      <c r="I939" s="660"/>
      <c r="J939" s="660"/>
      <c r="K939" s="660"/>
      <c r="L939" s="660"/>
      <c r="M939" s="660"/>
      <c r="N939" s="660"/>
      <c r="O939" s="660"/>
      <c r="P939" s="660"/>
      <c r="Q939" s="660"/>
      <c r="R939" s="660"/>
      <c r="S939" s="204"/>
      <c r="T939" s="204"/>
      <c r="U939" s="204"/>
      <c r="V939" s="204"/>
      <c r="W939" s="204"/>
      <c r="X939" s="204"/>
      <c r="Y939" s="204"/>
      <c r="Z939" s="204"/>
    </row>
    <row r="940" ht="11.25" customHeight="1">
      <c r="A940" s="204"/>
      <c r="B940" s="204"/>
      <c r="C940" s="660"/>
      <c r="D940" s="660"/>
      <c r="E940" s="660"/>
      <c r="F940" s="660"/>
      <c r="G940" s="660"/>
      <c r="H940" s="660"/>
      <c r="I940" s="660"/>
      <c r="J940" s="660"/>
      <c r="K940" s="660"/>
      <c r="L940" s="660"/>
      <c r="M940" s="660"/>
      <c r="N940" s="660"/>
      <c r="O940" s="660"/>
      <c r="P940" s="660"/>
      <c r="Q940" s="660"/>
      <c r="R940" s="660"/>
      <c r="S940" s="204"/>
      <c r="T940" s="204"/>
      <c r="U940" s="204"/>
      <c r="V940" s="204"/>
      <c r="W940" s="204"/>
      <c r="X940" s="204"/>
      <c r="Y940" s="204"/>
      <c r="Z940" s="204"/>
    </row>
    <row r="941" ht="11.25" customHeight="1">
      <c r="A941" s="204"/>
      <c r="B941" s="204"/>
      <c r="C941" s="660"/>
      <c r="D941" s="660"/>
      <c r="E941" s="660"/>
      <c r="F941" s="660"/>
      <c r="G941" s="660"/>
      <c r="H941" s="660"/>
      <c r="I941" s="660"/>
      <c r="J941" s="660"/>
      <c r="K941" s="660"/>
      <c r="L941" s="660"/>
      <c r="M941" s="660"/>
      <c r="N941" s="660"/>
      <c r="O941" s="660"/>
      <c r="P941" s="660"/>
      <c r="Q941" s="660"/>
      <c r="R941" s="660"/>
      <c r="S941" s="204"/>
      <c r="T941" s="204"/>
      <c r="U941" s="204"/>
      <c r="V941" s="204"/>
      <c r="W941" s="204"/>
      <c r="X941" s="204"/>
      <c r="Y941" s="204"/>
      <c r="Z941" s="204"/>
    </row>
    <row r="942" ht="11.25" customHeight="1">
      <c r="A942" s="204"/>
      <c r="B942" s="204"/>
      <c r="C942" s="660"/>
      <c r="D942" s="660"/>
      <c r="E942" s="660"/>
      <c r="F942" s="660"/>
      <c r="G942" s="660"/>
      <c r="H942" s="660"/>
      <c r="I942" s="660"/>
      <c r="J942" s="660"/>
      <c r="K942" s="660"/>
      <c r="L942" s="660"/>
      <c r="M942" s="660"/>
      <c r="N942" s="660"/>
      <c r="O942" s="660"/>
      <c r="P942" s="660"/>
      <c r="Q942" s="660"/>
      <c r="R942" s="660"/>
      <c r="S942" s="204"/>
      <c r="T942" s="204"/>
      <c r="U942" s="204"/>
      <c r="V942" s="204"/>
      <c r="W942" s="204"/>
      <c r="X942" s="204"/>
      <c r="Y942" s="204"/>
      <c r="Z942" s="204"/>
    </row>
    <row r="943" ht="11.25" customHeight="1">
      <c r="A943" s="204"/>
      <c r="B943" s="204"/>
      <c r="C943" s="660"/>
      <c r="D943" s="660"/>
      <c r="E943" s="660"/>
      <c r="F943" s="660"/>
      <c r="G943" s="660"/>
      <c r="H943" s="660"/>
      <c r="I943" s="660"/>
      <c r="J943" s="660"/>
      <c r="K943" s="660"/>
      <c r="L943" s="660"/>
      <c r="M943" s="660"/>
      <c r="N943" s="660"/>
      <c r="O943" s="660"/>
      <c r="P943" s="660"/>
      <c r="Q943" s="660"/>
      <c r="R943" s="660"/>
      <c r="S943" s="204"/>
      <c r="T943" s="204"/>
      <c r="U943" s="204"/>
      <c r="V943" s="204"/>
      <c r="W943" s="204"/>
      <c r="X943" s="204"/>
      <c r="Y943" s="204"/>
      <c r="Z943" s="204"/>
    </row>
    <row r="944" ht="11.25" customHeight="1">
      <c r="A944" s="204"/>
      <c r="B944" s="204"/>
      <c r="C944" s="660"/>
      <c r="D944" s="660"/>
      <c r="E944" s="660"/>
      <c r="F944" s="660"/>
      <c r="G944" s="660"/>
      <c r="H944" s="660"/>
      <c r="I944" s="660"/>
      <c r="J944" s="660"/>
      <c r="K944" s="660"/>
      <c r="L944" s="660"/>
      <c r="M944" s="660"/>
      <c r="N944" s="660"/>
      <c r="O944" s="660"/>
      <c r="P944" s="660"/>
      <c r="Q944" s="660"/>
      <c r="R944" s="660"/>
      <c r="S944" s="204"/>
      <c r="T944" s="204"/>
      <c r="U944" s="204"/>
      <c r="V944" s="204"/>
      <c r="W944" s="204"/>
      <c r="X944" s="204"/>
      <c r="Y944" s="204"/>
      <c r="Z944" s="204"/>
    </row>
    <row r="945" ht="11.25" customHeight="1">
      <c r="A945" s="204"/>
      <c r="B945" s="204"/>
      <c r="C945" s="660"/>
      <c r="D945" s="660"/>
      <c r="E945" s="660"/>
      <c r="F945" s="660"/>
      <c r="G945" s="660"/>
      <c r="H945" s="660"/>
      <c r="I945" s="660"/>
      <c r="J945" s="660"/>
      <c r="K945" s="660"/>
      <c r="L945" s="660"/>
      <c r="M945" s="660"/>
      <c r="N945" s="660"/>
      <c r="O945" s="660"/>
      <c r="P945" s="660"/>
      <c r="Q945" s="660"/>
      <c r="R945" s="660"/>
      <c r="S945" s="204"/>
      <c r="T945" s="204"/>
      <c r="U945" s="204"/>
      <c r="V945" s="204"/>
      <c r="W945" s="204"/>
      <c r="X945" s="204"/>
      <c r="Y945" s="204"/>
      <c r="Z945" s="204"/>
    </row>
    <row r="946" ht="11.25" customHeight="1">
      <c r="A946" s="204"/>
      <c r="B946" s="204"/>
      <c r="C946" s="660"/>
      <c r="D946" s="660"/>
      <c r="E946" s="660"/>
      <c r="F946" s="660"/>
      <c r="G946" s="660"/>
      <c r="H946" s="660"/>
      <c r="I946" s="660"/>
      <c r="J946" s="660"/>
      <c r="K946" s="660"/>
      <c r="L946" s="660"/>
      <c r="M946" s="660"/>
      <c r="N946" s="660"/>
      <c r="O946" s="660"/>
      <c r="P946" s="660"/>
      <c r="Q946" s="660"/>
      <c r="R946" s="660"/>
      <c r="S946" s="204"/>
      <c r="T946" s="204"/>
      <c r="U946" s="204"/>
      <c r="V946" s="204"/>
      <c r="W946" s="204"/>
      <c r="X946" s="204"/>
      <c r="Y946" s="204"/>
      <c r="Z946" s="204"/>
    </row>
    <row r="947" ht="11.25" customHeight="1">
      <c r="A947" s="204"/>
      <c r="B947" s="204"/>
      <c r="C947" s="660"/>
      <c r="D947" s="660"/>
      <c r="E947" s="660"/>
      <c r="F947" s="660"/>
      <c r="G947" s="660"/>
      <c r="H947" s="660"/>
      <c r="I947" s="660"/>
      <c r="J947" s="660"/>
      <c r="K947" s="660"/>
      <c r="L947" s="660"/>
      <c r="M947" s="660"/>
      <c r="N947" s="660"/>
      <c r="O947" s="660"/>
      <c r="P947" s="660"/>
      <c r="Q947" s="660"/>
      <c r="R947" s="660"/>
      <c r="S947" s="204"/>
      <c r="T947" s="204"/>
      <c r="U947" s="204"/>
      <c r="V947" s="204"/>
      <c r="W947" s="204"/>
      <c r="X947" s="204"/>
      <c r="Y947" s="204"/>
      <c r="Z947" s="204"/>
    </row>
    <row r="948" ht="11.25" customHeight="1">
      <c r="A948" s="204"/>
      <c r="B948" s="204"/>
      <c r="C948" s="660"/>
      <c r="D948" s="660"/>
      <c r="E948" s="660"/>
      <c r="F948" s="660"/>
      <c r="G948" s="660"/>
      <c r="H948" s="660"/>
      <c r="I948" s="660"/>
      <c r="J948" s="660"/>
      <c r="K948" s="660"/>
      <c r="L948" s="660"/>
      <c r="M948" s="660"/>
      <c r="N948" s="660"/>
      <c r="O948" s="660"/>
      <c r="P948" s="660"/>
      <c r="Q948" s="660"/>
      <c r="R948" s="660"/>
      <c r="S948" s="204"/>
      <c r="T948" s="204"/>
      <c r="U948" s="204"/>
      <c r="V948" s="204"/>
      <c r="W948" s="204"/>
      <c r="X948" s="204"/>
      <c r="Y948" s="204"/>
      <c r="Z948" s="204"/>
    </row>
    <row r="949" ht="11.25" customHeight="1">
      <c r="A949" s="204"/>
      <c r="B949" s="204"/>
      <c r="C949" s="660"/>
      <c r="D949" s="660"/>
      <c r="E949" s="660"/>
      <c r="F949" s="660"/>
      <c r="G949" s="660"/>
      <c r="H949" s="660"/>
      <c r="I949" s="660"/>
      <c r="J949" s="660"/>
      <c r="K949" s="660"/>
      <c r="L949" s="660"/>
      <c r="M949" s="660"/>
      <c r="N949" s="660"/>
      <c r="O949" s="660"/>
      <c r="P949" s="660"/>
      <c r="Q949" s="660"/>
      <c r="R949" s="660"/>
      <c r="S949" s="204"/>
      <c r="T949" s="204"/>
      <c r="U949" s="204"/>
      <c r="V949" s="204"/>
      <c r="W949" s="204"/>
      <c r="X949" s="204"/>
      <c r="Y949" s="204"/>
      <c r="Z949" s="204"/>
    </row>
    <row r="950" ht="11.25" customHeight="1">
      <c r="A950" s="204"/>
      <c r="B950" s="204"/>
      <c r="C950" s="660"/>
      <c r="D950" s="660"/>
      <c r="E950" s="660"/>
      <c r="F950" s="660"/>
      <c r="G950" s="660"/>
      <c r="H950" s="660"/>
      <c r="I950" s="660"/>
      <c r="J950" s="660"/>
      <c r="K950" s="660"/>
      <c r="L950" s="660"/>
      <c r="M950" s="660"/>
      <c r="N950" s="660"/>
      <c r="O950" s="660"/>
      <c r="P950" s="660"/>
      <c r="Q950" s="660"/>
      <c r="R950" s="660"/>
      <c r="S950" s="204"/>
      <c r="T950" s="204"/>
      <c r="U950" s="204"/>
      <c r="V950" s="204"/>
      <c r="W950" s="204"/>
      <c r="X950" s="204"/>
      <c r="Y950" s="204"/>
      <c r="Z950" s="204"/>
    </row>
    <row r="951" ht="11.25" customHeight="1">
      <c r="A951" s="204"/>
      <c r="B951" s="204"/>
      <c r="C951" s="660"/>
      <c r="D951" s="660"/>
      <c r="E951" s="660"/>
      <c r="F951" s="660"/>
      <c r="G951" s="660"/>
      <c r="H951" s="660"/>
      <c r="I951" s="660"/>
      <c r="J951" s="660"/>
      <c r="K951" s="660"/>
      <c r="L951" s="660"/>
      <c r="M951" s="660"/>
      <c r="N951" s="660"/>
      <c r="O951" s="660"/>
      <c r="P951" s="660"/>
      <c r="Q951" s="660"/>
      <c r="R951" s="660"/>
      <c r="S951" s="204"/>
      <c r="T951" s="204"/>
      <c r="U951" s="204"/>
      <c r="V951" s="204"/>
      <c r="W951" s="204"/>
      <c r="X951" s="204"/>
      <c r="Y951" s="204"/>
      <c r="Z951" s="204"/>
    </row>
    <row r="952" ht="11.25" customHeight="1">
      <c r="A952" s="204"/>
      <c r="B952" s="204"/>
      <c r="C952" s="660"/>
      <c r="D952" s="660"/>
      <c r="E952" s="660"/>
      <c r="F952" s="660"/>
      <c r="G952" s="660"/>
      <c r="H952" s="660"/>
      <c r="I952" s="660"/>
      <c r="J952" s="660"/>
      <c r="K952" s="660"/>
      <c r="L952" s="660"/>
      <c r="M952" s="660"/>
      <c r="N952" s="660"/>
      <c r="O952" s="660"/>
      <c r="P952" s="660"/>
      <c r="Q952" s="660"/>
      <c r="R952" s="660"/>
      <c r="S952" s="204"/>
      <c r="T952" s="204"/>
      <c r="U952" s="204"/>
      <c r="V952" s="204"/>
      <c r="W952" s="204"/>
      <c r="X952" s="204"/>
      <c r="Y952" s="204"/>
      <c r="Z952" s="204"/>
    </row>
    <row r="953" ht="11.25" customHeight="1">
      <c r="A953" s="204"/>
      <c r="B953" s="204"/>
      <c r="C953" s="660"/>
      <c r="D953" s="660"/>
      <c r="E953" s="660"/>
      <c r="F953" s="660"/>
      <c r="G953" s="660"/>
      <c r="H953" s="660"/>
      <c r="I953" s="660"/>
      <c r="J953" s="660"/>
      <c r="K953" s="660"/>
      <c r="L953" s="660"/>
      <c r="M953" s="660"/>
      <c r="N953" s="660"/>
      <c r="O953" s="660"/>
      <c r="P953" s="660"/>
      <c r="Q953" s="660"/>
      <c r="R953" s="660"/>
      <c r="S953" s="204"/>
      <c r="T953" s="204"/>
      <c r="U953" s="204"/>
      <c r="V953" s="204"/>
      <c r="W953" s="204"/>
      <c r="X953" s="204"/>
      <c r="Y953" s="204"/>
      <c r="Z953" s="204"/>
    </row>
    <row r="954" ht="11.25" customHeight="1">
      <c r="A954" s="204"/>
      <c r="B954" s="204"/>
      <c r="C954" s="660"/>
      <c r="D954" s="660"/>
      <c r="E954" s="660"/>
      <c r="F954" s="660"/>
      <c r="G954" s="660"/>
      <c r="H954" s="660"/>
      <c r="I954" s="660"/>
      <c r="J954" s="660"/>
      <c r="K954" s="660"/>
      <c r="L954" s="660"/>
      <c r="M954" s="660"/>
      <c r="N954" s="660"/>
      <c r="O954" s="660"/>
      <c r="P954" s="660"/>
      <c r="Q954" s="660"/>
      <c r="R954" s="660"/>
      <c r="S954" s="204"/>
      <c r="T954" s="204"/>
      <c r="U954" s="204"/>
      <c r="V954" s="204"/>
      <c r="W954" s="204"/>
      <c r="X954" s="204"/>
      <c r="Y954" s="204"/>
      <c r="Z954" s="204"/>
    </row>
    <row r="955" ht="11.25" customHeight="1">
      <c r="A955" s="204"/>
      <c r="B955" s="204"/>
      <c r="C955" s="660"/>
      <c r="D955" s="660"/>
      <c r="E955" s="660"/>
      <c r="F955" s="660"/>
      <c r="G955" s="660"/>
      <c r="H955" s="660"/>
      <c r="I955" s="660"/>
      <c r="J955" s="660"/>
      <c r="K955" s="660"/>
      <c r="L955" s="660"/>
      <c r="M955" s="660"/>
      <c r="N955" s="660"/>
      <c r="O955" s="660"/>
      <c r="P955" s="660"/>
      <c r="Q955" s="660"/>
      <c r="R955" s="660"/>
      <c r="S955" s="204"/>
      <c r="T955" s="204"/>
      <c r="U955" s="204"/>
      <c r="V955" s="204"/>
      <c r="W955" s="204"/>
      <c r="X955" s="204"/>
      <c r="Y955" s="204"/>
      <c r="Z955" s="204"/>
    </row>
    <row r="956" ht="11.25" customHeight="1">
      <c r="A956" s="204"/>
      <c r="B956" s="204"/>
      <c r="C956" s="660"/>
      <c r="D956" s="660"/>
      <c r="E956" s="660"/>
      <c r="F956" s="660"/>
      <c r="G956" s="660"/>
      <c r="H956" s="660"/>
      <c r="I956" s="660"/>
      <c r="J956" s="660"/>
      <c r="K956" s="660"/>
      <c r="L956" s="660"/>
      <c r="M956" s="660"/>
      <c r="N956" s="660"/>
      <c r="O956" s="660"/>
      <c r="P956" s="660"/>
      <c r="Q956" s="660"/>
      <c r="R956" s="660"/>
      <c r="S956" s="204"/>
      <c r="T956" s="204"/>
      <c r="U956" s="204"/>
      <c r="V956" s="204"/>
      <c r="W956" s="204"/>
      <c r="X956" s="204"/>
      <c r="Y956" s="204"/>
      <c r="Z956" s="204"/>
    </row>
    <row r="957" ht="11.25" customHeight="1">
      <c r="A957" s="204"/>
      <c r="B957" s="204"/>
      <c r="C957" s="660"/>
      <c r="D957" s="660"/>
      <c r="E957" s="660"/>
      <c r="F957" s="660"/>
      <c r="G957" s="660"/>
      <c r="H957" s="660"/>
      <c r="I957" s="660"/>
      <c r="J957" s="660"/>
      <c r="K957" s="660"/>
      <c r="L957" s="660"/>
      <c r="M957" s="660"/>
      <c r="N957" s="660"/>
      <c r="O957" s="660"/>
      <c r="P957" s="660"/>
      <c r="Q957" s="660"/>
      <c r="R957" s="660"/>
      <c r="S957" s="204"/>
      <c r="T957" s="204"/>
      <c r="U957" s="204"/>
      <c r="V957" s="204"/>
      <c r="W957" s="204"/>
      <c r="X957" s="204"/>
      <c r="Y957" s="204"/>
      <c r="Z957" s="204"/>
    </row>
    <row r="958" ht="11.25" customHeight="1">
      <c r="A958" s="204"/>
      <c r="B958" s="204"/>
      <c r="C958" s="660"/>
      <c r="D958" s="660"/>
      <c r="E958" s="660"/>
      <c r="F958" s="660"/>
      <c r="G958" s="660"/>
      <c r="H958" s="660"/>
      <c r="I958" s="660"/>
      <c r="J958" s="660"/>
      <c r="K958" s="660"/>
      <c r="L958" s="660"/>
      <c r="M958" s="660"/>
      <c r="N958" s="660"/>
      <c r="O958" s="660"/>
      <c r="P958" s="660"/>
      <c r="Q958" s="660"/>
      <c r="R958" s="660"/>
      <c r="S958" s="204"/>
      <c r="T958" s="204"/>
      <c r="U958" s="204"/>
      <c r="V958" s="204"/>
      <c r="W958" s="204"/>
      <c r="X958" s="204"/>
      <c r="Y958" s="204"/>
      <c r="Z958" s="204"/>
    </row>
    <row r="959" ht="11.25" customHeight="1">
      <c r="A959" s="204"/>
      <c r="B959" s="204"/>
      <c r="C959" s="660"/>
      <c r="D959" s="660"/>
      <c r="E959" s="660"/>
      <c r="F959" s="660"/>
      <c r="G959" s="660"/>
      <c r="H959" s="660"/>
      <c r="I959" s="660"/>
      <c r="J959" s="660"/>
      <c r="K959" s="660"/>
      <c r="L959" s="660"/>
      <c r="M959" s="660"/>
      <c r="N959" s="660"/>
      <c r="O959" s="660"/>
      <c r="P959" s="660"/>
      <c r="Q959" s="660"/>
      <c r="R959" s="660"/>
      <c r="S959" s="204"/>
      <c r="T959" s="204"/>
      <c r="U959" s="204"/>
      <c r="V959" s="204"/>
      <c r="W959" s="204"/>
      <c r="X959" s="204"/>
      <c r="Y959" s="204"/>
      <c r="Z959" s="204"/>
    </row>
    <row r="960" ht="11.25" customHeight="1">
      <c r="A960" s="204"/>
      <c r="B960" s="204"/>
      <c r="C960" s="660"/>
      <c r="D960" s="660"/>
      <c r="E960" s="660"/>
      <c r="F960" s="660"/>
      <c r="G960" s="660"/>
      <c r="H960" s="660"/>
      <c r="I960" s="660"/>
      <c r="J960" s="660"/>
      <c r="K960" s="660"/>
      <c r="L960" s="660"/>
      <c r="M960" s="660"/>
      <c r="N960" s="660"/>
      <c r="O960" s="660"/>
      <c r="P960" s="660"/>
      <c r="Q960" s="660"/>
      <c r="R960" s="660"/>
      <c r="S960" s="204"/>
      <c r="T960" s="204"/>
      <c r="U960" s="204"/>
      <c r="V960" s="204"/>
      <c r="W960" s="204"/>
      <c r="X960" s="204"/>
      <c r="Y960" s="204"/>
      <c r="Z960" s="204"/>
    </row>
    <row r="961" ht="11.25" customHeight="1">
      <c r="A961" s="204"/>
      <c r="B961" s="204"/>
      <c r="C961" s="660"/>
      <c r="D961" s="660"/>
      <c r="E961" s="660"/>
      <c r="F961" s="660"/>
      <c r="G961" s="660"/>
      <c r="H961" s="660"/>
      <c r="I961" s="660"/>
      <c r="J961" s="660"/>
      <c r="K961" s="660"/>
      <c r="L961" s="660"/>
      <c r="M961" s="660"/>
      <c r="N961" s="660"/>
      <c r="O961" s="660"/>
      <c r="P961" s="660"/>
      <c r="Q961" s="660"/>
      <c r="R961" s="660"/>
      <c r="S961" s="204"/>
      <c r="T961" s="204"/>
      <c r="U961" s="204"/>
      <c r="V961" s="204"/>
      <c r="W961" s="204"/>
      <c r="X961" s="204"/>
      <c r="Y961" s="204"/>
      <c r="Z961" s="204"/>
    </row>
    <row r="962" ht="11.25" customHeight="1">
      <c r="A962" s="204"/>
      <c r="B962" s="204"/>
      <c r="C962" s="660"/>
      <c r="D962" s="660"/>
      <c r="E962" s="660"/>
      <c r="F962" s="660"/>
      <c r="G962" s="660"/>
      <c r="H962" s="660"/>
      <c r="I962" s="660"/>
      <c r="J962" s="660"/>
      <c r="K962" s="660"/>
      <c r="L962" s="660"/>
      <c r="M962" s="660"/>
      <c r="N962" s="660"/>
      <c r="O962" s="660"/>
      <c r="P962" s="660"/>
      <c r="Q962" s="660"/>
      <c r="R962" s="660"/>
      <c r="S962" s="204"/>
      <c r="T962" s="204"/>
      <c r="U962" s="204"/>
      <c r="V962" s="204"/>
      <c r="W962" s="204"/>
      <c r="X962" s="204"/>
      <c r="Y962" s="204"/>
      <c r="Z962" s="204"/>
    </row>
    <row r="963" ht="11.25" customHeight="1">
      <c r="A963" s="204"/>
      <c r="B963" s="204"/>
      <c r="C963" s="660"/>
      <c r="D963" s="660"/>
      <c r="E963" s="660"/>
      <c r="F963" s="660"/>
      <c r="G963" s="660"/>
      <c r="H963" s="660"/>
      <c r="I963" s="660"/>
      <c r="J963" s="660"/>
      <c r="K963" s="660"/>
      <c r="L963" s="660"/>
      <c r="M963" s="660"/>
      <c r="N963" s="660"/>
      <c r="O963" s="660"/>
      <c r="P963" s="660"/>
      <c r="Q963" s="660"/>
      <c r="R963" s="660"/>
      <c r="S963" s="204"/>
      <c r="T963" s="204"/>
      <c r="U963" s="204"/>
      <c r="V963" s="204"/>
      <c r="W963" s="204"/>
      <c r="X963" s="204"/>
      <c r="Y963" s="204"/>
      <c r="Z963" s="204"/>
    </row>
    <row r="964" ht="11.25" customHeight="1">
      <c r="A964" s="204"/>
      <c r="B964" s="204"/>
      <c r="C964" s="660"/>
      <c r="D964" s="660"/>
      <c r="E964" s="660"/>
      <c r="F964" s="660"/>
      <c r="G964" s="660"/>
      <c r="H964" s="660"/>
      <c r="I964" s="660"/>
      <c r="J964" s="660"/>
      <c r="K964" s="660"/>
      <c r="L964" s="660"/>
      <c r="M964" s="660"/>
      <c r="N964" s="660"/>
      <c r="O964" s="660"/>
      <c r="P964" s="660"/>
      <c r="Q964" s="660"/>
      <c r="R964" s="660"/>
      <c r="S964" s="204"/>
      <c r="T964" s="204"/>
      <c r="U964" s="204"/>
      <c r="V964" s="204"/>
      <c r="W964" s="204"/>
      <c r="X964" s="204"/>
      <c r="Y964" s="204"/>
      <c r="Z964" s="204"/>
    </row>
    <row r="965" ht="11.25" customHeight="1">
      <c r="A965" s="204"/>
      <c r="B965" s="204"/>
      <c r="C965" s="660"/>
      <c r="D965" s="660"/>
      <c r="E965" s="660"/>
      <c r="F965" s="660"/>
      <c r="G965" s="660"/>
      <c r="H965" s="660"/>
      <c r="I965" s="660"/>
      <c r="J965" s="660"/>
      <c r="K965" s="660"/>
      <c r="L965" s="660"/>
      <c r="M965" s="660"/>
      <c r="N965" s="660"/>
      <c r="O965" s="660"/>
      <c r="P965" s="660"/>
      <c r="Q965" s="660"/>
      <c r="R965" s="660"/>
      <c r="S965" s="204"/>
      <c r="T965" s="204"/>
      <c r="U965" s="204"/>
      <c r="V965" s="204"/>
      <c r="W965" s="204"/>
      <c r="X965" s="204"/>
      <c r="Y965" s="204"/>
      <c r="Z965" s="204"/>
    </row>
    <row r="966" ht="11.25" customHeight="1">
      <c r="A966" s="204"/>
      <c r="B966" s="204"/>
      <c r="C966" s="660"/>
      <c r="D966" s="660"/>
      <c r="E966" s="660"/>
      <c r="F966" s="660"/>
      <c r="G966" s="660"/>
      <c r="H966" s="660"/>
      <c r="I966" s="660"/>
      <c r="J966" s="660"/>
      <c r="K966" s="660"/>
      <c r="L966" s="660"/>
      <c r="M966" s="660"/>
      <c r="N966" s="660"/>
      <c r="O966" s="660"/>
      <c r="P966" s="660"/>
      <c r="Q966" s="660"/>
      <c r="R966" s="660"/>
      <c r="S966" s="204"/>
      <c r="T966" s="204"/>
      <c r="U966" s="204"/>
      <c r="V966" s="204"/>
      <c r="W966" s="204"/>
      <c r="X966" s="204"/>
      <c r="Y966" s="204"/>
      <c r="Z966" s="204"/>
    </row>
    <row r="967" ht="11.25" customHeight="1">
      <c r="A967" s="204"/>
      <c r="B967" s="204"/>
      <c r="C967" s="660"/>
      <c r="D967" s="660"/>
      <c r="E967" s="660"/>
      <c r="F967" s="660"/>
      <c r="G967" s="660"/>
      <c r="H967" s="660"/>
      <c r="I967" s="660"/>
      <c r="J967" s="660"/>
      <c r="K967" s="660"/>
      <c r="L967" s="660"/>
      <c r="M967" s="660"/>
      <c r="N967" s="660"/>
      <c r="O967" s="660"/>
      <c r="P967" s="660"/>
      <c r="Q967" s="660"/>
      <c r="R967" s="660"/>
      <c r="S967" s="204"/>
      <c r="T967" s="204"/>
      <c r="U967" s="204"/>
      <c r="V967" s="204"/>
      <c r="W967" s="204"/>
      <c r="X967" s="204"/>
      <c r="Y967" s="204"/>
      <c r="Z967" s="204"/>
    </row>
    <row r="968" ht="11.25" customHeight="1">
      <c r="A968" s="204"/>
      <c r="B968" s="204"/>
      <c r="C968" s="660"/>
      <c r="D968" s="660"/>
      <c r="E968" s="660"/>
      <c r="F968" s="660"/>
      <c r="G968" s="660"/>
      <c r="H968" s="660"/>
      <c r="I968" s="660"/>
      <c r="J968" s="660"/>
      <c r="K968" s="660"/>
      <c r="L968" s="660"/>
      <c r="M968" s="660"/>
      <c r="N968" s="660"/>
      <c r="O968" s="660"/>
      <c r="P968" s="660"/>
      <c r="Q968" s="660"/>
      <c r="R968" s="660"/>
      <c r="S968" s="204"/>
      <c r="T968" s="204"/>
      <c r="U968" s="204"/>
      <c r="V968" s="204"/>
      <c r="W968" s="204"/>
      <c r="X968" s="204"/>
      <c r="Y968" s="204"/>
      <c r="Z968" s="204"/>
    </row>
    <row r="969" ht="11.25" customHeight="1">
      <c r="A969" s="204"/>
      <c r="B969" s="204"/>
      <c r="C969" s="660"/>
      <c r="D969" s="660"/>
      <c r="E969" s="660"/>
      <c r="F969" s="660"/>
      <c r="G969" s="660"/>
      <c r="H969" s="660"/>
      <c r="I969" s="660"/>
      <c r="J969" s="660"/>
      <c r="K969" s="660"/>
      <c r="L969" s="660"/>
      <c r="M969" s="660"/>
      <c r="N969" s="660"/>
      <c r="O969" s="660"/>
      <c r="P969" s="660"/>
      <c r="Q969" s="660"/>
      <c r="R969" s="660"/>
      <c r="S969" s="204"/>
      <c r="T969" s="204"/>
      <c r="U969" s="204"/>
      <c r="V969" s="204"/>
      <c r="W969" s="204"/>
      <c r="X969" s="204"/>
      <c r="Y969" s="204"/>
      <c r="Z969" s="204"/>
    </row>
    <row r="970" ht="11.25" customHeight="1">
      <c r="A970" s="204"/>
      <c r="B970" s="204"/>
      <c r="C970" s="660"/>
      <c r="D970" s="660"/>
      <c r="E970" s="660"/>
      <c r="F970" s="660"/>
      <c r="G970" s="660"/>
      <c r="H970" s="660"/>
      <c r="I970" s="660"/>
      <c r="J970" s="660"/>
      <c r="K970" s="660"/>
      <c r="L970" s="660"/>
      <c r="M970" s="660"/>
      <c r="N970" s="660"/>
      <c r="O970" s="660"/>
      <c r="P970" s="660"/>
      <c r="Q970" s="660"/>
      <c r="R970" s="660"/>
      <c r="S970" s="204"/>
      <c r="T970" s="204"/>
      <c r="U970" s="204"/>
      <c r="V970" s="204"/>
      <c r="W970" s="204"/>
      <c r="X970" s="204"/>
      <c r="Y970" s="204"/>
      <c r="Z970" s="204"/>
    </row>
    <row r="971" ht="11.25" customHeight="1">
      <c r="A971" s="204"/>
      <c r="B971" s="204"/>
      <c r="C971" s="660"/>
      <c r="D971" s="660"/>
      <c r="E971" s="660"/>
      <c r="F971" s="660"/>
      <c r="G971" s="660"/>
      <c r="H971" s="660"/>
      <c r="I971" s="660"/>
      <c r="J971" s="660"/>
      <c r="K971" s="660"/>
      <c r="L971" s="660"/>
      <c r="M971" s="660"/>
      <c r="N971" s="660"/>
      <c r="O971" s="660"/>
      <c r="P971" s="660"/>
      <c r="Q971" s="660"/>
      <c r="R971" s="660"/>
      <c r="S971" s="204"/>
      <c r="T971" s="204"/>
      <c r="U971" s="204"/>
      <c r="V971" s="204"/>
      <c r="W971" s="204"/>
      <c r="X971" s="204"/>
      <c r="Y971" s="204"/>
      <c r="Z971" s="204"/>
    </row>
    <row r="972" ht="11.25" customHeight="1">
      <c r="A972" s="204"/>
      <c r="B972" s="204"/>
      <c r="C972" s="660"/>
      <c r="D972" s="660"/>
      <c r="E972" s="660"/>
      <c r="F972" s="660"/>
      <c r="G972" s="660"/>
      <c r="H972" s="660"/>
      <c r="I972" s="660"/>
      <c r="J972" s="660"/>
      <c r="K972" s="660"/>
      <c r="L972" s="660"/>
      <c r="M972" s="660"/>
      <c r="N972" s="660"/>
      <c r="O972" s="660"/>
      <c r="P972" s="660"/>
      <c r="Q972" s="660"/>
      <c r="R972" s="660"/>
      <c r="S972" s="204"/>
      <c r="T972" s="204"/>
      <c r="U972" s="204"/>
      <c r="V972" s="204"/>
      <c r="W972" s="204"/>
      <c r="X972" s="204"/>
      <c r="Y972" s="204"/>
      <c r="Z972" s="204"/>
    </row>
    <row r="973" ht="11.25" customHeight="1">
      <c r="A973" s="204"/>
      <c r="B973" s="204"/>
      <c r="C973" s="660"/>
      <c r="D973" s="660"/>
      <c r="E973" s="660"/>
      <c r="F973" s="660"/>
      <c r="G973" s="660"/>
      <c r="H973" s="660"/>
      <c r="I973" s="660"/>
      <c r="J973" s="660"/>
      <c r="K973" s="660"/>
      <c r="L973" s="660"/>
      <c r="M973" s="660"/>
      <c r="N973" s="660"/>
      <c r="O973" s="660"/>
      <c r="P973" s="660"/>
      <c r="Q973" s="660"/>
      <c r="R973" s="660"/>
      <c r="S973" s="204"/>
      <c r="T973" s="204"/>
      <c r="U973" s="204"/>
      <c r="V973" s="204"/>
      <c r="W973" s="204"/>
      <c r="X973" s="204"/>
      <c r="Y973" s="204"/>
      <c r="Z973" s="204"/>
    </row>
    <row r="974" ht="11.25" customHeight="1">
      <c r="A974" s="204"/>
      <c r="B974" s="204"/>
      <c r="C974" s="660"/>
      <c r="D974" s="660"/>
      <c r="E974" s="660"/>
      <c r="F974" s="660"/>
      <c r="G974" s="660"/>
      <c r="H974" s="660"/>
      <c r="I974" s="660"/>
      <c r="J974" s="660"/>
      <c r="K974" s="660"/>
      <c r="L974" s="660"/>
      <c r="M974" s="660"/>
      <c r="N974" s="660"/>
      <c r="O974" s="660"/>
      <c r="P974" s="660"/>
      <c r="Q974" s="660"/>
      <c r="R974" s="660"/>
      <c r="S974" s="204"/>
      <c r="T974" s="204"/>
      <c r="U974" s="204"/>
      <c r="V974" s="204"/>
      <c r="W974" s="204"/>
      <c r="X974" s="204"/>
      <c r="Y974" s="204"/>
      <c r="Z974" s="204"/>
    </row>
    <row r="975" ht="11.25" customHeight="1">
      <c r="A975" s="204"/>
      <c r="B975" s="204"/>
      <c r="C975" s="660"/>
      <c r="D975" s="660"/>
      <c r="E975" s="660"/>
      <c r="F975" s="660"/>
      <c r="G975" s="660"/>
      <c r="H975" s="660"/>
      <c r="I975" s="660"/>
      <c r="J975" s="660"/>
      <c r="K975" s="660"/>
      <c r="L975" s="660"/>
      <c r="M975" s="660"/>
      <c r="N975" s="660"/>
      <c r="O975" s="660"/>
      <c r="P975" s="660"/>
      <c r="Q975" s="660"/>
      <c r="R975" s="660"/>
      <c r="S975" s="204"/>
      <c r="T975" s="204"/>
      <c r="U975" s="204"/>
      <c r="V975" s="204"/>
      <c r="W975" s="204"/>
      <c r="X975" s="204"/>
      <c r="Y975" s="204"/>
      <c r="Z975" s="204"/>
    </row>
    <row r="976" ht="11.25" customHeight="1">
      <c r="A976" s="204"/>
      <c r="B976" s="204"/>
      <c r="C976" s="660"/>
      <c r="D976" s="660"/>
      <c r="E976" s="660"/>
      <c r="F976" s="660"/>
      <c r="G976" s="660"/>
      <c r="H976" s="660"/>
      <c r="I976" s="660"/>
      <c r="J976" s="660"/>
      <c r="K976" s="660"/>
      <c r="L976" s="660"/>
      <c r="M976" s="660"/>
      <c r="N976" s="660"/>
      <c r="O976" s="660"/>
      <c r="P976" s="660"/>
      <c r="Q976" s="660"/>
      <c r="R976" s="660"/>
      <c r="S976" s="204"/>
      <c r="T976" s="204"/>
      <c r="U976" s="204"/>
      <c r="V976" s="204"/>
      <c r="W976" s="204"/>
      <c r="X976" s="204"/>
      <c r="Y976" s="204"/>
      <c r="Z976" s="204"/>
    </row>
    <row r="977" ht="11.25" customHeight="1">
      <c r="A977" s="204"/>
      <c r="B977" s="204"/>
      <c r="C977" s="660"/>
      <c r="D977" s="660"/>
      <c r="E977" s="660"/>
      <c r="F977" s="660"/>
      <c r="G977" s="660"/>
      <c r="H977" s="660"/>
      <c r="I977" s="660"/>
      <c r="J977" s="660"/>
      <c r="K977" s="660"/>
      <c r="L977" s="660"/>
      <c r="M977" s="660"/>
      <c r="N977" s="660"/>
      <c r="O977" s="660"/>
      <c r="P977" s="660"/>
      <c r="Q977" s="660"/>
      <c r="R977" s="660"/>
      <c r="S977" s="204"/>
      <c r="T977" s="204"/>
      <c r="U977" s="204"/>
      <c r="V977" s="204"/>
      <c r="W977" s="204"/>
      <c r="X977" s="204"/>
      <c r="Y977" s="204"/>
      <c r="Z977" s="204"/>
    </row>
    <row r="978" ht="11.25" customHeight="1">
      <c r="A978" s="204"/>
      <c r="B978" s="204"/>
      <c r="C978" s="660"/>
      <c r="D978" s="660"/>
      <c r="E978" s="660"/>
      <c r="F978" s="660"/>
      <c r="G978" s="660"/>
      <c r="H978" s="660"/>
      <c r="I978" s="660"/>
      <c r="J978" s="660"/>
      <c r="K978" s="660"/>
      <c r="L978" s="660"/>
      <c r="M978" s="660"/>
      <c r="N978" s="660"/>
      <c r="O978" s="660"/>
      <c r="P978" s="660"/>
      <c r="Q978" s="660"/>
      <c r="R978" s="660"/>
      <c r="S978" s="204"/>
      <c r="T978" s="204"/>
      <c r="U978" s="204"/>
      <c r="V978" s="204"/>
      <c r="W978" s="204"/>
      <c r="X978" s="204"/>
      <c r="Y978" s="204"/>
      <c r="Z978" s="204"/>
    </row>
    <row r="979" ht="11.25" customHeight="1">
      <c r="A979" s="204"/>
      <c r="B979" s="204"/>
      <c r="C979" s="660"/>
      <c r="D979" s="660"/>
      <c r="E979" s="660"/>
      <c r="F979" s="660"/>
      <c r="G979" s="660"/>
      <c r="H979" s="660"/>
      <c r="I979" s="660"/>
      <c r="J979" s="660"/>
      <c r="K979" s="660"/>
      <c r="L979" s="660"/>
      <c r="M979" s="660"/>
      <c r="N979" s="660"/>
      <c r="O979" s="660"/>
      <c r="P979" s="660"/>
      <c r="Q979" s="660"/>
      <c r="R979" s="660"/>
      <c r="S979" s="204"/>
      <c r="T979" s="204"/>
      <c r="U979" s="204"/>
      <c r="V979" s="204"/>
      <c r="W979" s="204"/>
      <c r="X979" s="204"/>
      <c r="Y979" s="204"/>
      <c r="Z979" s="204"/>
    </row>
    <row r="980" ht="11.25" customHeight="1">
      <c r="A980" s="204"/>
      <c r="B980" s="204"/>
      <c r="C980" s="660"/>
      <c r="D980" s="660"/>
      <c r="E980" s="660"/>
      <c r="F980" s="660"/>
      <c r="G980" s="660"/>
      <c r="H980" s="660"/>
      <c r="I980" s="660"/>
      <c r="J980" s="660"/>
      <c r="K980" s="660"/>
      <c r="L980" s="660"/>
      <c r="M980" s="660"/>
      <c r="N980" s="660"/>
      <c r="O980" s="660"/>
      <c r="P980" s="660"/>
      <c r="Q980" s="660"/>
      <c r="R980" s="660"/>
      <c r="S980" s="204"/>
      <c r="T980" s="204"/>
      <c r="U980" s="204"/>
      <c r="V980" s="204"/>
      <c r="W980" s="204"/>
      <c r="X980" s="204"/>
      <c r="Y980" s="204"/>
      <c r="Z980" s="204"/>
    </row>
    <row r="981" ht="11.25" customHeight="1">
      <c r="A981" s="204"/>
      <c r="B981" s="204"/>
      <c r="C981" s="660"/>
      <c r="D981" s="660"/>
      <c r="E981" s="660"/>
      <c r="F981" s="660"/>
      <c r="G981" s="660"/>
      <c r="H981" s="660"/>
      <c r="I981" s="660"/>
      <c r="J981" s="660"/>
      <c r="K981" s="660"/>
      <c r="L981" s="660"/>
      <c r="M981" s="660"/>
      <c r="N981" s="660"/>
      <c r="O981" s="660"/>
      <c r="P981" s="660"/>
      <c r="Q981" s="660"/>
      <c r="R981" s="660"/>
      <c r="S981" s="204"/>
      <c r="T981" s="204"/>
      <c r="U981" s="204"/>
      <c r="V981" s="204"/>
      <c r="W981" s="204"/>
      <c r="X981" s="204"/>
      <c r="Y981" s="204"/>
      <c r="Z981" s="204"/>
    </row>
    <row r="982" ht="11.25" customHeight="1">
      <c r="A982" s="204"/>
      <c r="B982" s="204"/>
      <c r="C982" s="660"/>
      <c r="D982" s="660"/>
      <c r="E982" s="660"/>
      <c r="F982" s="660"/>
      <c r="G982" s="660"/>
      <c r="H982" s="660"/>
      <c r="I982" s="660"/>
      <c r="J982" s="660"/>
      <c r="K982" s="660"/>
      <c r="L982" s="660"/>
      <c r="M982" s="660"/>
      <c r="N982" s="660"/>
      <c r="O982" s="660"/>
      <c r="P982" s="660"/>
      <c r="Q982" s="660"/>
      <c r="R982" s="660"/>
      <c r="S982" s="204"/>
      <c r="T982" s="204"/>
      <c r="U982" s="204"/>
      <c r="V982" s="204"/>
      <c r="W982" s="204"/>
      <c r="X982" s="204"/>
      <c r="Y982" s="204"/>
      <c r="Z982" s="204"/>
    </row>
    <row r="983" ht="11.25" customHeight="1">
      <c r="A983" s="204"/>
      <c r="B983" s="204"/>
      <c r="C983" s="660"/>
      <c r="D983" s="660"/>
      <c r="E983" s="660"/>
      <c r="F983" s="660"/>
      <c r="G983" s="660"/>
      <c r="H983" s="660"/>
      <c r="I983" s="660"/>
      <c r="J983" s="660"/>
      <c r="K983" s="660"/>
      <c r="L983" s="660"/>
      <c r="M983" s="660"/>
      <c r="N983" s="660"/>
      <c r="O983" s="660"/>
      <c r="P983" s="660"/>
      <c r="Q983" s="660"/>
      <c r="R983" s="660"/>
      <c r="S983" s="204"/>
      <c r="T983" s="204"/>
      <c r="U983" s="204"/>
      <c r="V983" s="204"/>
      <c r="W983" s="204"/>
      <c r="X983" s="204"/>
      <c r="Y983" s="204"/>
      <c r="Z983" s="204"/>
    </row>
    <row r="984" ht="11.25" customHeight="1">
      <c r="A984" s="204"/>
      <c r="B984" s="204"/>
      <c r="C984" s="660"/>
      <c r="D984" s="660"/>
      <c r="E984" s="660"/>
      <c r="F984" s="660"/>
      <c r="G984" s="660"/>
      <c r="H984" s="660"/>
      <c r="I984" s="660"/>
      <c r="J984" s="660"/>
      <c r="K984" s="660"/>
      <c r="L984" s="660"/>
      <c r="M984" s="660"/>
      <c r="N984" s="660"/>
      <c r="O984" s="660"/>
      <c r="P984" s="660"/>
      <c r="Q984" s="660"/>
      <c r="R984" s="660"/>
      <c r="S984" s="204"/>
      <c r="T984" s="204"/>
      <c r="U984" s="204"/>
      <c r="V984" s="204"/>
      <c r="W984" s="204"/>
      <c r="X984" s="204"/>
      <c r="Y984" s="204"/>
      <c r="Z984" s="204"/>
    </row>
    <row r="985" ht="11.25" customHeight="1">
      <c r="A985" s="204"/>
      <c r="B985" s="204"/>
      <c r="C985" s="660"/>
      <c r="D985" s="660"/>
      <c r="E985" s="660"/>
      <c r="F985" s="660"/>
      <c r="G985" s="660"/>
      <c r="H985" s="660"/>
      <c r="I985" s="660"/>
      <c r="J985" s="660"/>
      <c r="K985" s="660"/>
      <c r="L985" s="660"/>
      <c r="M985" s="660"/>
      <c r="N985" s="660"/>
      <c r="O985" s="660"/>
      <c r="P985" s="660"/>
      <c r="Q985" s="660"/>
      <c r="R985" s="660"/>
      <c r="S985" s="204"/>
      <c r="T985" s="204"/>
      <c r="U985" s="204"/>
      <c r="V985" s="204"/>
      <c r="W985" s="204"/>
      <c r="X985" s="204"/>
      <c r="Y985" s="204"/>
      <c r="Z985" s="204"/>
    </row>
    <row r="986" ht="11.25" customHeight="1">
      <c r="A986" s="204"/>
      <c r="B986" s="204"/>
      <c r="C986" s="660"/>
      <c r="D986" s="660"/>
      <c r="E986" s="660"/>
      <c r="F986" s="660"/>
      <c r="G986" s="660"/>
      <c r="H986" s="660"/>
      <c r="I986" s="660"/>
      <c r="J986" s="660"/>
      <c r="K986" s="660"/>
      <c r="L986" s="660"/>
      <c r="M986" s="660"/>
      <c r="N986" s="660"/>
      <c r="O986" s="660"/>
      <c r="P986" s="660"/>
      <c r="Q986" s="660"/>
      <c r="R986" s="660"/>
      <c r="S986" s="204"/>
      <c r="T986" s="204"/>
      <c r="U986" s="204"/>
      <c r="V986" s="204"/>
      <c r="W986" s="204"/>
      <c r="X986" s="204"/>
      <c r="Y986" s="204"/>
      <c r="Z986" s="204"/>
    </row>
    <row r="987" ht="11.25" customHeight="1">
      <c r="A987" s="204"/>
      <c r="B987" s="204"/>
      <c r="C987" s="660"/>
      <c r="D987" s="660"/>
      <c r="E987" s="660"/>
      <c r="F987" s="660"/>
      <c r="G987" s="660"/>
      <c r="H987" s="660"/>
      <c r="I987" s="660"/>
      <c r="J987" s="660"/>
      <c r="K987" s="660"/>
      <c r="L987" s="660"/>
      <c r="M987" s="660"/>
      <c r="N987" s="660"/>
      <c r="O987" s="660"/>
      <c r="P987" s="660"/>
      <c r="Q987" s="660"/>
      <c r="R987" s="660"/>
      <c r="S987" s="204"/>
      <c r="T987" s="204"/>
      <c r="U987" s="204"/>
      <c r="V987" s="204"/>
      <c r="W987" s="204"/>
      <c r="X987" s="204"/>
      <c r="Y987" s="204"/>
      <c r="Z987" s="204"/>
    </row>
    <row r="988" ht="11.25" customHeight="1">
      <c r="A988" s="204"/>
      <c r="B988" s="204"/>
      <c r="C988" s="660"/>
      <c r="D988" s="660"/>
      <c r="E988" s="660"/>
      <c r="F988" s="660"/>
      <c r="G988" s="660"/>
      <c r="H988" s="660"/>
      <c r="I988" s="660"/>
      <c r="J988" s="660"/>
      <c r="K988" s="660"/>
      <c r="L988" s="660"/>
      <c r="M988" s="660"/>
      <c r="N988" s="660"/>
      <c r="O988" s="660"/>
      <c r="P988" s="660"/>
      <c r="Q988" s="660"/>
      <c r="R988" s="660"/>
      <c r="S988" s="204"/>
      <c r="T988" s="204"/>
      <c r="U988" s="204"/>
      <c r="V988" s="204"/>
      <c r="W988" s="204"/>
      <c r="X988" s="204"/>
      <c r="Y988" s="204"/>
      <c r="Z988" s="204"/>
    </row>
    <row r="989" ht="11.25" customHeight="1">
      <c r="A989" s="204"/>
      <c r="B989" s="204"/>
      <c r="C989" s="660"/>
      <c r="D989" s="660"/>
      <c r="E989" s="660"/>
      <c r="F989" s="660"/>
      <c r="G989" s="660"/>
      <c r="H989" s="660"/>
      <c r="I989" s="660"/>
      <c r="J989" s="660"/>
      <c r="K989" s="660"/>
      <c r="L989" s="660"/>
      <c r="M989" s="660"/>
      <c r="N989" s="660"/>
      <c r="O989" s="660"/>
      <c r="P989" s="660"/>
      <c r="Q989" s="660"/>
      <c r="R989" s="660"/>
      <c r="S989" s="204"/>
      <c r="T989" s="204"/>
      <c r="U989" s="204"/>
      <c r="V989" s="204"/>
      <c r="W989" s="204"/>
      <c r="X989" s="204"/>
      <c r="Y989" s="204"/>
      <c r="Z989" s="204"/>
    </row>
    <row r="990" ht="11.25" customHeight="1">
      <c r="A990" s="204"/>
      <c r="B990" s="204"/>
      <c r="C990" s="660"/>
      <c r="D990" s="660"/>
      <c r="E990" s="660"/>
      <c r="F990" s="660"/>
      <c r="G990" s="660"/>
      <c r="H990" s="660"/>
      <c r="I990" s="660"/>
      <c r="J990" s="660"/>
      <c r="K990" s="660"/>
      <c r="L990" s="660"/>
      <c r="M990" s="660"/>
      <c r="N990" s="660"/>
      <c r="O990" s="660"/>
      <c r="P990" s="660"/>
      <c r="Q990" s="660"/>
      <c r="R990" s="660"/>
      <c r="S990" s="204"/>
      <c r="T990" s="204"/>
      <c r="U990" s="204"/>
      <c r="V990" s="204"/>
      <c r="W990" s="204"/>
      <c r="X990" s="204"/>
      <c r="Y990" s="204"/>
      <c r="Z990" s="204"/>
    </row>
    <row r="991" ht="11.25" customHeight="1">
      <c r="A991" s="204"/>
      <c r="B991" s="204"/>
      <c r="C991" s="660"/>
      <c r="D991" s="660"/>
      <c r="E991" s="660"/>
      <c r="F991" s="660"/>
      <c r="G991" s="660"/>
      <c r="H991" s="660"/>
      <c r="I991" s="660"/>
      <c r="J991" s="660"/>
      <c r="K991" s="660"/>
      <c r="L991" s="660"/>
      <c r="M991" s="660"/>
      <c r="N991" s="660"/>
      <c r="O991" s="660"/>
      <c r="P991" s="660"/>
      <c r="Q991" s="660"/>
      <c r="R991" s="660"/>
      <c r="S991" s="204"/>
      <c r="T991" s="204"/>
      <c r="U991" s="204"/>
      <c r="V991" s="204"/>
      <c r="W991" s="204"/>
      <c r="X991" s="204"/>
      <c r="Y991" s="204"/>
      <c r="Z991" s="204"/>
    </row>
    <row r="992" ht="11.25" customHeight="1">
      <c r="A992" s="204"/>
      <c r="B992" s="204"/>
      <c r="C992" s="660"/>
      <c r="D992" s="660"/>
      <c r="E992" s="660"/>
      <c r="F992" s="660"/>
      <c r="G992" s="660"/>
      <c r="H992" s="660"/>
      <c r="I992" s="660"/>
      <c r="J992" s="660"/>
      <c r="K992" s="660"/>
      <c r="L992" s="660"/>
      <c r="M992" s="660"/>
      <c r="N992" s="660"/>
      <c r="O992" s="660"/>
      <c r="P992" s="660"/>
      <c r="Q992" s="660"/>
      <c r="R992" s="660"/>
      <c r="S992" s="204"/>
      <c r="T992" s="204"/>
      <c r="U992" s="204"/>
      <c r="V992" s="204"/>
      <c r="W992" s="204"/>
      <c r="X992" s="204"/>
      <c r="Y992" s="204"/>
      <c r="Z992" s="204"/>
    </row>
    <row r="993" ht="11.25" customHeight="1">
      <c r="A993" s="204"/>
      <c r="B993" s="204"/>
      <c r="C993" s="660"/>
      <c r="D993" s="660"/>
      <c r="E993" s="660"/>
      <c r="F993" s="660"/>
      <c r="G993" s="660"/>
      <c r="H993" s="660"/>
      <c r="I993" s="660"/>
      <c r="J993" s="660"/>
      <c r="K993" s="660"/>
      <c r="L993" s="660"/>
      <c r="M993" s="660"/>
      <c r="N993" s="660"/>
      <c r="O993" s="660"/>
      <c r="P993" s="660"/>
      <c r="Q993" s="660"/>
      <c r="R993" s="660"/>
      <c r="S993" s="204"/>
      <c r="T993" s="204"/>
      <c r="U993" s="204"/>
      <c r="V993" s="204"/>
      <c r="W993" s="204"/>
      <c r="X993" s="204"/>
      <c r="Y993" s="204"/>
      <c r="Z993" s="204"/>
    </row>
    <row r="994" ht="11.25" customHeight="1">
      <c r="A994" s="204"/>
      <c r="B994" s="204"/>
      <c r="C994" s="660"/>
      <c r="D994" s="660"/>
      <c r="E994" s="660"/>
      <c r="F994" s="660"/>
      <c r="G994" s="660"/>
      <c r="H994" s="660"/>
      <c r="I994" s="660"/>
      <c r="J994" s="660"/>
      <c r="K994" s="660"/>
      <c r="L994" s="660"/>
      <c r="M994" s="660"/>
      <c r="N994" s="660"/>
      <c r="O994" s="660"/>
      <c r="P994" s="660"/>
      <c r="Q994" s="660"/>
      <c r="R994" s="660"/>
      <c r="S994" s="204"/>
      <c r="T994" s="204"/>
      <c r="U994" s="204"/>
      <c r="V994" s="204"/>
      <c r="W994" s="204"/>
      <c r="X994" s="204"/>
      <c r="Y994" s="204"/>
      <c r="Z994" s="204"/>
    </row>
    <row r="995" ht="11.25" customHeight="1">
      <c r="A995" s="204"/>
      <c r="B995" s="204"/>
      <c r="C995" s="660"/>
      <c r="D995" s="660"/>
      <c r="E995" s="660"/>
      <c r="F995" s="660"/>
      <c r="G995" s="660"/>
      <c r="H995" s="660"/>
      <c r="I995" s="660"/>
      <c r="J995" s="660"/>
      <c r="K995" s="660"/>
      <c r="L995" s="660"/>
      <c r="M995" s="660"/>
      <c r="N995" s="660"/>
      <c r="O995" s="660"/>
      <c r="P995" s="660"/>
      <c r="Q995" s="660"/>
      <c r="R995" s="660"/>
      <c r="S995" s="204"/>
      <c r="T995" s="204"/>
      <c r="U995" s="204"/>
      <c r="V995" s="204"/>
      <c r="W995" s="204"/>
      <c r="X995" s="204"/>
      <c r="Y995" s="204"/>
      <c r="Z995" s="204"/>
    </row>
    <row r="996" ht="11.25" customHeight="1">
      <c r="A996" s="204"/>
      <c r="B996" s="204"/>
      <c r="C996" s="660"/>
      <c r="D996" s="660"/>
      <c r="E996" s="660"/>
      <c r="F996" s="660"/>
      <c r="G996" s="660"/>
      <c r="H996" s="660"/>
      <c r="I996" s="660"/>
      <c r="J996" s="660"/>
      <c r="K996" s="660"/>
      <c r="L996" s="660"/>
      <c r="M996" s="660"/>
      <c r="N996" s="660"/>
      <c r="O996" s="660"/>
      <c r="P996" s="660"/>
      <c r="Q996" s="660"/>
      <c r="R996" s="660"/>
      <c r="S996" s="204"/>
      <c r="T996" s="204"/>
      <c r="U996" s="204"/>
      <c r="V996" s="204"/>
      <c r="W996" s="204"/>
      <c r="X996" s="204"/>
      <c r="Y996" s="204"/>
      <c r="Z996" s="204"/>
    </row>
    <row r="997" ht="11.25" customHeight="1">
      <c r="A997" s="204"/>
      <c r="B997" s="204"/>
      <c r="C997" s="660"/>
      <c r="D997" s="660"/>
      <c r="E997" s="660"/>
      <c r="F997" s="660"/>
      <c r="G997" s="660"/>
      <c r="H997" s="660"/>
      <c r="I997" s="660"/>
      <c r="J997" s="660"/>
      <c r="K997" s="660"/>
      <c r="L997" s="660"/>
      <c r="M997" s="660"/>
      <c r="N997" s="660"/>
      <c r="O997" s="660"/>
      <c r="P997" s="660"/>
      <c r="Q997" s="660"/>
      <c r="R997" s="660"/>
      <c r="S997" s="204"/>
      <c r="T997" s="204"/>
      <c r="U997" s="204"/>
      <c r="V997" s="204"/>
      <c r="W997" s="204"/>
      <c r="X997" s="204"/>
      <c r="Y997" s="204"/>
      <c r="Z997" s="204"/>
    </row>
    <row r="998" ht="11.25" customHeight="1">
      <c r="A998" s="204"/>
      <c r="B998" s="204"/>
      <c r="C998" s="660"/>
      <c r="D998" s="660"/>
      <c r="E998" s="660"/>
      <c r="F998" s="660"/>
      <c r="G998" s="660"/>
      <c r="H998" s="660"/>
      <c r="I998" s="660"/>
      <c r="J998" s="660"/>
      <c r="K998" s="660"/>
      <c r="L998" s="660"/>
      <c r="M998" s="660"/>
      <c r="N998" s="660"/>
      <c r="O998" s="660"/>
      <c r="P998" s="660"/>
      <c r="Q998" s="660"/>
      <c r="R998" s="660"/>
      <c r="S998" s="204"/>
      <c r="T998" s="204"/>
      <c r="U998" s="204"/>
      <c r="V998" s="204"/>
      <c r="W998" s="204"/>
      <c r="X998" s="204"/>
      <c r="Y998" s="204"/>
      <c r="Z998" s="204"/>
    </row>
    <row r="999" ht="11.25" customHeight="1">
      <c r="A999" s="204"/>
      <c r="B999" s="204"/>
      <c r="C999" s="660"/>
      <c r="D999" s="660"/>
      <c r="E999" s="660"/>
      <c r="F999" s="660"/>
      <c r="G999" s="660"/>
      <c r="H999" s="660"/>
      <c r="I999" s="660"/>
      <c r="J999" s="660"/>
      <c r="K999" s="660"/>
      <c r="L999" s="660"/>
      <c r="M999" s="660"/>
      <c r="N999" s="660"/>
      <c r="O999" s="660"/>
      <c r="P999" s="660"/>
      <c r="Q999" s="660"/>
      <c r="R999" s="660"/>
      <c r="S999" s="204"/>
      <c r="T999" s="204"/>
      <c r="U999" s="204"/>
      <c r="V999" s="204"/>
      <c r="W999" s="204"/>
      <c r="X999" s="204"/>
      <c r="Y999" s="204"/>
      <c r="Z999" s="204"/>
    </row>
    <row r="1000" ht="11.25" customHeight="1">
      <c r="A1000" s="204"/>
      <c r="B1000" s="204"/>
      <c r="C1000" s="660"/>
      <c r="D1000" s="660"/>
      <c r="E1000" s="660"/>
      <c r="F1000" s="660"/>
      <c r="G1000" s="660"/>
      <c r="H1000" s="660"/>
      <c r="I1000" s="660"/>
      <c r="J1000" s="660"/>
      <c r="K1000" s="660"/>
      <c r="L1000" s="660"/>
      <c r="M1000" s="660"/>
      <c r="N1000" s="660"/>
      <c r="O1000" s="660"/>
      <c r="P1000" s="660"/>
      <c r="Q1000" s="660"/>
      <c r="R1000" s="660"/>
      <c r="S1000" s="204"/>
      <c r="T1000" s="204"/>
      <c r="U1000" s="204"/>
      <c r="V1000" s="204"/>
      <c r="W1000" s="204"/>
      <c r="X1000" s="204"/>
      <c r="Y1000" s="204"/>
      <c r="Z1000" s="204"/>
    </row>
  </sheetData>
  <autoFilter ref="$A$4:$B$42"/>
  <mergeCells count="12">
    <mergeCell ref="K3:L3"/>
    <mergeCell ref="M3:N3"/>
    <mergeCell ref="E41:L41"/>
    <mergeCell ref="O3:P3"/>
    <mergeCell ref="Q3:R3"/>
    <mergeCell ref="A1:R1"/>
    <mergeCell ref="A2:R2"/>
    <mergeCell ref="A3:B3"/>
    <mergeCell ref="C3:D3"/>
    <mergeCell ref="E3:F3"/>
    <mergeCell ref="G3:H3"/>
    <mergeCell ref="I3:J3"/>
  </mergeCells>
  <printOptions/>
  <pageMargins bottom="0.7480314960629921" footer="0.0" header="0.0" left="0.5905511811023623" right="0.0" top="0.7480314960629921"/>
  <pageSetup paperSize="9" scale="75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1.86"/>
    <col customWidth="1" min="2" max="2" width="11.14"/>
    <col customWidth="1" min="3" max="3" width="11.86"/>
    <col customWidth="1" min="4" max="4" width="16.43"/>
    <col customWidth="1" min="5" max="6" width="15.57"/>
    <col customWidth="1" min="7" max="26" width="11.43"/>
  </cols>
  <sheetData>
    <row r="1" ht="14.25" customHeight="1">
      <c r="A1" s="195" t="s">
        <v>1212</v>
      </c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ht="14.25" customHeight="1">
      <c r="A2" s="195" t="s">
        <v>1504</v>
      </c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</row>
    <row r="3" ht="14.25" customHeight="1">
      <c r="A3" s="196" t="s">
        <v>1505</v>
      </c>
      <c r="B3" s="196"/>
      <c r="C3" s="198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</row>
    <row r="4" ht="14.25" customHeight="1">
      <c r="A4" s="198" t="s">
        <v>1216</v>
      </c>
      <c r="B4" s="199"/>
      <c r="C4" s="199"/>
      <c r="D4" s="199">
        <f>+HT!M5</f>
        <v>286.2</v>
      </c>
      <c r="E4" s="199"/>
      <c r="F4" s="199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</row>
    <row r="5" ht="14.25" customHeight="1">
      <c r="A5" s="198"/>
      <c r="B5" s="199"/>
      <c r="C5" s="199"/>
      <c r="D5" s="199"/>
      <c r="E5" s="199"/>
      <c r="F5" s="199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</row>
    <row r="6" ht="14.25" customHeight="1">
      <c r="A6" s="200" t="s">
        <v>21</v>
      </c>
      <c r="D6" s="201">
        <f>SUM(D4)</f>
        <v>286.2</v>
      </c>
      <c r="E6" s="199"/>
      <c r="F6" s="199"/>
      <c r="G6" s="198"/>
      <c r="H6" s="198"/>
      <c r="I6" s="198"/>
      <c r="J6" s="198"/>
      <c r="K6" s="198"/>
      <c r="L6" s="198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</row>
    <row r="7" ht="14.25" customHeight="1">
      <c r="A7" s="198"/>
      <c r="B7" s="199"/>
      <c r="C7" s="199"/>
      <c r="D7" s="199"/>
      <c r="E7" s="199"/>
      <c r="F7" s="199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ht="14.25" customHeight="1">
      <c r="A8" s="196" t="s">
        <v>1217</v>
      </c>
      <c r="B8" s="196"/>
      <c r="C8" s="199"/>
      <c r="D8" s="199"/>
      <c r="E8" s="199"/>
      <c r="F8" s="199"/>
      <c r="G8" s="198"/>
      <c r="H8" s="198"/>
      <c r="I8" s="198"/>
      <c r="J8" s="198"/>
      <c r="K8" s="198"/>
      <c r="L8" s="198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</row>
    <row r="9" ht="14.25" customHeight="1">
      <c r="A9" s="198" t="s">
        <v>1506</v>
      </c>
      <c r="B9" s="199"/>
      <c r="C9" s="199"/>
      <c r="D9" s="199">
        <f>+HT!M7</f>
        <v>30</v>
      </c>
      <c r="E9" s="199"/>
      <c r="F9" s="199"/>
      <c r="G9" s="198"/>
      <c r="H9" s="198"/>
      <c r="I9" s="198"/>
      <c r="J9" s="198"/>
      <c r="K9" s="198"/>
      <c r="L9" s="198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ht="14.25" customHeight="1">
      <c r="A10" s="198" t="s">
        <v>1219</v>
      </c>
      <c r="B10" s="199"/>
      <c r="C10" s="199"/>
      <c r="D10" s="199">
        <f>-HT!N8</f>
        <v>-3</v>
      </c>
      <c r="E10" s="199"/>
      <c r="F10" s="199"/>
      <c r="G10" s="198"/>
      <c r="H10" s="198"/>
      <c r="I10" s="198"/>
      <c r="J10" s="198"/>
      <c r="K10" s="198"/>
      <c r="L10" s="198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</row>
    <row r="11" ht="14.25" customHeight="1">
      <c r="A11" s="200" t="s">
        <v>21</v>
      </c>
      <c r="D11" s="201">
        <f>SUM(D9:D10)</f>
        <v>27</v>
      </c>
      <c r="E11" s="199"/>
      <c r="F11" s="199"/>
      <c r="G11" s="198"/>
      <c r="H11" s="198"/>
      <c r="I11" s="198"/>
      <c r="J11" s="198"/>
      <c r="K11" s="198"/>
      <c r="L11" s="198"/>
      <c r="M11" s="198"/>
      <c r="N11" s="198"/>
      <c r="O11" s="198"/>
      <c r="P11" s="198"/>
      <c r="Q11" s="198"/>
      <c r="R11" s="198"/>
      <c r="S11" s="198"/>
      <c r="T11" s="198"/>
      <c r="U11" s="198"/>
      <c r="V11" s="198"/>
      <c r="W11" s="198"/>
      <c r="X11" s="198"/>
      <c r="Y11" s="198"/>
      <c r="Z11" s="198"/>
    </row>
    <row r="12" ht="14.25" customHeight="1">
      <c r="A12" s="198"/>
      <c r="B12" s="199"/>
      <c r="C12" s="199"/>
      <c r="D12" s="199"/>
      <c r="E12" s="199"/>
      <c r="F12" s="199"/>
      <c r="G12" s="198"/>
      <c r="H12" s="198"/>
      <c r="I12" s="198"/>
      <c r="J12" s="198"/>
      <c r="K12" s="198"/>
      <c r="L12" s="198"/>
      <c r="M12" s="198"/>
      <c r="N12" s="198"/>
      <c r="O12" s="198"/>
      <c r="P12" s="198"/>
      <c r="Q12" s="198"/>
      <c r="R12" s="198"/>
      <c r="S12" s="198"/>
      <c r="T12" s="198"/>
      <c r="U12" s="198"/>
      <c r="V12" s="198"/>
      <c r="W12" s="198"/>
      <c r="X12" s="198"/>
      <c r="Y12" s="198"/>
      <c r="Z12" s="198"/>
    </row>
    <row r="13" ht="14.25" customHeight="1">
      <c r="A13" s="198"/>
      <c r="B13" s="199"/>
      <c r="C13" s="199"/>
      <c r="D13" s="199"/>
      <c r="E13" s="199"/>
      <c r="F13" s="199"/>
      <c r="G13" s="198"/>
      <c r="H13" s="198"/>
      <c r="I13" s="198"/>
      <c r="J13" s="198"/>
      <c r="K13" s="198"/>
      <c r="L13" s="198"/>
      <c r="M13" s="198"/>
      <c r="N13" s="198"/>
      <c r="O13" s="198"/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8"/>
    </row>
    <row r="14" ht="14.25" customHeight="1">
      <c r="A14" s="196" t="s">
        <v>1220</v>
      </c>
      <c r="B14" s="196"/>
      <c r="C14" s="199"/>
      <c r="D14" s="199"/>
      <c r="E14" s="199"/>
      <c r="F14" s="199"/>
      <c r="G14" s="198"/>
      <c r="H14" s="198"/>
      <c r="I14" s="198"/>
      <c r="J14" s="198"/>
      <c r="K14" s="198"/>
      <c r="L14" s="198"/>
      <c r="M14" s="198"/>
      <c r="N14" s="198"/>
      <c r="O14" s="198"/>
      <c r="P14" s="198"/>
      <c r="Q14" s="198"/>
      <c r="R14" s="198"/>
      <c r="S14" s="198"/>
      <c r="T14" s="198"/>
      <c r="U14" s="198"/>
      <c r="V14" s="198"/>
      <c r="W14" s="198"/>
      <c r="X14" s="198"/>
      <c r="Y14" s="198"/>
      <c r="Z14" s="198"/>
    </row>
    <row r="15" ht="14.25" customHeight="1">
      <c r="A15" s="198" t="s">
        <v>1507</v>
      </c>
      <c r="B15" s="199"/>
      <c r="C15" s="199"/>
      <c r="D15" s="199">
        <f>+HT!M9</f>
        <v>10</v>
      </c>
      <c r="E15" s="199"/>
      <c r="F15" s="199"/>
      <c r="G15" s="198"/>
      <c r="H15" s="198"/>
      <c r="I15" s="198"/>
      <c r="J15" s="198"/>
      <c r="K15" s="198"/>
      <c r="L15" s="198"/>
      <c r="M15" s="198"/>
      <c r="N15" s="198"/>
      <c r="O15" s="198"/>
      <c r="P15" s="198"/>
      <c r="Q15" s="198"/>
      <c r="R15" s="198"/>
      <c r="S15" s="198"/>
      <c r="T15" s="198"/>
      <c r="U15" s="198"/>
      <c r="V15" s="198"/>
      <c r="W15" s="198"/>
      <c r="X15" s="198"/>
      <c r="Y15" s="198"/>
      <c r="Z15" s="198"/>
    </row>
    <row r="16" ht="14.25" customHeight="1">
      <c r="A16" s="198" t="s">
        <v>1221</v>
      </c>
      <c r="B16" s="199"/>
      <c r="C16" s="199"/>
      <c r="D16" s="199" t="str">
        <f>-[3]HT!H12</f>
        <v>#ERROR!</v>
      </c>
      <c r="E16" s="199"/>
      <c r="F16" s="199"/>
      <c r="G16" s="198"/>
      <c r="H16" s="198"/>
      <c r="I16" s="198"/>
      <c r="J16" s="198"/>
      <c r="K16" s="198"/>
      <c r="L16" s="198"/>
      <c r="M16" s="198"/>
      <c r="N16" s="198"/>
      <c r="O16" s="198"/>
      <c r="P16" s="198"/>
      <c r="Q16" s="198"/>
      <c r="R16" s="198"/>
      <c r="S16" s="198"/>
      <c r="T16" s="198"/>
      <c r="U16" s="198"/>
      <c r="V16" s="198"/>
      <c r="W16" s="198"/>
      <c r="X16" s="198"/>
      <c r="Y16" s="198"/>
      <c r="Z16" s="198"/>
    </row>
    <row r="17" ht="14.25" customHeight="1">
      <c r="A17" s="200" t="s">
        <v>21</v>
      </c>
      <c r="D17" s="201" t="str">
        <f>SUM(D15:D16)</f>
        <v>#ERROR!</v>
      </c>
      <c r="E17" s="199"/>
      <c r="F17" s="199"/>
      <c r="G17" s="198"/>
      <c r="H17" s="198"/>
      <c r="I17" s="198"/>
      <c r="J17" s="198"/>
      <c r="K17" s="198"/>
      <c r="L17" s="198"/>
      <c r="M17" s="198"/>
      <c r="N17" s="198"/>
      <c r="O17" s="198"/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8"/>
    </row>
    <row r="18" ht="14.25" customHeight="1">
      <c r="A18" s="196" t="s">
        <v>1508</v>
      </c>
      <c r="B18" s="196"/>
      <c r="C18" s="199"/>
      <c r="D18" s="199"/>
      <c r="E18" s="199"/>
      <c r="F18" s="199"/>
      <c r="G18" s="198"/>
      <c r="H18" s="198"/>
      <c r="I18" s="198"/>
      <c r="J18" s="198"/>
      <c r="K18" s="198"/>
      <c r="L18" s="198"/>
      <c r="M18" s="198"/>
      <c r="N18" s="198"/>
      <c r="O18" s="198"/>
      <c r="P18" s="198"/>
      <c r="Q18" s="198"/>
      <c r="R18" s="198"/>
      <c r="S18" s="198"/>
      <c r="T18" s="198"/>
      <c r="U18" s="198"/>
      <c r="V18" s="198"/>
      <c r="W18" s="198"/>
      <c r="X18" s="198"/>
      <c r="Y18" s="198"/>
      <c r="Z18" s="198"/>
    </row>
    <row r="19" ht="14.25" customHeight="1">
      <c r="A19" s="198" t="s">
        <v>1509</v>
      </c>
      <c r="B19" s="199"/>
      <c r="C19" s="199"/>
      <c r="D19" s="199">
        <f>+HT!M6</f>
        <v>6</v>
      </c>
      <c r="E19" s="199"/>
      <c r="F19" s="199"/>
      <c r="G19" s="198"/>
      <c r="H19" s="198"/>
      <c r="I19" s="198"/>
      <c r="J19" s="198"/>
      <c r="K19" s="198"/>
      <c r="L19" s="198"/>
      <c r="M19" s="198"/>
      <c r="N19" s="198"/>
      <c r="O19" s="198"/>
      <c r="P19" s="198"/>
      <c r="Q19" s="198"/>
      <c r="R19" s="198"/>
      <c r="S19" s="198"/>
      <c r="T19" s="198"/>
      <c r="U19" s="198"/>
      <c r="V19" s="198"/>
      <c r="W19" s="198"/>
      <c r="X19" s="198"/>
      <c r="Y19" s="198"/>
      <c r="Z19" s="198"/>
    </row>
    <row r="20" ht="14.25" customHeight="1">
      <c r="A20" s="200" t="s">
        <v>21</v>
      </c>
      <c r="D20" s="201">
        <f>SUM(D19)</f>
        <v>6</v>
      </c>
      <c r="E20" s="199"/>
      <c r="F20" s="199"/>
      <c r="G20" s="198"/>
      <c r="H20" s="198"/>
      <c r="I20" s="198"/>
      <c r="J20" s="198"/>
      <c r="K20" s="198"/>
      <c r="L20" s="198"/>
      <c r="M20" s="198"/>
      <c r="N20" s="198"/>
      <c r="O20" s="198"/>
      <c r="P20" s="198"/>
      <c r="Q20" s="198"/>
      <c r="R20" s="198"/>
      <c r="S20" s="198"/>
      <c r="T20" s="198"/>
      <c r="U20" s="198"/>
      <c r="V20" s="198"/>
      <c r="W20" s="198"/>
      <c r="X20" s="198"/>
      <c r="Y20" s="198"/>
      <c r="Z20" s="198"/>
    </row>
    <row r="21" ht="14.25" customHeight="1">
      <c r="A21" s="198"/>
      <c r="B21" s="199"/>
      <c r="C21" s="199"/>
      <c r="D21" s="199"/>
      <c r="E21" s="199"/>
      <c r="F21" s="199"/>
      <c r="G21" s="198"/>
      <c r="H21" s="198"/>
      <c r="I21" s="198"/>
      <c r="J21" s="198"/>
      <c r="K21" s="198"/>
      <c r="L21" s="198"/>
      <c r="M21" s="198"/>
      <c r="N21" s="198"/>
      <c r="O21" s="198"/>
      <c r="P21" s="198"/>
      <c r="Q21" s="198"/>
      <c r="R21" s="198"/>
      <c r="S21" s="198"/>
      <c r="T21" s="198"/>
      <c r="U21" s="198"/>
      <c r="V21" s="198"/>
      <c r="W21" s="198"/>
      <c r="X21" s="198"/>
      <c r="Y21" s="198"/>
      <c r="Z21" s="198"/>
    </row>
    <row r="22" ht="14.25" customHeight="1">
      <c r="A22" s="196" t="s">
        <v>1222</v>
      </c>
      <c r="B22" s="196"/>
      <c r="C22" s="199"/>
      <c r="D22" s="199"/>
      <c r="E22" s="199"/>
      <c r="F22" s="199"/>
      <c r="G22" s="198"/>
      <c r="H22" s="198"/>
      <c r="I22" s="198"/>
      <c r="J22" s="198"/>
      <c r="K22" s="198"/>
      <c r="L22" s="198"/>
      <c r="M22" s="198"/>
      <c r="N22" s="198"/>
      <c r="O22" s="198"/>
      <c r="P22" s="198"/>
      <c r="Q22" s="198"/>
      <c r="R22" s="198"/>
      <c r="S22" s="198"/>
      <c r="T22" s="198"/>
      <c r="U22" s="198"/>
      <c r="V22" s="198"/>
      <c r="W22" s="198"/>
      <c r="X22" s="198"/>
      <c r="Y22" s="198"/>
      <c r="Z22" s="198"/>
    </row>
    <row r="23" ht="14.25" customHeight="1">
      <c r="A23" s="198" t="s">
        <v>1510</v>
      </c>
      <c r="B23" s="199"/>
      <c r="C23" s="199"/>
      <c r="D23" s="199">
        <f>+HT!M10</f>
        <v>120</v>
      </c>
      <c r="E23" s="199"/>
      <c r="F23" s="199"/>
      <c r="G23" s="198"/>
      <c r="H23" s="198"/>
      <c r="I23" s="198"/>
      <c r="J23" s="198"/>
      <c r="K23" s="198"/>
      <c r="L23" s="198"/>
      <c r="M23" s="198"/>
      <c r="N23" s="198"/>
      <c r="O23" s="198"/>
      <c r="P23" s="198"/>
      <c r="Q23" s="198"/>
      <c r="R23" s="198"/>
      <c r="S23" s="198"/>
      <c r="T23" s="198"/>
      <c r="U23" s="198"/>
      <c r="V23" s="198"/>
      <c r="W23" s="198"/>
      <c r="X23" s="198"/>
      <c r="Y23" s="198"/>
      <c r="Z23" s="198"/>
    </row>
    <row r="24" ht="14.25" customHeight="1">
      <c r="A24" s="198" t="s">
        <v>1224</v>
      </c>
      <c r="B24" s="199"/>
      <c r="C24" s="199"/>
      <c r="D24" s="199">
        <f>-HT!N12</f>
        <v>-10</v>
      </c>
      <c r="E24" s="199"/>
      <c r="F24" s="199"/>
      <c r="G24" s="198"/>
      <c r="H24" s="198"/>
      <c r="I24" s="198"/>
      <c r="J24" s="198"/>
      <c r="K24" s="198"/>
      <c r="L24" s="198"/>
      <c r="M24" s="198"/>
      <c r="N24" s="198"/>
      <c r="O24" s="198"/>
      <c r="P24" s="198"/>
      <c r="Q24" s="198"/>
      <c r="R24" s="198"/>
      <c r="S24" s="198"/>
      <c r="T24" s="198"/>
      <c r="U24" s="198"/>
      <c r="V24" s="198"/>
      <c r="W24" s="198"/>
      <c r="X24" s="198"/>
      <c r="Y24" s="198"/>
      <c r="Z24" s="198"/>
    </row>
    <row r="25" ht="14.25" customHeight="1">
      <c r="A25" s="200" t="s">
        <v>21</v>
      </c>
      <c r="D25" s="201">
        <f>SUM(D23:D24)</f>
        <v>110</v>
      </c>
      <c r="E25" s="199"/>
      <c r="F25" s="199"/>
      <c r="G25" s="198"/>
      <c r="H25" s="198"/>
      <c r="I25" s="198"/>
      <c r="J25" s="198"/>
      <c r="K25" s="198"/>
      <c r="L25" s="198"/>
      <c r="M25" s="198"/>
      <c r="N25" s="198"/>
      <c r="O25" s="198"/>
      <c r="P25" s="198"/>
      <c r="Q25" s="198"/>
      <c r="R25" s="198"/>
      <c r="S25" s="198"/>
      <c r="T25" s="198"/>
      <c r="U25" s="198"/>
      <c r="V25" s="198"/>
      <c r="W25" s="198"/>
      <c r="X25" s="198"/>
      <c r="Y25" s="198"/>
      <c r="Z25" s="198"/>
    </row>
    <row r="26" ht="14.25" customHeight="1">
      <c r="A26" s="198"/>
      <c r="B26" s="199"/>
      <c r="C26" s="199"/>
      <c r="D26" s="199"/>
      <c r="E26" s="199"/>
      <c r="F26" s="199"/>
      <c r="G26" s="198"/>
      <c r="H26" s="198"/>
      <c r="I26" s="198"/>
      <c r="J26" s="198"/>
      <c r="K26" s="198"/>
      <c r="L26" s="198"/>
      <c r="M26" s="198"/>
      <c r="N26" s="198"/>
      <c r="O26" s="198"/>
      <c r="P26" s="198"/>
      <c r="Q26" s="198"/>
      <c r="R26" s="198"/>
      <c r="S26" s="198"/>
      <c r="T26" s="198"/>
      <c r="U26" s="198"/>
      <c r="V26" s="198"/>
      <c r="W26" s="198"/>
      <c r="X26" s="198"/>
      <c r="Y26" s="198"/>
      <c r="Z26" s="198"/>
    </row>
    <row r="27" ht="14.25" customHeight="1">
      <c r="A27" s="196" t="s">
        <v>1511</v>
      </c>
      <c r="B27" s="196"/>
      <c r="C27" s="199"/>
      <c r="D27" s="199"/>
      <c r="E27" s="199"/>
      <c r="F27" s="199"/>
      <c r="G27" s="198"/>
      <c r="H27" s="198"/>
      <c r="I27" s="198"/>
      <c r="J27" s="198"/>
      <c r="K27" s="198"/>
      <c r="L27" s="198"/>
      <c r="M27" s="198"/>
      <c r="N27" s="198"/>
      <c r="O27" s="198"/>
      <c r="P27" s="198"/>
      <c r="Q27" s="198"/>
      <c r="R27" s="198"/>
      <c r="S27" s="198"/>
      <c r="T27" s="198"/>
      <c r="U27" s="198"/>
      <c r="V27" s="198"/>
      <c r="W27" s="198"/>
      <c r="X27" s="198"/>
      <c r="Y27" s="198"/>
      <c r="Z27" s="198"/>
    </row>
    <row r="28" ht="14.25" customHeight="1">
      <c r="A28" s="198" t="s">
        <v>1512</v>
      </c>
      <c r="B28" s="199"/>
      <c r="C28" s="199"/>
      <c r="D28" s="199">
        <f>+HT!M11</f>
        <v>2</v>
      </c>
      <c r="E28" s="199"/>
      <c r="F28" s="199"/>
      <c r="G28" s="198"/>
      <c r="H28" s="198"/>
      <c r="I28" s="198"/>
      <c r="J28" s="198"/>
      <c r="K28" s="198"/>
      <c r="L28" s="198"/>
      <c r="M28" s="198"/>
      <c r="N28" s="198"/>
      <c r="O28" s="198"/>
      <c r="P28" s="198"/>
      <c r="Q28" s="198"/>
      <c r="R28" s="198"/>
      <c r="S28" s="198"/>
      <c r="T28" s="198"/>
      <c r="U28" s="198"/>
      <c r="V28" s="198"/>
      <c r="W28" s="198"/>
      <c r="X28" s="198"/>
      <c r="Y28" s="198"/>
      <c r="Z28" s="198"/>
    </row>
    <row r="29" ht="14.25" customHeight="1">
      <c r="A29" s="200" t="s">
        <v>21</v>
      </c>
      <c r="D29" s="201">
        <f>SUM(D28)</f>
        <v>2</v>
      </c>
      <c r="E29" s="199"/>
      <c r="F29" s="199"/>
      <c r="G29" s="198"/>
      <c r="H29" s="198"/>
      <c r="I29" s="198"/>
      <c r="J29" s="198"/>
      <c r="K29" s="198"/>
      <c r="L29" s="198"/>
      <c r="M29" s="198"/>
      <c r="N29" s="198"/>
      <c r="O29" s="198"/>
      <c r="P29" s="198"/>
      <c r="Q29" s="198"/>
      <c r="R29" s="198"/>
      <c r="S29" s="198"/>
      <c r="T29" s="198"/>
      <c r="U29" s="198"/>
      <c r="V29" s="198"/>
      <c r="W29" s="198"/>
      <c r="X29" s="198"/>
      <c r="Y29" s="198"/>
      <c r="Z29" s="198"/>
    </row>
    <row r="30" ht="17.25" customHeight="1">
      <c r="A30" s="198"/>
      <c r="B30" s="199"/>
      <c r="C30" s="199"/>
      <c r="D30" s="199"/>
      <c r="E30" s="199"/>
      <c r="F30" s="199"/>
      <c r="G30" s="198"/>
      <c r="H30" s="198"/>
      <c r="I30" s="198"/>
      <c r="J30" s="198"/>
      <c r="K30" s="198"/>
      <c r="L30" s="198"/>
      <c r="M30" s="198"/>
      <c r="N30" s="198"/>
      <c r="O30" s="198"/>
      <c r="P30" s="198"/>
      <c r="Q30" s="198"/>
      <c r="R30" s="198"/>
      <c r="S30" s="198"/>
      <c r="T30" s="198"/>
      <c r="U30" s="198"/>
      <c r="V30" s="198"/>
      <c r="W30" s="198"/>
      <c r="X30" s="198"/>
      <c r="Y30" s="198"/>
      <c r="Z30" s="198"/>
    </row>
    <row r="31" ht="14.25" customHeight="1">
      <c r="A31" s="196" t="s">
        <v>1513</v>
      </c>
      <c r="B31" s="196"/>
      <c r="C31" s="199"/>
      <c r="D31" s="199"/>
      <c r="E31" s="199"/>
      <c r="F31" s="199"/>
      <c r="G31" s="198"/>
      <c r="H31" s="198"/>
      <c r="I31" s="198"/>
      <c r="J31" s="198"/>
      <c r="K31" s="198"/>
      <c r="L31" s="198"/>
      <c r="M31" s="198"/>
      <c r="N31" s="198"/>
      <c r="O31" s="198"/>
      <c r="P31" s="198"/>
      <c r="Q31" s="198"/>
      <c r="R31" s="198"/>
      <c r="S31" s="198"/>
      <c r="T31" s="198"/>
      <c r="U31" s="198"/>
      <c r="V31" s="198"/>
      <c r="W31" s="198"/>
      <c r="X31" s="198"/>
      <c r="Y31" s="198"/>
      <c r="Z31" s="198"/>
    </row>
    <row r="32" ht="14.25" customHeight="1">
      <c r="A32" s="664" t="s">
        <v>1428</v>
      </c>
      <c r="B32" s="199"/>
      <c r="C32" s="199"/>
      <c r="D32" s="199">
        <f>+HT!N13</f>
        <v>12.6</v>
      </c>
      <c r="E32" s="199"/>
      <c r="F32" s="199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</row>
    <row r="33" ht="14.25" customHeight="1">
      <c r="A33" s="200" t="s">
        <v>21</v>
      </c>
      <c r="D33" s="201">
        <f>SUM(D32)</f>
        <v>12.6</v>
      </c>
      <c r="E33" s="199"/>
      <c r="F33" s="199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</row>
    <row r="34" ht="14.25" customHeight="1">
      <c r="A34" s="200"/>
      <c r="B34" s="200"/>
      <c r="C34" s="200"/>
      <c r="D34" s="665"/>
      <c r="E34" s="199"/>
      <c r="F34" s="199"/>
      <c r="G34" s="198"/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8"/>
    </row>
    <row r="35" ht="14.25" customHeight="1">
      <c r="A35" s="196" t="s">
        <v>1514</v>
      </c>
      <c r="B35" s="196"/>
      <c r="C35" s="199"/>
      <c r="D35" s="199"/>
      <c r="E35" s="199"/>
      <c r="F35" s="199"/>
      <c r="G35" s="198"/>
      <c r="H35" s="198"/>
      <c r="I35" s="198"/>
      <c r="J35" s="198"/>
      <c r="K35" s="198"/>
      <c r="L35" s="198"/>
      <c r="M35" s="198"/>
      <c r="N35" s="198"/>
      <c r="O35" s="198"/>
      <c r="P35" s="198"/>
      <c r="Q35" s="198"/>
      <c r="R35" s="198"/>
      <c r="S35" s="198"/>
      <c r="T35" s="198"/>
      <c r="U35" s="198"/>
      <c r="V35" s="198"/>
      <c r="W35" s="198"/>
      <c r="X35" s="198"/>
      <c r="Y35" s="198"/>
      <c r="Z35" s="198"/>
    </row>
    <row r="36" ht="14.25" customHeight="1">
      <c r="A36" s="198" t="s">
        <v>72</v>
      </c>
      <c r="B36" s="199"/>
      <c r="C36" s="199"/>
      <c r="D36" s="199">
        <f>+HT!N15</f>
        <v>59</v>
      </c>
      <c r="E36" s="199"/>
      <c r="F36" s="199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V36" s="198"/>
      <c r="W36" s="198"/>
      <c r="X36" s="198"/>
      <c r="Y36" s="198"/>
      <c r="Z36" s="198"/>
    </row>
    <row r="37" ht="14.25" customHeight="1">
      <c r="A37" s="198"/>
      <c r="B37" s="199"/>
      <c r="C37" s="199"/>
      <c r="D37" s="199"/>
      <c r="E37" s="199"/>
      <c r="F37" s="199"/>
      <c r="G37" s="198"/>
      <c r="H37" s="198"/>
      <c r="I37" s="198"/>
      <c r="J37" s="198"/>
      <c r="K37" s="198"/>
      <c r="L37" s="198"/>
      <c r="M37" s="198"/>
      <c r="N37" s="198"/>
      <c r="O37" s="198"/>
      <c r="P37" s="198"/>
      <c r="Q37" s="198"/>
      <c r="R37" s="198"/>
      <c r="S37" s="198"/>
      <c r="T37" s="198"/>
      <c r="U37" s="198"/>
      <c r="V37" s="198"/>
      <c r="W37" s="198"/>
      <c r="X37" s="198"/>
      <c r="Y37" s="198"/>
      <c r="Z37" s="198"/>
    </row>
    <row r="38" ht="14.25" customHeight="1">
      <c r="A38" s="200" t="s">
        <v>21</v>
      </c>
      <c r="D38" s="201">
        <f>SUM(D36:D37)</f>
        <v>59</v>
      </c>
      <c r="E38" s="199"/>
      <c r="F38" s="199"/>
      <c r="G38" s="198"/>
      <c r="H38" s="198"/>
      <c r="I38" s="198"/>
      <c r="J38" s="198"/>
      <c r="K38" s="198"/>
      <c r="L38" s="198"/>
      <c r="M38" s="198"/>
      <c r="N38" s="198"/>
      <c r="O38" s="198"/>
      <c r="P38" s="198"/>
      <c r="Q38" s="198"/>
      <c r="R38" s="198"/>
      <c r="S38" s="198"/>
      <c r="T38" s="198"/>
      <c r="U38" s="198"/>
      <c r="V38" s="198"/>
      <c r="W38" s="198"/>
      <c r="X38" s="198"/>
      <c r="Y38" s="198"/>
      <c r="Z38" s="198"/>
    </row>
    <row r="39" ht="14.25" customHeight="1">
      <c r="A39" s="198"/>
      <c r="B39" s="199"/>
      <c r="C39" s="199"/>
      <c r="D39" s="199"/>
      <c r="E39" s="199"/>
      <c r="F39" s="199"/>
      <c r="G39" s="198"/>
      <c r="H39" s="198"/>
      <c r="I39" s="198"/>
      <c r="J39" s="198"/>
      <c r="K39" s="198"/>
      <c r="L39" s="198"/>
      <c r="M39" s="198"/>
      <c r="N39" s="198"/>
      <c r="O39" s="198"/>
      <c r="P39" s="198"/>
      <c r="Q39" s="198"/>
      <c r="R39" s="198"/>
      <c r="S39" s="198"/>
      <c r="T39" s="198"/>
      <c r="U39" s="198"/>
      <c r="V39" s="198"/>
      <c r="W39" s="198"/>
      <c r="X39" s="198"/>
      <c r="Y39" s="198"/>
      <c r="Z39" s="198"/>
    </row>
    <row r="40" ht="14.25" customHeight="1">
      <c r="A40" s="196" t="s">
        <v>1515</v>
      </c>
      <c r="B40" s="196"/>
      <c r="C40" s="199"/>
      <c r="D40" s="199"/>
      <c r="E40" s="199"/>
      <c r="F40" s="199"/>
      <c r="G40" s="198"/>
      <c r="H40" s="198"/>
      <c r="I40" s="198"/>
      <c r="J40" s="198"/>
      <c r="K40" s="198"/>
      <c r="L40" s="198"/>
      <c r="M40" s="198"/>
      <c r="N40" s="198"/>
      <c r="O40" s="198"/>
      <c r="P40" s="198"/>
      <c r="Q40" s="198"/>
      <c r="R40" s="198"/>
      <c r="S40" s="198"/>
      <c r="T40" s="198"/>
      <c r="U40" s="198"/>
      <c r="V40" s="198"/>
      <c r="W40" s="198"/>
      <c r="X40" s="198"/>
      <c r="Y40" s="198"/>
      <c r="Z40" s="198"/>
    </row>
    <row r="41" ht="14.25" customHeight="1">
      <c r="A41" s="198" t="s">
        <v>72</v>
      </c>
      <c r="B41" s="199"/>
      <c r="C41" s="199"/>
      <c r="D41" s="199">
        <f>+HT!N17</f>
        <v>82.6</v>
      </c>
      <c r="E41" s="199"/>
      <c r="F41" s="199"/>
      <c r="G41" s="198"/>
      <c r="H41" s="198"/>
      <c r="I41" s="198"/>
      <c r="J41" s="198"/>
      <c r="K41" s="198"/>
      <c r="L41" s="198"/>
      <c r="M41" s="198"/>
      <c r="N41" s="198"/>
      <c r="O41" s="198"/>
      <c r="P41" s="198"/>
      <c r="Q41" s="198"/>
      <c r="R41" s="198"/>
      <c r="S41" s="198"/>
      <c r="T41" s="198"/>
      <c r="U41" s="198"/>
      <c r="V41" s="198"/>
      <c r="W41" s="198"/>
      <c r="X41" s="198"/>
      <c r="Y41" s="198"/>
      <c r="Z41" s="198"/>
    </row>
    <row r="42" ht="14.25" customHeight="1">
      <c r="A42" s="200" t="s">
        <v>21</v>
      </c>
      <c r="D42" s="201">
        <f>SUM(D41)</f>
        <v>82.6</v>
      </c>
      <c r="E42" s="199"/>
      <c r="F42" s="199"/>
      <c r="G42" s="198"/>
      <c r="H42" s="198"/>
      <c r="I42" s="198"/>
      <c r="J42" s="198"/>
      <c r="K42" s="198"/>
      <c r="L42" s="198"/>
      <c r="M42" s="198"/>
      <c r="N42" s="198"/>
      <c r="O42" s="198"/>
      <c r="P42" s="198"/>
      <c r="Q42" s="198"/>
      <c r="R42" s="198"/>
      <c r="S42" s="198"/>
      <c r="T42" s="198"/>
      <c r="U42" s="198"/>
      <c r="V42" s="198"/>
      <c r="W42" s="198"/>
      <c r="X42" s="198"/>
      <c r="Y42" s="198"/>
      <c r="Z42" s="198"/>
    </row>
    <row r="43" ht="14.25" customHeight="1">
      <c r="A43" s="198"/>
      <c r="B43" s="199"/>
      <c r="C43" s="199"/>
      <c r="D43" s="199"/>
      <c r="E43" s="199"/>
      <c r="F43" s="199"/>
      <c r="G43" s="198"/>
      <c r="H43" s="198"/>
      <c r="I43" s="198"/>
      <c r="J43" s="198"/>
      <c r="K43" s="198"/>
      <c r="L43" s="198"/>
      <c r="M43" s="198"/>
      <c r="N43" s="198"/>
      <c r="O43" s="198"/>
      <c r="P43" s="198"/>
      <c r="Q43" s="198"/>
      <c r="R43" s="198"/>
      <c r="S43" s="198"/>
      <c r="T43" s="198"/>
      <c r="U43" s="198"/>
      <c r="V43" s="198"/>
      <c r="W43" s="198"/>
      <c r="X43" s="198"/>
      <c r="Y43" s="198"/>
      <c r="Z43" s="198"/>
    </row>
    <row r="44" ht="14.25" customHeight="1">
      <c r="A44" s="196" t="s">
        <v>1516</v>
      </c>
      <c r="B44" s="196"/>
      <c r="C44" s="199"/>
      <c r="D44" s="199"/>
      <c r="E44" s="199"/>
      <c r="F44" s="199"/>
      <c r="G44" s="198"/>
      <c r="H44" s="198"/>
      <c r="I44" s="198"/>
      <c r="J44" s="198"/>
      <c r="K44" s="198"/>
      <c r="L44" s="198"/>
      <c r="M44" s="198"/>
      <c r="N44" s="198"/>
      <c r="O44" s="198"/>
      <c r="P44" s="198"/>
      <c r="Q44" s="198"/>
      <c r="R44" s="198"/>
      <c r="S44" s="198"/>
      <c r="T44" s="198"/>
      <c r="U44" s="198"/>
      <c r="V44" s="198"/>
      <c r="W44" s="198"/>
      <c r="X44" s="198"/>
      <c r="Y44" s="198"/>
      <c r="Z44" s="198"/>
    </row>
    <row r="45" ht="14.25" customHeight="1">
      <c r="A45" s="198" t="s">
        <v>1517</v>
      </c>
      <c r="B45" s="199"/>
      <c r="C45" s="199"/>
      <c r="D45" s="199">
        <f>+HT!N16</f>
        <v>120</v>
      </c>
      <c r="E45" s="199"/>
      <c r="F45" s="199"/>
      <c r="G45" s="198"/>
      <c r="H45" s="198"/>
      <c r="I45" s="198"/>
      <c r="J45" s="198"/>
      <c r="K45" s="198"/>
      <c r="L45" s="198"/>
      <c r="M45" s="198"/>
      <c r="N45" s="198"/>
      <c r="O45" s="198"/>
      <c r="P45" s="198"/>
      <c r="Q45" s="198"/>
      <c r="R45" s="198"/>
      <c r="S45" s="198"/>
      <c r="T45" s="198"/>
      <c r="U45" s="198"/>
      <c r="V45" s="198"/>
      <c r="W45" s="198"/>
      <c r="X45" s="198"/>
      <c r="Y45" s="198"/>
      <c r="Z45" s="198"/>
    </row>
    <row r="46" ht="14.25" customHeight="1">
      <c r="A46" s="200" t="s">
        <v>21</v>
      </c>
      <c r="D46" s="201">
        <f>SUM(D45)</f>
        <v>120</v>
      </c>
      <c r="E46" s="199"/>
      <c r="F46" s="199"/>
      <c r="G46" s="198"/>
      <c r="H46" s="198"/>
      <c r="I46" s="198"/>
      <c r="J46" s="198"/>
      <c r="K46" s="198"/>
      <c r="L46" s="198"/>
      <c r="M46" s="198"/>
      <c r="N46" s="198"/>
      <c r="O46" s="198"/>
      <c r="P46" s="198"/>
      <c r="Q46" s="198"/>
      <c r="R46" s="198"/>
      <c r="S46" s="198"/>
      <c r="T46" s="198"/>
      <c r="U46" s="198"/>
      <c r="V46" s="198"/>
      <c r="W46" s="198"/>
      <c r="X46" s="198"/>
      <c r="Y46" s="198"/>
      <c r="Z46" s="198"/>
    </row>
    <row r="47" ht="14.25" customHeight="1">
      <c r="A47" s="198"/>
      <c r="B47" s="199"/>
      <c r="C47" s="199"/>
      <c r="D47" s="199"/>
      <c r="E47" s="199"/>
      <c r="F47" s="199"/>
      <c r="G47" s="198"/>
      <c r="H47" s="198"/>
      <c r="I47" s="198"/>
      <c r="J47" s="198"/>
      <c r="K47" s="198"/>
      <c r="L47" s="198"/>
      <c r="M47" s="198"/>
      <c r="N47" s="198"/>
      <c r="O47" s="198"/>
      <c r="P47" s="198"/>
      <c r="Q47" s="198"/>
      <c r="R47" s="198"/>
      <c r="S47" s="198"/>
      <c r="T47" s="198"/>
      <c r="U47" s="198"/>
      <c r="V47" s="198"/>
      <c r="W47" s="198"/>
      <c r="X47" s="198"/>
      <c r="Y47" s="198"/>
      <c r="Z47" s="198"/>
    </row>
    <row r="48" ht="14.25" customHeight="1">
      <c r="A48" s="196" t="s">
        <v>1227</v>
      </c>
      <c r="B48" s="196"/>
      <c r="C48" s="199"/>
      <c r="D48" s="199"/>
      <c r="E48" s="199"/>
      <c r="F48" s="199"/>
      <c r="G48" s="198"/>
      <c r="H48" s="198"/>
      <c r="I48" s="198"/>
      <c r="J48" s="198"/>
      <c r="K48" s="198"/>
      <c r="L48" s="198"/>
      <c r="M48" s="198"/>
      <c r="N48" s="198"/>
      <c r="O48" s="198"/>
      <c r="P48" s="198"/>
      <c r="Q48" s="198"/>
      <c r="R48" s="198"/>
      <c r="S48" s="198"/>
      <c r="T48" s="198"/>
      <c r="U48" s="198"/>
      <c r="V48" s="198"/>
      <c r="W48" s="198"/>
      <c r="X48" s="198"/>
      <c r="Y48" s="198"/>
      <c r="Z48" s="198"/>
    </row>
    <row r="49" ht="14.25" customHeight="1">
      <c r="A49" s="198" t="s">
        <v>1228</v>
      </c>
      <c r="B49" s="199"/>
      <c r="C49" s="199"/>
      <c r="D49" s="199">
        <f>+HT!N18</f>
        <v>80</v>
      </c>
      <c r="E49" s="199"/>
      <c r="F49" s="199"/>
      <c r="G49" s="198"/>
      <c r="H49" s="198"/>
      <c r="I49" s="198"/>
      <c r="J49" s="198"/>
      <c r="K49" s="198"/>
      <c r="L49" s="198"/>
      <c r="M49" s="198"/>
      <c r="N49" s="198"/>
      <c r="O49" s="198"/>
      <c r="P49" s="198"/>
      <c r="Q49" s="198"/>
      <c r="R49" s="198"/>
      <c r="S49" s="198"/>
      <c r="T49" s="198"/>
      <c r="U49" s="198"/>
      <c r="V49" s="198"/>
      <c r="W49" s="198"/>
      <c r="X49" s="198"/>
      <c r="Y49" s="198"/>
      <c r="Z49" s="198"/>
    </row>
    <row r="50" ht="14.25" customHeight="1">
      <c r="A50" s="200" t="s">
        <v>21</v>
      </c>
      <c r="D50" s="201">
        <f>SUM(D49)</f>
        <v>80</v>
      </c>
      <c r="E50" s="199"/>
      <c r="F50" s="199"/>
      <c r="G50" s="198"/>
      <c r="H50" s="198"/>
      <c r="I50" s="198"/>
      <c r="J50" s="198"/>
      <c r="K50" s="198"/>
      <c r="L50" s="198"/>
      <c r="M50" s="198"/>
      <c r="N50" s="198"/>
      <c r="O50" s="198"/>
      <c r="P50" s="198"/>
      <c r="Q50" s="198"/>
      <c r="R50" s="198"/>
      <c r="S50" s="198"/>
      <c r="T50" s="198"/>
      <c r="U50" s="198"/>
      <c r="V50" s="198"/>
      <c r="W50" s="198"/>
      <c r="X50" s="198"/>
      <c r="Y50" s="198"/>
      <c r="Z50" s="198"/>
    </row>
    <row r="51" ht="14.25" customHeight="1">
      <c r="A51" s="198"/>
      <c r="B51" s="199"/>
      <c r="C51" s="199"/>
      <c r="D51" s="199"/>
      <c r="E51" s="199"/>
      <c r="F51" s="199"/>
      <c r="G51" s="198"/>
      <c r="H51" s="198"/>
      <c r="I51" s="198"/>
      <c r="J51" s="198"/>
      <c r="K51" s="198"/>
      <c r="L51" s="198"/>
      <c r="M51" s="198"/>
      <c r="N51" s="198"/>
      <c r="O51" s="198"/>
      <c r="P51" s="198"/>
      <c r="Q51" s="198"/>
      <c r="R51" s="198"/>
      <c r="S51" s="198"/>
      <c r="T51" s="198"/>
      <c r="U51" s="198"/>
      <c r="V51" s="198"/>
      <c r="W51" s="198"/>
      <c r="X51" s="198"/>
      <c r="Y51" s="198"/>
      <c r="Z51" s="198"/>
    </row>
    <row r="52" ht="14.25" customHeight="1">
      <c r="A52" s="196" t="s">
        <v>1518</v>
      </c>
      <c r="B52" s="196"/>
      <c r="C52" s="199"/>
      <c r="D52" s="199"/>
      <c r="E52" s="199"/>
      <c r="F52" s="199"/>
      <c r="G52" s="198"/>
      <c r="H52" s="198"/>
      <c r="I52" s="198"/>
      <c r="J52" s="198"/>
      <c r="K52" s="198"/>
      <c r="L52" s="198"/>
      <c r="M52" s="198"/>
      <c r="N52" s="198"/>
      <c r="O52" s="198"/>
      <c r="P52" s="198"/>
      <c r="Q52" s="198"/>
      <c r="R52" s="198"/>
      <c r="S52" s="198"/>
      <c r="T52" s="198"/>
      <c r="U52" s="198"/>
      <c r="V52" s="198"/>
      <c r="W52" s="198"/>
      <c r="X52" s="198"/>
      <c r="Y52" s="198"/>
      <c r="Z52" s="198"/>
    </row>
    <row r="53" ht="14.25" customHeight="1">
      <c r="A53" s="198" t="s">
        <v>1519</v>
      </c>
      <c r="B53" s="199"/>
      <c r="C53" s="199"/>
      <c r="D53" s="199"/>
      <c r="E53" s="199"/>
      <c r="F53" s="199"/>
      <c r="G53" s="198"/>
      <c r="H53" s="198"/>
      <c r="I53" s="198"/>
      <c r="J53" s="198"/>
      <c r="K53" s="198"/>
      <c r="L53" s="198"/>
      <c r="M53" s="198"/>
      <c r="N53" s="198"/>
      <c r="O53" s="198"/>
      <c r="P53" s="198"/>
      <c r="Q53" s="198"/>
      <c r="R53" s="198"/>
      <c r="S53" s="198"/>
      <c r="T53" s="198"/>
      <c r="U53" s="198"/>
      <c r="V53" s="198"/>
      <c r="W53" s="198"/>
      <c r="X53" s="198"/>
      <c r="Y53" s="198"/>
      <c r="Z53" s="198"/>
    </row>
    <row r="54" ht="14.25" customHeight="1">
      <c r="A54" s="198" t="s">
        <v>1520</v>
      </c>
      <c r="B54" s="199"/>
      <c r="C54" s="199"/>
      <c r="D54" s="199" t="str">
        <f>+[3]HT!N31</f>
        <v>#ERROR!</v>
      </c>
      <c r="E54" s="199"/>
      <c r="F54" s="199"/>
      <c r="G54" s="198"/>
      <c r="H54" s="198"/>
      <c r="I54" s="198"/>
      <c r="J54" s="198"/>
      <c r="K54" s="198"/>
      <c r="L54" s="198"/>
      <c r="M54" s="198"/>
      <c r="N54" s="198"/>
      <c r="O54" s="198"/>
      <c r="P54" s="198"/>
      <c r="Q54" s="198"/>
      <c r="R54" s="198"/>
      <c r="S54" s="198"/>
      <c r="T54" s="198"/>
      <c r="U54" s="198"/>
      <c r="V54" s="198"/>
      <c r="W54" s="198"/>
      <c r="X54" s="198"/>
      <c r="Y54" s="198"/>
      <c r="Z54" s="198"/>
    </row>
    <row r="55" ht="14.25" customHeight="1">
      <c r="A55" s="200" t="s">
        <v>21</v>
      </c>
      <c r="D55" s="201" t="str">
        <f>SUM(D53:D54)</f>
        <v>#ERROR!</v>
      </c>
      <c r="E55" s="199"/>
      <c r="F55" s="199"/>
      <c r="G55" s="198"/>
      <c r="H55" s="198"/>
      <c r="I55" s="198"/>
      <c r="J55" s="198"/>
      <c r="K55" s="198"/>
      <c r="L55" s="198"/>
      <c r="M55" s="198"/>
      <c r="N55" s="198"/>
      <c r="O55" s="198"/>
      <c r="P55" s="198"/>
      <c r="Q55" s="198"/>
      <c r="R55" s="198"/>
      <c r="S55" s="198"/>
      <c r="T55" s="198"/>
      <c r="U55" s="198"/>
      <c r="V55" s="198"/>
      <c r="W55" s="198"/>
      <c r="X55" s="198"/>
      <c r="Y55" s="198"/>
      <c r="Z55" s="198"/>
    </row>
    <row r="56" ht="14.25" customHeight="1">
      <c r="A56" s="198"/>
      <c r="B56" s="199"/>
      <c r="C56" s="199"/>
      <c r="D56" s="199"/>
      <c r="E56" s="199"/>
      <c r="F56" s="199"/>
      <c r="G56" s="198"/>
      <c r="H56" s="198"/>
      <c r="I56" s="198"/>
      <c r="J56" s="198"/>
      <c r="K56" s="198"/>
      <c r="L56" s="198"/>
      <c r="M56" s="198"/>
      <c r="N56" s="198"/>
      <c r="O56" s="198"/>
      <c r="P56" s="198"/>
      <c r="Q56" s="198"/>
      <c r="R56" s="198"/>
      <c r="S56" s="198"/>
      <c r="T56" s="198"/>
      <c r="U56" s="198"/>
      <c r="V56" s="198"/>
      <c r="W56" s="198"/>
      <c r="X56" s="198"/>
      <c r="Y56" s="198"/>
      <c r="Z56" s="198"/>
    </row>
    <row r="57" ht="14.25" customHeight="1">
      <c r="A57" s="198"/>
      <c r="B57" s="199"/>
      <c r="C57" s="199"/>
      <c r="D57" s="199"/>
      <c r="E57" s="199"/>
      <c r="F57" s="199"/>
      <c r="G57" s="198"/>
      <c r="H57" s="198"/>
      <c r="I57" s="198"/>
      <c r="J57" s="198"/>
      <c r="K57" s="198"/>
      <c r="L57" s="198"/>
      <c r="M57" s="198"/>
      <c r="N57" s="198"/>
      <c r="O57" s="198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</row>
    <row r="58" ht="14.25" customHeight="1">
      <c r="A58" s="198"/>
      <c r="B58" s="199"/>
      <c r="C58" s="199"/>
      <c r="D58" s="199"/>
      <c r="E58" s="199"/>
      <c r="F58" s="199"/>
      <c r="G58" s="198"/>
      <c r="H58" s="198"/>
      <c r="I58" s="198"/>
      <c r="J58" s="198"/>
      <c r="K58" s="198"/>
      <c r="L58" s="198"/>
      <c r="M58" s="198"/>
      <c r="N58" s="198"/>
      <c r="O58" s="198"/>
      <c r="P58" s="198"/>
      <c r="Q58" s="198"/>
      <c r="R58" s="198"/>
      <c r="S58" s="198"/>
      <c r="T58" s="198"/>
      <c r="U58" s="198"/>
      <c r="V58" s="198"/>
      <c r="W58" s="198"/>
      <c r="X58" s="198"/>
      <c r="Y58" s="198"/>
      <c r="Z58" s="198"/>
    </row>
    <row r="59" ht="14.25" customHeight="1">
      <c r="A59" s="198"/>
      <c r="B59" s="199"/>
      <c r="C59" s="199"/>
      <c r="D59" s="199"/>
      <c r="E59" s="199"/>
      <c r="F59" s="199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</row>
    <row r="60" ht="14.25" customHeight="1">
      <c r="A60" s="198"/>
      <c r="B60" s="199"/>
      <c r="C60" s="199"/>
      <c r="D60" s="199"/>
      <c r="E60" s="199"/>
      <c r="F60" s="199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</row>
    <row r="61" ht="14.25" customHeight="1">
      <c r="A61" s="198"/>
      <c r="B61" s="199"/>
      <c r="C61" s="199"/>
      <c r="D61" s="199"/>
      <c r="E61" s="199"/>
      <c r="F61" s="199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</row>
    <row r="62" ht="14.25" customHeight="1">
      <c r="A62" s="198"/>
      <c r="B62" s="199"/>
      <c r="C62" s="199"/>
      <c r="D62" s="199"/>
      <c r="E62" s="199"/>
      <c r="F62" s="199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</row>
    <row r="63" ht="14.25" customHeight="1">
      <c r="A63" s="198"/>
      <c r="B63" s="199"/>
      <c r="C63" s="199"/>
      <c r="D63" s="199"/>
      <c r="E63" s="199"/>
      <c r="F63" s="199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</row>
    <row r="64" ht="14.25" customHeight="1">
      <c r="A64" s="198"/>
      <c r="B64" s="199"/>
      <c r="C64" s="199"/>
      <c r="D64" s="199"/>
      <c r="E64" s="199"/>
      <c r="F64" s="199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</row>
    <row r="65" ht="14.25" customHeight="1">
      <c r="A65" s="198"/>
      <c r="B65" s="199"/>
      <c r="C65" s="199"/>
      <c r="D65" s="199"/>
      <c r="E65" s="199"/>
      <c r="F65" s="199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</row>
    <row r="66" ht="14.25" customHeight="1">
      <c r="A66" s="198"/>
      <c r="B66" s="199"/>
      <c r="C66" s="199"/>
      <c r="D66" s="199"/>
      <c r="E66" s="199"/>
      <c r="F66" s="199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</row>
    <row r="67" ht="14.25" customHeight="1">
      <c r="A67" s="198"/>
      <c r="B67" s="199"/>
      <c r="C67" s="199"/>
      <c r="D67" s="199"/>
      <c r="E67" s="199"/>
      <c r="F67" s="199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</row>
    <row r="68" ht="14.25" customHeight="1">
      <c r="A68" s="198"/>
      <c r="B68" s="199"/>
      <c r="C68" s="199"/>
      <c r="D68" s="199"/>
      <c r="E68" s="199"/>
      <c r="F68" s="199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</row>
    <row r="69" ht="14.25" customHeight="1">
      <c r="A69" s="198"/>
      <c r="B69" s="199"/>
      <c r="C69" s="199"/>
      <c r="D69" s="199"/>
      <c r="E69" s="199"/>
      <c r="F69" s="199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</row>
    <row r="70" ht="14.25" customHeight="1">
      <c r="A70" s="198"/>
      <c r="B70" s="199"/>
      <c r="C70" s="199"/>
      <c r="D70" s="199"/>
      <c r="E70" s="199"/>
      <c r="F70" s="199"/>
      <c r="G70" s="198"/>
      <c r="H70" s="198"/>
      <c r="I70" s="198"/>
      <c r="J70" s="198"/>
      <c r="K70" s="198"/>
      <c r="L70" s="198"/>
      <c r="M70" s="198"/>
      <c r="N70" s="198"/>
      <c r="O70" s="198"/>
      <c r="P70" s="198"/>
      <c r="Q70" s="198"/>
      <c r="R70" s="198"/>
      <c r="S70" s="198"/>
      <c r="T70" s="198"/>
      <c r="U70" s="198"/>
      <c r="V70" s="198"/>
      <c r="W70" s="198"/>
      <c r="X70" s="198"/>
      <c r="Y70" s="198"/>
      <c r="Z70" s="198"/>
    </row>
    <row r="71" ht="14.25" customHeight="1">
      <c r="A71" s="198"/>
      <c r="B71" s="199"/>
      <c r="C71" s="199"/>
      <c r="D71" s="199"/>
      <c r="E71" s="199"/>
      <c r="F71" s="199"/>
      <c r="G71" s="198"/>
      <c r="H71" s="198"/>
      <c r="I71" s="198"/>
      <c r="J71" s="198"/>
      <c r="K71" s="198"/>
      <c r="L71" s="198"/>
      <c r="M71" s="198"/>
      <c r="N71" s="198"/>
      <c r="O71" s="198"/>
      <c r="P71" s="198"/>
      <c r="Q71" s="198"/>
      <c r="R71" s="198"/>
      <c r="S71" s="198"/>
      <c r="T71" s="198"/>
      <c r="U71" s="198"/>
      <c r="V71" s="198"/>
      <c r="W71" s="198"/>
      <c r="X71" s="198"/>
      <c r="Y71" s="198"/>
      <c r="Z71" s="198"/>
    </row>
    <row r="72" ht="14.25" customHeight="1">
      <c r="A72" s="198"/>
      <c r="B72" s="199"/>
      <c r="C72" s="199"/>
      <c r="D72" s="199"/>
      <c r="E72" s="199"/>
      <c r="F72" s="199"/>
      <c r="G72" s="198"/>
      <c r="H72" s="198"/>
      <c r="I72" s="198"/>
      <c r="J72" s="198"/>
      <c r="K72" s="198"/>
      <c r="L72" s="198"/>
      <c r="M72" s="198"/>
      <c r="N72" s="198"/>
      <c r="O72" s="198"/>
      <c r="P72" s="198"/>
      <c r="Q72" s="198"/>
      <c r="R72" s="198"/>
      <c r="S72" s="198"/>
      <c r="T72" s="198"/>
      <c r="U72" s="198"/>
      <c r="V72" s="198"/>
      <c r="W72" s="198"/>
      <c r="X72" s="198"/>
      <c r="Y72" s="198"/>
      <c r="Z72" s="198"/>
    </row>
    <row r="73" ht="14.25" customHeight="1">
      <c r="A73" s="198"/>
      <c r="B73" s="199"/>
      <c r="C73" s="199"/>
      <c r="D73" s="199"/>
      <c r="E73" s="199"/>
      <c r="F73" s="199"/>
      <c r="G73" s="198"/>
      <c r="H73" s="198"/>
      <c r="I73" s="198"/>
      <c r="J73" s="198"/>
      <c r="K73" s="198"/>
      <c r="L73" s="198"/>
      <c r="M73" s="198"/>
      <c r="N73" s="198"/>
      <c r="O73" s="198"/>
      <c r="P73" s="198"/>
      <c r="Q73" s="198"/>
      <c r="R73" s="198"/>
      <c r="S73" s="198"/>
      <c r="T73" s="198"/>
      <c r="U73" s="198"/>
      <c r="V73" s="198"/>
      <c r="W73" s="198"/>
      <c r="X73" s="198"/>
      <c r="Y73" s="198"/>
      <c r="Z73" s="198"/>
    </row>
    <row r="74" ht="14.25" customHeight="1">
      <c r="A74" s="198"/>
      <c r="B74" s="199"/>
      <c r="C74" s="199"/>
      <c r="D74" s="199"/>
      <c r="E74" s="199"/>
      <c r="F74" s="199"/>
      <c r="G74" s="198"/>
      <c r="H74" s="198"/>
      <c r="I74" s="198"/>
      <c r="J74" s="198"/>
      <c r="K74" s="198"/>
      <c r="L74" s="198"/>
      <c r="M74" s="198"/>
      <c r="N74" s="198"/>
      <c r="O74" s="198"/>
      <c r="P74" s="198"/>
      <c r="Q74" s="198"/>
      <c r="R74" s="198"/>
      <c r="S74" s="198"/>
      <c r="T74" s="198"/>
      <c r="U74" s="198"/>
      <c r="V74" s="198"/>
      <c r="W74" s="198"/>
      <c r="X74" s="198"/>
      <c r="Y74" s="198"/>
      <c r="Z74" s="198"/>
    </row>
    <row r="75" ht="14.25" customHeight="1">
      <c r="A75" s="198"/>
      <c r="B75" s="199"/>
      <c r="C75" s="199"/>
      <c r="D75" s="199"/>
      <c r="E75" s="199"/>
      <c r="F75" s="199"/>
      <c r="G75" s="198"/>
      <c r="H75" s="198"/>
      <c r="I75" s="198"/>
      <c r="J75" s="198"/>
      <c r="K75" s="198"/>
      <c r="L75" s="198"/>
      <c r="M75" s="198"/>
      <c r="N75" s="198"/>
      <c r="O75" s="198"/>
      <c r="P75" s="198"/>
      <c r="Q75" s="198"/>
      <c r="R75" s="198"/>
      <c r="S75" s="198"/>
      <c r="T75" s="198"/>
      <c r="U75" s="198"/>
      <c r="V75" s="198"/>
      <c r="W75" s="198"/>
      <c r="X75" s="198"/>
      <c r="Y75" s="198"/>
      <c r="Z75" s="198"/>
    </row>
    <row r="76" ht="14.25" customHeight="1">
      <c r="A76" s="198"/>
      <c r="B76" s="199"/>
      <c r="C76" s="199"/>
      <c r="D76" s="199"/>
      <c r="E76" s="199"/>
      <c r="F76" s="199"/>
      <c r="G76" s="198"/>
      <c r="H76" s="198"/>
      <c r="I76" s="198"/>
      <c r="J76" s="198"/>
      <c r="K76" s="198"/>
      <c r="L76" s="198"/>
      <c r="M76" s="198"/>
      <c r="N76" s="198"/>
      <c r="O76" s="198"/>
      <c r="P76" s="198"/>
      <c r="Q76" s="198"/>
      <c r="R76" s="198"/>
      <c r="S76" s="198"/>
      <c r="T76" s="198"/>
      <c r="U76" s="198"/>
      <c r="V76" s="198"/>
      <c r="W76" s="198"/>
      <c r="X76" s="198"/>
      <c r="Y76" s="198"/>
      <c r="Z76" s="198"/>
    </row>
    <row r="77" ht="14.25" customHeight="1">
      <c r="A77" s="198"/>
      <c r="B77" s="199"/>
      <c r="C77" s="199"/>
      <c r="D77" s="199"/>
      <c r="E77" s="199"/>
      <c r="F77" s="199"/>
      <c r="G77" s="198"/>
      <c r="H77" s="198"/>
      <c r="I77" s="198"/>
      <c r="J77" s="198"/>
      <c r="K77" s="198"/>
      <c r="L77" s="198"/>
      <c r="M77" s="198"/>
      <c r="N77" s="198"/>
      <c r="O77" s="198"/>
      <c r="P77" s="198"/>
      <c r="Q77" s="198"/>
      <c r="R77" s="198"/>
      <c r="S77" s="198"/>
      <c r="T77" s="198"/>
      <c r="U77" s="198"/>
      <c r="V77" s="198"/>
      <c r="W77" s="198"/>
      <c r="X77" s="198"/>
      <c r="Y77" s="198"/>
      <c r="Z77" s="198"/>
    </row>
    <row r="78" ht="14.25" customHeight="1">
      <c r="A78" s="198"/>
      <c r="B78" s="199"/>
      <c r="C78" s="199"/>
      <c r="D78" s="199"/>
      <c r="E78" s="199"/>
      <c r="F78" s="199"/>
      <c r="G78" s="198"/>
      <c r="H78" s="198"/>
      <c r="I78" s="198"/>
      <c r="J78" s="198"/>
      <c r="K78" s="198"/>
      <c r="L78" s="198"/>
      <c r="M78" s="198"/>
      <c r="N78" s="198"/>
      <c r="O78" s="198"/>
      <c r="P78" s="198"/>
      <c r="Q78" s="198"/>
      <c r="R78" s="198"/>
      <c r="S78" s="198"/>
      <c r="T78" s="198"/>
      <c r="U78" s="198"/>
      <c r="V78" s="198"/>
      <c r="W78" s="198"/>
      <c r="X78" s="198"/>
      <c r="Y78" s="198"/>
      <c r="Z78" s="198"/>
    </row>
    <row r="79" ht="14.25" customHeight="1">
      <c r="A79" s="198"/>
      <c r="B79" s="199"/>
      <c r="C79" s="199"/>
      <c r="D79" s="199"/>
      <c r="E79" s="199"/>
      <c r="F79" s="199"/>
      <c r="G79" s="198"/>
      <c r="H79" s="198"/>
      <c r="I79" s="198"/>
      <c r="J79" s="198"/>
      <c r="K79" s="198"/>
      <c r="L79" s="198"/>
      <c r="M79" s="198"/>
      <c r="N79" s="198"/>
      <c r="O79" s="198"/>
      <c r="P79" s="198"/>
      <c r="Q79" s="198"/>
      <c r="R79" s="198"/>
      <c r="S79" s="198"/>
      <c r="T79" s="198"/>
      <c r="U79" s="198"/>
      <c r="V79" s="198"/>
      <c r="W79" s="198"/>
      <c r="X79" s="198"/>
      <c r="Y79" s="198"/>
      <c r="Z79" s="198"/>
    </row>
    <row r="80" ht="14.25" customHeight="1">
      <c r="A80" s="198"/>
      <c r="B80" s="199"/>
      <c r="C80" s="199"/>
      <c r="D80" s="199"/>
      <c r="E80" s="199"/>
      <c r="F80" s="199"/>
      <c r="G80" s="198"/>
      <c r="H80" s="198"/>
      <c r="I80" s="198"/>
      <c r="J80" s="198"/>
      <c r="K80" s="198"/>
      <c r="L80" s="198"/>
      <c r="M80" s="198"/>
      <c r="N80" s="198"/>
      <c r="O80" s="198"/>
      <c r="P80" s="198"/>
      <c r="Q80" s="198"/>
      <c r="R80" s="198"/>
      <c r="S80" s="198"/>
      <c r="T80" s="198"/>
      <c r="U80" s="198"/>
      <c r="V80" s="198"/>
      <c r="W80" s="198"/>
      <c r="X80" s="198"/>
      <c r="Y80" s="198"/>
      <c r="Z80" s="198"/>
    </row>
    <row r="81" ht="14.25" customHeight="1">
      <c r="A81" s="198"/>
      <c r="B81" s="199"/>
      <c r="C81" s="199"/>
      <c r="D81" s="199"/>
      <c r="E81" s="199"/>
      <c r="F81" s="199"/>
      <c r="G81" s="198"/>
      <c r="H81" s="198"/>
      <c r="I81" s="198"/>
      <c r="J81" s="198"/>
      <c r="K81" s="198"/>
      <c r="L81" s="198"/>
      <c r="M81" s="198"/>
      <c r="N81" s="198"/>
      <c r="O81" s="198"/>
      <c r="P81" s="198"/>
      <c r="Q81" s="198"/>
      <c r="R81" s="198"/>
      <c r="S81" s="198"/>
      <c r="T81" s="198"/>
      <c r="U81" s="198"/>
      <c r="V81" s="198"/>
      <c r="W81" s="198"/>
      <c r="X81" s="198"/>
      <c r="Y81" s="198"/>
      <c r="Z81" s="198"/>
    </row>
    <row r="82" ht="14.25" customHeight="1">
      <c r="A82" s="198"/>
      <c r="B82" s="199"/>
      <c r="C82" s="199"/>
      <c r="D82" s="199"/>
      <c r="E82" s="199"/>
      <c r="F82" s="199"/>
      <c r="G82" s="198"/>
      <c r="H82" s="198"/>
      <c r="I82" s="198"/>
      <c r="J82" s="198"/>
      <c r="K82" s="198"/>
      <c r="L82" s="198"/>
      <c r="M82" s="198"/>
      <c r="N82" s="198"/>
      <c r="O82" s="198"/>
      <c r="P82" s="198"/>
      <c r="Q82" s="198"/>
      <c r="R82" s="198"/>
      <c r="S82" s="198"/>
      <c r="T82" s="198"/>
      <c r="U82" s="198"/>
      <c r="V82" s="198"/>
      <c r="W82" s="198"/>
      <c r="X82" s="198"/>
      <c r="Y82" s="198"/>
      <c r="Z82" s="198"/>
    </row>
    <row r="83" ht="14.25" customHeight="1">
      <c r="A83" s="198"/>
      <c r="B83" s="199"/>
      <c r="C83" s="199"/>
      <c r="D83" s="199"/>
      <c r="E83" s="199"/>
      <c r="F83" s="199"/>
      <c r="G83" s="198"/>
      <c r="H83" s="198"/>
      <c r="I83" s="198"/>
      <c r="J83" s="198"/>
      <c r="K83" s="198"/>
      <c r="L83" s="198"/>
      <c r="M83" s="198"/>
      <c r="N83" s="198"/>
      <c r="O83" s="198"/>
      <c r="P83" s="198"/>
      <c r="Q83" s="198"/>
      <c r="R83" s="198"/>
      <c r="S83" s="198"/>
      <c r="T83" s="198"/>
      <c r="U83" s="198"/>
      <c r="V83" s="198"/>
      <c r="W83" s="198"/>
      <c r="X83" s="198"/>
      <c r="Y83" s="198"/>
      <c r="Z83" s="198"/>
    </row>
    <row r="84" ht="14.25" customHeight="1">
      <c r="A84" s="198"/>
      <c r="B84" s="199"/>
      <c r="C84" s="199"/>
      <c r="D84" s="199"/>
      <c r="E84" s="199"/>
      <c r="F84" s="199"/>
      <c r="G84" s="198"/>
      <c r="H84" s="198"/>
      <c r="I84" s="198"/>
      <c r="J84" s="198"/>
      <c r="K84" s="198"/>
      <c r="L84" s="198"/>
      <c r="M84" s="198"/>
      <c r="N84" s="198"/>
      <c r="O84" s="198"/>
      <c r="P84" s="198"/>
      <c r="Q84" s="198"/>
      <c r="R84" s="198"/>
      <c r="S84" s="198"/>
      <c r="T84" s="198"/>
      <c r="U84" s="198"/>
      <c r="V84" s="198"/>
      <c r="W84" s="198"/>
      <c r="X84" s="198"/>
      <c r="Y84" s="198"/>
      <c r="Z84" s="198"/>
    </row>
    <row r="85" ht="14.25" customHeight="1">
      <c r="A85" s="198"/>
      <c r="B85" s="199"/>
      <c r="C85" s="199"/>
      <c r="D85" s="199"/>
      <c r="E85" s="199"/>
      <c r="F85" s="199"/>
      <c r="G85" s="198"/>
      <c r="H85" s="198"/>
      <c r="I85" s="198"/>
      <c r="J85" s="198"/>
      <c r="K85" s="198"/>
      <c r="L85" s="198"/>
      <c r="M85" s="198"/>
      <c r="N85" s="198"/>
      <c r="O85" s="198"/>
      <c r="P85" s="198"/>
      <c r="Q85" s="198"/>
      <c r="R85" s="198"/>
      <c r="S85" s="198"/>
      <c r="T85" s="198"/>
      <c r="U85" s="198"/>
      <c r="V85" s="198"/>
      <c r="W85" s="198"/>
      <c r="X85" s="198"/>
      <c r="Y85" s="198"/>
      <c r="Z85" s="198"/>
    </row>
    <row r="86" ht="14.25" customHeight="1">
      <c r="A86" s="198"/>
      <c r="B86" s="199"/>
      <c r="C86" s="199"/>
      <c r="D86" s="199"/>
      <c r="E86" s="199"/>
      <c r="F86" s="199"/>
      <c r="G86" s="198"/>
      <c r="H86" s="198"/>
      <c r="I86" s="198"/>
      <c r="J86" s="198"/>
      <c r="K86" s="198"/>
      <c r="L86" s="198"/>
      <c r="M86" s="198"/>
      <c r="N86" s="198"/>
      <c r="O86" s="198"/>
      <c r="P86" s="198"/>
      <c r="Q86" s="198"/>
      <c r="R86" s="198"/>
      <c r="S86" s="198"/>
      <c r="T86" s="198"/>
      <c r="U86" s="198"/>
      <c r="V86" s="198"/>
      <c r="W86" s="198"/>
      <c r="X86" s="198"/>
      <c r="Y86" s="198"/>
      <c r="Z86" s="198"/>
    </row>
    <row r="87" ht="14.25" customHeight="1">
      <c r="A87" s="198"/>
      <c r="B87" s="199"/>
      <c r="C87" s="199"/>
      <c r="D87" s="199"/>
      <c r="E87" s="199"/>
      <c r="F87" s="199"/>
      <c r="G87" s="198"/>
      <c r="H87" s="198"/>
      <c r="I87" s="198"/>
      <c r="J87" s="198"/>
      <c r="K87" s="198"/>
      <c r="L87" s="198"/>
      <c r="M87" s="198"/>
      <c r="N87" s="198"/>
      <c r="O87" s="198"/>
      <c r="P87" s="198"/>
      <c r="Q87" s="198"/>
      <c r="R87" s="198"/>
      <c r="S87" s="198"/>
      <c r="T87" s="198"/>
      <c r="U87" s="198"/>
      <c r="V87" s="198"/>
      <c r="W87" s="198"/>
      <c r="X87" s="198"/>
      <c r="Y87" s="198"/>
      <c r="Z87" s="198"/>
    </row>
    <row r="88" ht="14.25" customHeight="1">
      <c r="A88" s="198"/>
      <c r="B88" s="199"/>
      <c r="C88" s="199"/>
      <c r="D88" s="199"/>
      <c r="E88" s="199"/>
      <c r="F88" s="199"/>
      <c r="G88" s="198"/>
      <c r="H88" s="198"/>
      <c r="I88" s="198"/>
      <c r="J88" s="198"/>
      <c r="K88" s="198"/>
      <c r="L88" s="198"/>
      <c r="M88" s="198"/>
      <c r="N88" s="198"/>
      <c r="O88" s="198"/>
      <c r="P88" s="198"/>
      <c r="Q88" s="198"/>
      <c r="R88" s="198"/>
      <c r="S88" s="198"/>
      <c r="T88" s="198"/>
      <c r="U88" s="198"/>
      <c r="V88" s="198"/>
      <c r="W88" s="198"/>
      <c r="X88" s="198"/>
      <c r="Y88" s="198"/>
      <c r="Z88" s="198"/>
    </row>
    <row r="89" ht="14.25" customHeight="1">
      <c r="A89" s="198"/>
      <c r="B89" s="199"/>
      <c r="C89" s="199"/>
      <c r="D89" s="199"/>
      <c r="E89" s="199"/>
      <c r="F89" s="199"/>
      <c r="G89" s="198"/>
      <c r="H89" s="198"/>
      <c r="I89" s="198"/>
      <c r="J89" s="198"/>
      <c r="K89" s="198"/>
      <c r="L89" s="198"/>
      <c r="M89" s="198"/>
      <c r="N89" s="198"/>
      <c r="O89" s="198"/>
      <c r="P89" s="198"/>
      <c r="Q89" s="198"/>
      <c r="R89" s="198"/>
      <c r="S89" s="198"/>
      <c r="T89" s="198"/>
      <c r="U89" s="198"/>
      <c r="V89" s="198"/>
      <c r="W89" s="198"/>
      <c r="X89" s="198"/>
      <c r="Y89" s="198"/>
      <c r="Z89" s="198"/>
    </row>
    <row r="90" ht="14.25" customHeight="1">
      <c r="A90" s="198"/>
      <c r="B90" s="199"/>
      <c r="C90" s="199"/>
      <c r="D90" s="199"/>
      <c r="E90" s="199"/>
      <c r="F90" s="199"/>
      <c r="G90" s="198"/>
      <c r="H90" s="198"/>
      <c r="I90" s="198"/>
      <c r="J90" s="198"/>
      <c r="K90" s="198"/>
      <c r="L90" s="198"/>
      <c r="M90" s="198"/>
      <c r="N90" s="198"/>
      <c r="O90" s="198"/>
      <c r="P90" s="198"/>
      <c r="Q90" s="198"/>
      <c r="R90" s="198"/>
      <c r="S90" s="198"/>
      <c r="T90" s="198"/>
      <c r="U90" s="198"/>
      <c r="V90" s="198"/>
      <c r="W90" s="198"/>
      <c r="X90" s="198"/>
      <c r="Y90" s="198"/>
      <c r="Z90" s="198"/>
    </row>
    <row r="91" ht="14.25" customHeight="1">
      <c r="A91" s="198"/>
      <c r="B91" s="199"/>
      <c r="C91" s="199"/>
      <c r="D91" s="199"/>
      <c r="E91" s="199"/>
      <c r="F91" s="199"/>
      <c r="G91" s="198"/>
      <c r="H91" s="198"/>
      <c r="I91" s="198"/>
      <c r="J91" s="198"/>
      <c r="K91" s="198"/>
      <c r="L91" s="198"/>
      <c r="M91" s="198"/>
      <c r="N91" s="198"/>
      <c r="O91" s="198"/>
      <c r="P91" s="198"/>
      <c r="Q91" s="198"/>
      <c r="R91" s="198"/>
      <c r="S91" s="198"/>
      <c r="T91" s="198"/>
      <c r="U91" s="198"/>
      <c r="V91" s="198"/>
      <c r="W91" s="198"/>
      <c r="X91" s="198"/>
      <c r="Y91" s="198"/>
      <c r="Z91" s="198"/>
    </row>
    <row r="92" ht="14.25" customHeight="1">
      <c r="A92" s="198"/>
      <c r="B92" s="199"/>
      <c r="C92" s="199"/>
      <c r="D92" s="199"/>
      <c r="E92" s="199"/>
      <c r="F92" s="199"/>
      <c r="G92" s="198"/>
      <c r="H92" s="198"/>
      <c r="I92" s="198"/>
      <c r="J92" s="198"/>
      <c r="K92" s="198"/>
      <c r="L92" s="198"/>
      <c r="M92" s="198"/>
      <c r="N92" s="198"/>
      <c r="O92" s="198"/>
      <c r="P92" s="198"/>
      <c r="Q92" s="198"/>
      <c r="R92" s="198"/>
      <c r="S92" s="198"/>
      <c r="T92" s="198"/>
      <c r="U92" s="198"/>
      <c r="V92" s="198"/>
      <c r="W92" s="198"/>
      <c r="X92" s="198"/>
      <c r="Y92" s="198"/>
      <c r="Z92" s="198"/>
    </row>
    <row r="93" ht="14.25" customHeight="1">
      <c r="A93" s="198"/>
      <c r="B93" s="199"/>
      <c r="C93" s="199"/>
      <c r="D93" s="199"/>
      <c r="E93" s="199"/>
      <c r="F93" s="199"/>
      <c r="G93" s="198"/>
      <c r="H93" s="198"/>
      <c r="I93" s="198"/>
      <c r="J93" s="198"/>
      <c r="K93" s="198"/>
      <c r="L93" s="198"/>
      <c r="M93" s="198"/>
      <c r="N93" s="198"/>
      <c r="O93" s="198"/>
      <c r="P93" s="198"/>
      <c r="Q93" s="198"/>
      <c r="R93" s="198"/>
      <c r="S93" s="198"/>
      <c r="T93" s="198"/>
      <c r="U93" s="198"/>
      <c r="V93" s="198"/>
      <c r="W93" s="198"/>
      <c r="X93" s="198"/>
      <c r="Y93" s="198"/>
      <c r="Z93" s="198"/>
    </row>
    <row r="94" ht="14.25" customHeight="1">
      <c r="A94" s="198"/>
      <c r="B94" s="199"/>
      <c r="C94" s="199"/>
      <c r="D94" s="199"/>
      <c r="E94" s="199"/>
      <c r="F94" s="199"/>
      <c r="G94" s="198"/>
      <c r="H94" s="198"/>
      <c r="I94" s="198"/>
      <c r="J94" s="198"/>
      <c r="K94" s="198"/>
      <c r="L94" s="198"/>
      <c r="M94" s="198"/>
      <c r="N94" s="198"/>
      <c r="O94" s="198"/>
      <c r="P94" s="198"/>
      <c r="Q94" s="198"/>
      <c r="R94" s="198"/>
      <c r="S94" s="198"/>
      <c r="T94" s="198"/>
      <c r="U94" s="198"/>
      <c r="V94" s="198"/>
      <c r="W94" s="198"/>
      <c r="X94" s="198"/>
      <c r="Y94" s="198"/>
      <c r="Z94" s="198"/>
    </row>
    <row r="95" ht="14.25" customHeight="1">
      <c r="A95" s="198"/>
      <c r="B95" s="199"/>
      <c r="C95" s="199"/>
      <c r="D95" s="199"/>
      <c r="E95" s="199"/>
      <c r="F95" s="199"/>
      <c r="G95" s="198"/>
      <c r="H95" s="198"/>
      <c r="I95" s="198"/>
      <c r="J95" s="198"/>
      <c r="K95" s="198"/>
      <c r="L95" s="198"/>
      <c r="M95" s="198"/>
      <c r="N95" s="198"/>
      <c r="O95" s="198"/>
      <c r="P95" s="198"/>
      <c r="Q95" s="198"/>
      <c r="R95" s="198"/>
      <c r="S95" s="198"/>
      <c r="T95" s="198"/>
      <c r="U95" s="198"/>
      <c r="V95" s="198"/>
      <c r="W95" s="198"/>
      <c r="X95" s="198"/>
      <c r="Y95" s="198"/>
      <c r="Z95" s="198"/>
    </row>
    <row r="96" ht="14.25" customHeight="1">
      <c r="A96" s="198"/>
      <c r="B96" s="199"/>
      <c r="C96" s="199"/>
      <c r="D96" s="199"/>
      <c r="E96" s="199"/>
      <c r="F96" s="199"/>
      <c r="G96" s="198"/>
      <c r="H96" s="198"/>
      <c r="I96" s="198"/>
      <c r="J96" s="198"/>
      <c r="K96" s="198"/>
      <c r="L96" s="198"/>
      <c r="M96" s="198"/>
      <c r="N96" s="198"/>
      <c r="O96" s="198"/>
      <c r="P96" s="198"/>
      <c r="Q96" s="198"/>
      <c r="R96" s="198"/>
      <c r="S96" s="198"/>
      <c r="T96" s="198"/>
      <c r="U96" s="198"/>
      <c r="V96" s="198"/>
      <c r="W96" s="198"/>
      <c r="X96" s="198"/>
      <c r="Y96" s="198"/>
      <c r="Z96" s="198"/>
    </row>
    <row r="97" ht="14.25" customHeight="1">
      <c r="A97" s="198"/>
      <c r="B97" s="199"/>
      <c r="C97" s="199"/>
      <c r="D97" s="199"/>
      <c r="E97" s="199"/>
      <c r="F97" s="199"/>
      <c r="G97" s="198"/>
      <c r="H97" s="198"/>
      <c r="I97" s="198"/>
      <c r="J97" s="198"/>
      <c r="K97" s="198"/>
      <c r="L97" s="198"/>
      <c r="M97" s="198"/>
      <c r="N97" s="198"/>
      <c r="O97" s="198"/>
      <c r="P97" s="198"/>
      <c r="Q97" s="198"/>
      <c r="R97" s="198"/>
      <c r="S97" s="198"/>
      <c r="T97" s="198"/>
      <c r="U97" s="198"/>
      <c r="V97" s="198"/>
      <c r="W97" s="198"/>
      <c r="X97" s="198"/>
      <c r="Y97" s="198"/>
      <c r="Z97" s="198"/>
    </row>
    <row r="98" ht="14.25" customHeight="1">
      <c r="A98" s="198"/>
      <c r="B98" s="199"/>
      <c r="C98" s="199"/>
      <c r="D98" s="199"/>
      <c r="E98" s="199"/>
      <c r="F98" s="199"/>
      <c r="G98" s="198"/>
      <c r="H98" s="198"/>
      <c r="I98" s="198"/>
      <c r="J98" s="198"/>
      <c r="K98" s="198"/>
      <c r="L98" s="198"/>
      <c r="M98" s="198"/>
      <c r="N98" s="198"/>
      <c r="O98" s="198"/>
      <c r="P98" s="198"/>
      <c r="Q98" s="198"/>
      <c r="R98" s="198"/>
      <c r="S98" s="198"/>
      <c r="T98" s="198"/>
      <c r="U98" s="198"/>
      <c r="V98" s="198"/>
      <c r="W98" s="198"/>
      <c r="X98" s="198"/>
      <c r="Y98" s="198"/>
      <c r="Z98" s="198"/>
    </row>
    <row r="99" ht="14.25" customHeight="1">
      <c r="A99" s="198"/>
      <c r="B99" s="199"/>
      <c r="C99" s="199"/>
      <c r="D99" s="199"/>
      <c r="E99" s="199"/>
      <c r="F99" s="199"/>
      <c r="G99" s="198"/>
      <c r="H99" s="198"/>
      <c r="I99" s="198"/>
      <c r="J99" s="198"/>
      <c r="K99" s="198"/>
      <c r="L99" s="198"/>
      <c r="M99" s="198"/>
      <c r="N99" s="198"/>
      <c r="O99" s="198"/>
      <c r="P99" s="198"/>
      <c r="Q99" s="198"/>
      <c r="R99" s="198"/>
      <c r="S99" s="198"/>
      <c r="T99" s="198"/>
      <c r="U99" s="198"/>
      <c r="V99" s="198"/>
      <c r="W99" s="198"/>
      <c r="X99" s="198"/>
      <c r="Y99" s="198"/>
      <c r="Z99" s="198"/>
    </row>
    <row r="100" ht="14.25" customHeight="1">
      <c r="A100" s="198"/>
      <c r="B100" s="199"/>
      <c r="C100" s="199"/>
      <c r="D100" s="199"/>
      <c r="E100" s="199"/>
      <c r="F100" s="199"/>
      <c r="G100" s="198"/>
      <c r="H100" s="198"/>
      <c r="I100" s="198"/>
      <c r="J100" s="198"/>
      <c r="K100" s="198"/>
      <c r="L100" s="198"/>
      <c r="M100" s="198"/>
      <c r="N100" s="198"/>
      <c r="O100" s="198"/>
      <c r="P100" s="198"/>
      <c r="Q100" s="198"/>
      <c r="R100" s="198"/>
      <c r="S100" s="198"/>
      <c r="T100" s="198"/>
      <c r="U100" s="198"/>
      <c r="V100" s="198"/>
      <c r="W100" s="198"/>
      <c r="X100" s="198"/>
      <c r="Y100" s="198"/>
      <c r="Z100" s="198"/>
    </row>
    <row r="101" ht="14.25" customHeight="1">
      <c r="A101" s="198"/>
      <c r="B101" s="199"/>
      <c r="C101" s="199"/>
      <c r="D101" s="199"/>
      <c r="E101" s="199"/>
      <c r="F101" s="199"/>
      <c r="G101" s="198"/>
      <c r="H101" s="198"/>
      <c r="I101" s="198"/>
      <c r="J101" s="198"/>
      <c r="K101" s="198"/>
      <c r="L101" s="198"/>
      <c r="M101" s="198"/>
      <c r="N101" s="198"/>
      <c r="O101" s="198"/>
      <c r="P101" s="198"/>
      <c r="Q101" s="198"/>
      <c r="R101" s="198"/>
      <c r="S101" s="198"/>
      <c r="T101" s="198"/>
      <c r="U101" s="198"/>
      <c r="V101" s="198"/>
      <c r="W101" s="198"/>
      <c r="X101" s="198"/>
      <c r="Y101" s="198"/>
      <c r="Z101" s="198"/>
    </row>
    <row r="102" ht="14.25" customHeight="1">
      <c r="A102" s="198"/>
      <c r="B102" s="199"/>
      <c r="C102" s="199"/>
      <c r="D102" s="199"/>
      <c r="E102" s="199"/>
      <c r="F102" s="199"/>
      <c r="G102" s="198"/>
      <c r="H102" s="198"/>
      <c r="I102" s="198"/>
      <c r="J102" s="198"/>
      <c r="K102" s="198"/>
      <c r="L102" s="198"/>
      <c r="M102" s="198"/>
      <c r="N102" s="198"/>
      <c r="O102" s="198"/>
      <c r="P102" s="198"/>
      <c r="Q102" s="198"/>
      <c r="R102" s="198"/>
      <c r="S102" s="198"/>
      <c r="T102" s="198"/>
      <c r="U102" s="198"/>
      <c r="V102" s="198"/>
      <c r="W102" s="198"/>
      <c r="X102" s="198"/>
      <c r="Y102" s="198"/>
      <c r="Z102" s="198"/>
    </row>
    <row r="103" ht="14.25" customHeight="1">
      <c r="A103" s="198"/>
      <c r="B103" s="199"/>
      <c r="C103" s="199"/>
      <c r="D103" s="199"/>
      <c r="E103" s="199"/>
      <c r="F103" s="199"/>
      <c r="G103" s="198"/>
      <c r="H103" s="198"/>
      <c r="I103" s="198"/>
      <c r="J103" s="198"/>
      <c r="K103" s="198"/>
      <c r="L103" s="198"/>
      <c r="M103" s="198"/>
      <c r="N103" s="198"/>
      <c r="O103" s="198"/>
      <c r="P103" s="198"/>
      <c r="Q103" s="198"/>
      <c r="R103" s="198"/>
      <c r="S103" s="198"/>
      <c r="T103" s="198"/>
      <c r="U103" s="198"/>
      <c r="V103" s="198"/>
      <c r="W103" s="198"/>
      <c r="X103" s="198"/>
      <c r="Y103" s="198"/>
      <c r="Z103" s="198"/>
    </row>
    <row r="104" ht="14.25" customHeight="1">
      <c r="A104" s="198"/>
      <c r="B104" s="199"/>
      <c r="C104" s="199"/>
      <c r="D104" s="199"/>
      <c r="E104" s="199"/>
      <c r="F104" s="199"/>
      <c r="G104" s="198"/>
      <c r="H104" s="198"/>
      <c r="I104" s="198"/>
      <c r="J104" s="198"/>
      <c r="K104" s="198"/>
      <c r="L104" s="198"/>
      <c r="M104" s="198"/>
      <c r="N104" s="198"/>
      <c r="O104" s="198"/>
      <c r="P104" s="198"/>
      <c r="Q104" s="198"/>
      <c r="R104" s="198"/>
      <c r="S104" s="198"/>
      <c r="T104" s="198"/>
      <c r="U104" s="198"/>
      <c r="V104" s="198"/>
      <c r="W104" s="198"/>
      <c r="X104" s="198"/>
      <c r="Y104" s="198"/>
      <c r="Z104" s="198"/>
    </row>
    <row r="105" ht="14.25" customHeight="1">
      <c r="A105" s="198"/>
      <c r="B105" s="199"/>
      <c r="C105" s="199"/>
      <c r="D105" s="199"/>
      <c r="E105" s="199"/>
      <c r="F105" s="199"/>
      <c r="G105" s="198"/>
      <c r="H105" s="198"/>
      <c r="I105" s="198"/>
      <c r="J105" s="198"/>
      <c r="K105" s="198"/>
      <c r="L105" s="198"/>
      <c r="M105" s="198"/>
      <c r="N105" s="198"/>
      <c r="O105" s="198"/>
      <c r="P105" s="198"/>
      <c r="Q105" s="198"/>
      <c r="R105" s="198"/>
      <c r="S105" s="198"/>
      <c r="T105" s="198"/>
      <c r="U105" s="198"/>
      <c r="V105" s="198"/>
      <c r="W105" s="198"/>
      <c r="X105" s="198"/>
      <c r="Y105" s="198"/>
      <c r="Z105" s="198"/>
    </row>
    <row r="106" ht="14.25" customHeight="1">
      <c r="A106" s="198"/>
      <c r="B106" s="199"/>
      <c r="C106" s="199"/>
      <c r="D106" s="199"/>
      <c r="E106" s="199"/>
      <c r="F106" s="199"/>
      <c r="G106" s="198"/>
      <c r="H106" s="198"/>
      <c r="I106" s="198"/>
      <c r="J106" s="198"/>
      <c r="K106" s="198"/>
      <c r="L106" s="198"/>
      <c r="M106" s="198"/>
      <c r="N106" s="198"/>
      <c r="O106" s="198"/>
      <c r="P106" s="198"/>
      <c r="Q106" s="198"/>
      <c r="R106" s="198"/>
      <c r="S106" s="198"/>
      <c r="T106" s="198"/>
      <c r="U106" s="198"/>
      <c r="V106" s="198"/>
      <c r="W106" s="198"/>
      <c r="X106" s="198"/>
      <c r="Y106" s="198"/>
      <c r="Z106" s="198"/>
    </row>
    <row r="107" ht="14.25" customHeight="1">
      <c r="A107" s="198"/>
      <c r="B107" s="199"/>
      <c r="C107" s="199"/>
      <c r="D107" s="199"/>
      <c r="E107" s="199"/>
      <c r="F107" s="199"/>
      <c r="G107" s="198"/>
      <c r="H107" s="198"/>
      <c r="I107" s="198"/>
      <c r="J107" s="198"/>
      <c r="K107" s="198"/>
      <c r="L107" s="198"/>
      <c r="M107" s="198"/>
      <c r="N107" s="198"/>
      <c r="O107" s="198"/>
      <c r="P107" s="198"/>
      <c r="Q107" s="198"/>
      <c r="R107" s="198"/>
      <c r="S107" s="198"/>
      <c r="T107" s="198"/>
      <c r="U107" s="198"/>
      <c r="V107" s="198"/>
      <c r="W107" s="198"/>
      <c r="X107" s="198"/>
      <c r="Y107" s="198"/>
      <c r="Z107" s="198"/>
    </row>
    <row r="108" ht="14.25" customHeight="1">
      <c r="A108" s="198"/>
      <c r="B108" s="199"/>
      <c r="C108" s="199"/>
      <c r="D108" s="199"/>
      <c r="E108" s="199"/>
      <c r="F108" s="199"/>
      <c r="G108" s="198"/>
      <c r="H108" s="198"/>
      <c r="I108" s="198"/>
      <c r="J108" s="198"/>
      <c r="K108" s="198"/>
      <c r="L108" s="198"/>
      <c r="M108" s="198"/>
      <c r="N108" s="198"/>
      <c r="O108" s="198"/>
      <c r="P108" s="198"/>
      <c r="Q108" s="198"/>
      <c r="R108" s="198"/>
      <c r="S108" s="198"/>
      <c r="T108" s="198"/>
      <c r="U108" s="198"/>
      <c r="V108" s="198"/>
      <c r="W108" s="198"/>
      <c r="X108" s="198"/>
      <c r="Y108" s="198"/>
      <c r="Z108" s="198"/>
    </row>
    <row r="109" ht="14.25" customHeight="1">
      <c r="A109" s="198"/>
      <c r="B109" s="199"/>
      <c r="C109" s="199"/>
      <c r="D109" s="199"/>
      <c r="E109" s="199"/>
      <c r="F109" s="199"/>
      <c r="G109" s="198"/>
      <c r="H109" s="198"/>
      <c r="I109" s="198"/>
      <c r="J109" s="198"/>
      <c r="K109" s="198"/>
      <c r="L109" s="198"/>
      <c r="M109" s="198"/>
      <c r="N109" s="198"/>
      <c r="O109" s="198"/>
      <c r="P109" s="198"/>
      <c r="Q109" s="198"/>
      <c r="R109" s="198"/>
      <c r="S109" s="198"/>
      <c r="T109" s="198"/>
      <c r="U109" s="198"/>
      <c r="V109" s="198"/>
      <c r="W109" s="198"/>
      <c r="X109" s="198"/>
      <c r="Y109" s="198"/>
      <c r="Z109" s="198"/>
    </row>
    <row r="110" ht="14.25" customHeight="1">
      <c r="A110" s="198"/>
      <c r="B110" s="199"/>
      <c r="C110" s="199"/>
      <c r="D110" s="199"/>
      <c r="E110" s="199"/>
      <c r="F110" s="199"/>
      <c r="G110" s="198"/>
      <c r="H110" s="198"/>
      <c r="I110" s="198"/>
      <c r="J110" s="198"/>
      <c r="K110" s="198"/>
      <c r="L110" s="198"/>
      <c r="M110" s="198"/>
      <c r="N110" s="198"/>
      <c r="O110" s="198"/>
      <c r="P110" s="198"/>
      <c r="Q110" s="198"/>
      <c r="R110" s="198"/>
      <c r="S110" s="198"/>
      <c r="T110" s="198"/>
      <c r="U110" s="198"/>
      <c r="V110" s="198"/>
      <c r="W110" s="198"/>
      <c r="X110" s="198"/>
      <c r="Y110" s="198"/>
      <c r="Z110" s="198"/>
    </row>
    <row r="111" ht="14.25" customHeight="1">
      <c r="A111" s="198"/>
      <c r="B111" s="199"/>
      <c r="C111" s="199"/>
      <c r="D111" s="199"/>
      <c r="E111" s="199"/>
      <c r="F111" s="199"/>
      <c r="G111" s="198"/>
      <c r="H111" s="198"/>
      <c r="I111" s="198"/>
      <c r="J111" s="198"/>
      <c r="K111" s="198"/>
      <c r="L111" s="198"/>
      <c r="M111" s="198"/>
      <c r="N111" s="198"/>
      <c r="O111" s="198"/>
      <c r="P111" s="198"/>
      <c r="Q111" s="198"/>
      <c r="R111" s="198"/>
      <c r="S111" s="198"/>
      <c r="T111" s="198"/>
      <c r="U111" s="198"/>
      <c r="V111" s="198"/>
      <c r="W111" s="198"/>
      <c r="X111" s="198"/>
      <c r="Y111" s="198"/>
      <c r="Z111" s="198"/>
    </row>
    <row r="112" ht="14.25" customHeight="1">
      <c r="A112" s="198"/>
      <c r="B112" s="199"/>
      <c r="C112" s="199"/>
      <c r="D112" s="199"/>
      <c r="E112" s="199"/>
      <c r="F112" s="199"/>
      <c r="G112" s="198"/>
      <c r="H112" s="198"/>
      <c r="I112" s="198"/>
      <c r="J112" s="198"/>
      <c r="K112" s="198"/>
      <c r="L112" s="198"/>
      <c r="M112" s="198"/>
      <c r="N112" s="198"/>
      <c r="O112" s="198"/>
      <c r="P112" s="198"/>
      <c r="Q112" s="198"/>
      <c r="R112" s="198"/>
      <c r="S112" s="198"/>
      <c r="T112" s="198"/>
      <c r="U112" s="198"/>
      <c r="V112" s="198"/>
      <c r="W112" s="198"/>
      <c r="X112" s="198"/>
      <c r="Y112" s="198"/>
      <c r="Z112" s="198"/>
    </row>
    <row r="113" ht="14.25" customHeight="1">
      <c r="A113" s="198"/>
      <c r="B113" s="199"/>
      <c r="C113" s="199"/>
      <c r="D113" s="199"/>
      <c r="E113" s="199"/>
      <c r="F113" s="199"/>
      <c r="G113" s="198"/>
      <c r="H113" s="198"/>
      <c r="I113" s="198"/>
      <c r="J113" s="198"/>
      <c r="K113" s="198"/>
      <c r="L113" s="198"/>
      <c r="M113" s="198"/>
      <c r="N113" s="198"/>
      <c r="O113" s="198"/>
      <c r="P113" s="198"/>
      <c r="Q113" s="198"/>
      <c r="R113" s="198"/>
      <c r="S113" s="198"/>
      <c r="T113" s="198"/>
      <c r="U113" s="198"/>
      <c r="V113" s="198"/>
      <c r="W113" s="198"/>
      <c r="X113" s="198"/>
      <c r="Y113" s="198"/>
      <c r="Z113" s="198"/>
    </row>
    <row r="114" ht="14.25" customHeight="1">
      <c r="A114" s="198"/>
      <c r="B114" s="199"/>
      <c r="C114" s="199"/>
      <c r="D114" s="199"/>
      <c r="E114" s="199"/>
      <c r="F114" s="199"/>
      <c r="G114" s="198"/>
      <c r="H114" s="198"/>
      <c r="I114" s="198"/>
      <c r="J114" s="198"/>
      <c r="K114" s="198"/>
      <c r="L114" s="198"/>
      <c r="M114" s="198"/>
      <c r="N114" s="198"/>
      <c r="O114" s="198"/>
      <c r="P114" s="198"/>
      <c r="Q114" s="198"/>
      <c r="R114" s="198"/>
      <c r="S114" s="198"/>
      <c r="T114" s="198"/>
      <c r="U114" s="198"/>
      <c r="V114" s="198"/>
      <c r="W114" s="198"/>
      <c r="X114" s="198"/>
      <c r="Y114" s="198"/>
      <c r="Z114" s="198"/>
    </row>
    <row r="115" ht="14.25" customHeight="1">
      <c r="A115" s="198"/>
      <c r="B115" s="199"/>
      <c r="C115" s="199"/>
      <c r="D115" s="199"/>
      <c r="E115" s="199"/>
      <c r="F115" s="199"/>
      <c r="G115" s="198"/>
      <c r="H115" s="198"/>
      <c r="I115" s="198"/>
      <c r="J115" s="198"/>
      <c r="K115" s="198"/>
      <c r="L115" s="198"/>
      <c r="M115" s="198"/>
      <c r="N115" s="198"/>
      <c r="O115" s="198"/>
      <c r="P115" s="198"/>
      <c r="Q115" s="198"/>
      <c r="R115" s="198"/>
      <c r="S115" s="198"/>
      <c r="T115" s="198"/>
      <c r="U115" s="198"/>
      <c r="V115" s="198"/>
      <c r="W115" s="198"/>
      <c r="X115" s="198"/>
      <c r="Y115" s="198"/>
      <c r="Z115" s="198"/>
    </row>
    <row r="116" ht="14.25" customHeight="1">
      <c r="A116" s="198"/>
      <c r="B116" s="199"/>
      <c r="C116" s="199"/>
      <c r="D116" s="199"/>
      <c r="E116" s="199"/>
      <c r="F116" s="199"/>
      <c r="G116" s="198"/>
      <c r="H116" s="198"/>
      <c r="I116" s="198"/>
      <c r="J116" s="198"/>
      <c r="K116" s="198"/>
      <c r="L116" s="198"/>
      <c r="M116" s="198"/>
      <c r="N116" s="198"/>
      <c r="O116" s="198"/>
      <c r="P116" s="198"/>
      <c r="Q116" s="198"/>
      <c r="R116" s="198"/>
      <c r="S116" s="198"/>
      <c r="T116" s="198"/>
      <c r="U116" s="198"/>
      <c r="V116" s="198"/>
      <c r="W116" s="198"/>
      <c r="X116" s="198"/>
      <c r="Y116" s="198"/>
      <c r="Z116" s="198"/>
    </row>
    <row r="117" ht="14.25" customHeight="1">
      <c r="A117" s="198"/>
      <c r="B117" s="199"/>
      <c r="C117" s="199"/>
      <c r="D117" s="199"/>
      <c r="E117" s="199"/>
      <c r="F117" s="199"/>
      <c r="G117" s="198"/>
      <c r="H117" s="198"/>
      <c r="I117" s="198"/>
      <c r="J117" s="198"/>
      <c r="K117" s="198"/>
      <c r="L117" s="198"/>
      <c r="M117" s="198"/>
      <c r="N117" s="198"/>
      <c r="O117" s="198"/>
      <c r="P117" s="198"/>
      <c r="Q117" s="198"/>
      <c r="R117" s="198"/>
      <c r="S117" s="198"/>
      <c r="T117" s="198"/>
      <c r="U117" s="198"/>
      <c r="V117" s="198"/>
      <c r="W117" s="198"/>
      <c r="X117" s="198"/>
      <c r="Y117" s="198"/>
      <c r="Z117" s="198"/>
    </row>
    <row r="118" ht="14.25" customHeight="1">
      <c r="A118" s="198"/>
      <c r="B118" s="199"/>
      <c r="C118" s="199"/>
      <c r="D118" s="199"/>
      <c r="E118" s="199"/>
      <c r="F118" s="199"/>
      <c r="G118" s="198"/>
      <c r="H118" s="198"/>
      <c r="I118" s="198"/>
      <c r="J118" s="198"/>
      <c r="K118" s="198"/>
      <c r="L118" s="198"/>
      <c r="M118" s="198"/>
      <c r="N118" s="198"/>
      <c r="O118" s="198"/>
      <c r="P118" s="198"/>
      <c r="Q118" s="198"/>
      <c r="R118" s="198"/>
      <c r="S118" s="198"/>
      <c r="T118" s="198"/>
      <c r="U118" s="198"/>
      <c r="V118" s="198"/>
      <c r="W118" s="198"/>
      <c r="X118" s="198"/>
      <c r="Y118" s="198"/>
      <c r="Z118" s="198"/>
    </row>
    <row r="119" ht="14.25" customHeight="1">
      <c r="A119" s="198"/>
      <c r="B119" s="199"/>
      <c r="C119" s="199"/>
      <c r="D119" s="199"/>
      <c r="E119" s="199"/>
      <c r="F119" s="199"/>
      <c r="G119" s="198"/>
      <c r="H119" s="198"/>
      <c r="I119" s="198"/>
      <c r="J119" s="198"/>
      <c r="K119" s="198"/>
      <c r="L119" s="198"/>
      <c r="M119" s="198"/>
      <c r="N119" s="198"/>
      <c r="O119" s="198"/>
      <c r="P119" s="198"/>
      <c r="Q119" s="198"/>
      <c r="R119" s="198"/>
      <c r="S119" s="198"/>
      <c r="T119" s="198"/>
      <c r="U119" s="198"/>
      <c r="V119" s="198"/>
      <c r="W119" s="198"/>
      <c r="X119" s="198"/>
      <c r="Y119" s="198"/>
      <c r="Z119" s="198"/>
    </row>
    <row r="120" ht="14.25" customHeight="1">
      <c r="A120" s="198"/>
      <c r="B120" s="199"/>
      <c r="C120" s="199"/>
      <c r="D120" s="199"/>
      <c r="E120" s="199"/>
      <c r="F120" s="199"/>
      <c r="G120" s="198"/>
      <c r="H120" s="198"/>
      <c r="I120" s="198"/>
      <c r="J120" s="198"/>
      <c r="K120" s="198"/>
      <c r="L120" s="198"/>
      <c r="M120" s="198"/>
      <c r="N120" s="198"/>
      <c r="O120" s="198"/>
      <c r="P120" s="198"/>
      <c r="Q120" s="198"/>
      <c r="R120" s="198"/>
      <c r="S120" s="198"/>
      <c r="T120" s="198"/>
      <c r="U120" s="198"/>
      <c r="V120" s="198"/>
      <c r="W120" s="198"/>
      <c r="X120" s="198"/>
      <c r="Y120" s="198"/>
      <c r="Z120" s="198"/>
    </row>
    <row r="121" ht="14.25" customHeight="1">
      <c r="A121" s="198"/>
      <c r="B121" s="199"/>
      <c r="C121" s="199"/>
      <c r="D121" s="199"/>
      <c r="E121" s="199"/>
      <c r="F121" s="199"/>
      <c r="G121" s="198"/>
      <c r="H121" s="198"/>
      <c r="I121" s="198"/>
      <c r="J121" s="198"/>
      <c r="K121" s="198"/>
      <c r="L121" s="198"/>
      <c r="M121" s="198"/>
      <c r="N121" s="198"/>
      <c r="O121" s="198"/>
      <c r="P121" s="198"/>
      <c r="Q121" s="198"/>
      <c r="R121" s="198"/>
      <c r="S121" s="198"/>
      <c r="T121" s="198"/>
      <c r="U121" s="198"/>
      <c r="V121" s="198"/>
      <c r="W121" s="198"/>
      <c r="X121" s="198"/>
      <c r="Y121" s="198"/>
      <c r="Z121" s="198"/>
    </row>
    <row r="122" ht="14.25" customHeight="1">
      <c r="A122" s="198"/>
      <c r="B122" s="199"/>
      <c r="C122" s="199"/>
      <c r="D122" s="199"/>
      <c r="E122" s="199"/>
      <c r="F122" s="199"/>
      <c r="G122" s="198"/>
      <c r="H122" s="198"/>
      <c r="I122" s="198"/>
      <c r="J122" s="198"/>
      <c r="K122" s="198"/>
      <c r="L122" s="198"/>
      <c r="M122" s="198"/>
      <c r="N122" s="198"/>
      <c r="O122" s="198"/>
      <c r="P122" s="198"/>
      <c r="Q122" s="198"/>
      <c r="R122" s="198"/>
      <c r="S122" s="198"/>
      <c r="T122" s="198"/>
      <c r="U122" s="198"/>
      <c r="V122" s="198"/>
      <c r="W122" s="198"/>
      <c r="X122" s="198"/>
      <c r="Y122" s="198"/>
      <c r="Z122" s="198"/>
    </row>
    <row r="123" ht="14.25" customHeight="1">
      <c r="A123" s="198"/>
      <c r="B123" s="199"/>
      <c r="C123" s="199"/>
      <c r="D123" s="199"/>
      <c r="E123" s="199"/>
      <c r="F123" s="199"/>
      <c r="G123" s="198"/>
      <c r="H123" s="198"/>
      <c r="I123" s="198"/>
      <c r="J123" s="198"/>
      <c r="K123" s="198"/>
      <c r="L123" s="198"/>
      <c r="M123" s="198"/>
      <c r="N123" s="198"/>
      <c r="O123" s="198"/>
      <c r="P123" s="198"/>
      <c r="Q123" s="198"/>
      <c r="R123" s="198"/>
      <c r="S123" s="198"/>
      <c r="T123" s="198"/>
      <c r="U123" s="198"/>
      <c r="V123" s="198"/>
      <c r="W123" s="198"/>
      <c r="X123" s="198"/>
      <c r="Y123" s="198"/>
      <c r="Z123" s="198"/>
    </row>
    <row r="124" ht="14.25" customHeight="1">
      <c r="A124" s="198"/>
      <c r="B124" s="199"/>
      <c r="C124" s="199"/>
      <c r="D124" s="199"/>
      <c r="E124" s="199"/>
      <c r="F124" s="199"/>
      <c r="G124" s="198"/>
      <c r="H124" s="198"/>
      <c r="I124" s="198"/>
      <c r="J124" s="198"/>
      <c r="K124" s="198"/>
      <c r="L124" s="198"/>
      <c r="M124" s="198"/>
      <c r="N124" s="198"/>
      <c r="O124" s="198"/>
      <c r="P124" s="198"/>
      <c r="Q124" s="198"/>
      <c r="R124" s="198"/>
      <c r="S124" s="198"/>
      <c r="T124" s="198"/>
      <c r="U124" s="198"/>
      <c r="V124" s="198"/>
      <c r="W124" s="198"/>
      <c r="X124" s="198"/>
      <c r="Y124" s="198"/>
      <c r="Z124" s="198"/>
    </row>
    <row r="125" ht="14.25" customHeight="1">
      <c r="A125" s="198"/>
      <c r="B125" s="199"/>
      <c r="C125" s="199"/>
      <c r="D125" s="199"/>
      <c r="E125" s="199"/>
      <c r="F125" s="199"/>
      <c r="G125" s="198"/>
      <c r="H125" s="198"/>
      <c r="I125" s="198"/>
      <c r="J125" s="198"/>
      <c r="K125" s="198"/>
      <c r="L125" s="198"/>
      <c r="M125" s="198"/>
      <c r="N125" s="198"/>
      <c r="O125" s="198"/>
      <c r="P125" s="198"/>
      <c r="Q125" s="198"/>
      <c r="R125" s="198"/>
      <c r="S125" s="198"/>
      <c r="T125" s="198"/>
      <c r="U125" s="198"/>
      <c r="V125" s="198"/>
      <c r="W125" s="198"/>
      <c r="X125" s="198"/>
      <c r="Y125" s="198"/>
      <c r="Z125" s="198"/>
    </row>
    <row r="126" ht="14.25" customHeight="1">
      <c r="A126" s="198"/>
      <c r="B126" s="199"/>
      <c r="C126" s="199"/>
      <c r="D126" s="199"/>
      <c r="E126" s="199"/>
      <c r="F126" s="199"/>
      <c r="G126" s="198"/>
      <c r="H126" s="198"/>
      <c r="I126" s="198"/>
      <c r="J126" s="198"/>
      <c r="K126" s="198"/>
      <c r="L126" s="198"/>
      <c r="M126" s="198"/>
      <c r="N126" s="198"/>
      <c r="O126" s="198"/>
      <c r="P126" s="198"/>
      <c r="Q126" s="198"/>
      <c r="R126" s="198"/>
      <c r="S126" s="198"/>
      <c r="T126" s="198"/>
      <c r="U126" s="198"/>
      <c r="V126" s="198"/>
      <c r="W126" s="198"/>
      <c r="X126" s="198"/>
      <c r="Y126" s="198"/>
      <c r="Z126" s="198"/>
    </row>
    <row r="127" ht="14.25" customHeight="1">
      <c r="A127" s="198"/>
      <c r="B127" s="199"/>
      <c r="C127" s="199"/>
      <c r="D127" s="199"/>
      <c r="E127" s="199"/>
      <c r="F127" s="199"/>
      <c r="G127" s="198"/>
      <c r="H127" s="198"/>
      <c r="I127" s="198"/>
      <c r="J127" s="198"/>
      <c r="K127" s="198"/>
      <c r="L127" s="198"/>
      <c r="M127" s="198"/>
      <c r="N127" s="198"/>
      <c r="O127" s="198"/>
      <c r="P127" s="198"/>
      <c r="Q127" s="198"/>
      <c r="R127" s="198"/>
      <c r="S127" s="198"/>
      <c r="T127" s="198"/>
      <c r="U127" s="198"/>
      <c r="V127" s="198"/>
      <c r="W127" s="198"/>
      <c r="X127" s="198"/>
      <c r="Y127" s="198"/>
      <c r="Z127" s="198"/>
    </row>
    <row r="128" ht="14.25" customHeight="1">
      <c r="A128" s="198"/>
      <c r="B128" s="199"/>
      <c r="C128" s="199"/>
      <c r="D128" s="199"/>
      <c r="E128" s="199"/>
      <c r="F128" s="199"/>
      <c r="G128" s="198"/>
      <c r="H128" s="198"/>
      <c r="I128" s="198"/>
      <c r="J128" s="198"/>
      <c r="K128" s="198"/>
      <c r="L128" s="198"/>
      <c r="M128" s="198"/>
      <c r="N128" s="198"/>
      <c r="O128" s="198"/>
      <c r="P128" s="198"/>
      <c r="Q128" s="198"/>
      <c r="R128" s="198"/>
      <c r="S128" s="198"/>
      <c r="T128" s="198"/>
      <c r="U128" s="198"/>
      <c r="V128" s="198"/>
      <c r="W128" s="198"/>
      <c r="X128" s="198"/>
      <c r="Y128" s="198"/>
      <c r="Z128" s="198"/>
    </row>
    <row r="129" ht="14.25" customHeight="1">
      <c r="A129" s="198"/>
      <c r="B129" s="199"/>
      <c r="C129" s="199"/>
      <c r="D129" s="199"/>
      <c r="E129" s="199"/>
      <c r="F129" s="199"/>
      <c r="G129" s="198"/>
      <c r="H129" s="198"/>
      <c r="I129" s="198"/>
      <c r="J129" s="198"/>
      <c r="K129" s="198"/>
      <c r="L129" s="198"/>
      <c r="M129" s="198"/>
      <c r="N129" s="198"/>
      <c r="O129" s="198"/>
      <c r="P129" s="198"/>
      <c r="Q129" s="198"/>
      <c r="R129" s="198"/>
      <c r="S129" s="198"/>
      <c r="T129" s="198"/>
      <c r="U129" s="198"/>
      <c r="V129" s="198"/>
      <c r="W129" s="198"/>
      <c r="X129" s="198"/>
      <c r="Y129" s="198"/>
      <c r="Z129" s="198"/>
    </row>
    <row r="130" ht="14.25" customHeight="1">
      <c r="A130" s="198"/>
      <c r="B130" s="199"/>
      <c r="C130" s="199"/>
      <c r="D130" s="199"/>
      <c r="E130" s="199"/>
      <c r="F130" s="199"/>
      <c r="G130" s="198"/>
      <c r="H130" s="198"/>
      <c r="I130" s="198"/>
      <c r="J130" s="198"/>
      <c r="K130" s="198"/>
      <c r="L130" s="198"/>
      <c r="M130" s="198"/>
      <c r="N130" s="198"/>
      <c r="O130" s="198"/>
      <c r="P130" s="198"/>
      <c r="Q130" s="198"/>
      <c r="R130" s="198"/>
      <c r="S130" s="198"/>
      <c r="T130" s="198"/>
      <c r="U130" s="198"/>
      <c r="V130" s="198"/>
      <c r="W130" s="198"/>
      <c r="X130" s="198"/>
      <c r="Y130" s="198"/>
      <c r="Z130" s="198"/>
    </row>
    <row r="131" ht="14.25" customHeight="1">
      <c r="A131" s="198"/>
      <c r="B131" s="199"/>
      <c r="C131" s="199"/>
      <c r="D131" s="199"/>
      <c r="E131" s="199"/>
      <c r="F131" s="199"/>
      <c r="G131" s="198"/>
      <c r="H131" s="198"/>
      <c r="I131" s="198"/>
      <c r="J131" s="198"/>
      <c r="K131" s="198"/>
      <c r="L131" s="198"/>
      <c r="M131" s="198"/>
      <c r="N131" s="198"/>
      <c r="O131" s="198"/>
      <c r="P131" s="198"/>
      <c r="Q131" s="198"/>
      <c r="R131" s="198"/>
      <c r="S131" s="198"/>
      <c r="T131" s="198"/>
      <c r="U131" s="198"/>
      <c r="V131" s="198"/>
      <c r="W131" s="198"/>
      <c r="X131" s="198"/>
      <c r="Y131" s="198"/>
      <c r="Z131" s="198"/>
    </row>
    <row r="132" ht="14.25" customHeight="1">
      <c r="A132" s="198"/>
      <c r="B132" s="199"/>
      <c r="C132" s="199"/>
      <c r="D132" s="199"/>
      <c r="E132" s="199"/>
      <c r="F132" s="199"/>
      <c r="G132" s="198"/>
      <c r="H132" s="198"/>
      <c r="I132" s="198"/>
      <c r="J132" s="198"/>
      <c r="K132" s="198"/>
      <c r="L132" s="198"/>
      <c r="M132" s="198"/>
      <c r="N132" s="198"/>
      <c r="O132" s="198"/>
      <c r="P132" s="198"/>
      <c r="Q132" s="198"/>
      <c r="R132" s="198"/>
      <c r="S132" s="198"/>
      <c r="T132" s="198"/>
      <c r="U132" s="198"/>
      <c r="V132" s="198"/>
      <c r="W132" s="198"/>
      <c r="X132" s="198"/>
      <c r="Y132" s="198"/>
      <c r="Z132" s="198"/>
    </row>
    <row r="133" ht="14.25" customHeight="1">
      <c r="A133" s="198"/>
      <c r="B133" s="199"/>
      <c r="C133" s="199"/>
      <c r="D133" s="199"/>
      <c r="E133" s="199"/>
      <c r="F133" s="199"/>
      <c r="G133" s="198"/>
      <c r="H133" s="198"/>
      <c r="I133" s="198"/>
      <c r="J133" s="198"/>
      <c r="K133" s="198"/>
      <c r="L133" s="198"/>
      <c r="M133" s="198"/>
      <c r="N133" s="198"/>
      <c r="O133" s="198"/>
      <c r="P133" s="198"/>
      <c r="Q133" s="198"/>
      <c r="R133" s="198"/>
      <c r="S133" s="198"/>
      <c r="T133" s="198"/>
      <c r="U133" s="198"/>
      <c r="V133" s="198"/>
      <c r="W133" s="198"/>
      <c r="X133" s="198"/>
      <c r="Y133" s="198"/>
      <c r="Z133" s="198"/>
    </row>
    <row r="134" ht="14.25" customHeight="1">
      <c r="A134" s="198"/>
      <c r="B134" s="199"/>
      <c r="C134" s="199"/>
      <c r="D134" s="199"/>
      <c r="E134" s="199"/>
      <c r="F134" s="199"/>
      <c r="G134" s="198"/>
      <c r="H134" s="198"/>
      <c r="I134" s="198"/>
      <c r="J134" s="198"/>
      <c r="K134" s="198"/>
      <c r="L134" s="198"/>
      <c r="M134" s="198"/>
      <c r="N134" s="198"/>
      <c r="O134" s="198"/>
      <c r="P134" s="198"/>
      <c r="Q134" s="198"/>
      <c r="R134" s="198"/>
      <c r="S134" s="198"/>
      <c r="T134" s="198"/>
      <c r="U134" s="198"/>
      <c r="V134" s="198"/>
      <c r="W134" s="198"/>
      <c r="X134" s="198"/>
      <c r="Y134" s="198"/>
      <c r="Z134" s="198"/>
    </row>
    <row r="135" ht="14.25" customHeight="1">
      <c r="A135" s="198"/>
      <c r="B135" s="199"/>
      <c r="C135" s="199"/>
      <c r="D135" s="199"/>
      <c r="E135" s="199"/>
      <c r="F135" s="199"/>
      <c r="G135" s="198"/>
      <c r="H135" s="198"/>
      <c r="I135" s="198"/>
      <c r="J135" s="198"/>
      <c r="K135" s="198"/>
      <c r="L135" s="198"/>
      <c r="M135" s="198"/>
      <c r="N135" s="198"/>
      <c r="O135" s="198"/>
      <c r="P135" s="198"/>
      <c r="Q135" s="198"/>
      <c r="R135" s="198"/>
      <c r="S135" s="198"/>
      <c r="T135" s="198"/>
      <c r="U135" s="198"/>
      <c r="V135" s="198"/>
      <c r="W135" s="198"/>
      <c r="X135" s="198"/>
      <c r="Y135" s="198"/>
      <c r="Z135" s="198"/>
    </row>
    <row r="136" ht="14.25" customHeight="1">
      <c r="A136" s="198"/>
      <c r="B136" s="199"/>
      <c r="C136" s="199"/>
      <c r="D136" s="199"/>
      <c r="E136" s="199"/>
      <c r="F136" s="199"/>
      <c r="G136" s="198"/>
      <c r="H136" s="198"/>
      <c r="I136" s="198"/>
      <c r="J136" s="198"/>
      <c r="K136" s="198"/>
      <c r="L136" s="198"/>
      <c r="M136" s="198"/>
      <c r="N136" s="198"/>
      <c r="O136" s="198"/>
      <c r="P136" s="198"/>
      <c r="Q136" s="198"/>
      <c r="R136" s="198"/>
      <c r="S136" s="198"/>
      <c r="T136" s="198"/>
      <c r="U136" s="198"/>
      <c r="V136" s="198"/>
      <c r="W136" s="198"/>
      <c r="X136" s="198"/>
      <c r="Y136" s="198"/>
      <c r="Z136" s="198"/>
    </row>
    <row r="137" ht="14.25" customHeight="1">
      <c r="A137" s="198"/>
      <c r="B137" s="199"/>
      <c r="C137" s="199"/>
      <c r="D137" s="199"/>
      <c r="E137" s="199"/>
      <c r="F137" s="199"/>
      <c r="G137" s="198"/>
      <c r="H137" s="198"/>
      <c r="I137" s="198"/>
      <c r="J137" s="198"/>
      <c r="K137" s="198"/>
      <c r="L137" s="198"/>
      <c r="M137" s="198"/>
      <c r="N137" s="198"/>
      <c r="O137" s="198"/>
      <c r="P137" s="198"/>
      <c r="Q137" s="198"/>
      <c r="R137" s="198"/>
      <c r="S137" s="198"/>
      <c r="T137" s="198"/>
      <c r="U137" s="198"/>
      <c r="V137" s="198"/>
      <c r="W137" s="198"/>
      <c r="X137" s="198"/>
      <c r="Y137" s="198"/>
      <c r="Z137" s="198"/>
    </row>
    <row r="138" ht="14.25" customHeight="1">
      <c r="A138" s="198"/>
      <c r="B138" s="199"/>
      <c r="C138" s="199"/>
      <c r="D138" s="199"/>
      <c r="E138" s="199"/>
      <c r="F138" s="199"/>
      <c r="G138" s="198"/>
      <c r="H138" s="198"/>
      <c r="I138" s="198"/>
      <c r="J138" s="198"/>
      <c r="K138" s="198"/>
      <c r="L138" s="198"/>
      <c r="M138" s="198"/>
      <c r="N138" s="198"/>
      <c r="O138" s="198"/>
      <c r="P138" s="198"/>
      <c r="Q138" s="198"/>
      <c r="R138" s="198"/>
      <c r="S138" s="198"/>
      <c r="T138" s="198"/>
      <c r="U138" s="198"/>
      <c r="V138" s="198"/>
      <c r="W138" s="198"/>
      <c r="X138" s="198"/>
      <c r="Y138" s="198"/>
      <c r="Z138" s="198"/>
    </row>
    <row r="139" ht="14.25" customHeight="1">
      <c r="A139" s="198"/>
      <c r="B139" s="199"/>
      <c r="C139" s="199"/>
      <c r="D139" s="199"/>
      <c r="E139" s="199"/>
      <c r="F139" s="199"/>
      <c r="G139" s="198"/>
      <c r="H139" s="198"/>
      <c r="I139" s="198"/>
      <c r="J139" s="198"/>
      <c r="K139" s="198"/>
      <c r="L139" s="198"/>
      <c r="M139" s="198"/>
      <c r="N139" s="198"/>
      <c r="O139" s="198"/>
      <c r="P139" s="198"/>
      <c r="Q139" s="198"/>
      <c r="R139" s="198"/>
      <c r="S139" s="198"/>
      <c r="T139" s="198"/>
      <c r="U139" s="198"/>
      <c r="V139" s="198"/>
      <c r="W139" s="198"/>
      <c r="X139" s="198"/>
      <c r="Y139" s="198"/>
      <c r="Z139" s="198"/>
    </row>
    <row r="140" ht="14.25" customHeight="1">
      <c r="A140" s="198"/>
      <c r="B140" s="199"/>
      <c r="C140" s="199"/>
      <c r="D140" s="199"/>
      <c r="E140" s="199"/>
      <c r="F140" s="199"/>
      <c r="G140" s="198"/>
      <c r="H140" s="198"/>
      <c r="I140" s="198"/>
      <c r="J140" s="198"/>
      <c r="K140" s="198"/>
      <c r="L140" s="198"/>
      <c r="M140" s="198"/>
      <c r="N140" s="198"/>
      <c r="O140" s="198"/>
      <c r="P140" s="198"/>
      <c r="Q140" s="198"/>
      <c r="R140" s="198"/>
      <c r="S140" s="198"/>
      <c r="T140" s="198"/>
      <c r="U140" s="198"/>
      <c r="V140" s="198"/>
      <c r="W140" s="198"/>
      <c r="X140" s="198"/>
      <c r="Y140" s="198"/>
      <c r="Z140" s="198"/>
    </row>
    <row r="141" ht="14.25" customHeight="1">
      <c r="A141" s="198"/>
      <c r="B141" s="199"/>
      <c r="C141" s="199"/>
      <c r="D141" s="199"/>
      <c r="E141" s="199"/>
      <c r="F141" s="199"/>
      <c r="G141" s="198"/>
      <c r="H141" s="198"/>
      <c r="I141" s="198"/>
      <c r="J141" s="198"/>
      <c r="K141" s="198"/>
      <c r="L141" s="198"/>
      <c r="M141" s="198"/>
      <c r="N141" s="198"/>
      <c r="O141" s="198"/>
      <c r="P141" s="198"/>
      <c r="Q141" s="198"/>
      <c r="R141" s="198"/>
      <c r="S141" s="198"/>
      <c r="T141" s="198"/>
      <c r="U141" s="198"/>
      <c r="V141" s="198"/>
      <c r="W141" s="198"/>
      <c r="X141" s="198"/>
      <c r="Y141" s="198"/>
      <c r="Z141" s="198"/>
    </row>
    <row r="142" ht="14.25" customHeight="1">
      <c r="A142" s="198"/>
      <c r="B142" s="199"/>
      <c r="C142" s="199"/>
      <c r="D142" s="199"/>
      <c r="E142" s="199"/>
      <c r="F142" s="199"/>
      <c r="G142" s="198"/>
      <c r="H142" s="198"/>
      <c r="I142" s="198"/>
      <c r="J142" s="198"/>
      <c r="K142" s="198"/>
      <c r="L142" s="198"/>
      <c r="M142" s="198"/>
      <c r="N142" s="198"/>
      <c r="O142" s="198"/>
      <c r="P142" s="198"/>
      <c r="Q142" s="198"/>
      <c r="R142" s="198"/>
      <c r="S142" s="198"/>
      <c r="T142" s="198"/>
      <c r="U142" s="198"/>
      <c r="V142" s="198"/>
      <c r="W142" s="198"/>
      <c r="X142" s="198"/>
      <c r="Y142" s="198"/>
      <c r="Z142" s="198"/>
    </row>
    <row r="143" ht="14.25" customHeight="1">
      <c r="A143" s="198"/>
      <c r="B143" s="199"/>
      <c r="C143" s="199"/>
      <c r="D143" s="199"/>
      <c r="E143" s="199"/>
      <c r="F143" s="199"/>
      <c r="G143" s="198"/>
      <c r="H143" s="198"/>
      <c r="I143" s="198"/>
      <c r="J143" s="198"/>
      <c r="K143" s="198"/>
      <c r="L143" s="198"/>
      <c r="M143" s="198"/>
      <c r="N143" s="198"/>
      <c r="O143" s="198"/>
      <c r="P143" s="198"/>
      <c r="Q143" s="198"/>
      <c r="R143" s="198"/>
      <c r="S143" s="198"/>
      <c r="T143" s="198"/>
      <c r="U143" s="198"/>
      <c r="V143" s="198"/>
      <c r="W143" s="198"/>
      <c r="X143" s="198"/>
      <c r="Y143" s="198"/>
      <c r="Z143" s="198"/>
    </row>
    <row r="144" ht="14.25" customHeight="1">
      <c r="A144" s="198"/>
      <c r="B144" s="199"/>
      <c r="C144" s="199"/>
      <c r="D144" s="199"/>
      <c r="E144" s="199"/>
      <c r="F144" s="199"/>
      <c r="G144" s="198"/>
      <c r="H144" s="198"/>
      <c r="I144" s="198"/>
      <c r="J144" s="198"/>
      <c r="K144" s="198"/>
      <c r="L144" s="198"/>
      <c r="M144" s="198"/>
      <c r="N144" s="198"/>
      <c r="O144" s="198"/>
      <c r="P144" s="198"/>
      <c r="Q144" s="198"/>
      <c r="R144" s="198"/>
      <c r="S144" s="198"/>
      <c r="T144" s="198"/>
      <c r="U144" s="198"/>
      <c r="V144" s="198"/>
      <c r="W144" s="198"/>
      <c r="X144" s="198"/>
      <c r="Y144" s="198"/>
      <c r="Z144" s="198"/>
    </row>
    <row r="145" ht="14.25" customHeight="1">
      <c r="A145" s="198"/>
      <c r="B145" s="199"/>
      <c r="C145" s="199"/>
      <c r="D145" s="199"/>
      <c r="E145" s="199"/>
      <c r="F145" s="199"/>
      <c r="G145" s="198"/>
      <c r="H145" s="198"/>
      <c r="I145" s="198"/>
      <c r="J145" s="198"/>
      <c r="K145" s="198"/>
      <c r="L145" s="198"/>
      <c r="M145" s="198"/>
      <c r="N145" s="198"/>
      <c r="O145" s="198"/>
      <c r="P145" s="198"/>
      <c r="Q145" s="198"/>
      <c r="R145" s="198"/>
      <c r="S145" s="198"/>
      <c r="T145" s="198"/>
      <c r="U145" s="198"/>
      <c r="V145" s="198"/>
      <c r="W145" s="198"/>
      <c r="X145" s="198"/>
      <c r="Y145" s="198"/>
      <c r="Z145" s="198"/>
    </row>
    <row r="146" ht="14.25" customHeight="1">
      <c r="A146" s="198"/>
      <c r="B146" s="199"/>
      <c r="C146" s="199"/>
      <c r="D146" s="199"/>
      <c r="E146" s="199"/>
      <c r="F146" s="199"/>
      <c r="G146" s="198"/>
      <c r="H146" s="198"/>
      <c r="I146" s="198"/>
      <c r="J146" s="198"/>
      <c r="K146" s="198"/>
      <c r="L146" s="198"/>
      <c r="M146" s="198"/>
      <c r="N146" s="198"/>
      <c r="O146" s="198"/>
      <c r="P146" s="198"/>
      <c r="Q146" s="198"/>
      <c r="R146" s="198"/>
      <c r="S146" s="198"/>
      <c r="T146" s="198"/>
      <c r="U146" s="198"/>
      <c r="V146" s="198"/>
      <c r="W146" s="198"/>
      <c r="X146" s="198"/>
      <c r="Y146" s="198"/>
      <c r="Z146" s="198"/>
    </row>
    <row r="147" ht="14.25" customHeight="1">
      <c r="A147" s="198"/>
      <c r="B147" s="199"/>
      <c r="C147" s="199"/>
      <c r="D147" s="199"/>
      <c r="E147" s="199"/>
      <c r="F147" s="199"/>
      <c r="G147" s="198"/>
      <c r="H147" s="198"/>
      <c r="I147" s="198"/>
      <c r="J147" s="198"/>
      <c r="K147" s="198"/>
      <c r="L147" s="198"/>
      <c r="M147" s="198"/>
      <c r="N147" s="198"/>
      <c r="O147" s="198"/>
      <c r="P147" s="198"/>
      <c r="Q147" s="198"/>
      <c r="R147" s="198"/>
      <c r="S147" s="198"/>
      <c r="T147" s="198"/>
      <c r="U147" s="198"/>
      <c r="V147" s="198"/>
      <c r="W147" s="198"/>
      <c r="X147" s="198"/>
      <c r="Y147" s="198"/>
      <c r="Z147" s="198"/>
    </row>
    <row r="148" ht="14.25" customHeight="1">
      <c r="A148" s="198"/>
      <c r="B148" s="199"/>
      <c r="C148" s="199"/>
      <c r="D148" s="199"/>
      <c r="E148" s="199"/>
      <c r="F148" s="199"/>
      <c r="G148" s="198"/>
      <c r="H148" s="198"/>
      <c r="I148" s="198"/>
      <c r="J148" s="198"/>
      <c r="K148" s="198"/>
      <c r="L148" s="198"/>
      <c r="M148" s="198"/>
      <c r="N148" s="198"/>
      <c r="O148" s="198"/>
      <c r="P148" s="198"/>
      <c r="Q148" s="198"/>
      <c r="R148" s="198"/>
      <c r="S148" s="198"/>
      <c r="T148" s="198"/>
      <c r="U148" s="198"/>
      <c r="V148" s="198"/>
      <c r="W148" s="198"/>
      <c r="X148" s="198"/>
      <c r="Y148" s="198"/>
      <c r="Z148" s="198"/>
    </row>
    <row r="149" ht="14.25" customHeight="1">
      <c r="A149" s="198"/>
      <c r="B149" s="199"/>
      <c r="C149" s="199"/>
      <c r="D149" s="199"/>
      <c r="E149" s="199"/>
      <c r="F149" s="199"/>
      <c r="G149" s="198"/>
      <c r="H149" s="198"/>
      <c r="I149" s="198"/>
      <c r="J149" s="198"/>
      <c r="K149" s="198"/>
      <c r="L149" s="198"/>
      <c r="M149" s="198"/>
      <c r="N149" s="198"/>
      <c r="O149" s="198"/>
      <c r="P149" s="198"/>
      <c r="Q149" s="198"/>
      <c r="R149" s="198"/>
      <c r="S149" s="198"/>
      <c r="T149" s="198"/>
      <c r="U149" s="198"/>
      <c r="V149" s="198"/>
      <c r="W149" s="198"/>
      <c r="X149" s="198"/>
      <c r="Y149" s="198"/>
      <c r="Z149" s="198"/>
    </row>
    <row r="150" ht="14.25" customHeight="1">
      <c r="A150" s="198"/>
      <c r="B150" s="199"/>
      <c r="C150" s="199"/>
      <c r="D150" s="199"/>
      <c r="E150" s="199"/>
      <c r="F150" s="199"/>
      <c r="G150" s="198"/>
      <c r="H150" s="198"/>
      <c r="I150" s="198"/>
      <c r="J150" s="198"/>
      <c r="K150" s="198"/>
      <c r="L150" s="198"/>
      <c r="M150" s="198"/>
      <c r="N150" s="198"/>
      <c r="O150" s="198"/>
      <c r="P150" s="198"/>
      <c r="Q150" s="198"/>
      <c r="R150" s="198"/>
      <c r="S150" s="198"/>
      <c r="T150" s="198"/>
      <c r="U150" s="198"/>
      <c r="V150" s="198"/>
      <c r="W150" s="198"/>
      <c r="X150" s="198"/>
      <c r="Y150" s="198"/>
      <c r="Z150" s="198"/>
    </row>
    <row r="151" ht="14.25" customHeight="1">
      <c r="A151" s="198"/>
      <c r="B151" s="199"/>
      <c r="C151" s="199"/>
      <c r="D151" s="199"/>
      <c r="E151" s="199"/>
      <c r="F151" s="199"/>
      <c r="G151" s="198"/>
      <c r="H151" s="198"/>
      <c r="I151" s="198"/>
      <c r="J151" s="198"/>
      <c r="K151" s="198"/>
      <c r="L151" s="198"/>
      <c r="M151" s="198"/>
      <c r="N151" s="198"/>
      <c r="O151" s="198"/>
      <c r="P151" s="198"/>
      <c r="Q151" s="198"/>
      <c r="R151" s="198"/>
      <c r="S151" s="198"/>
      <c r="T151" s="198"/>
      <c r="U151" s="198"/>
      <c r="V151" s="198"/>
      <c r="W151" s="198"/>
      <c r="X151" s="198"/>
      <c r="Y151" s="198"/>
      <c r="Z151" s="198"/>
    </row>
    <row r="152" ht="14.25" customHeight="1">
      <c r="A152" s="198"/>
      <c r="B152" s="199"/>
      <c r="C152" s="199"/>
      <c r="D152" s="199"/>
      <c r="E152" s="199"/>
      <c r="F152" s="199"/>
      <c r="G152" s="198"/>
      <c r="H152" s="198"/>
      <c r="I152" s="198"/>
      <c r="J152" s="198"/>
      <c r="K152" s="198"/>
      <c r="L152" s="198"/>
      <c r="M152" s="198"/>
      <c r="N152" s="198"/>
      <c r="O152" s="198"/>
      <c r="P152" s="198"/>
      <c r="Q152" s="198"/>
      <c r="R152" s="198"/>
      <c r="S152" s="198"/>
      <c r="T152" s="198"/>
      <c r="U152" s="198"/>
      <c r="V152" s="198"/>
      <c r="W152" s="198"/>
      <c r="X152" s="198"/>
      <c r="Y152" s="198"/>
      <c r="Z152" s="198"/>
    </row>
    <row r="153" ht="14.25" customHeight="1">
      <c r="A153" s="198"/>
      <c r="B153" s="199"/>
      <c r="C153" s="199"/>
      <c r="D153" s="199"/>
      <c r="E153" s="199"/>
      <c r="F153" s="199"/>
      <c r="G153" s="198"/>
      <c r="H153" s="198"/>
      <c r="I153" s="198"/>
      <c r="J153" s="198"/>
      <c r="K153" s="198"/>
      <c r="L153" s="198"/>
      <c r="M153" s="198"/>
      <c r="N153" s="198"/>
      <c r="O153" s="198"/>
      <c r="P153" s="198"/>
      <c r="Q153" s="198"/>
      <c r="R153" s="198"/>
      <c r="S153" s="198"/>
      <c r="T153" s="198"/>
      <c r="U153" s="198"/>
      <c r="V153" s="198"/>
      <c r="W153" s="198"/>
      <c r="X153" s="198"/>
      <c r="Y153" s="198"/>
      <c r="Z153" s="198"/>
    </row>
    <row r="154" ht="14.25" customHeight="1">
      <c r="A154" s="198"/>
      <c r="B154" s="199"/>
      <c r="C154" s="199"/>
      <c r="D154" s="199"/>
      <c r="E154" s="199"/>
      <c r="F154" s="199"/>
      <c r="G154" s="198"/>
      <c r="H154" s="198"/>
      <c r="I154" s="198"/>
      <c r="J154" s="198"/>
      <c r="K154" s="198"/>
      <c r="L154" s="198"/>
      <c r="M154" s="198"/>
      <c r="N154" s="198"/>
      <c r="O154" s="198"/>
      <c r="P154" s="198"/>
      <c r="Q154" s="198"/>
      <c r="R154" s="198"/>
      <c r="S154" s="198"/>
      <c r="T154" s="198"/>
      <c r="U154" s="198"/>
      <c r="V154" s="198"/>
      <c r="W154" s="198"/>
      <c r="X154" s="198"/>
      <c r="Y154" s="198"/>
      <c r="Z154" s="198"/>
    </row>
    <row r="155" ht="14.25" customHeight="1">
      <c r="A155" s="198"/>
      <c r="B155" s="199"/>
      <c r="C155" s="199"/>
      <c r="D155" s="199"/>
      <c r="E155" s="199"/>
      <c r="F155" s="199"/>
      <c r="G155" s="198"/>
      <c r="H155" s="198"/>
      <c r="I155" s="198"/>
      <c r="J155" s="198"/>
      <c r="K155" s="198"/>
      <c r="L155" s="198"/>
      <c r="M155" s="198"/>
      <c r="N155" s="198"/>
      <c r="O155" s="198"/>
      <c r="P155" s="198"/>
      <c r="Q155" s="198"/>
      <c r="R155" s="198"/>
      <c r="S155" s="198"/>
      <c r="T155" s="198"/>
      <c r="U155" s="198"/>
      <c r="V155" s="198"/>
      <c r="W155" s="198"/>
      <c r="X155" s="198"/>
      <c r="Y155" s="198"/>
      <c r="Z155" s="198"/>
    </row>
    <row r="156" ht="14.25" customHeight="1">
      <c r="A156" s="198"/>
      <c r="B156" s="199"/>
      <c r="C156" s="199"/>
      <c r="D156" s="199"/>
      <c r="E156" s="199"/>
      <c r="F156" s="199"/>
      <c r="G156" s="198"/>
      <c r="H156" s="198"/>
      <c r="I156" s="198"/>
      <c r="J156" s="198"/>
      <c r="K156" s="198"/>
      <c r="L156" s="198"/>
      <c r="M156" s="198"/>
      <c r="N156" s="198"/>
      <c r="O156" s="198"/>
      <c r="P156" s="198"/>
      <c r="Q156" s="198"/>
      <c r="R156" s="198"/>
      <c r="S156" s="198"/>
      <c r="T156" s="198"/>
      <c r="U156" s="198"/>
      <c r="V156" s="198"/>
      <c r="W156" s="198"/>
      <c r="X156" s="198"/>
      <c r="Y156" s="198"/>
      <c r="Z156" s="198"/>
    </row>
    <row r="157" ht="14.25" customHeight="1">
      <c r="A157" s="198"/>
      <c r="B157" s="199"/>
      <c r="C157" s="199"/>
      <c r="D157" s="199"/>
      <c r="E157" s="199"/>
      <c r="F157" s="199"/>
      <c r="G157" s="198"/>
      <c r="H157" s="198"/>
      <c r="I157" s="198"/>
      <c r="J157" s="198"/>
      <c r="K157" s="198"/>
      <c r="L157" s="198"/>
      <c r="M157" s="198"/>
      <c r="N157" s="198"/>
      <c r="O157" s="198"/>
      <c r="P157" s="198"/>
      <c r="Q157" s="198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ht="14.25" customHeight="1">
      <c r="A158" s="198"/>
      <c r="B158" s="199"/>
      <c r="C158" s="199"/>
      <c r="D158" s="199"/>
      <c r="E158" s="199"/>
      <c r="F158" s="199"/>
      <c r="G158" s="198"/>
      <c r="H158" s="198"/>
      <c r="I158" s="198"/>
      <c r="J158" s="198"/>
      <c r="K158" s="198"/>
      <c r="L158" s="198"/>
      <c r="M158" s="198"/>
      <c r="N158" s="198"/>
      <c r="O158" s="198"/>
      <c r="P158" s="198"/>
      <c r="Q158" s="198"/>
      <c r="R158" s="198"/>
      <c r="S158" s="198"/>
      <c r="T158" s="198"/>
      <c r="U158" s="198"/>
      <c r="V158" s="198"/>
      <c r="W158" s="198"/>
      <c r="X158" s="198"/>
      <c r="Y158" s="198"/>
      <c r="Z158" s="198"/>
    </row>
    <row r="159" ht="14.25" customHeight="1">
      <c r="A159" s="198"/>
      <c r="B159" s="199"/>
      <c r="C159" s="199"/>
      <c r="D159" s="199"/>
      <c r="E159" s="199"/>
      <c r="F159" s="199"/>
      <c r="G159" s="198"/>
      <c r="H159" s="198"/>
      <c r="I159" s="198"/>
      <c r="J159" s="198"/>
      <c r="K159" s="198"/>
      <c r="L159" s="198"/>
      <c r="M159" s="198"/>
      <c r="N159" s="198"/>
      <c r="O159" s="198"/>
      <c r="P159" s="198"/>
      <c r="Q159" s="198"/>
      <c r="R159" s="198"/>
      <c r="S159" s="198"/>
      <c r="T159" s="198"/>
      <c r="U159" s="198"/>
      <c r="V159" s="198"/>
      <c r="W159" s="198"/>
      <c r="X159" s="198"/>
      <c r="Y159" s="198"/>
      <c r="Z159" s="198"/>
    </row>
    <row r="160" ht="14.25" customHeight="1">
      <c r="A160" s="198"/>
      <c r="B160" s="199"/>
      <c r="C160" s="199"/>
      <c r="D160" s="199"/>
      <c r="E160" s="199"/>
      <c r="F160" s="199"/>
      <c r="G160" s="198"/>
      <c r="H160" s="198"/>
      <c r="I160" s="198"/>
      <c r="J160" s="198"/>
      <c r="K160" s="198"/>
      <c r="L160" s="198"/>
      <c r="M160" s="198"/>
      <c r="N160" s="198"/>
      <c r="O160" s="198"/>
      <c r="P160" s="198"/>
      <c r="Q160" s="198"/>
      <c r="R160" s="198"/>
      <c r="S160" s="198"/>
      <c r="T160" s="198"/>
      <c r="U160" s="198"/>
      <c r="V160" s="198"/>
      <c r="W160" s="198"/>
      <c r="X160" s="198"/>
      <c r="Y160" s="198"/>
      <c r="Z160" s="198"/>
    </row>
    <row r="161" ht="14.25" customHeight="1">
      <c r="A161" s="198"/>
      <c r="B161" s="199"/>
      <c r="C161" s="199"/>
      <c r="D161" s="199"/>
      <c r="E161" s="199"/>
      <c r="F161" s="199"/>
      <c r="G161" s="198"/>
      <c r="H161" s="198"/>
      <c r="I161" s="198"/>
      <c r="J161" s="198"/>
      <c r="K161" s="198"/>
      <c r="L161" s="198"/>
      <c r="M161" s="198"/>
      <c r="N161" s="198"/>
      <c r="O161" s="198"/>
      <c r="P161" s="198"/>
      <c r="Q161" s="198"/>
      <c r="R161" s="198"/>
      <c r="S161" s="198"/>
      <c r="T161" s="198"/>
      <c r="U161" s="198"/>
      <c r="V161" s="198"/>
      <c r="W161" s="198"/>
      <c r="X161" s="198"/>
      <c r="Y161" s="198"/>
      <c r="Z161" s="198"/>
    </row>
    <row r="162" ht="14.25" customHeight="1">
      <c r="A162" s="198"/>
      <c r="B162" s="199"/>
      <c r="C162" s="199"/>
      <c r="D162" s="199"/>
      <c r="E162" s="199"/>
      <c r="F162" s="199"/>
      <c r="G162" s="198"/>
      <c r="H162" s="198"/>
      <c r="I162" s="198"/>
      <c r="J162" s="198"/>
      <c r="K162" s="198"/>
      <c r="L162" s="198"/>
      <c r="M162" s="198"/>
      <c r="N162" s="198"/>
      <c r="O162" s="198"/>
      <c r="P162" s="198"/>
      <c r="Q162" s="198"/>
      <c r="R162" s="198"/>
      <c r="S162" s="198"/>
      <c r="T162" s="198"/>
      <c r="U162" s="198"/>
      <c r="V162" s="198"/>
      <c r="W162" s="198"/>
      <c r="X162" s="198"/>
      <c r="Y162" s="198"/>
      <c r="Z162" s="198"/>
    </row>
    <row r="163" ht="14.25" customHeight="1">
      <c r="A163" s="198"/>
      <c r="B163" s="199"/>
      <c r="C163" s="199"/>
      <c r="D163" s="199"/>
      <c r="E163" s="199"/>
      <c r="F163" s="199"/>
      <c r="G163" s="198"/>
      <c r="H163" s="198"/>
      <c r="I163" s="198"/>
      <c r="J163" s="198"/>
      <c r="K163" s="198"/>
      <c r="L163" s="198"/>
      <c r="M163" s="198"/>
      <c r="N163" s="198"/>
      <c r="O163" s="198"/>
      <c r="P163" s="198"/>
      <c r="Q163" s="198"/>
      <c r="R163" s="198"/>
      <c r="S163" s="198"/>
      <c r="T163" s="198"/>
      <c r="U163" s="198"/>
      <c r="V163" s="198"/>
      <c r="W163" s="198"/>
      <c r="X163" s="198"/>
      <c r="Y163" s="198"/>
      <c r="Z163" s="198"/>
    </row>
    <row r="164" ht="14.25" customHeight="1">
      <c r="A164" s="198"/>
      <c r="B164" s="199"/>
      <c r="C164" s="199"/>
      <c r="D164" s="199"/>
      <c r="E164" s="199"/>
      <c r="F164" s="199"/>
      <c r="G164" s="198"/>
      <c r="H164" s="198"/>
      <c r="I164" s="198"/>
      <c r="J164" s="198"/>
      <c r="K164" s="198"/>
      <c r="L164" s="198"/>
      <c r="M164" s="198"/>
      <c r="N164" s="198"/>
      <c r="O164" s="198"/>
      <c r="P164" s="198"/>
      <c r="Q164" s="198"/>
      <c r="R164" s="198"/>
      <c r="S164" s="198"/>
      <c r="T164" s="198"/>
      <c r="U164" s="198"/>
      <c r="V164" s="198"/>
      <c r="W164" s="198"/>
      <c r="X164" s="198"/>
      <c r="Y164" s="198"/>
      <c r="Z164" s="198"/>
    </row>
    <row r="165" ht="14.25" customHeight="1">
      <c r="A165" s="198"/>
      <c r="B165" s="199"/>
      <c r="C165" s="199"/>
      <c r="D165" s="199"/>
      <c r="E165" s="199"/>
      <c r="F165" s="199"/>
      <c r="G165" s="198"/>
      <c r="H165" s="198"/>
      <c r="I165" s="198"/>
      <c r="J165" s="198"/>
      <c r="K165" s="198"/>
      <c r="L165" s="198"/>
      <c r="M165" s="198"/>
      <c r="N165" s="198"/>
      <c r="O165" s="198"/>
      <c r="P165" s="198"/>
      <c r="Q165" s="198"/>
      <c r="R165" s="198"/>
      <c r="S165" s="198"/>
      <c r="T165" s="198"/>
      <c r="U165" s="198"/>
      <c r="V165" s="198"/>
      <c r="W165" s="198"/>
      <c r="X165" s="198"/>
      <c r="Y165" s="198"/>
      <c r="Z165" s="198"/>
    </row>
    <row r="166" ht="14.25" customHeight="1">
      <c r="A166" s="198"/>
      <c r="B166" s="199"/>
      <c r="C166" s="199"/>
      <c r="D166" s="199"/>
      <c r="E166" s="199"/>
      <c r="F166" s="199"/>
      <c r="G166" s="198"/>
      <c r="H166" s="198"/>
      <c r="I166" s="198"/>
      <c r="J166" s="198"/>
      <c r="K166" s="198"/>
      <c r="L166" s="198"/>
      <c r="M166" s="198"/>
      <c r="N166" s="198"/>
      <c r="O166" s="198"/>
      <c r="P166" s="198"/>
      <c r="Q166" s="198"/>
      <c r="R166" s="198"/>
      <c r="S166" s="198"/>
      <c r="T166" s="198"/>
      <c r="U166" s="198"/>
      <c r="V166" s="198"/>
      <c r="W166" s="198"/>
      <c r="X166" s="198"/>
      <c r="Y166" s="198"/>
      <c r="Z166" s="198"/>
    </row>
    <row r="167" ht="14.25" customHeight="1">
      <c r="A167" s="198"/>
      <c r="B167" s="199"/>
      <c r="C167" s="199"/>
      <c r="D167" s="199"/>
      <c r="E167" s="199"/>
      <c r="F167" s="199"/>
      <c r="G167" s="198"/>
      <c r="H167" s="198"/>
      <c r="I167" s="198"/>
      <c r="J167" s="198"/>
      <c r="K167" s="198"/>
      <c r="L167" s="198"/>
      <c r="M167" s="198"/>
      <c r="N167" s="198"/>
      <c r="O167" s="198"/>
      <c r="P167" s="198"/>
      <c r="Q167" s="198"/>
      <c r="R167" s="198"/>
      <c r="S167" s="198"/>
      <c r="T167" s="198"/>
      <c r="U167" s="198"/>
      <c r="V167" s="198"/>
      <c r="W167" s="198"/>
      <c r="X167" s="198"/>
      <c r="Y167" s="198"/>
      <c r="Z167" s="198"/>
    </row>
    <row r="168" ht="14.25" customHeight="1">
      <c r="A168" s="198"/>
      <c r="B168" s="199"/>
      <c r="C168" s="199"/>
      <c r="D168" s="199"/>
      <c r="E168" s="199"/>
      <c r="F168" s="199"/>
      <c r="G168" s="198"/>
      <c r="H168" s="198"/>
      <c r="I168" s="198"/>
      <c r="J168" s="198"/>
      <c r="K168" s="198"/>
      <c r="L168" s="198"/>
      <c r="M168" s="198"/>
      <c r="N168" s="198"/>
      <c r="O168" s="198"/>
      <c r="P168" s="198"/>
      <c r="Q168" s="198"/>
      <c r="R168" s="198"/>
      <c r="S168" s="198"/>
      <c r="T168" s="198"/>
      <c r="U168" s="198"/>
      <c r="V168" s="198"/>
      <c r="W168" s="198"/>
      <c r="X168" s="198"/>
      <c r="Y168" s="198"/>
      <c r="Z168" s="198"/>
    </row>
    <row r="169" ht="14.25" customHeight="1">
      <c r="A169" s="198"/>
      <c r="B169" s="199"/>
      <c r="C169" s="199"/>
      <c r="D169" s="199"/>
      <c r="E169" s="199"/>
      <c r="F169" s="199"/>
      <c r="G169" s="198"/>
      <c r="H169" s="198"/>
      <c r="I169" s="198"/>
      <c r="J169" s="198"/>
      <c r="K169" s="198"/>
      <c r="L169" s="198"/>
      <c r="M169" s="198"/>
      <c r="N169" s="198"/>
      <c r="O169" s="198"/>
      <c r="P169" s="198"/>
      <c r="Q169" s="198"/>
      <c r="R169" s="198"/>
      <c r="S169" s="198"/>
      <c r="T169" s="198"/>
      <c r="U169" s="198"/>
      <c r="V169" s="198"/>
      <c r="W169" s="198"/>
      <c r="X169" s="198"/>
      <c r="Y169" s="198"/>
      <c r="Z169" s="198"/>
    </row>
    <row r="170" ht="14.25" customHeight="1">
      <c r="A170" s="198"/>
      <c r="B170" s="199"/>
      <c r="C170" s="199"/>
      <c r="D170" s="199"/>
      <c r="E170" s="199"/>
      <c r="F170" s="199"/>
      <c r="G170" s="198"/>
      <c r="H170" s="198"/>
      <c r="I170" s="198"/>
      <c r="J170" s="198"/>
      <c r="K170" s="198"/>
      <c r="L170" s="198"/>
      <c r="M170" s="198"/>
      <c r="N170" s="198"/>
      <c r="O170" s="198"/>
      <c r="P170" s="198"/>
      <c r="Q170" s="198"/>
      <c r="R170" s="198"/>
      <c r="S170" s="198"/>
      <c r="T170" s="198"/>
      <c r="U170" s="198"/>
      <c r="V170" s="198"/>
      <c r="W170" s="198"/>
      <c r="X170" s="198"/>
      <c r="Y170" s="198"/>
      <c r="Z170" s="198"/>
    </row>
    <row r="171" ht="14.25" customHeight="1">
      <c r="A171" s="198"/>
      <c r="B171" s="199"/>
      <c r="C171" s="199"/>
      <c r="D171" s="199"/>
      <c r="E171" s="199"/>
      <c r="F171" s="199"/>
      <c r="G171" s="198"/>
      <c r="H171" s="198"/>
      <c r="I171" s="198"/>
      <c r="J171" s="198"/>
      <c r="K171" s="198"/>
      <c r="L171" s="198"/>
      <c r="M171" s="198"/>
      <c r="N171" s="198"/>
      <c r="O171" s="198"/>
      <c r="P171" s="198"/>
      <c r="Q171" s="198"/>
      <c r="R171" s="198"/>
      <c r="S171" s="198"/>
      <c r="T171" s="198"/>
      <c r="U171" s="198"/>
      <c r="V171" s="198"/>
      <c r="W171" s="198"/>
      <c r="X171" s="198"/>
      <c r="Y171" s="198"/>
      <c r="Z171" s="198"/>
    </row>
    <row r="172" ht="14.25" customHeight="1">
      <c r="A172" s="198"/>
      <c r="B172" s="199"/>
      <c r="C172" s="199"/>
      <c r="D172" s="199"/>
      <c r="E172" s="199"/>
      <c r="F172" s="199"/>
      <c r="G172" s="198"/>
      <c r="H172" s="198"/>
      <c r="I172" s="198"/>
      <c r="J172" s="198"/>
      <c r="K172" s="198"/>
      <c r="L172" s="198"/>
      <c r="M172" s="198"/>
      <c r="N172" s="198"/>
      <c r="O172" s="198"/>
      <c r="P172" s="198"/>
      <c r="Q172" s="198"/>
      <c r="R172" s="198"/>
      <c r="S172" s="198"/>
      <c r="T172" s="198"/>
      <c r="U172" s="198"/>
      <c r="V172" s="198"/>
      <c r="W172" s="198"/>
      <c r="X172" s="198"/>
      <c r="Y172" s="198"/>
      <c r="Z172" s="198"/>
    </row>
    <row r="173" ht="14.25" customHeight="1">
      <c r="A173" s="198"/>
      <c r="B173" s="199"/>
      <c r="C173" s="199"/>
      <c r="D173" s="199"/>
      <c r="E173" s="199"/>
      <c r="F173" s="199"/>
      <c r="G173" s="198"/>
      <c r="H173" s="198"/>
      <c r="I173" s="198"/>
      <c r="J173" s="198"/>
      <c r="K173" s="198"/>
      <c r="L173" s="198"/>
      <c r="M173" s="198"/>
      <c r="N173" s="198"/>
      <c r="O173" s="198"/>
      <c r="P173" s="198"/>
      <c r="Q173" s="198"/>
      <c r="R173" s="198"/>
      <c r="S173" s="198"/>
      <c r="T173" s="198"/>
      <c r="U173" s="198"/>
      <c r="V173" s="198"/>
      <c r="W173" s="198"/>
      <c r="X173" s="198"/>
      <c r="Y173" s="198"/>
      <c r="Z173" s="198"/>
    </row>
    <row r="174" ht="14.25" customHeight="1">
      <c r="A174" s="198"/>
      <c r="B174" s="199"/>
      <c r="C174" s="199"/>
      <c r="D174" s="199"/>
      <c r="E174" s="199"/>
      <c r="F174" s="199"/>
      <c r="G174" s="198"/>
      <c r="H174" s="198"/>
      <c r="I174" s="198"/>
      <c r="J174" s="198"/>
      <c r="K174" s="198"/>
      <c r="L174" s="198"/>
      <c r="M174" s="198"/>
      <c r="N174" s="198"/>
      <c r="O174" s="198"/>
      <c r="P174" s="198"/>
      <c r="Q174" s="198"/>
      <c r="R174" s="198"/>
      <c r="S174" s="198"/>
      <c r="T174" s="198"/>
      <c r="U174" s="198"/>
      <c r="V174" s="198"/>
      <c r="W174" s="198"/>
      <c r="X174" s="198"/>
      <c r="Y174" s="198"/>
      <c r="Z174" s="198"/>
    </row>
    <row r="175" ht="14.25" customHeight="1">
      <c r="A175" s="198"/>
      <c r="B175" s="199"/>
      <c r="C175" s="199"/>
      <c r="D175" s="199"/>
      <c r="E175" s="199"/>
      <c r="F175" s="199"/>
      <c r="G175" s="198"/>
      <c r="H175" s="198"/>
      <c r="I175" s="198"/>
      <c r="J175" s="198"/>
      <c r="K175" s="198"/>
      <c r="L175" s="198"/>
      <c r="M175" s="198"/>
      <c r="N175" s="198"/>
      <c r="O175" s="198"/>
      <c r="P175" s="198"/>
      <c r="Q175" s="198"/>
      <c r="R175" s="198"/>
      <c r="S175" s="198"/>
      <c r="T175" s="198"/>
      <c r="U175" s="198"/>
      <c r="V175" s="198"/>
      <c r="W175" s="198"/>
      <c r="X175" s="198"/>
      <c r="Y175" s="198"/>
      <c r="Z175" s="198"/>
    </row>
    <row r="176" ht="14.25" customHeight="1">
      <c r="A176" s="198"/>
      <c r="B176" s="199"/>
      <c r="C176" s="199"/>
      <c r="D176" s="199"/>
      <c r="E176" s="199"/>
      <c r="F176" s="199"/>
      <c r="G176" s="198"/>
      <c r="H176" s="198"/>
      <c r="I176" s="198"/>
      <c r="J176" s="198"/>
      <c r="K176" s="198"/>
      <c r="L176" s="198"/>
      <c r="M176" s="198"/>
      <c r="N176" s="198"/>
      <c r="O176" s="198"/>
      <c r="P176" s="198"/>
      <c r="Q176" s="198"/>
      <c r="R176" s="198"/>
      <c r="S176" s="198"/>
      <c r="T176" s="198"/>
      <c r="U176" s="198"/>
      <c r="V176" s="198"/>
      <c r="W176" s="198"/>
      <c r="X176" s="198"/>
      <c r="Y176" s="198"/>
      <c r="Z176" s="198"/>
    </row>
    <row r="177" ht="14.25" customHeight="1">
      <c r="A177" s="198"/>
      <c r="B177" s="199"/>
      <c r="C177" s="199"/>
      <c r="D177" s="199"/>
      <c r="E177" s="199"/>
      <c r="F177" s="199"/>
      <c r="G177" s="198"/>
      <c r="H177" s="198"/>
      <c r="I177" s="198"/>
      <c r="J177" s="198"/>
      <c r="K177" s="198"/>
      <c r="L177" s="198"/>
      <c r="M177" s="198"/>
      <c r="N177" s="198"/>
      <c r="O177" s="198"/>
      <c r="P177" s="198"/>
      <c r="Q177" s="198"/>
      <c r="R177" s="198"/>
      <c r="S177" s="198"/>
      <c r="T177" s="198"/>
      <c r="U177" s="198"/>
      <c r="V177" s="198"/>
      <c r="W177" s="198"/>
      <c r="X177" s="198"/>
      <c r="Y177" s="198"/>
      <c r="Z177" s="198"/>
    </row>
    <row r="178" ht="14.25" customHeight="1">
      <c r="A178" s="198"/>
      <c r="B178" s="199"/>
      <c r="C178" s="199"/>
      <c r="D178" s="199"/>
      <c r="E178" s="199"/>
      <c r="F178" s="199"/>
      <c r="G178" s="198"/>
      <c r="H178" s="198"/>
      <c r="I178" s="198"/>
      <c r="J178" s="198"/>
      <c r="K178" s="198"/>
      <c r="L178" s="198"/>
      <c r="M178" s="198"/>
      <c r="N178" s="198"/>
      <c r="O178" s="198"/>
      <c r="P178" s="198"/>
      <c r="Q178" s="198"/>
      <c r="R178" s="198"/>
      <c r="S178" s="198"/>
      <c r="T178" s="198"/>
      <c r="U178" s="198"/>
      <c r="V178" s="198"/>
      <c r="W178" s="198"/>
      <c r="X178" s="198"/>
      <c r="Y178" s="198"/>
      <c r="Z178" s="198"/>
    </row>
    <row r="179" ht="14.25" customHeight="1">
      <c r="A179" s="198"/>
      <c r="B179" s="199"/>
      <c r="C179" s="199"/>
      <c r="D179" s="199"/>
      <c r="E179" s="199"/>
      <c r="F179" s="199"/>
      <c r="G179" s="198"/>
      <c r="H179" s="198"/>
      <c r="I179" s="198"/>
      <c r="J179" s="198"/>
      <c r="K179" s="198"/>
      <c r="L179" s="198"/>
      <c r="M179" s="198"/>
      <c r="N179" s="198"/>
      <c r="O179" s="198"/>
      <c r="P179" s="198"/>
      <c r="Q179" s="198"/>
      <c r="R179" s="198"/>
      <c r="S179" s="198"/>
      <c r="T179" s="198"/>
      <c r="U179" s="198"/>
      <c r="V179" s="198"/>
      <c r="W179" s="198"/>
      <c r="X179" s="198"/>
      <c r="Y179" s="198"/>
      <c r="Z179" s="198"/>
    </row>
    <row r="180" ht="14.25" customHeight="1">
      <c r="A180" s="198"/>
      <c r="B180" s="199"/>
      <c r="C180" s="199"/>
      <c r="D180" s="199"/>
      <c r="E180" s="199"/>
      <c r="F180" s="199"/>
      <c r="G180" s="198"/>
      <c r="H180" s="198"/>
      <c r="I180" s="198"/>
      <c r="J180" s="198"/>
      <c r="K180" s="198"/>
      <c r="L180" s="198"/>
      <c r="M180" s="198"/>
      <c r="N180" s="198"/>
      <c r="O180" s="198"/>
      <c r="P180" s="198"/>
      <c r="Q180" s="198"/>
      <c r="R180" s="198"/>
      <c r="S180" s="198"/>
      <c r="T180" s="198"/>
      <c r="U180" s="198"/>
      <c r="V180" s="198"/>
      <c r="W180" s="198"/>
      <c r="X180" s="198"/>
      <c r="Y180" s="198"/>
      <c r="Z180" s="198"/>
    </row>
    <row r="181" ht="14.25" customHeight="1">
      <c r="A181" s="198"/>
      <c r="B181" s="199"/>
      <c r="C181" s="199"/>
      <c r="D181" s="199"/>
      <c r="E181" s="199"/>
      <c r="F181" s="199"/>
      <c r="G181" s="198"/>
      <c r="H181" s="198"/>
      <c r="I181" s="198"/>
      <c r="J181" s="198"/>
      <c r="K181" s="198"/>
      <c r="L181" s="198"/>
      <c r="M181" s="198"/>
      <c r="N181" s="198"/>
      <c r="O181" s="198"/>
      <c r="P181" s="198"/>
      <c r="Q181" s="198"/>
      <c r="R181" s="198"/>
      <c r="S181" s="198"/>
      <c r="T181" s="198"/>
      <c r="U181" s="198"/>
      <c r="V181" s="198"/>
      <c r="W181" s="198"/>
      <c r="X181" s="198"/>
      <c r="Y181" s="198"/>
      <c r="Z181" s="198"/>
    </row>
    <row r="182" ht="14.25" customHeight="1">
      <c r="A182" s="198"/>
      <c r="B182" s="199"/>
      <c r="C182" s="199"/>
      <c r="D182" s="199"/>
      <c r="E182" s="199"/>
      <c r="F182" s="199"/>
      <c r="G182" s="198"/>
      <c r="H182" s="198"/>
      <c r="I182" s="198"/>
      <c r="J182" s="198"/>
      <c r="K182" s="198"/>
      <c r="L182" s="198"/>
      <c r="M182" s="198"/>
      <c r="N182" s="198"/>
      <c r="O182" s="198"/>
      <c r="P182" s="198"/>
      <c r="Q182" s="198"/>
      <c r="R182" s="198"/>
      <c r="S182" s="198"/>
      <c r="T182" s="198"/>
      <c r="U182" s="198"/>
      <c r="V182" s="198"/>
      <c r="W182" s="198"/>
      <c r="X182" s="198"/>
      <c r="Y182" s="198"/>
      <c r="Z182" s="198"/>
    </row>
    <row r="183" ht="14.25" customHeight="1">
      <c r="A183" s="198"/>
      <c r="B183" s="199"/>
      <c r="C183" s="199"/>
      <c r="D183" s="199"/>
      <c r="E183" s="199"/>
      <c r="F183" s="199"/>
      <c r="G183" s="198"/>
      <c r="H183" s="198"/>
      <c r="I183" s="198"/>
      <c r="J183" s="198"/>
      <c r="K183" s="198"/>
      <c r="L183" s="198"/>
      <c r="M183" s="198"/>
      <c r="N183" s="198"/>
      <c r="O183" s="198"/>
      <c r="P183" s="198"/>
      <c r="Q183" s="198"/>
      <c r="R183" s="198"/>
      <c r="S183" s="198"/>
      <c r="T183" s="198"/>
      <c r="U183" s="198"/>
      <c r="V183" s="198"/>
      <c r="W183" s="198"/>
      <c r="X183" s="198"/>
      <c r="Y183" s="198"/>
      <c r="Z183" s="198"/>
    </row>
    <row r="184" ht="14.25" customHeight="1">
      <c r="A184" s="198"/>
      <c r="B184" s="199"/>
      <c r="C184" s="199"/>
      <c r="D184" s="199"/>
      <c r="E184" s="199"/>
      <c r="F184" s="199"/>
      <c r="G184" s="198"/>
      <c r="H184" s="198"/>
      <c r="I184" s="198"/>
      <c r="J184" s="198"/>
      <c r="K184" s="198"/>
      <c r="L184" s="198"/>
      <c r="M184" s="198"/>
      <c r="N184" s="198"/>
      <c r="O184" s="198"/>
      <c r="P184" s="198"/>
      <c r="Q184" s="198"/>
      <c r="R184" s="198"/>
      <c r="S184" s="198"/>
      <c r="T184" s="198"/>
      <c r="U184" s="198"/>
      <c r="V184" s="198"/>
      <c r="W184" s="198"/>
      <c r="X184" s="198"/>
      <c r="Y184" s="198"/>
      <c r="Z184" s="198"/>
    </row>
    <row r="185" ht="14.25" customHeight="1">
      <c r="A185" s="198"/>
      <c r="B185" s="199"/>
      <c r="C185" s="199"/>
      <c r="D185" s="199"/>
      <c r="E185" s="199"/>
      <c r="F185" s="199"/>
      <c r="G185" s="198"/>
      <c r="H185" s="198"/>
      <c r="I185" s="198"/>
      <c r="J185" s="198"/>
      <c r="K185" s="198"/>
      <c r="L185" s="198"/>
      <c r="M185" s="198"/>
      <c r="N185" s="198"/>
      <c r="O185" s="198"/>
      <c r="P185" s="198"/>
      <c r="Q185" s="198"/>
      <c r="R185" s="198"/>
      <c r="S185" s="198"/>
      <c r="T185" s="198"/>
      <c r="U185" s="198"/>
      <c r="V185" s="198"/>
      <c r="W185" s="198"/>
      <c r="X185" s="198"/>
      <c r="Y185" s="198"/>
      <c r="Z185" s="198"/>
    </row>
    <row r="186" ht="14.25" customHeight="1">
      <c r="A186" s="198"/>
      <c r="B186" s="199"/>
      <c r="C186" s="199"/>
      <c r="D186" s="199"/>
      <c r="E186" s="199"/>
      <c r="F186" s="199"/>
      <c r="G186" s="198"/>
      <c r="H186" s="198"/>
      <c r="I186" s="198"/>
      <c r="J186" s="198"/>
      <c r="K186" s="198"/>
      <c r="L186" s="198"/>
      <c r="M186" s="198"/>
      <c r="N186" s="198"/>
      <c r="O186" s="198"/>
      <c r="P186" s="198"/>
      <c r="Q186" s="198"/>
      <c r="R186" s="198"/>
      <c r="S186" s="198"/>
      <c r="T186" s="198"/>
      <c r="U186" s="198"/>
      <c r="V186" s="198"/>
      <c r="W186" s="198"/>
      <c r="X186" s="198"/>
      <c r="Y186" s="198"/>
      <c r="Z186" s="198"/>
    </row>
    <row r="187" ht="14.25" customHeight="1">
      <c r="A187" s="198"/>
      <c r="B187" s="199"/>
      <c r="C187" s="199"/>
      <c r="D187" s="199"/>
      <c r="E187" s="199"/>
      <c r="F187" s="199"/>
      <c r="G187" s="198"/>
      <c r="H187" s="198"/>
      <c r="I187" s="198"/>
      <c r="J187" s="198"/>
      <c r="K187" s="198"/>
      <c r="L187" s="198"/>
      <c r="M187" s="198"/>
      <c r="N187" s="198"/>
      <c r="O187" s="198"/>
      <c r="P187" s="198"/>
      <c r="Q187" s="198"/>
      <c r="R187" s="198"/>
      <c r="S187" s="198"/>
      <c r="T187" s="198"/>
      <c r="U187" s="198"/>
      <c r="V187" s="198"/>
      <c r="W187" s="198"/>
      <c r="X187" s="198"/>
      <c r="Y187" s="198"/>
      <c r="Z187" s="198"/>
    </row>
    <row r="188" ht="14.25" customHeight="1">
      <c r="A188" s="198"/>
      <c r="B188" s="199"/>
      <c r="C188" s="199"/>
      <c r="D188" s="199"/>
      <c r="E188" s="199"/>
      <c r="F188" s="199"/>
      <c r="G188" s="198"/>
      <c r="H188" s="198"/>
      <c r="I188" s="198"/>
      <c r="J188" s="198"/>
      <c r="K188" s="198"/>
      <c r="L188" s="198"/>
      <c r="M188" s="198"/>
      <c r="N188" s="198"/>
      <c r="O188" s="198"/>
      <c r="P188" s="198"/>
      <c r="Q188" s="198"/>
      <c r="R188" s="198"/>
      <c r="S188" s="198"/>
      <c r="T188" s="198"/>
      <c r="U188" s="198"/>
      <c r="V188" s="198"/>
      <c r="W188" s="198"/>
      <c r="X188" s="198"/>
      <c r="Y188" s="198"/>
      <c r="Z188" s="198"/>
    </row>
    <row r="189" ht="14.25" customHeight="1">
      <c r="A189" s="198"/>
      <c r="B189" s="199"/>
      <c r="C189" s="199"/>
      <c r="D189" s="199"/>
      <c r="E189" s="199"/>
      <c r="F189" s="199"/>
      <c r="G189" s="198"/>
      <c r="H189" s="198"/>
      <c r="I189" s="198"/>
      <c r="J189" s="198"/>
      <c r="K189" s="198"/>
      <c r="L189" s="198"/>
      <c r="M189" s="198"/>
      <c r="N189" s="198"/>
      <c r="O189" s="198"/>
      <c r="P189" s="198"/>
      <c r="Q189" s="198"/>
      <c r="R189" s="198"/>
      <c r="S189" s="198"/>
      <c r="T189" s="198"/>
      <c r="U189" s="198"/>
      <c r="V189" s="198"/>
      <c r="W189" s="198"/>
      <c r="X189" s="198"/>
      <c r="Y189" s="198"/>
      <c r="Z189" s="198"/>
    </row>
    <row r="190" ht="14.25" customHeight="1">
      <c r="A190" s="198"/>
      <c r="B190" s="199"/>
      <c r="C190" s="199"/>
      <c r="D190" s="199"/>
      <c r="E190" s="199"/>
      <c r="F190" s="199"/>
      <c r="G190" s="198"/>
      <c r="H190" s="198"/>
      <c r="I190" s="198"/>
      <c r="J190" s="198"/>
      <c r="K190" s="198"/>
      <c r="L190" s="198"/>
      <c r="M190" s="198"/>
      <c r="N190" s="198"/>
      <c r="O190" s="198"/>
      <c r="P190" s="198"/>
      <c r="Q190" s="198"/>
      <c r="R190" s="198"/>
      <c r="S190" s="198"/>
      <c r="T190" s="198"/>
      <c r="U190" s="198"/>
      <c r="V190" s="198"/>
      <c r="W190" s="198"/>
      <c r="X190" s="198"/>
      <c r="Y190" s="198"/>
      <c r="Z190" s="198"/>
    </row>
    <row r="191" ht="14.25" customHeight="1">
      <c r="A191" s="198"/>
      <c r="B191" s="199"/>
      <c r="C191" s="199"/>
      <c r="D191" s="199"/>
      <c r="E191" s="199"/>
      <c r="F191" s="199"/>
      <c r="G191" s="198"/>
      <c r="H191" s="198"/>
      <c r="I191" s="198"/>
      <c r="J191" s="198"/>
      <c r="K191" s="198"/>
      <c r="L191" s="198"/>
      <c r="M191" s="198"/>
      <c r="N191" s="198"/>
      <c r="O191" s="198"/>
      <c r="P191" s="198"/>
      <c r="Q191" s="198"/>
      <c r="R191" s="198"/>
      <c r="S191" s="198"/>
      <c r="T191" s="198"/>
      <c r="U191" s="198"/>
      <c r="V191" s="198"/>
      <c r="W191" s="198"/>
      <c r="X191" s="198"/>
      <c r="Y191" s="198"/>
      <c r="Z191" s="198"/>
    </row>
    <row r="192" ht="14.25" customHeight="1">
      <c r="A192" s="198"/>
      <c r="B192" s="199"/>
      <c r="C192" s="199"/>
      <c r="D192" s="199"/>
      <c r="E192" s="199"/>
      <c r="F192" s="199"/>
      <c r="G192" s="198"/>
      <c r="H192" s="198"/>
      <c r="I192" s="198"/>
      <c r="J192" s="198"/>
      <c r="K192" s="198"/>
      <c r="L192" s="198"/>
      <c r="M192" s="198"/>
      <c r="N192" s="198"/>
      <c r="O192" s="198"/>
      <c r="P192" s="198"/>
      <c r="Q192" s="198"/>
      <c r="R192" s="198"/>
      <c r="S192" s="198"/>
      <c r="T192" s="198"/>
      <c r="U192" s="198"/>
      <c r="V192" s="198"/>
      <c r="W192" s="198"/>
      <c r="X192" s="198"/>
      <c r="Y192" s="198"/>
      <c r="Z192" s="198"/>
    </row>
    <row r="193" ht="14.25" customHeight="1">
      <c r="A193" s="198"/>
      <c r="B193" s="199"/>
      <c r="C193" s="199"/>
      <c r="D193" s="199"/>
      <c r="E193" s="199"/>
      <c r="F193" s="199"/>
      <c r="G193" s="198"/>
      <c r="H193" s="198"/>
      <c r="I193" s="198"/>
      <c r="J193" s="198"/>
      <c r="K193" s="198"/>
      <c r="L193" s="198"/>
      <c r="M193" s="198"/>
      <c r="N193" s="198"/>
      <c r="O193" s="198"/>
      <c r="P193" s="198"/>
      <c r="Q193" s="198"/>
      <c r="R193" s="198"/>
      <c r="S193" s="198"/>
      <c r="T193" s="198"/>
      <c r="U193" s="198"/>
      <c r="V193" s="198"/>
      <c r="W193" s="198"/>
      <c r="X193" s="198"/>
      <c r="Y193" s="198"/>
      <c r="Z193" s="198"/>
    </row>
    <row r="194" ht="14.25" customHeight="1">
      <c r="A194" s="198"/>
      <c r="B194" s="199"/>
      <c r="C194" s="199"/>
      <c r="D194" s="199"/>
      <c r="E194" s="199"/>
      <c r="F194" s="199"/>
      <c r="G194" s="198"/>
      <c r="H194" s="198"/>
      <c r="I194" s="198"/>
      <c r="J194" s="198"/>
      <c r="K194" s="198"/>
      <c r="L194" s="198"/>
      <c r="M194" s="198"/>
      <c r="N194" s="198"/>
      <c r="O194" s="198"/>
      <c r="P194" s="198"/>
      <c r="Q194" s="198"/>
      <c r="R194" s="198"/>
      <c r="S194" s="198"/>
      <c r="T194" s="198"/>
      <c r="U194" s="198"/>
      <c r="V194" s="198"/>
      <c r="W194" s="198"/>
      <c r="X194" s="198"/>
      <c r="Y194" s="198"/>
      <c r="Z194" s="198"/>
    </row>
    <row r="195" ht="14.25" customHeight="1">
      <c r="A195" s="198"/>
      <c r="B195" s="199"/>
      <c r="C195" s="199"/>
      <c r="D195" s="199"/>
      <c r="E195" s="199"/>
      <c r="F195" s="199"/>
      <c r="G195" s="198"/>
      <c r="H195" s="198"/>
      <c r="I195" s="198"/>
      <c r="J195" s="198"/>
      <c r="K195" s="198"/>
      <c r="L195" s="198"/>
      <c r="M195" s="198"/>
      <c r="N195" s="198"/>
      <c r="O195" s="198"/>
      <c r="P195" s="198"/>
      <c r="Q195" s="198"/>
      <c r="R195" s="198"/>
      <c r="S195" s="198"/>
      <c r="T195" s="198"/>
      <c r="U195" s="198"/>
      <c r="V195" s="198"/>
      <c r="W195" s="198"/>
      <c r="X195" s="198"/>
      <c r="Y195" s="198"/>
      <c r="Z195" s="198"/>
    </row>
    <row r="196" ht="14.25" customHeight="1">
      <c r="A196" s="198"/>
      <c r="B196" s="199"/>
      <c r="C196" s="199"/>
      <c r="D196" s="199"/>
      <c r="E196" s="199"/>
      <c r="F196" s="199"/>
      <c r="G196" s="198"/>
      <c r="H196" s="198"/>
      <c r="I196" s="198"/>
      <c r="J196" s="198"/>
      <c r="K196" s="198"/>
      <c r="L196" s="198"/>
      <c r="M196" s="198"/>
      <c r="N196" s="198"/>
      <c r="O196" s="198"/>
      <c r="P196" s="198"/>
      <c r="Q196" s="198"/>
      <c r="R196" s="198"/>
      <c r="S196" s="198"/>
      <c r="T196" s="198"/>
      <c r="U196" s="198"/>
      <c r="V196" s="198"/>
      <c r="W196" s="198"/>
      <c r="X196" s="198"/>
      <c r="Y196" s="198"/>
      <c r="Z196" s="198"/>
    </row>
    <row r="197" ht="14.25" customHeight="1">
      <c r="A197" s="198"/>
      <c r="B197" s="199"/>
      <c r="C197" s="199"/>
      <c r="D197" s="199"/>
      <c r="E197" s="199"/>
      <c r="F197" s="199"/>
      <c r="G197" s="198"/>
      <c r="H197" s="198"/>
      <c r="I197" s="198"/>
      <c r="J197" s="198"/>
      <c r="K197" s="198"/>
      <c r="L197" s="198"/>
      <c r="M197" s="198"/>
      <c r="N197" s="198"/>
      <c r="O197" s="198"/>
      <c r="P197" s="198"/>
      <c r="Q197" s="198"/>
      <c r="R197" s="198"/>
      <c r="S197" s="198"/>
      <c r="T197" s="198"/>
      <c r="U197" s="198"/>
      <c r="V197" s="198"/>
      <c r="W197" s="198"/>
      <c r="X197" s="198"/>
      <c r="Y197" s="198"/>
      <c r="Z197" s="198"/>
    </row>
    <row r="198" ht="14.25" customHeight="1">
      <c r="A198" s="198"/>
      <c r="B198" s="199"/>
      <c r="C198" s="199"/>
      <c r="D198" s="199"/>
      <c r="E198" s="199"/>
      <c r="F198" s="199"/>
      <c r="G198" s="198"/>
      <c r="H198" s="198"/>
      <c r="I198" s="198"/>
      <c r="J198" s="198"/>
      <c r="K198" s="198"/>
      <c r="L198" s="198"/>
      <c r="M198" s="198"/>
      <c r="N198" s="198"/>
      <c r="O198" s="198"/>
      <c r="P198" s="198"/>
      <c r="Q198" s="198"/>
      <c r="R198" s="198"/>
      <c r="S198" s="198"/>
      <c r="T198" s="198"/>
      <c r="U198" s="198"/>
      <c r="V198" s="198"/>
      <c r="W198" s="198"/>
      <c r="X198" s="198"/>
      <c r="Y198" s="198"/>
      <c r="Z198" s="198"/>
    </row>
    <row r="199" ht="14.25" customHeight="1">
      <c r="A199" s="198"/>
      <c r="B199" s="199"/>
      <c r="C199" s="199"/>
      <c r="D199" s="199"/>
      <c r="E199" s="199"/>
      <c r="F199" s="199"/>
      <c r="G199" s="198"/>
      <c r="H199" s="198"/>
      <c r="I199" s="198"/>
      <c r="J199" s="198"/>
      <c r="K199" s="198"/>
      <c r="L199" s="198"/>
      <c r="M199" s="198"/>
      <c r="N199" s="198"/>
      <c r="O199" s="198"/>
      <c r="P199" s="198"/>
      <c r="Q199" s="198"/>
      <c r="R199" s="198"/>
      <c r="S199" s="198"/>
      <c r="T199" s="198"/>
      <c r="U199" s="198"/>
      <c r="V199" s="198"/>
      <c r="W199" s="198"/>
      <c r="X199" s="198"/>
      <c r="Y199" s="198"/>
      <c r="Z199" s="198"/>
    </row>
    <row r="200" ht="14.25" customHeight="1">
      <c r="A200" s="198"/>
      <c r="B200" s="199"/>
      <c r="C200" s="199"/>
      <c r="D200" s="199"/>
      <c r="E200" s="199"/>
      <c r="F200" s="199"/>
      <c r="G200" s="198"/>
      <c r="H200" s="198"/>
      <c r="I200" s="198"/>
      <c r="J200" s="198"/>
      <c r="K200" s="198"/>
      <c r="L200" s="198"/>
      <c r="M200" s="198"/>
      <c r="N200" s="198"/>
      <c r="O200" s="198"/>
      <c r="P200" s="198"/>
      <c r="Q200" s="198"/>
      <c r="R200" s="198"/>
      <c r="S200" s="198"/>
      <c r="T200" s="198"/>
      <c r="U200" s="198"/>
      <c r="V200" s="198"/>
      <c r="W200" s="198"/>
      <c r="X200" s="198"/>
      <c r="Y200" s="198"/>
      <c r="Z200" s="198"/>
    </row>
    <row r="201" ht="14.25" customHeight="1">
      <c r="A201" s="198"/>
      <c r="B201" s="199"/>
      <c r="C201" s="199"/>
      <c r="D201" s="199"/>
      <c r="E201" s="199"/>
      <c r="F201" s="199"/>
      <c r="G201" s="198"/>
      <c r="H201" s="198"/>
      <c r="I201" s="198"/>
      <c r="J201" s="198"/>
      <c r="K201" s="198"/>
      <c r="L201" s="198"/>
      <c r="M201" s="198"/>
      <c r="N201" s="198"/>
      <c r="O201" s="198"/>
      <c r="P201" s="198"/>
      <c r="Q201" s="198"/>
      <c r="R201" s="198"/>
      <c r="S201" s="198"/>
      <c r="T201" s="198"/>
      <c r="U201" s="198"/>
      <c r="V201" s="198"/>
      <c r="W201" s="198"/>
      <c r="X201" s="198"/>
      <c r="Y201" s="198"/>
      <c r="Z201" s="198"/>
    </row>
    <row r="202" ht="14.25" customHeight="1">
      <c r="A202" s="198"/>
      <c r="B202" s="199"/>
      <c r="C202" s="199"/>
      <c r="D202" s="199"/>
      <c r="E202" s="199"/>
      <c r="F202" s="199"/>
      <c r="G202" s="198"/>
      <c r="H202" s="198"/>
      <c r="I202" s="198"/>
      <c r="J202" s="198"/>
      <c r="K202" s="198"/>
      <c r="L202" s="198"/>
      <c r="M202" s="198"/>
      <c r="N202" s="198"/>
      <c r="O202" s="198"/>
      <c r="P202" s="198"/>
      <c r="Q202" s="198"/>
      <c r="R202" s="198"/>
      <c r="S202" s="198"/>
      <c r="T202" s="198"/>
      <c r="U202" s="198"/>
      <c r="V202" s="198"/>
      <c r="W202" s="198"/>
      <c r="X202" s="198"/>
      <c r="Y202" s="198"/>
      <c r="Z202" s="198"/>
    </row>
    <row r="203" ht="14.25" customHeight="1">
      <c r="A203" s="198"/>
      <c r="B203" s="199"/>
      <c r="C203" s="199"/>
      <c r="D203" s="199"/>
      <c r="E203" s="199"/>
      <c r="F203" s="199"/>
      <c r="G203" s="198"/>
      <c r="H203" s="198"/>
      <c r="I203" s="198"/>
      <c r="J203" s="198"/>
      <c r="K203" s="198"/>
      <c r="L203" s="198"/>
      <c r="M203" s="198"/>
      <c r="N203" s="198"/>
      <c r="O203" s="198"/>
      <c r="P203" s="198"/>
      <c r="Q203" s="198"/>
      <c r="R203" s="198"/>
      <c r="S203" s="198"/>
      <c r="T203" s="198"/>
      <c r="U203" s="198"/>
      <c r="V203" s="198"/>
      <c r="W203" s="198"/>
      <c r="X203" s="198"/>
      <c r="Y203" s="198"/>
      <c r="Z203" s="198"/>
    </row>
    <row r="204" ht="14.25" customHeight="1">
      <c r="A204" s="198"/>
      <c r="B204" s="199"/>
      <c r="C204" s="199"/>
      <c r="D204" s="199"/>
      <c r="E204" s="199"/>
      <c r="F204" s="199"/>
      <c r="G204" s="198"/>
      <c r="H204" s="198"/>
      <c r="I204" s="198"/>
      <c r="J204" s="198"/>
      <c r="K204" s="198"/>
      <c r="L204" s="198"/>
      <c r="M204" s="198"/>
      <c r="N204" s="198"/>
      <c r="O204" s="198"/>
      <c r="P204" s="198"/>
      <c r="Q204" s="198"/>
      <c r="R204" s="198"/>
      <c r="S204" s="198"/>
      <c r="T204" s="198"/>
      <c r="U204" s="198"/>
      <c r="V204" s="198"/>
      <c r="W204" s="198"/>
      <c r="X204" s="198"/>
      <c r="Y204" s="198"/>
      <c r="Z204" s="198"/>
    </row>
    <row r="205" ht="14.25" customHeight="1">
      <c r="A205" s="198"/>
      <c r="B205" s="199"/>
      <c r="C205" s="199"/>
      <c r="D205" s="199"/>
      <c r="E205" s="199"/>
      <c r="F205" s="199"/>
      <c r="G205" s="198"/>
      <c r="H205" s="198"/>
      <c r="I205" s="198"/>
      <c r="J205" s="198"/>
      <c r="K205" s="198"/>
      <c r="L205" s="198"/>
      <c r="M205" s="198"/>
      <c r="N205" s="198"/>
      <c r="O205" s="198"/>
      <c r="P205" s="198"/>
      <c r="Q205" s="198"/>
      <c r="R205" s="198"/>
      <c r="S205" s="198"/>
      <c r="T205" s="198"/>
      <c r="U205" s="198"/>
      <c r="V205" s="198"/>
      <c r="W205" s="198"/>
      <c r="X205" s="198"/>
      <c r="Y205" s="198"/>
      <c r="Z205" s="198"/>
    </row>
    <row r="206" ht="14.25" customHeight="1">
      <c r="A206" s="198"/>
      <c r="B206" s="199"/>
      <c r="C206" s="199"/>
      <c r="D206" s="199"/>
      <c r="E206" s="199"/>
      <c r="F206" s="199"/>
      <c r="G206" s="198"/>
      <c r="H206" s="198"/>
      <c r="I206" s="198"/>
      <c r="J206" s="198"/>
      <c r="K206" s="198"/>
      <c r="L206" s="198"/>
      <c r="M206" s="198"/>
      <c r="N206" s="198"/>
      <c r="O206" s="198"/>
      <c r="P206" s="198"/>
      <c r="Q206" s="198"/>
      <c r="R206" s="198"/>
      <c r="S206" s="198"/>
      <c r="T206" s="198"/>
      <c r="U206" s="198"/>
      <c r="V206" s="198"/>
      <c r="W206" s="198"/>
      <c r="X206" s="198"/>
      <c r="Y206" s="198"/>
      <c r="Z206" s="198"/>
    </row>
    <row r="207" ht="14.25" customHeight="1">
      <c r="A207" s="198"/>
      <c r="B207" s="199"/>
      <c r="C207" s="199"/>
      <c r="D207" s="199"/>
      <c r="E207" s="199"/>
      <c r="F207" s="199"/>
      <c r="G207" s="198"/>
      <c r="H207" s="198"/>
      <c r="I207" s="198"/>
      <c r="J207" s="198"/>
      <c r="K207" s="198"/>
      <c r="L207" s="198"/>
      <c r="M207" s="198"/>
      <c r="N207" s="198"/>
      <c r="O207" s="198"/>
      <c r="P207" s="198"/>
      <c r="Q207" s="198"/>
      <c r="R207" s="198"/>
      <c r="S207" s="198"/>
      <c r="T207" s="198"/>
      <c r="U207" s="198"/>
      <c r="V207" s="198"/>
      <c r="W207" s="198"/>
      <c r="X207" s="198"/>
      <c r="Y207" s="198"/>
      <c r="Z207" s="198"/>
    </row>
    <row r="208" ht="14.25" customHeight="1">
      <c r="A208" s="198"/>
      <c r="B208" s="199"/>
      <c r="C208" s="199"/>
      <c r="D208" s="199"/>
      <c r="E208" s="199"/>
      <c r="F208" s="199"/>
      <c r="G208" s="198"/>
      <c r="H208" s="198"/>
      <c r="I208" s="198"/>
      <c r="J208" s="198"/>
      <c r="K208" s="198"/>
      <c r="L208" s="198"/>
      <c r="M208" s="198"/>
      <c r="N208" s="198"/>
      <c r="O208" s="198"/>
      <c r="P208" s="198"/>
      <c r="Q208" s="198"/>
      <c r="R208" s="198"/>
      <c r="S208" s="198"/>
      <c r="T208" s="198"/>
      <c r="U208" s="198"/>
      <c r="V208" s="198"/>
      <c r="W208" s="198"/>
      <c r="X208" s="198"/>
      <c r="Y208" s="198"/>
      <c r="Z208" s="198"/>
    </row>
    <row r="209" ht="14.25" customHeight="1">
      <c r="A209" s="198"/>
      <c r="B209" s="199"/>
      <c r="C209" s="199"/>
      <c r="D209" s="199"/>
      <c r="E209" s="199"/>
      <c r="F209" s="199"/>
      <c r="G209" s="198"/>
      <c r="H209" s="198"/>
      <c r="I209" s="198"/>
      <c r="J209" s="198"/>
      <c r="K209" s="198"/>
      <c r="L209" s="198"/>
      <c r="M209" s="198"/>
      <c r="N209" s="198"/>
      <c r="O209" s="198"/>
      <c r="P209" s="198"/>
      <c r="Q209" s="198"/>
      <c r="R209" s="198"/>
      <c r="S209" s="198"/>
      <c r="T209" s="198"/>
      <c r="U209" s="198"/>
      <c r="V209" s="198"/>
      <c r="W209" s="198"/>
      <c r="X209" s="198"/>
      <c r="Y209" s="198"/>
      <c r="Z209" s="198"/>
    </row>
    <row r="210" ht="14.25" customHeight="1">
      <c r="A210" s="198"/>
      <c r="B210" s="199"/>
      <c r="C210" s="199"/>
      <c r="D210" s="199"/>
      <c r="E210" s="199"/>
      <c r="F210" s="199"/>
      <c r="G210" s="198"/>
      <c r="H210" s="198"/>
      <c r="I210" s="198"/>
      <c r="J210" s="198"/>
      <c r="K210" s="198"/>
      <c r="L210" s="198"/>
      <c r="M210" s="198"/>
      <c r="N210" s="198"/>
      <c r="O210" s="198"/>
      <c r="P210" s="198"/>
      <c r="Q210" s="198"/>
      <c r="R210" s="198"/>
      <c r="S210" s="198"/>
      <c r="T210" s="198"/>
      <c r="U210" s="198"/>
      <c r="V210" s="198"/>
      <c r="W210" s="198"/>
      <c r="X210" s="198"/>
      <c r="Y210" s="198"/>
      <c r="Z210" s="198"/>
    </row>
    <row r="211" ht="14.25" customHeight="1">
      <c r="A211" s="198"/>
      <c r="B211" s="199"/>
      <c r="C211" s="199"/>
      <c r="D211" s="199"/>
      <c r="E211" s="199"/>
      <c r="F211" s="199"/>
      <c r="G211" s="198"/>
      <c r="H211" s="198"/>
      <c r="I211" s="198"/>
      <c r="J211" s="198"/>
      <c r="K211" s="198"/>
      <c r="L211" s="198"/>
      <c r="M211" s="198"/>
      <c r="N211" s="198"/>
      <c r="O211" s="198"/>
      <c r="P211" s="198"/>
      <c r="Q211" s="198"/>
      <c r="R211" s="198"/>
      <c r="S211" s="198"/>
      <c r="T211" s="198"/>
      <c r="U211" s="198"/>
      <c r="V211" s="198"/>
      <c r="W211" s="198"/>
      <c r="X211" s="198"/>
      <c r="Y211" s="198"/>
      <c r="Z211" s="198"/>
    </row>
    <row r="212" ht="14.25" customHeight="1">
      <c r="A212" s="198"/>
      <c r="B212" s="199"/>
      <c r="C212" s="199"/>
      <c r="D212" s="199"/>
      <c r="E212" s="199"/>
      <c r="F212" s="199"/>
      <c r="G212" s="198"/>
      <c r="H212" s="198"/>
      <c r="I212" s="198"/>
      <c r="J212" s="198"/>
      <c r="K212" s="198"/>
      <c r="L212" s="198"/>
      <c r="M212" s="198"/>
      <c r="N212" s="198"/>
      <c r="O212" s="198"/>
      <c r="P212" s="198"/>
      <c r="Q212" s="198"/>
      <c r="R212" s="198"/>
      <c r="S212" s="198"/>
      <c r="T212" s="198"/>
      <c r="U212" s="198"/>
      <c r="V212" s="198"/>
      <c r="W212" s="198"/>
      <c r="X212" s="198"/>
      <c r="Y212" s="198"/>
      <c r="Z212" s="198"/>
    </row>
    <row r="213" ht="14.25" customHeight="1">
      <c r="A213" s="198"/>
      <c r="B213" s="198"/>
      <c r="C213" s="198"/>
      <c r="D213" s="198"/>
      <c r="E213" s="198"/>
      <c r="F213" s="198"/>
      <c r="G213" s="198"/>
      <c r="H213" s="198"/>
      <c r="I213" s="198"/>
      <c r="J213" s="198"/>
      <c r="K213" s="198"/>
      <c r="L213" s="198"/>
      <c r="M213" s="198"/>
      <c r="N213" s="198"/>
      <c r="O213" s="198"/>
      <c r="P213" s="198"/>
      <c r="Q213" s="198"/>
      <c r="R213" s="198"/>
      <c r="S213" s="198"/>
      <c r="T213" s="198"/>
      <c r="U213" s="198"/>
      <c r="V213" s="198"/>
      <c r="W213" s="198"/>
      <c r="X213" s="198"/>
      <c r="Y213" s="198"/>
      <c r="Z213" s="198"/>
    </row>
    <row r="214" ht="14.25" customHeight="1">
      <c r="A214" s="198"/>
      <c r="B214" s="198"/>
      <c r="C214" s="198"/>
      <c r="D214" s="198"/>
      <c r="E214" s="198"/>
      <c r="F214" s="198"/>
      <c r="G214" s="198"/>
      <c r="H214" s="198"/>
      <c r="I214" s="198"/>
      <c r="J214" s="198"/>
      <c r="K214" s="198"/>
      <c r="L214" s="198"/>
      <c r="M214" s="198"/>
      <c r="N214" s="198"/>
      <c r="O214" s="198"/>
      <c r="P214" s="198"/>
      <c r="Q214" s="198"/>
      <c r="R214" s="198"/>
      <c r="S214" s="198"/>
      <c r="T214" s="198"/>
      <c r="U214" s="198"/>
      <c r="V214" s="198"/>
      <c r="W214" s="198"/>
      <c r="X214" s="198"/>
      <c r="Y214" s="198"/>
      <c r="Z214" s="198"/>
    </row>
    <row r="215" ht="14.25" customHeight="1">
      <c r="A215" s="198"/>
      <c r="B215" s="198"/>
      <c r="C215" s="198"/>
      <c r="D215" s="198"/>
      <c r="E215" s="198"/>
      <c r="F215" s="198"/>
      <c r="G215" s="198"/>
      <c r="H215" s="198"/>
      <c r="I215" s="198"/>
      <c r="J215" s="198"/>
      <c r="K215" s="198"/>
      <c r="L215" s="198"/>
      <c r="M215" s="198"/>
      <c r="N215" s="198"/>
      <c r="O215" s="198"/>
      <c r="P215" s="198"/>
      <c r="Q215" s="198"/>
      <c r="R215" s="198"/>
      <c r="S215" s="198"/>
      <c r="T215" s="198"/>
      <c r="U215" s="198"/>
      <c r="V215" s="198"/>
      <c r="W215" s="198"/>
      <c r="X215" s="198"/>
      <c r="Y215" s="198"/>
      <c r="Z215" s="198"/>
    </row>
    <row r="216" ht="14.25" customHeight="1">
      <c r="A216" s="198"/>
      <c r="B216" s="198"/>
      <c r="C216" s="198"/>
      <c r="D216" s="198"/>
      <c r="E216" s="198"/>
      <c r="F216" s="198"/>
      <c r="G216" s="198"/>
      <c r="H216" s="198"/>
      <c r="I216" s="198"/>
      <c r="J216" s="198"/>
      <c r="K216" s="198"/>
      <c r="L216" s="198"/>
      <c r="M216" s="198"/>
      <c r="N216" s="198"/>
      <c r="O216" s="198"/>
      <c r="P216" s="198"/>
      <c r="Q216" s="198"/>
      <c r="R216" s="198"/>
      <c r="S216" s="198"/>
      <c r="T216" s="198"/>
      <c r="U216" s="198"/>
      <c r="V216" s="198"/>
      <c r="W216" s="198"/>
      <c r="X216" s="198"/>
      <c r="Y216" s="198"/>
      <c r="Z216" s="198"/>
    </row>
    <row r="217" ht="14.25" customHeight="1">
      <c r="A217" s="198"/>
      <c r="B217" s="198"/>
      <c r="C217" s="198"/>
      <c r="D217" s="198"/>
      <c r="E217" s="198"/>
      <c r="F217" s="198"/>
      <c r="G217" s="198"/>
      <c r="H217" s="198"/>
      <c r="I217" s="198"/>
      <c r="J217" s="198"/>
      <c r="K217" s="198"/>
      <c r="L217" s="198"/>
      <c r="M217" s="198"/>
      <c r="N217" s="198"/>
      <c r="O217" s="198"/>
      <c r="P217" s="198"/>
      <c r="Q217" s="198"/>
      <c r="R217" s="198"/>
      <c r="S217" s="198"/>
      <c r="T217" s="198"/>
      <c r="U217" s="198"/>
      <c r="V217" s="198"/>
      <c r="W217" s="198"/>
      <c r="X217" s="198"/>
      <c r="Y217" s="198"/>
      <c r="Z217" s="198"/>
    </row>
    <row r="218" ht="14.25" customHeight="1">
      <c r="A218" s="198"/>
      <c r="B218" s="198"/>
      <c r="C218" s="198"/>
      <c r="D218" s="198"/>
      <c r="E218" s="198"/>
      <c r="F218" s="198"/>
      <c r="G218" s="198"/>
      <c r="H218" s="198"/>
      <c r="I218" s="198"/>
      <c r="J218" s="198"/>
      <c r="K218" s="198"/>
      <c r="L218" s="198"/>
      <c r="M218" s="198"/>
      <c r="N218" s="198"/>
      <c r="O218" s="198"/>
      <c r="P218" s="198"/>
      <c r="Q218" s="198"/>
      <c r="R218" s="198"/>
      <c r="S218" s="198"/>
      <c r="T218" s="198"/>
      <c r="U218" s="198"/>
      <c r="V218" s="198"/>
      <c r="W218" s="198"/>
      <c r="X218" s="198"/>
      <c r="Y218" s="198"/>
      <c r="Z218" s="198"/>
    </row>
    <row r="219" ht="14.25" customHeight="1">
      <c r="A219" s="198"/>
      <c r="B219" s="198"/>
      <c r="C219" s="198"/>
      <c r="D219" s="198"/>
      <c r="E219" s="198"/>
      <c r="F219" s="198"/>
      <c r="G219" s="198"/>
      <c r="H219" s="198"/>
      <c r="I219" s="198"/>
      <c r="J219" s="198"/>
      <c r="K219" s="198"/>
      <c r="L219" s="198"/>
      <c r="M219" s="198"/>
      <c r="N219" s="198"/>
      <c r="O219" s="198"/>
      <c r="P219" s="198"/>
      <c r="Q219" s="198"/>
      <c r="R219" s="198"/>
      <c r="S219" s="198"/>
      <c r="T219" s="198"/>
      <c r="U219" s="198"/>
      <c r="V219" s="198"/>
      <c r="W219" s="198"/>
      <c r="X219" s="198"/>
      <c r="Y219" s="198"/>
      <c r="Z219" s="198"/>
    </row>
    <row r="220" ht="14.25" customHeight="1">
      <c r="A220" s="198"/>
      <c r="B220" s="198"/>
      <c r="C220" s="198"/>
      <c r="D220" s="198"/>
      <c r="E220" s="198"/>
      <c r="F220" s="198"/>
      <c r="G220" s="198"/>
      <c r="H220" s="198"/>
      <c r="I220" s="198"/>
      <c r="J220" s="198"/>
      <c r="K220" s="198"/>
      <c r="L220" s="198"/>
      <c r="M220" s="198"/>
      <c r="N220" s="198"/>
      <c r="O220" s="198"/>
      <c r="P220" s="198"/>
      <c r="Q220" s="198"/>
      <c r="R220" s="198"/>
      <c r="S220" s="198"/>
      <c r="T220" s="198"/>
      <c r="U220" s="198"/>
      <c r="V220" s="198"/>
      <c r="W220" s="198"/>
      <c r="X220" s="198"/>
      <c r="Y220" s="198"/>
      <c r="Z220" s="198"/>
    </row>
    <row r="221" ht="14.25" customHeight="1">
      <c r="A221" s="198"/>
      <c r="B221" s="198"/>
      <c r="C221" s="198"/>
      <c r="D221" s="198"/>
      <c r="E221" s="198"/>
      <c r="F221" s="198"/>
      <c r="G221" s="198"/>
      <c r="H221" s="198"/>
      <c r="I221" s="198"/>
      <c r="J221" s="198"/>
      <c r="K221" s="198"/>
      <c r="L221" s="198"/>
      <c r="M221" s="198"/>
      <c r="N221" s="198"/>
      <c r="O221" s="198"/>
      <c r="P221" s="198"/>
      <c r="Q221" s="198"/>
      <c r="R221" s="198"/>
      <c r="S221" s="198"/>
      <c r="T221" s="198"/>
      <c r="U221" s="198"/>
      <c r="V221" s="198"/>
      <c r="W221" s="198"/>
      <c r="X221" s="198"/>
      <c r="Y221" s="198"/>
      <c r="Z221" s="198"/>
    </row>
    <row r="222" ht="14.25" customHeight="1">
      <c r="A222" s="198"/>
      <c r="B222" s="198"/>
      <c r="C222" s="198"/>
      <c r="D222" s="198"/>
      <c r="E222" s="198"/>
      <c r="F222" s="198"/>
      <c r="G222" s="198"/>
      <c r="H222" s="198"/>
      <c r="I222" s="198"/>
      <c r="J222" s="198"/>
      <c r="K222" s="198"/>
      <c r="L222" s="198"/>
      <c r="M222" s="198"/>
      <c r="N222" s="198"/>
      <c r="O222" s="198"/>
      <c r="P222" s="198"/>
      <c r="Q222" s="198"/>
      <c r="R222" s="198"/>
      <c r="S222" s="198"/>
      <c r="T222" s="198"/>
      <c r="U222" s="198"/>
      <c r="V222" s="198"/>
      <c r="W222" s="198"/>
      <c r="X222" s="198"/>
      <c r="Y222" s="198"/>
      <c r="Z222" s="198"/>
    </row>
    <row r="223" ht="14.25" customHeight="1">
      <c r="A223" s="198"/>
      <c r="B223" s="198"/>
      <c r="C223" s="198"/>
      <c r="D223" s="198"/>
      <c r="E223" s="198"/>
      <c r="F223" s="198"/>
      <c r="G223" s="198"/>
      <c r="H223" s="198"/>
      <c r="I223" s="198"/>
      <c r="J223" s="198"/>
      <c r="K223" s="198"/>
      <c r="L223" s="198"/>
      <c r="M223" s="198"/>
      <c r="N223" s="198"/>
      <c r="O223" s="198"/>
      <c r="P223" s="198"/>
      <c r="Q223" s="198"/>
      <c r="R223" s="198"/>
      <c r="S223" s="198"/>
      <c r="T223" s="198"/>
      <c r="U223" s="198"/>
      <c r="V223" s="198"/>
      <c r="W223" s="198"/>
      <c r="X223" s="198"/>
      <c r="Y223" s="198"/>
      <c r="Z223" s="198"/>
    </row>
    <row r="224" ht="14.25" customHeight="1">
      <c r="A224" s="198"/>
      <c r="B224" s="198"/>
      <c r="C224" s="198"/>
      <c r="D224" s="198"/>
      <c r="E224" s="198"/>
      <c r="F224" s="198"/>
      <c r="G224" s="198"/>
      <c r="H224" s="198"/>
      <c r="I224" s="198"/>
      <c r="J224" s="198"/>
      <c r="K224" s="198"/>
      <c r="L224" s="198"/>
      <c r="M224" s="198"/>
      <c r="N224" s="198"/>
      <c r="O224" s="198"/>
      <c r="P224" s="198"/>
      <c r="Q224" s="198"/>
      <c r="R224" s="198"/>
      <c r="S224" s="198"/>
      <c r="T224" s="198"/>
      <c r="U224" s="198"/>
      <c r="V224" s="198"/>
      <c r="W224" s="198"/>
      <c r="X224" s="198"/>
      <c r="Y224" s="198"/>
      <c r="Z224" s="198"/>
    </row>
    <row r="225" ht="14.25" customHeight="1">
      <c r="A225" s="198"/>
      <c r="B225" s="198"/>
      <c r="C225" s="198"/>
      <c r="D225" s="198"/>
      <c r="E225" s="198"/>
      <c r="F225" s="198"/>
      <c r="G225" s="198"/>
      <c r="H225" s="198"/>
      <c r="I225" s="198"/>
      <c r="J225" s="198"/>
      <c r="K225" s="198"/>
      <c r="L225" s="198"/>
      <c r="M225" s="198"/>
      <c r="N225" s="198"/>
      <c r="O225" s="198"/>
      <c r="P225" s="198"/>
      <c r="Q225" s="198"/>
      <c r="R225" s="198"/>
      <c r="S225" s="198"/>
      <c r="T225" s="198"/>
      <c r="U225" s="198"/>
      <c r="V225" s="198"/>
      <c r="W225" s="198"/>
      <c r="X225" s="198"/>
      <c r="Y225" s="198"/>
      <c r="Z225" s="198"/>
    </row>
    <row r="226" ht="14.25" customHeight="1">
      <c r="A226" s="198"/>
      <c r="B226" s="198"/>
      <c r="C226" s="198"/>
      <c r="D226" s="198"/>
      <c r="E226" s="198"/>
      <c r="F226" s="198"/>
      <c r="G226" s="198"/>
      <c r="H226" s="198"/>
      <c r="I226" s="198"/>
      <c r="J226" s="198"/>
      <c r="K226" s="198"/>
      <c r="L226" s="198"/>
      <c r="M226" s="198"/>
      <c r="N226" s="198"/>
      <c r="O226" s="198"/>
      <c r="P226" s="198"/>
      <c r="Q226" s="198"/>
      <c r="R226" s="198"/>
      <c r="S226" s="198"/>
      <c r="T226" s="198"/>
      <c r="U226" s="198"/>
      <c r="V226" s="198"/>
      <c r="W226" s="198"/>
      <c r="X226" s="198"/>
      <c r="Y226" s="198"/>
      <c r="Z226" s="198"/>
    </row>
    <row r="227" ht="14.25" customHeight="1">
      <c r="A227" s="198"/>
      <c r="B227" s="198"/>
      <c r="C227" s="198"/>
      <c r="D227" s="198"/>
      <c r="E227" s="198"/>
      <c r="F227" s="198"/>
      <c r="G227" s="198"/>
      <c r="H227" s="198"/>
      <c r="I227" s="198"/>
      <c r="J227" s="198"/>
      <c r="K227" s="198"/>
      <c r="L227" s="198"/>
      <c r="M227" s="198"/>
      <c r="N227" s="198"/>
      <c r="O227" s="198"/>
      <c r="P227" s="198"/>
      <c r="Q227" s="198"/>
      <c r="R227" s="198"/>
      <c r="S227" s="198"/>
      <c r="T227" s="198"/>
      <c r="U227" s="198"/>
      <c r="V227" s="198"/>
      <c r="W227" s="198"/>
      <c r="X227" s="198"/>
      <c r="Y227" s="198"/>
      <c r="Z227" s="198"/>
    </row>
    <row r="228" ht="14.25" customHeight="1">
      <c r="A228" s="198"/>
      <c r="B228" s="198"/>
      <c r="C228" s="198"/>
      <c r="D228" s="198"/>
      <c r="E228" s="198"/>
      <c r="F228" s="198"/>
      <c r="G228" s="198"/>
      <c r="H228" s="198"/>
      <c r="I228" s="198"/>
      <c r="J228" s="198"/>
      <c r="K228" s="198"/>
      <c r="L228" s="198"/>
      <c r="M228" s="198"/>
      <c r="N228" s="198"/>
      <c r="O228" s="198"/>
      <c r="P228" s="198"/>
      <c r="Q228" s="198"/>
      <c r="R228" s="198"/>
      <c r="S228" s="198"/>
      <c r="T228" s="198"/>
      <c r="U228" s="198"/>
      <c r="V228" s="198"/>
      <c r="W228" s="198"/>
      <c r="X228" s="198"/>
      <c r="Y228" s="198"/>
      <c r="Z228" s="198"/>
    </row>
    <row r="229" ht="14.25" customHeight="1">
      <c r="A229" s="198"/>
      <c r="B229" s="198"/>
      <c r="C229" s="198"/>
      <c r="D229" s="198"/>
      <c r="E229" s="198"/>
      <c r="F229" s="198"/>
      <c r="G229" s="198"/>
      <c r="H229" s="198"/>
      <c r="I229" s="198"/>
      <c r="J229" s="198"/>
      <c r="K229" s="198"/>
      <c r="L229" s="198"/>
      <c r="M229" s="198"/>
      <c r="N229" s="198"/>
      <c r="O229" s="198"/>
      <c r="P229" s="198"/>
      <c r="Q229" s="198"/>
      <c r="R229" s="198"/>
      <c r="S229" s="198"/>
      <c r="T229" s="198"/>
      <c r="U229" s="198"/>
      <c r="V229" s="198"/>
      <c r="W229" s="198"/>
      <c r="X229" s="198"/>
      <c r="Y229" s="198"/>
      <c r="Z229" s="198"/>
    </row>
    <row r="230" ht="14.25" customHeight="1">
      <c r="A230" s="198"/>
      <c r="B230" s="198"/>
      <c r="C230" s="198"/>
      <c r="D230" s="198"/>
      <c r="E230" s="198"/>
      <c r="F230" s="198"/>
      <c r="G230" s="198"/>
      <c r="H230" s="198"/>
      <c r="I230" s="198"/>
      <c r="J230" s="198"/>
      <c r="K230" s="198"/>
      <c r="L230" s="198"/>
      <c r="M230" s="198"/>
      <c r="N230" s="198"/>
      <c r="O230" s="198"/>
      <c r="P230" s="198"/>
      <c r="Q230" s="198"/>
      <c r="R230" s="198"/>
      <c r="S230" s="198"/>
      <c r="T230" s="198"/>
      <c r="U230" s="198"/>
      <c r="V230" s="198"/>
      <c r="W230" s="198"/>
      <c r="X230" s="198"/>
      <c r="Y230" s="198"/>
      <c r="Z230" s="198"/>
    </row>
    <row r="231" ht="14.25" customHeight="1">
      <c r="A231" s="198"/>
      <c r="B231" s="198"/>
      <c r="C231" s="198"/>
      <c r="D231" s="198"/>
      <c r="E231" s="198"/>
      <c r="F231" s="198"/>
      <c r="G231" s="198"/>
      <c r="H231" s="198"/>
      <c r="I231" s="198"/>
      <c r="J231" s="198"/>
      <c r="K231" s="198"/>
      <c r="L231" s="198"/>
      <c r="M231" s="198"/>
      <c r="N231" s="198"/>
      <c r="O231" s="198"/>
      <c r="P231" s="198"/>
      <c r="Q231" s="198"/>
      <c r="R231" s="198"/>
      <c r="S231" s="198"/>
      <c r="T231" s="198"/>
      <c r="U231" s="198"/>
      <c r="V231" s="198"/>
      <c r="W231" s="198"/>
      <c r="X231" s="198"/>
      <c r="Y231" s="198"/>
      <c r="Z231" s="198"/>
    </row>
    <row r="232" ht="14.25" customHeight="1">
      <c r="A232" s="198"/>
      <c r="B232" s="198"/>
      <c r="C232" s="198"/>
      <c r="D232" s="198"/>
      <c r="E232" s="198"/>
      <c r="F232" s="198"/>
      <c r="G232" s="198"/>
      <c r="H232" s="198"/>
      <c r="I232" s="198"/>
      <c r="J232" s="198"/>
      <c r="K232" s="198"/>
      <c r="L232" s="198"/>
      <c r="M232" s="198"/>
      <c r="N232" s="198"/>
      <c r="O232" s="198"/>
      <c r="P232" s="198"/>
      <c r="Q232" s="198"/>
      <c r="R232" s="198"/>
      <c r="S232" s="198"/>
      <c r="T232" s="198"/>
      <c r="U232" s="198"/>
      <c r="V232" s="198"/>
      <c r="W232" s="198"/>
      <c r="X232" s="198"/>
      <c r="Y232" s="198"/>
      <c r="Z232" s="198"/>
    </row>
    <row r="233" ht="14.25" customHeight="1">
      <c r="A233" s="198"/>
      <c r="B233" s="198"/>
      <c r="C233" s="198"/>
      <c r="D233" s="198"/>
      <c r="E233" s="198"/>
      <c r="F233" s="198"/>
      <c r="G233" s="198"/>
      <c r="H233" s="198"/>
      <c r="I233" s="198"/>
      <c r="J233" s="198"/>
      <c r="K233" s="198"/>
      <c r="L233" s="198"/>
      <c r="M233" s="198"/>
      <c r="N233" s="198"/>
      <c r="O233" s="198"/>
      <c r="P233" s="198"/>
      <c r="Q233" s="198"/>
      <c r="R233" s="198"/>
      <c r="S233" s="198"/>
      <c r="T233" s="198"/>
      <c r="U233" s="198"/>
      <c r="V233" s="198"/>
      <c r="W233" s="198"/>
      <c r="X233" s="198"/>
      <c r="Y233" s="198"/>
      <c r="Z233" s="198"/>
    </row>
    <row r="234" ht="14.25" customHeight="1">
      <c r="A234" s="198"/>
      <c r="B234" s="198"/>
      <c r="C234" s="198"/>
      <c r="D234" s="198"/>
      <c r="E234" s="198"/>
      <c r="F234" s="198"/>
      <c r="G234" s="198"/>
      <c r="H234" s="198"/>
      <c r="I234" s="198"/>
      <c r="J234" s="198"/>
      <c r="K234" s="198"/>
      <c r="L234" s="198"/>
      <c r="M234" s="198"/>
      <c r="N234" s="198"/>
      <c r="O234" s="198"/>
      <c r="P234" s="198"/>
      <c r="Q234" s="198"/>
      <c r="R234" s="198"/>
      <c r="S234" s="198"/>
      <c r="T234" s="198"/>
      <c r="U234" s="198"/>
      <c r="V234" s="198"/>
      <c r="W234" s="198"/>
      <c r="X234" s="198"/>
      <c r="Y234" s="198"/>
      <c r="Z234" s="198"/>
    </row>
    <row r="235" ht="14.25" customHeight="1">
      <c r="A235" s="198"/>
      <c r="B235" s="198"/>
      <c r="C235" s="198"/>
      <c r="D235" s="198"/>
      <c r="E235" s="198"/>
      <c r="F235" s="198"/>
      <c r="G235" s="198"/>
      <c r="H235" s="198"/>
      <c r="I235" s="198"/>
      <c r="J235" s="198"/>
      <c r="K235" s="198"/>
      <c r="L235" s="198"/>
      <c r="M235" s="198"/>
      <c r="N235" s="198"/>
      <c r="O235" s="198"/>
      <c r="P235" s="198"/>
      <c r="Q235" s="198"/>
      <c r="R235" s="198"/>
      <c r="S235" s="198"/>
      <c r="T235" s="198"/>
      <c r="U235" s="198"/>
      <c r="V235" s="198"/>
      <c r="W235" s="198"/>
      <c r="X235" s="198"/>
      <c r="Y235" s="198"/>
      <c r="Z235" s="198"/>
    </row>
    <row r="236" ht="14.25" customHeight="1">
      <c r="A236" s="198"/>
      <c r="B236" s="198"/>
      <c r="C236" s="198"/>
      <c r="D236" s="198"/>
      <c r="E236" s="198"/>
      <c r="F236" s="198"/>
      <c r="G236" s="198"/>
      <c r="H236" s="198"/>
      <c r="I236" s="198"/>
      <c r="J236" s="198"/>
      <c r="K236" s="198"/>
      <c r="L236" s="198"/>
      <c r="M236" s="198"/>
      <c r="N236" s="198"/>
      <c r="O236" s="198"/>
      <c r="P236" s="198"/>
      <c r="Q236" s="198"/>
      <c r="R236" s="198"/>
      <c r="S236" s="198"/>
      <c r="T236" s="198"/>
      <c r="U236" s="198"/>
      <c r="V236" s="198"/>
      <c r="W236" s="198"/>
      <c r="X236" s="198"/>
      <c r="Y236" s="198"/>
      <c r="Z236" s="198"/>
    </row>
    <row r="237" ht="14.25" customHeight="1">
      <c r="A237" s="198"/>
      <c r="B237" s="198"/>
      <c r="C237" s="198"/>
      <c r="D237" s="198"/>
      <c r="E237" s="198"/>
      <c r="F237" s="198"/>
      <c r="G237" s="198"/>
      <c r="H237" s="198"/>
      <c r="I237" s="198"/>
      <c r="J237" s="198"/>
      <c r="K237" s="198"/>
      <c r="L237" s="198"/>
      <c r="M237" s="198"/>
      <c r="N237" s="198"/>
      <c r="O237" s="198"/>
      <c r="P237" s="198"/>
      <c r="Q237" s="198"/>
      <c r="R237" s="198"/>
      <c r="S237" s="198"/>
      <c r="T237" s="198"/>
      <c r="U237" s="198"/>
      <c r="V237" s="198"/>
      <c r="W237" s="198"/>
      <c r="X237" s="198"/>
      <c r="Y237" s="198"/>
      <c r="Z237" s="198"/>
    </row>
    <row r="238" ht="14.25" customHeight="1">
      <c r="A238" s="198"/>
      <c r="B238" s="198"/>
      <c r="C238" s="198"/>
      <c r="D238" s="198"/>
      <c r="E238" s="198"/>
      <c r="F238" s="198"/>
      <c r="G238" s="198"/>
      <c r="H238" s="198"/>
      <c r="I238" s="198"/>
      <c r="J238" s="198"/>
      <c r="K238" s="198"/>
      <c r="L238" s="198"/>
      <c r="M238" s="198"/>
      <c r="N238" s="198"/>
      <c r="O238" s="198"/>
      <c r="P238" s="198"/>
      <c r="Q238" s="198"/>
      <c r="R238" s="198"/>
      <c r="S238" s="198"/>
      <c r="T238" s="198"/>
      <c r="U238" s="198"/>
      <c r="V238" s="198"/>
      <c r="W238" s="198"/>
      <c r="X238" s="198"/>
      <c r="Y238" s="198"/>
      <c r="Z238" s="198"/>
    </row>
    <row r="239" ht="14.25" customHeight="1">
      <c r="A239" s="198"/>
      <c r="B239" s="198"/>
      <c r="C239" s="198"/>
      <c r="D239" s="198"/>
      <c r="E239" s="198"/>
      <c r="F239" s="198"/>
      <c r="G239" s="198"/>
      <c r="H239" s="198"/>
      <c r="I239" s="198"/>
      <c r="J239" s="198"/>
      <c r="K239" s="198"/>
      <c r="L239" s="198"/>
      <c r="M239" s="198"/>
      <c r="N239" s="198"/>
      <c r="O239" s="198"/>
      <c r="P239" s="198"/>
      <c r="Q239" s="198"/>
      <c r="R239" s="198"/>
      <c r="S239" s="198"/>
      <c r="T239" s="198"/>
      <c r="U239" s="198"/>
      <c r="V239" s="198"/>
      <c r="W239" s="198"/>
      <c r="X239" s="198"/>
      <c r="Y239" s="198"/>
      <c r="Z239" s="198"/>
    </row>
    <row r="240" ht="14.25" customHeight="1">
      <c r="A240" s="198"/>
      <c r="B240" s="198"/>
      <c r="C240" s="198"/>
      <c r="D240" s="198"/>
      <c r="E240" s="198"/>
      <c r="F240" s="198"/>
      <c r="G240" s="198"/>
      <c r="H240" s="198"/>
      <c r="I240" s="198"/>
      <c r="J240" s="198"/>
      <c r="K240" s="198"/>
      <c r="L240" s="198"/>
      <c r="M240" s="198"/>
      <c r="N240" s="198"/>
      <c r="O240" s="198"/>
      <c r="P240" s="198"/>
      <c r="Q240" s="198"/>
      <c r="R240" s="198"/>
      <c r="S240" s="198"/>
      <c r="T240" s="198"/>
      <c r="U240" s="198"/>
      <c r="V240" s="198"/>
      <c r="W240" s="198"/>
      <c r="X240" s="198"/>
      <c r="Y240" s="198"/>
      <c r="Z240" s="198"/>
    </row>
    <row r="241" ht="14.25" customHeight="1">
      <c r="A241" s="198"/>
      <c r="B241" s="198"/>
      <c r="C241" s="198"/>
      <c r="D241" s="198"/>
      <c r="E241" s="198"/>
      <c r="F241" s="198"/>
      <c r="G241" s="198"/>
      <c r="H241" s="198"/>
      <c r="I241" s="198"/>
      <c r="J241" s="198"/>
      <c r="K241" s="198"/>
      <c r="L241" s="198"/>
      <c r="M241" s="198"/>
      <c r="N241" s="198"/>
      <c r="O241" s="198"/>
      <c r="P241" s="198"/>
      <c r="Q241" s="198"/>
      <c r="R241" s="198"/>
      <c r="S241" s="198"/>
      <c r="T241" s="198"/>
      <c r="U241" s="198"/>
      <c r="V241" s="198"/>
      <c r="W241" s="198"/>
      <c r="X241" s="198"/>
      <c r="Y241" s="198"/>
      <c r="Z241" s="198"/>
    </row>
    <row r="242" ht="14.25" customHeight="1">
      <c r="A242" s="198"/>
      <c r="B242" s="198"/>
      <c r="C242" s="198"/>
      <c r="D242" s="198"/>
      <c r="E242" s="198"/>
      <c r="F242" s="198"/>
      <c r="G242" s="198"/>
      <c r="H242" s="198"/>
      <c r="I242" s="198"/>
      <c r="J242" s="198"/>
      <c r="K242" s="198"/>
      <c r="L242" s="198"/>
      <c r="M242" s="198"/>
      <c r="N242" s="198"/>
      <c r="O242" s="198"/>
      <c r="P242" s="198"/>
      <c r="Q242" s="198"/>
      <c r="R242" s="198"/>
      <c r="S242" s="198"/>
      <c r="T242" s="198"/>
      <c r="U242" s="198"/>
      <c r="V242" s="198"/>
      <c r="W242" s="198"/>
      <c r="X242" s="198"/>
      <c r="Y242" s="198"/>
      <c r="Z242" s="198"/>
    </row>
    <row r="243" ht="14.25" customHeight="1">
      <c r="A243" s="198"/>
      <c r="B243" s="198"/>
      <c r="C243" s="198"/>
      <c r="D243" s="198"/>
      <c r="E243" s="198"/>
      <c r="F243" s="198"/>
      <c r="G243" s="198"/>
      <c r="H243" s="198"/>
      <c r="I243" s="198"/>
      <c r="J243" s="198"/>
      <c r="K243" s="198"/>
      <c r="L243" s="198"/>
      <c r="M243" s="198"/>
      <c r="N243" s="198"/>
      <c r="O243" s="198"/>
      <c r="P243" s="198"/>
      <c r="Q243" s="198"/>
      <c r="R243" s="198"/>
      <c r="S243" s="198"/>
      <c r="T243" s="198"/>
      <c r="U243" s="198"/>
      <c r="V243" s="198"/>
      <c r="W243" s="198"/>
      <c r="X243" s="198"/>
      <c r="Y243" s="198"/>
      <c r="Z243" s="198"/>
    </row>
    <row r="244" ht="14.25" customHeight="1">
      <c r="A244" s="198"/>
      <c r="B244" s="198"/>
      <c r="C244" s="198"/>
      <c r="D244" s="198"/>
      <c r="E244" s="198"/>
      <c r="F244" s="198"/>
      <c r="G244" s="198"/>
      <c r="H244" s="198"/>
      <c r="I244" s="198"/>
      <c r="J244" s="198"/>
      <c r="K244" s="198"/>
      <c r="L244" s="198"/>
      <c r="M244" s="198"/>
      <c r="N244" s="198"/>
      <c r="O244" s="198"/>
      <c r="P244" s="198"/>
      <c r="Q244" s="198"/>
      <c r="R244" s="198"/>
      <c r="S244" s="198"/>
      <c r="T244" s="198"/>
      <c r="U244" s="198"/>
      <c r="V244" s="198"/>
      <c r="W244" s="198"/>
      <c r="X244" s="198"/>
      <c r="Y244" s="198"/>
      <c r="Z244" s="198"/>
    </row>
    <row r="245" ht="14.25" customHeight="1">
      <c r="A245" s="198"/>
      <c r="B245" s="198"/>
      <c r="C245" s="198"/>
      <c r="D245" s="198"/>
      <c r="E245" s="198"/>
      <c r="F245" s="198"/>
      <c r="G245" s="198"/>
      <c r="H245" s="198"/>
      <c r="I245" s="198"/>
      <c r="J245" s="198"/>
      <c r="K245" s="198"/>
      <c r="L245" s="198"/>
      <c r="M245" s="198"/>
      <c r="N245" s="198"/>
      <c r="O245" s="198"/>
      <c r="P245" s="198"/>
      <c r="Q245" s="198"/>
      <c r="R245" s="198"/>
      <c r="S245" s="198"/>
      <c r="T245" s="198"/>
      <c r="U245" s="198"/>
      <c r="V245" s="198"/>
      <c r="W245" s="198"/>
      <c r="X245" s="198"/>
      <c r="Y245" s="198"/>
      <c r="Z245" s="198"/>
    </row>
    <row r="246" ht="14.25" customHeight="1">
      <c r="A246" s="198"/>
      <c r="B246" s="198"/>
      <c r="C246" s="198"/>
      <c r="D246" s="198"/>
      <c r="E246" s="198"/>
      <c r="F246" s="198"/>
      <c r="G246" s="198"/>
      <c r="H246" s="198"/>
      <c r="I246" s="198"/>
      <c r="J246" s="198"/>
      <c r="K246" s="198"/>
      <c r="L246" s="198"/>
      <c r="M246" s="198"/>
      <c r="N246" s="198"/>
      <c r="O246" s="198"/>
      <c r="P246" s="198"/>
      <c r="Q246" s="198"/>
      <c r="R246" s="198"/>
      <c r="S246" s="198"/>
      <c r="T246" s="198"/>
      <c r="U246" s="198"/>
      <c r="V246" s="198"/>
      <c r="W246" s="198"/>
      <c r="X246" s="198"/>
      <c r="Y246" s="198"/>
      <c r="Z246" s="198"/>
    </row>
    <row r="247" ht="14.25" customHeight="1">
      <c r="A247" s="198"/>
      <c r="B247" s="198"/>
      <c r="C247" s="198"/>
      <c r="D247" s="198"/>
      <c r="E247" s="198"/>
      <c r="F247" s="198"/>
      <c r="G247" s="198"/>
      <c r="H247" s="198"/>
      <c r="I247" s="198"/>
      <c r="J247" s="198"/>
      <c r="K247" s="198"/>
      <c r="L247" s="198"/>
      <c r="M247" s="198"/>
      <c r="N247" s="198"/>
      <c r="O247" s="198"/>
      <c r="P247" s="198"/>
      <c r="Q247" s="198"/>
      <c r="R247" s="198"/>
      <c r="S247" s="198"/>
      <c r="T247" s="198"/>
      <c r="U247" s="198"/>
      <c r="V247" s="198"/>
      <c r="W247" s="198"/>
      <c r="X247" s="198"/>
      <c r="Y247" s="198"/>
      <c r="Z247" s="198"/>
    </row>
    <row r="248" ht="14.25" customHeight="1">
      <c r="A248" s="198"/>
      <c r="B248" s="198"/>
      <c r="C248" s="198"/>
      <c r="D248" s="198"/>
      <c r="E248" s="198"/>
      <c r="F248" s="198"/>
      <c r="G248" s="198"/>
      <c r="H248" s="198"/>
      <c r="I248" s="198"/>
      <c r="J248" s="198"/>
      <c r="K248" s="198"/>
      <c r="L248" s="198"/>
      <c r="M248" s="198"/>
      <c r="N248" s="198"/>
      <c r="O248" s="198"/>
      <c r="P248" s="198"/>
      <c r="Q248" s="198"/>
      <c r="R248" s="198"/>
      <c r="S248" s="198"/>
      <c r="T248" s="198"/>
      <c r="U248" s="198"/>
      <c r="V248" s="198"/>
      <c r="W248" s="198"/>
      <c r="X248" s="198"/>
      <c r="Y248" s="198"/>
      <c r="Z248" s="198"/>
    </row>
    <row r="249" ht="14.25" customHeight="1">
      <c r="A249" s="198"/>
      <c r="B249" s="198"/>
      <c r="C249" s="198"/>
      <c r="D249" s="198"/>
      <c r="E249" s="198"/>
      <c r="F249" s="198"/>
      <c r="G249" s="198"/>
      <c r="H249" s="198"/>
      <c r="I249" s="198"/>
      <c r="J249" s="198"/>
      <c r="K249" s="198"/>
      <c r="L249" s="198"/>
      <c r="M249" s="198"/>
      <c r="N249" s="198"/>
      <c r="O249" s="198"/>
      <c r="P249" s="198"/>
      <c r="Q249" s="198"/>
      <c r="R249" s="198"/>
      <c r="S249" s="198"/>
      <c r="T249" s="198"/>
      <c r="U249" s="198"/>
      <c r="V249" s="198"/>
      <c r="W249" s="198"/>
      <c r="X249" s="198"/>
      <c r="Y249" s="198"/>
      <c r="Z249" s="198"/>
    </row>
    <row r="250" ht="14.25" customHeight="1">
      <c r="A250" s="198"/>
      <c r="B250" s="198"/>
      <c r="C250" s="198"/>
      <c r="D250" s="198"/>
      <c r="E250" s="198"/>
      <c r="F250" s="198"/>
      <c r="G250" s="198"/>
      <c r="H250" s="198"/>
      <c r="I250" s="198"/>
      <c r="J250" s="198"/>
      <c r="K250" s="198"/>
      <c r="L250" s="198"/>
      <c r="M250" s="198"/>
      <c r="N250" s="198"/>
      <c r="O250" s="198"/>
      <c r="P250" s="198"/>
      <c r="Q250" s="198"/>
      <c r="R250" s="198"/>
      <c r="S250" s="198"/>
      <c r="T250" s="198"/>
      <c r="U250" s="198"/>
      <c r="V250" s="198"/>
      <c r="W250" s="198"/>
      <c r="X250" s="198"/>
      <c r="Y250" s="198"/>
      <c r="Z250" s="198"/>
    </row>
    <row r="251" ht="14.25" customHeight="1">
      <c r="A251" s="198"/>
      <c r="B251" s="198"/>
      <c r="C251" s="198"/>
      <c r="D251" s="198"/>
      <c r="E251" s="198"/>
      <c r="F251" s="198"/>
      <c r="G251" s="198"/>
      <c r="H251" s="198"/>
      <c r="I251" s="198"/>
      <c r="J251" s="198"/>
      <c r="K251" s="198"/>
      <c r="L251" s="198"/>
      <c r="M251" s="198"/>
      <c r="N251" s="198"/>
      <c r="O251" s="198"/>
      <c r="P251" s="198"/>
      <c r="Q251" s="198"/>
      <c r="R251" s="198"/>
      <c r="S251" s="198"/>
      <c r="T251" s="198"/>
      <c r="U251" s="198"/>
      <c r="V251" s="198"/>
      <c r="W251" s="198"/>
      <c r="X251" s="198"/>
      <c r="Y251" s="198"/>
      <c r="Z251" s="198"/>
    </row>
    <row r="252" ht="14.25" customHeight="1">
      <c r="A252" s="198"/>
      <c r="B252" s="198"/>
      <c r="C252" s="198"/>
      <c r="D252" s="198"/>
      <c r="E252" s="198"/>
      <c r="F252" s="198"/>
      <c r="G252" s="198"/>
      <c r="H252" s="198"/>
      <c r="I252" s="198"/>
      <c r="J252" s="198"/>
      <c r="K252" s="198"/>
      <c r="L252" s="198"/>
      <c r="M252" s="198"/>
      <c r="N252" s="198"/>
      <c r="O252" s="198"/>
      <c r="P252" s="198"/>
      <c r="Q252" s="198"/>
      <c r="R252" s="198"/>
      <c r="S252" s="198"/>
      <c r="T252" s="198"/>
      <c r="U252" s="198"/>
      <c r="V252" s="198"/>
      <c r="W252" s="198"/>
      <c r="X252" s="198"/>
      <c r="Y252" s="198"/>
      <c r="Z252" s="198"/>
    </row>
    <row r="253" ht="14.25" customHeight="1">
      <c r="A253" s="198"/>
      <c r="B253" s="198"/>
      <c r="C253" s="198"/>
      <c r="D253" s="198"/>
      <c r="E253" s="198"/>
      <c r="F253" s="198"/>
      <c r="G253" s="198"/>
      <c r="H253" s="198"/>
      <c r="I253" s="198"/>
      <c r="J253" s="198"/>
      <c r="K253" s="198"/>
      <c r="L253" s="198"/>
      <c r="M253" s="198"/>
      <c r="N253" s="198"/>
      <c r="O253" s="198"/>
      <c r="P253" s="198"/>
      <c r="Q253" s="198"/>
      <c r="R253" s="198"/>
      <c r="S253" s="198"/>
      <c r="T253" s="198"/>
      <c r="U253" s="198"/>
      <c r="V253" s="198"/>
      <c r="W253" s="198"/>
      <c r="X253" s="198"/>
      <c r="Y253" s="198"/>
      <c r="Z253" s="198"/>
    </row>
    <row r="254" ht="14.25" customHeight="1">
      <c r="A254" s="198"/>
      <c r="B254" s="198"/>
      <c r="C254" s="198"/>
      <c r="D254" s="198"/>
      <c r="E254" s="198"/>
      <c r="F254" s="198"/>
      <c r="G254" s="198"/>
      <c r="H254" s="198"/>
      <c r="I254" s="198"/>
      <c r="J254" s="198"/>
      <c r="K254" s="198"/>
      <c r="L254" s="198"/>
      <c r="M254" s="198"/>
      <c r="N254" s="198"/>
      <c r="O254" s="198"/>
      <c r="P254" s="198"/>
      <c r="Q254" s="198"/>
      <c r="R254" s="198"/>
      <c r="S254" s="198"/>
      <c r="T254" s="198"/>
      <c r="U254" s="198"/>
      <c r="V254" s="198"/>
      <c r="W254" s="198"/>
      <c r="X254" s="198"/>
      <c r="Y254" s="198"/>
      <c r="Z254" s="198"/>
    </row>
    <row r="255" ht="14.25" customHeight="1">
      <c r="A255" s="198"/>
      <c r="B255" s="198"/>
      <c r="C255" s="198"/>
      <c r="D255" s="198"/>
      <c r="E255" s="198"/>
      <c r="F255" s="198"/>
      <c r="G255" s="198"/>
      <c r="H255" s="198"/>
      <c r="I255" s="198"/>
      <c r="J255" s="198"/>
      <c r="K255" s="198"/>
      <c r="L255" s="198"/>
      <c r="M255" s="198"/>
      <c r="N255" s="198"/>
      <c r="O255" s="198"/>
      <c r="P255" s="198"/>
      <c r="Q255" s="198"/>
      <c r="R255" s="198"/>
      <c r="S255" s="198"/>
      <c r="T255" s="198"/>
      <c r="U255" s="198"/>
      <c r="V255" s="198"/>
      <c r="W255" s="198"/>
      <c r="X255" s="198"/>
      <c r="Y255" s="198"/>
      <c r="Z255" s="198"/>
    </row>
    <row r="256" ht="14.25" customHeight="1">
      <c r="A256" s="198"/>
      <c r="B256" s="198"/>
      <c r="C256" s="198"/>
      <c r="D256" s="198"/>
      <c r="E256" s="198"/>
      <c r="F256" s="198"/>
      <c r="G256" s="198"/>
      <c r="H256" s="198"/>
      <c r="I256" s="198"/>
      <c r="J256" s="198"/>
      <c r="K256" s="198"/>
      <c r="L256" s="198"/>
      <c r="M256" s="198"/>
      <c r="N256" s="198"/>
      <c r="O256" s="198"/>
      <c r="P256" s="198"/>
      <c r="Q256" s="198"/>
      <c r="R256" s="198"/>
      <c r="S256" s="198"/>
      <c r="T256" s="198"/>
      <c r="U256" s="198"/>
      <c r="V256" s="198"/>
      <c r="W256" s="198"/>
      <c r="X256" s="198"/>
      <c r="Y256" s="198"/>
      <c r="Z256" s="198"/>
    </row>
    <row r="257" ht="14.25" customHeight="1">
      <c r="A257" s="198"/>
      <c r="B257" s="198"/>
      <c r="C257" s="198"/>
      <c r="D257" s="198"/>
      <c r="E257" s="198"/>
      <c r="F257" s="198"/>
      <c r="G257" s="198"/>
      <c r="H257" s="198"/>
      <c r="I257" s="198"/>
      <c r="J257" s="198"/>
      <c r="K257" s="198"/>
      <c r="L257" s="198"/>
      <c r="M257" s="198"/>
      <c r="N257" s="198"/>
      <c r="O257" s="198"/>
      <c r="P257" s="198"/>
      <c r="Q257" s="198"/>
      <c r="R257" s="198"/>
      <c r="S257" s="198"/>
      <c r="T257" s="198"/>
      <c r="U257" s="198"/>
      <c r="V257" s="198"/>
      <c r="W257" s="198"/>
      <c r="X257" s="198"/>
      <c r="Y257" s="198"/>
      <c r="Z257" s="198"/>
    </row>
    <row r="258" ht="14.25" customHeight="1">
      <c r="A258" s="198"/>
      <c r="B258" s="198"/>
      <c r="C258" s="198"/>
      <c r="D258" s="198"/>
      <c r="E258" s="198"/>
      <c r="F258" s="198"/>
      <c r="G258" s="198"/>
      <c r="H258" s="198"/>
      <c r="I258" s="198"/>
      <c r="J258" s="198"/>
      <c r="K258" s="198"/>
      <c r="L258" s="198"/>
      <c r="M258" s="198"/>
      <c r="N258" s="198"/>
      <c r="O258" s="198"/>
      <c r="P258" s="198"/>
      <c r="Q258" s="198"/>
      <c r="R258" s="198"/>
      <c r="S258" s="198"/>
      <c r="T258" s="198"/>
      <c r="U258" s="198"/>
      <c r="V258" s="198"/>
      <c r="W258" s="198"/>
      <c r="X258" s="198"/>
      <c r="Y258" s="198"/>
      <c r="Z258" s="198"/>
    </row>
    <row r="259" ht="14.25" customHeight="1">
      <c r="A259" s="198"/>
      <c r="B259" s="198"/>
      <c r="C259" s="198"/>
      <c r="D259" s="198"/>
      <c r="E259" s="198"/>
      <c r="F259" s="198"/>
      <c r="G259" s="198"/>
      <c r="H259" s="198"/>
      <c r="I259" s="198"/>
      <c r="J259" s="198"/>
      <c r="K259" s="198"/>
      <c r="L259" s="198"/>
      <c r="M259" s="198"/>
      <c r="N259" s="198"/>
      <c r="O259" s="198"/>
      <c r="P259" s="198"/>
      <c r="Q259" s="198"/>
      <c r="R259" s="198"/>
      <c r="S259" s="198"/>
      <c r="T259" s="198"/>
      <c r="U259" s="198"/>
      <c r="V259" s="198"/>
      <c r="W259" s="198"/>
      <c r="X259" s="198"/>
      <c r="Y259" s="198"/>
      <c r="Z259" s="198"/>
    </row>
    <row r="260" ht="14.25" customHeight="1">
      <c r="A260" s="198"/>
      <c r="B260" s="198"/>
      <c r="C260" s="198"/>
      <c r="D260" s="198"/>
      <c r="E260" s="198"/>
      <c r="F260" s="198"/>
      <c r="G260" s="198"/>
      <c r="H260" s="198"/>
      <c r="I260" s="198"/>
      <c r="J260" s="198"/>
      <c r="K260" s="198"/>
      <c r="L260" s="198"/>
      <c r="M260" s="198"/>
      <c r="N260" s="198"/>
      <c r="O260" s="198"/>
      <c r="P260" s="198"/>
      <c r="Q260" s="198"/>
      <c r="R260" s="198"/>
      <c r="S260" s="198"/>
      <c r="T260" s="198"/>
      <c r="U260" s="198"/>
      <c r="V260" s="198"/>
      <c r="W260" s="198"/>
      <c r="X260" s="198"/>
      <c r="Y260" s="198"/>
      <c r="Z260" s="198"/>
    </row>
    <row r="261" ht="14.25" customHeight="1">
      <c r="A261" s="198"/>
      <c r="B261" s="198"/>
      <c r="C261" s="198"/>
      <c r="D261" s="198"/>
      <c r="E261" s="198"/>
      <c r="F261" s="198"/>
      <c r="G261" s="198"/>
      <c r="H261" s="198"/>
      <c r="I261" s="198"/>
      <c r="J261" s="198"/>
      <c r="K261" s="198"/>
      <c r="L261" s="198"/>
      <c r="M261" s="198"/>
      <c r="N261" s="198"/>
      <c r="O261" s="198"/>
      <c r="P261" s="198"/>
      <c r="Q261" s="198"/>
      <c r="R261" s="198"/>
      <c r="S261" s="198"/>
      <c r="T261" s="198"/>
      <c r="U261" s="198"/>
      <c r="V261" s="198"/>
      <c r="W261" s="198"/>
      <c r="X261" s="198"/>
      <c r="Y261" s="198"/>
      <c r="Z261" s="198"/>
    </row>
    <row r="262" ht="14.25" customHeight="1">
      <c r="A262" s="198"/>
      <c r="B262" s="198"/>
      <c r="C262" s="198"/>
      <c r="D262" s="198"/>
      <c r="E262" s="198"/>
      <c r="F262" s="198"/>
      <c r="G262" s="198"/>
      <c r="H262" s="198"/>
      <c r="I262" s="198"/>
      <c r="J262" s="198"/>
      <c r="K262" s="198"/>
      <c r="L262" s="198"/>
      <c r="M262" s="198"/>
      <c r="N262" s="198"/>
      <c r="O262" s="198"/>
      <c r="P262" s="198"/>
      <c r="Q262" s="198"/>
      <c r="R262" s="198"/>
      <c r="S262" s="198"/>
      <c r="T262" s="198"/>
      <c r="U262" s="198"/>
      <c r="V262" s="198"/>
      <c r="W262" s="198"/>
      <c r="X262" s="198"/>
      <c r="Y262" s="198"/>
      <c r="Z262" s="198"/>
    </row>
    <row r="263" ht="14.25" customHeight="1">
      <c r="A263" s="198"/>
      <c r="B263" s="198"/>
      <c r="C263" s="198"/>
      <c r="D263" s="198"/>
      <c r="E263" s="198"/>
      <c r="F263" s="198"/>
      <c r="G263" s="198"/>
      <c r="H263" s="198"/>
      <c r="I263" s="198"/>
      <c r="J263" s="198"/>
      <c r="K263" s="198"/>
      <c r="L263" s="198"/>
      <c r="M263" s="198"/>
      <c r="N263" s="198"/>
      <c r="O263" s="198"/>
      <c r="P263" s="198"/>
      <c r="Q263" s="198"/>
      <c r="R263" s="198"/>
      <c r="S263" s="198"/>
      <c r="T263" s="198"/>
      <c r="U263" s="198"/>
      <c r="V263" s="198"/>
      <c r="W263" s="198"/>
      <c r="X263" s="198"/>
      <c r="Y263" s="198"/>
      <c r="Z263" s="198"/>
    </row>
    <row r="264" ht="14.25" customHeight="1">
      <c r="A264" s="198"/>
      <c r="B264" s="198"/>
      <c r="C264" s="198"/>
      <c r="D264" s="198"/>
      <c r="E264" s="198"/>
      <c r="F264" s="198"/>
      <c r="G264" s="198"/>
      <c r="H264" s="198"/>
      <c r="I264" s="198"/>
      <c r="J264" s="198"/>
      <c r="K264" s="198"/>
      <c r="L264" s="198"/>
      <c r="M264" s="198"/>
      <c r="N264" s="198"/>
      <c r="O264" s="198"/>
      <c r="P264" s="198"/>
      <c r="Q264" s="198"/>
      <c r="R264" s="198"/>
      <c r="S264" s="198"/>
      <c r="T264" s="198"/>
      <c r="U264" s="198"/>
      <c r="V264" s="198"/>
      <c r="W264" s="198"/>
      <c r="X264" s="198"/>
      <c r="Y264" s="198"/>
      <c r="Z264" s="198"/>
    </row>
    <row r="265" ht="14.25" customHeight="1">
      <c r="A265" s="198"/>
      <c r="B265" s="198"/>
      <c r="C265" s="198"/>
      <c r="D265" s="198"/>
      <c r="E265" s="198"/>
      <c r="F265" s="198"/>
      <c r="G265" s="198"/>
      <c r="H265" s="198"/>
      <c r="I265" s="198"/>
      <c r="J265" s="198"/>
      <c r="K265" s="198"/>
      <c r="L265" s="198"/>
      <c r="M265" s="198"/>
      <c r="N265" s="198"/>
      <c r="O265" s="198"/>
      <c r="P265" s="198"/>
      <c r="Q265" s="198"/>
      <c r="R265" s="198"/>
      <c r="S265" s="198"/>
      <c r="T265" s="198"/>
      <c r="U265" s="198"/>
      <c r="V265" s="198"/>
      <c r="W265" s="198"/>
      <c r="X265" s="198"/>
      <c r="Y265" s="198"/>
      <c r="Z265" s="198"/>
    </row>
    <row r="266" ht="14.25" customHeight="1">
      <c r="A266" s="198"/>
      <c r="B266" s="198"/>
      <c r="C266" s="198"/>
      <c r="D266" s="198"/>
      <c r="E266" s="198"/>
      <c r="F266" s="198"/>
      <c r="G266" s="198"/>
      <c r="H266" s="198"/>
      <c r="I266" s="198"/>
      <c r="J266" s="198"/>
      <c r="K266" s="198"/>
      <c r="L266" s="198"/>
      <c r="M266" s="198"/>
      <c r="N266" s="198"/>
      <c r="O266" s="198"/>
      <c r="P266" s="198"/>
      <c r="Q266" s="198"/>
      <c r="R266" s="198"/>
      <c r="S266" s="198"/>
      <c r="T266" s="198"/>
      <c r="U266" s="198"/>
      <c r="V266" s="198"/>
      <c r="W266" s="198"/>
      <c r="X266" s="198"/>
      <c r="Y266" s="198"/>
      <c r="Z266" s="198"/>
    </row>
    <row r="267" ht="14.25" customHeight="1">
      <c r="A267" s="198"/>
      <c r="B267" s="198"/>
      <c r="C267" s="198"/>
      <c r="D267" s="198"/>
      <c r="E267" s="198"/>
      <c r="F267" s="198"/>
      <c r="G267" s="198"/>
      <c r="H267" s="198"/>
      <c r="I267" s="198"/>
      <c r="J267" s="198"/>
      <c r="K267" s="198"/>
      <c r="L267" s="198"/>
      <c r="M267" s="198"/>
      <c r="N267" s="198"/>
      <c r="O267" s="198"/>
      <c r="P267" s="198"/>
      <c r="Q267" s="198"/>
      <c r="R267" s="198"/>
      <c r="S267" s="198"/>
      <c r="T267" s="198"/>
      <c r="U267" s="198"/>
      <c r="V267" s="198"/>
      <c r="W267" s="198"/>
      <c r="X267" s="198"/>
      <c r="Y267" s="198"/>
      <c r="Z267" s="198"/>
    </row>
    <row r="268" ht="14.25" customHeight="1">
      <c r="A268" s="198"/>
      <c r="B268" s="198"/>
      <c r="C268" s="198"/>
      <c r="D268" s="198"/>
      <c r="E268" s="198"/>
      <c r="F268" s="198"/>
      <c r="G268" s="198"/>
      <c r="H268" s="198"/>
      <c r="I268" s="198"/>
      <c r="J268" s="198"/>
      <c r="K268" s="198"/>
      <c r="L268" s="198"/>
      <c r="M268" s="198"/>
      <c r="N268" s="198"/>
      <c r="O268" s="198"/>
      <c r="P268" s="198"/>
      <c r="Q268" s="198"/>
      <c r="R268" s="198"/>
      <c r="S268" s="198"/>
      <c r="T268" s="198"/>
      <c r="U268" s="198"/>
      <c r="V268" s="198"/>
      <c r="W268" s="198"/>
      <c r="X268" s="198"/>
      <c r="Y268" s="198"/>
      <c r="Z268" s="198"/>
    </row>
    <row r="269" ht="14.25" customHeight="1">
      <c r="A269" s="198"/>
      <c r="B269" s="198"/>
      <c r="C269" s="198"/>
      <c r="D269" s="198"/>
      <c r="E269" s="198"/>
      <c r="F269" s="198"/>
      <c r="G269" s="198"/>
      <c r="H269" s="198"/>
      <c r="I269" s="198"/>
      <c r="J269" s="198"/>
      <c r="K269" s="198"/>
      <c r="L269" s="198"/>
      <c r="M269" s="198"/>
      <c r="N269" s="198"/>
      <c r="O269" s="198"/>
      <c r="P269" s="198"/>
      <c r="Q269" s="198"/>
      <c r="R269" s="198"/>
      <c r="S269" s="198"/>
      <c r="T269" s="198"/>
      <c r="U269" s="198"/>
      <c r="V269" s="198"/>
      <c r="W269" s="198"/>
      <c r="X269" s="198"/>
      <c r="Y269" s="198"/>
      <c r="Z269" s="198"/>
    </row>
    <row r="270" ht="14.25" customHeight="1">
      <c r="A270" s="198"/>
      <c r="B270" s="198"/>
      <c r="C270" s="198"/>
      <c r="D270" s="198"/>
      <c r="E270" s="198"/>
      <c r="F270" s="198"/>
      <c r="G270" s="198"/>
      <c r="H270" s="198"/>
      <c r="I270" s="198"/>
      <c r="J270" s="198"/>
      <c r="K270" s="198"/>
      <c r="L270" s="198"/>
      <c r="M270" s="198"/>
      <c r="N270" s="198"/>
      <c r="O270" s="198"/>
      <c r="P270" s="198"/>
      <c r="Q270" s="198"/>
      <c r="R270" s="198"/>
      <c r="S270" s="198"/>
      <c r="T270" s="198"/>
      <c r="U270" s="198"/>
      <c r="V270" s="198"/>
      <c r="W270" s="198"/>
      <c r="X270" s="198"/>
      <c r="Y270" s="198"/>
      <c r="Z270" s="198"/>
    </row>
    <row r="271" ht="14.25" customHeight="1">
      <c r="A271" s="198"/>
      <c r="B271" s="198"/>
      <c r="C271" s="198"/>
      <c r="D271" s="198"/>
      <c r="E271" s="198"/>
      <c r="F271" s="198"/>
      <c r="G271" s="198"/>
      <c r="H271" s="198"/>
      <c r="I271" s="198"/>
      <c r="J271" s="198"/>
      <c r="K271" s="198"/>
      <c r="L271" s="198"/>
      <c r="M271" s="198"/>
      <c r="N271" s="198"/>
      <c r="O271" s="198"/>
      <c r="P271" s="198"/>
      <c r="Q271" s="198"/>
      <c r="R271" s="198"/>
      <c r="S271" s="198"/>
      <c r="T271" s="198"/>
      <c r="U271" s="198"/>
      <c r="V271" s="198"/>
      <c r="W271" s="198"/>
      <c r="X271" s="198"/>
      <c r="Y271" s="198"/>
      <c r="Z271" s="198"/>
    </row>
    <row r="272" ht="14.25" customHeight="1">
      <c r="A272" s="198"/>
      <c r="B272" s="198"/>
      <c r="C272" s="198"/>
      <c r="D272" s="198"/>
      <c r="E272" s="198"/>
      <c r="F272" s="198"/>
      <c r="G272" s="198"/>
      <c r="H272" s="198"/>
      <c r="I272" s="198"/>
      <c r="J272" s="198"/>
      <c r="K272" s="198"/>
      <c r="L272" s="198"/>
      <c r="M272" s="198"/>
      <c r="N272" s="198"/>
      <c r="O272" s="198"/>
      <c r="P272" s="198"/>
      <c r="Q272" s="198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ht="14.25" customHeight="1">
      <c r="A273" s="198"/>
      <c r="B273" s="198"/>
      <c r="C273" s="198"/>
      <c r="D273" s="198"/>
      <c r="E273" s="198"/>
      <c r="F273" s="198"/>
      <c r="G273" s="198"/>
      <c r="H273" s="198"/>
      <c r="I273" s="198"/>
      <c r="J273" s="198"/>
      <c r="K273" s="198"/>
      <c r="L273" s="198"/>
      <c r="M273" s="198"/>
      <c r="N273" s="198"/>
      <c r="O273" s="198"/>
      <c r="P273" s="198"/>
      <c r="Q273" s="198"/>
      <c r="R273" s="198"/>
      <c r="S273" s="198"/>
      <c r="T273" s="198"/>
      <c r="U273" s="198"/>
      <c r="V273" s="198"/>
      <c r="W273" s="198"/>
      <c r="X273" s="198"/>
      <c r="Y273" s="198"/>
      <c r="Z273" s="198"/>
    </row>
    <row r="274" ht="14.25" customHeight="1">
      <c r="A274" s="198"/>
      <c r="B274" s="198"/>
      <c r="C274" s="198"/>
      <c r="D274" s="198"/>
      <c r="E274" s="198"/>
      <c r="F274" s="198"/>
      <c r="G274" s="198"/>
      <c r="H274" s="198"/>
      <c r="I274" s="198"/>
      <c r="J274" s="198"/>
      <c r="K274" s="198"/>
      <c r="L274" s="198"/>
      <c r="M274" s="198"/>
      <c r="N274" s="198"/>
      <c r="O274" s="198"/>
      <c r="P274" s="198"/>
      <c r="Q274" s="198"/>
      <c r="R274" s="198"/>
      <c r="S274" s="198"/>
      <c r="T274" s="198"/>
      <c r="U274" s="198"/>
      <c r="V274" s="198"/>
      <c r="W274" s="198"/>
      <c r="X274" s="198"/>
      <c r="Y274" s="198"/>
      <c r="Z274" s="198"/>
    </row>
    <row r="275" ht="14.25" customHeight="1">
      <c r="A275" s="198"/>
      <c r="B275" s="198"/>
      <c r="C275" s="198"/>
      <c r="D275" s="198"/>
      <c r="E275" s="198"/>
      <c r="F275" s="198"/>
      <c r="G275" s="198"/>
      <c r="H275" s="198"/>
      <c r="I275" s="198"/>
      <c r="J275" s="198"/>
      <c r="K275" s="198"/>
      <c r="L275" s="198"/>
      <c r="M275" s="198"/>
      <c r="N275" s="198"/>
      <c r="O275" s="198"/>
      <c r="P275" s="198"/>
      <c r="Q275" s="198"/>
      <c r="R275" s="198"/>
      <c r="S275" s="198"/>
      <c r="T275" s="198"/>
      <c r="U275" s="198"/>
      <c r="V275" s="198"/>
      <c r="W275" s="198"/>
      <c r="X275" s="198"/>
      <c r="Y275" s="198"/>
      <c r="Z275" s="198"/>
    </row>
    <row r="276" ht="14.25" customHeight="1">
      <c r="A276" s="198"/>
      <c r="B276" s="198"/>
      <c r="C276" s="198"/>
      <c r="D276" s="198"/>
      <c r="E276" s="198"/>
      <c r="F276" s="198"/>
      <c r="G276" s="198"/>
      <c r="H276" s="198"/>
      <c r="I276" s="198"/>
      <c r="J276" s="198"/>
      <c r="K276" s="198"/>
      <c r="L276" s="198"/>
      <c r="M276" s="198"/>
      <c r="N276" s="198"/>
      <c r="O276" s="198"/>
      <c r="P276" s="198"/>
      <c r="Q276" s="198"/>
      <c r="R276" s="198"/>
      <c r="S276" s="198"/>
      <c r="T276" s="198"/>
      <c r="U276" s="198"/>
      <c r="V276" s="198"/>
      <c r="W276" s="198"/>
      <c r="X276" s="198"/>
      <c r="Y276" s="198"/>
      <c r="Z276" s="198"/>
    </row>
    <row r="277" ht="14.25" customHeight="1">
      <c r="A277" s="198"/>
      <c r="B277" s="198"/>
      <c r="C277" s="198"/>
      <c r="D277" s="198"/>
      <c r="E277" s="198"/>
      <c r="F277" s="198"/>
      <c r="G277" s="198"/>
      <c r="H277" s="198"/>
      <c r="I277" s="198"/>
      <c r="J277" s="198"/>
      <c r="K277" s="198"/>
      <c r="L277" s="198"/>
      <c r="M277" s="198"/>
      <c r="N277" s="198"/>
      <c r="O277" s="198"/>
      <c r="P277" s="198"/>
      <c r="Q277" s="198"/>
      <c r="R277" s="198"/>
      <c r="S277" s="198"/>
      <c r="T277" s="198"/>
      <c r="U277" s="198"/>
      <c r="V277" s="198"/>
      <c r="W277" s="198"/>
      <c r="X277" s="198"/>
      <c r="Y277" s="198"/>
      <c r="Z277" s="198"/>
    </row>
    <row r="278" ht="14.25" customHeight="1">
      <c r="A278" s="198"/>
      <c r="B278" s="198"/>
      <c r="C278" s="198"/>
      <c r="D278" s="198"/>
      <c r="E278" s="198"/>
      <c r="F278" s="198"/>
      <c r="G278" s="198"/>
      <c r="H278" s="198"/>
      <c r="I278" s="198"/>
      <c r="J278" s="198"/>
      <c r="K278" s="198"/>
      <c r="L278" s="198"/>
      <c r="M278" s="198"/>
      <c r="N278" s="198"/>
      <c r="O278" s="198"/>
      <c r="P278" s="198"/>
      <c r="Q278" s="198"/>
      <c r="R278" s="198"/>
      <c r="S278" s="198"/>
      <c r="T278" s="198"/>
      <c r="U278" s="198"/>
      <c r="V278" s="198"/>
      <c r="W278" s="198"/>
      <c r="X278" s="198"/>
      <c r="Y278" s="198"/>
      <c r="Z278" s="198"/>
    </row>
    <row r="279" ht="14.25" customHeight="1">
      <c r="A279" s="198"/>
      <c r="B279" s="198"/>
      <c r="C279" s="198"/>
      <c r="D279" s="198"/>
      <c r="E279" s="198"/>
      <c r="F279" s="198"/>
      <c r="G279" s="198"/>
      <c r="H279" s="198"/>
      <c r="I279" s="198"/>
      <c r="J279" s="198"/>
      <c r="K279" s="198"/>
      <c r="L279" s="198"/>
      <c r="M279" s="198"/>
      <c r="N279" s="198"/>
      <c r="O279" s="198"/>
      <c r="P279" s="198"/>
      <c r="Q279" s="198"/>
      <c r="R279" s="198"/>
      <c r="S279" s="198"/>
      <c r="T279" s="198"/>
      <c r="U279" s="198"/>
      <c r="V279" s="198"/>
      <c r="W279" s="198"/>
      <c r="X279" s="198"/>
      <c r="Y279" s="198"/>
      <c r="Z279" s="198"/>
    </row>
    <row r="280" ht="14.25" customHeight="1">
      <c r="A280" s="198"/>
      <c r="B280" s="198"/>
      <c r="C280" s="198"/>
      <c r="D280" s="198"/>
      <c r="E280" s="198"/>
      <c r="F280" s="198"/>
      <c r="G280" s="198"/>
      <c r="H280" s="198"/>
      <c r="I280" s="198"/>
      <c r="J280" s="198"/>
      <c r="K280" s="198"/>
      <c r="L280" s="198"/>
      <c r="M280" s="198"/>
      <c r="N280" s="198"/>
      <c r="O280" s="198"/>
      <c r="P280" s="198"/>
      <c r="Q280" s="198"/>
      <c r="R280" s="198"/>
      <c r="S280" s="198"/>
      <c r="T280" s="198"/>
      <c r="U280" s="198"/>
      <c r="V280" s="198"/>
      <c r="W280" s="198"/>
      <c r="X280" s="198"/>
      <c r="Y280" s="198"/>
      <c r="Z280" s="198"/>
    </row>
    <row r="281" ht="14.25" customHeight="1">
      <c r="A281" s="198"/>
      <c r="B281" s="198"/>
      <c r="C281" s="198"/>
      <c r="D281" s="198"/>
      <c r="E281" s="198"/>
      <c r="F281" s="198"/>
      <c r="G281" s="198"/>
      <c r="H281" s="198"/>
      <c r="I281" s="198"/>
      <c r="J281" s="198"/>
      <c r="K281" s="198"/>
      <c r="L281" s="198"/>
      <c r="M281" s="198"/>
      <c r="N281" s="198"/>
      <c r="O281" s="198"/>
      <c r="P281" s="198"/>
      <c r="Q281" s="198"/>
      <c r="R281" s="198"/>
      <c r="S281" s="198"/>
      <c r="T281" s="198"/>
      <c r="U281" s="198"/>
      <c r="V281" s="198"/>
      <c r="W281" s="198"/>
      <c r="X281" s="198"/>
      <c r="Y281" s="198"/>
      <c r="Z281" s="198"/>
    </row>
    <row r="282" ht="14.25" customHeight="1">
      <c r="A282" s="198"/>
      <c r="B282" s="198"/>
      <c r="C282" s="198"/>
      <c r="D282" s="198"/>
      <c r="E282" s="198"/>
      <c r="F282" s="198"/>
      <c r="G282" s="198"/>
      <c r="H282" s="198"/>
      <c r="I282" s="198"/>
      <c r="J282" s="198"/>
      <c r="K282" s="198"/>
      <c r="L282" s="198"/>
      <c r="M282" s="198"/>
      <c r="N282" s="198"/>
      <c r="O282" s="198"/>
      <c r="P282" s="198"/>
      <c r="Q282" s="198"/>
      <c r="R282" s="198"/>
      <c r="S282" s="198"/>
      <c r="T282" s="198"/>
      <c r="U282" s="198"/>
      <c r="V282" s="198"/>
      <c r="W282" s="198"/>
      <c r="X282" s="198"/>
      <c r="Y282" s="198"/>
      <c r="Z282" s="198"/>
    </row>
    <row r="283" ht="14.25" customHeight="1">
      <c r="A283" s="198"/>
      <c r="B283" s="198"/>
      <c r="C283" s="198"/>
      <c r="D283" s="198"/>
      <c r="E283" s="198"/>
      <c r="F283" s="198"/>
      <c r="G283" s="198"/>
      <c r="H283" s="198"/>
      <c r="I283" s="198"/>
      <c r="J283" s="198"/>
      <c r="K283" s="198"/>
      <c r="L283" s="198"/>
      <c r="M283" s="198"/>
      <c r="N283" s="198"/>
      <c r="O283" s="198"/>
      <c r="P283" s="198"/>
      <c r="Q283" s="198"/>
      <c r="R283" s="198"/>
      <c r="S283" s="198"/>
      <c r="T283" s="198"/>
      <c r="U283" s="198"/>
      <c r="V283" s="198"/>
      <c r="W283" s="198"/>
      <c r="X283" s="198"/>
      <c r="Y283" s="198"/>
      <c r="Z283" s="198"/>
    </row>
    <row r="284" ht="14.25" customHeight="1">
      <c r="A284" s="198"/>
      <c r="B284" s="198"/>
      <c r="C284" s="198"/>
      <c r="D284" s="198"/>
      <c r="E284" s="198"/>
      <c r="F284" s="198"/>
      <c r="G284" s="198"/>
      <c r="H284" s="198"/>
      <c r="I284" s="198"/>
      <c r="J284" s="198"/>
      <c r="K284" s="198"/>
      <c r="L284" s="198"/>
      <c r="M284" s="198"/>
      <c r="N284" s="198"/>
      <c r="O284" s="198"/>
      <c r="P284" s="198"/>
      <c r="Q284" s="198"/>
      <c r="R284" s="198"/>
      <c r="S284" s="198"/>
      <c r="T284" s="198"/>
      <c r="U284" s="198"/>
      <c r="V284" s="198"/>
      <c r="W284" s="198"/>
      <c r="X284" s="198"/>
      <c r="Y284" s="198"/>
      <c r="Z284" s="198"/>
    </row>
    <row r="285" ht="14.25" customHeight="1">
      <c r="A285" s="198"/>
      <c r="B285" s="198"/>
      <c r="C285" s="198"/>
      <c r="D285" s="198"/>
      <c r="E285" s="198"/>
      <c r="F285" s="198"/>
      <c r="G285" s="198"/>
      <c r="H285" s="198"/>
      <c r="I285" s="198"/>
      <c r="J285" s="198"/>
      <c r="K285" s="198"/>
      <c r="L285" s="198"/>
      <c r="M285" s="198"/>
      <c r="N285" s="198"/>
      <c r="O285" s="198"/>
      <c r="P285" s="198"/>
      <c r="Q285" s="198"/>
      <c r="R285" s="198"/>
      <c r="S285" s="198"/>
      <c r="T285" s="198"/>
      <c r="U285" s="198"/>
      <c r="V285" s="198"/>
      <c r="W285" s="198"/>
      <c r="X285" s="198"/>
      <c r="Y285" s="198"/>
      <c r="Z285" s="198"/>
    </row>
    <row r="286" ht="14.25" customHeight="1">
      <c r="A286" s="198"/>
      <c r="B286" s="198"/>
      <c r="C286" s="198"/>
      <c r="D286" s="198"/>
      <c r="E286" s="198"/>
      <c r="F286" s="198"/>
      <c r="G286" s="198"/>
      <c r="H286" s="198"/>
      <c r="I286" s="198"/>
      <c r="J286" s="198"/>
      <c r="K286" s="198"/>
      <c r="L286" s="198"/>
      <c r="M286" s="198"/>
      <c r="N286" s="198"/>
      <c r="O286" s="198"/>
      <c r="P286" s="198"/>
      <c r="Q286" s="198"/>
      <c r="R286" s="198"/>
      <c r="S286" s="198"/>
      <c r="T286" s="198"/>
      <c r="U286" s="198"/>
      <c r="V286" s="198"/>
      <c r="W286" s="198"/>
      <c r="X286" s="198"/>
      <c r="Y286" s="198"/>
      <c r="Z286" s="198"/>
    </row>
    <row r="287" ht="14.25" customHeight="1">
      <c r="A287" s="198"/>
      <c r="B287" s="198"/>
      <c r="C287" s="198"/>
      <c r="D287" s="198"/>
      <c r="E287" s="198"/>
      <c r="F287" s="198"/>
      <c r="G287" s="198"/>
      <c r="H287" s="198"/>
      <c r="I287" s="198"/>
      <c r="J287" s="198"/>
      <c r="K287" s="198"/>
      <c r="L287" s="198"/>
      <c r="M287" s="198"/>
      <c r="N287" s="198"/>
      <c r="O287" s="198"/>
      <c r="P287" s="198"/>
      <c r="Q287" s="198"/>
      <c r="R287" s="198"/>
      <c r="S287" s="198"/>
      <c r="T287" s="198"/>
      <c r="U287" s="198"/>
      <c r="V287" s="198"/>
      <c r="W287" s="198"/>
      <c r="X287" s="198"/>
      <c r="Y287" s="198"/>
      <c r="Z287" s="198"/>
    </row>
    <row r="288" ht="14.25" customHeight="1">
      <c r="A288" s="198"/>
      <c r="B288" s="198"/>
      <c r="C288" s="198"/>
      <c r="D288" s="198"/>
      <c r="E288" s="198"/>
      <c r="F288" s="198"/>
      <c r="G288" s="198"/>
      <c r="H288" s="198"/>
      <c r="I288" s="198"/>
      <c r="J288" s="198"/>
      <c r="K288" s="198"/>
      <c r="L288" s="198"/>
      <c r="M288" s="198"/>
      <c r="N288" s="198"/>
      <c r="O288" s="198"/>
      <c r="P288" s="198"/>
      <c r="Q288" s="198"/>
      <c r="R288" s="198"/>
      <c r="S288" s="198"/>
      <c r="T288" s="198"/>
      <c r="U288" s="198"/>
      <c r="V288" s="198"/>
      <c r="W288" s="198"/>
      <c r="X288" s="198"/>
      <c r="Y288" s="198"/>
      <c r="Z288" s="198"/>
    </row>
    <row r="289" ht="14.25" customHeight="1">
      <c r="A289" s="198"/>
      <c r="B289" s="198"/>
      <c r="C289" s="198"/>
      <c r="D289" s="198"/>
      <c r="E289" s="198"/>
      <c r="F289" s="198"/>
      <c r="G289" s="198"/>
      <c r="H289" s="198"/>
      <c r="I289" s="198"/>
      <c r="J289" s="198"/>
      <c r="K289" s="198"/>
      <c r="L289" s="198"/>
      <c r="M289" s="198"/>
      <c r="N289" s="198"/>
      <c r="O289" s="198"/>
      <c r="P289" s="198"/>
      <c r="Q289" s="198"/>
      <c r="R289" s="198"/>
      <c r="S289" s="198"/>
      <c r="T289" s="198"/>
      <c r="U289" s="198"/>
      <c r="V289" s="198"/>
      <c r="W289" s="198"/>
      <c r="X289" s="198"/>
      <c r="Y289" s="198"/>
      <c r="Z289" s="198"/>
    </row>
    <row r="290" ht="14.25" customHeight="1">
      <c r="A290" s="198"/>
      <c r="B290" s="198"/>
      <c r="C290" s="198"/>
      <c r="D290" s="198"/>
      <c r="E290" s="198"/>
      <c r="F290" s="198"/>
      <c r="G290" s="198"/>
      <c r="H290" s="198"/>
      <c r="I290" s="198"/>
      <c r="J290" s="198"/>
      <c r="K290" s="198"/>
      <c r="L290" s="198"/>
      <c r="M290" s="198"/>
      <c r="N290" s="198"/>
      <c r="O290" s="198"/>
      <c r="P290" s="198"/>
      <c r="Q290" s="198"/>
      <c r="R290" s="198"/>
      <c r="S290" s="198"/>
      <c r="T290" s="198"/>
      <c r="U290" s="198"/>
      <c r="V290" s="198"/>
      <c r="W290" s="198"/>
      <c r="X290" s="198"/>
      <c r="Y290" s="198"/>
      <c r="Z290" s="198"/>
    </row>
    <row r="291" ht="14.25" customHeight="1">
      <c r="A291" s="198"/>
      <c r="B291" s="198"/>
      <c r="C291" s="198"/>
      <c r="D291" s="198"/>
      <c r="E291" s="198"/>
      <c r="F291" s="198"/>
      <c r="G291" s="198"/>
      <c r="H291" s="198"/>
      <c r="I291" s="198"/>
      <c r="J291" s="198"/>
      <c r="K291" s="198"/>
      <c r="L291" s="198"/>
      <c r="M291" s="198"/>
      <c r="N291" s="198"/>
      <c r="O291" s="198"/>
      <c r="P291" s="198"/>
      <c r="Q291" s="198"/>
      <c r="R291" s="198"/>
      <c r="S291" s="198"/>
      <c r="T291" s="198"/>
      <c r="U291" s="198"/>
      <c r="V291" s="198"/>
      <c r="W291" s="198"/>
      <c r="X291" s="198"/>
      <c r="Y291" s="198"/>
      <c r="Z291" s="198"/>
    </row>
    <row r="292" ht="14.25" customHeight="1">
      <c r="A292" s="198"/>
      <c r="B292" s="198"/>
      <c r="C292" s="198"/>
      <c r="D292" s="198"/>
      <c r="E292" s="198"/>
      <c r="F292" s="198"/>
      <c r="G292" s="198"/>
      <c r="H292" s="198"/>
      <c r="I292" s="198"/>
      <c r="J292" s="198"/>
      <c r="K292" s="198"/>
      <c r="L292" s="198"/>
      <c r="M292" s="198"/>
      <c r="N292" s="198"/>
      <c r="O292" s="198"/>
      <c r="P292" s="198"/>
      <c r="Q292" s="198"/>
      <c r="R292" s="198"/>
      <c r="S292" s="198"/>
      <c r="T292" s="198"/>
      <c r="U292" s="198"/>
      <c r="V292" s="198"/>
      <c r="W292" s="198"/>
      <c r="X292" s="198"/>
      <c r="Y292" s="198"/>
      <c r="Z292" s="198"/>
    </row>
    <row r="293" ht="14.25" customHeight="1">
      <c r="A293" s="198"/>
      <c r="B293" s="198"/>
      <c r="C293" s="198"/>
      <c r="D293" s="198"/>
      <c r="E293" s="198"/>
      <c r="F293" s="198"/>
      <c r="G293" s="198"/>
      <c r="H293" s="198"/>
      <c r="I293" s="198"/>
      <c r="J293" s="198"/>
      <c r="K293" s="198"/>
      <c r="L293" s="198"/>
      <c r="M293" s="198"/>
      <c r="N293" s="198"/>
      <c r="O293" s="198"/>
      <c r="P293" s="198"/>
      <c r="Q293" s="198"/>
      <c r="R293" s="198"/>
      <c r="S293" s="198"/>
      <c r="T293" s="198"/>
      <c r="U293" s="198"/>
      <c r="V293" s="198"/>
      <c r="W293" s="198"/>
      <c r="X293" s="198"/>
      <c r="Y293" s="198"/>
      <c r="Z293" s="198"/>
    </row>
    <row r="294" ht="14.25" customHeight="1">
      <c r="A294" s="198"/>
      <c r="B294" s="198"/>
      <c r="C294" s="198"/>
      <c r="D294" s="198"/>
      <c r="E294" s="198"/>
      <c r="F294" s="198"/>
      <c r="G294" s="198"/>
      <c r="H294" s="198"/>
      <c r="I294" s="198"/>
      <c r="J294" s="198"/>
      <c r="K294" s="198"/>
      <c r="L294" s="198"/>
      <c r="M294" s="198"/>
      <c r="N294" s="198"/>
      <c r="O294" s="198"/>
      <c r="P294" s="198"/>
      <c r="Q294" s="198"/>
      <c r="R294" s="198"/>
      <c r="S294" s="198"/>
      <c r="T294" s="198"/>
      <c r="U294" s="198"/>
      <c r="V294" s="198"/>
      <c r="W294" s="198"/>
      <c r="X294" s="198"/>
      <c r="Y294" s="198"/>
      <c r="Z294" s="198"/>
    </row>
    <row r="295" ht="14.25" customHeight="1">
      <c r="A295" s="198"/>
      <c r="B295" s="198"/>
      <c r="C295" s="198"/>
      <c r="D295" s="198"/>
      <c r="E295" s="198"/>
      <c r="F295" s="198"/>
      <c r="G295" s="198"/>
      <c r="H295" s="198"/>
      <c r="I295" s="198"/>
      <c r="J295" s="198"/>
      <c r="K295" s="198"/>
      <c r="L295" s="198"/>
      <c r="M295" s="198"/>
      <c r="N295" s="198"/>
      <c r="O295" s="198"/>
      <c r="P295" s="198"/>
      <c r="Q295" s="198"/>
      <c r="R295" s="198"/>
      <c r="S295" s="198"/>
      <c r="T295" s="198"/>
      <c r="U295" s="198"/>
      <c r="V295" s="198"/>
      <c r="W295" s="198"/>
      <c r="X295" s="198"/>
      <c r="Y295" s="198"/>
      <c r="Z295" s="198"/>
    </row>
    <row r="296" ht="14.25" customHeight="1">
      <c r="A296" s="198"/>
      <c r="B296" s="198"/>
      <c r="C296" s="198"/>
      <c r="D296" s="198"/>
      <c r="E296" s="198"/>
      <c r="F296" s="198"/>
      <c r="G296" s="198"/>
      <c r="H296" s="198"/>
      <c r="I296" s="198"/>
      <c r="J296" s="198"/>
      <c r="K296" s="198"/>
      <c r="L296" s="198"/>
      <c r="M296" s="198"/>
      <c r="N296" s="198"/>
      <c r="O296" s="198"/>
      <c r="P296" s="198"/>
      <c r="Q296" s="198"/>
      <c r="R296" s="198"/>
      <c r="S296" s="198"/>
      <c r="T296" s="198"/>
      <c r="U296" s="198"/>
      <c r="V296" s="198"/>
      <c r="W296" s="198"/>
      <c r="X296" s="198"/>
      <c r="Y296" s="198"/>
      <c r="Z296" s="198"/>
    </row>
    <row r="297" ht="14.25" customHeight="1">
      <c r="A297" s="198"/>
      <c r="B297" s="198"/>
      <c r="C297" s="198"/>
      <c r="D297" s="198"/>
      <c r="E297" s="198"/>
      <c r="F297" s="198"/>
      <c r="G297" s="198"/>
      <c r="H297" s="198"/>
      <c r="I297" s="198"/>
      <c r="J297" s="198"/>
      <c r="K297" s="198"/>
      <c r="L297" s="198"/>
      <c r="M297" s="198"/>
      <c r="N297" s="198"/>
      <c r="O297" s="198"/>
      <c r="P297" s="198"/>
      <c r="Q297" s="198"/>
      <c r="R297" s="198"/>
      <c r="S297" s="198"/>
      <c r="T297" s="198"/>
      <c r="U297" s="198"/>
      <c r="V297" s="198"/>
      <c r="W297" s="198"/>
      <c r="X297" s="198"/>
      <c r="Y297" s="198"/>
      <c r="Z297" s="198"/>
    </row>
    <row r="298" ht="14.25" customHeight="1">
      <c r="A298" s="198"/>
      <c r="B298" s="198"/>
      <c r="C298" s="198"/>
      <c r="D298" s="198"/>
      <c r="E298" s="198"/>
      <c r="F298" s="198"/>
      <c r="G298" s="198"/>
      <c r="H298" s="198"/>
      <c r="I298" s="198"/>
      <c r="J298" s="198"/>
      <c r="K298" s="198"/>
      <c r="L298" s="198"/>
      <c r="M298" s="198"/>
      <c r="N298" s="198"/>
      <c r="O298" s="198"/>
      <c r="P298" s="198"/>
      <c r="Q298" s="198"/>
      <c r="R298" s="198"/>
      <c r="S298" s="198"/>
      <c r="T298" s="198"/>
      <c r="U298" s="198"/>
      <c r="V298" s="198"/>
      <c r="W298" s="198"/>
      <c r="X298" s="198"/>
      <c r="Y298" s="198"/>
      <c r="Z298" s="198"/>
    </row>
    <row r="299" ht="14.25" customHeight="1">
      <c r="A299" s="198"/>
      <c r="B299" s="198"/>
      <c r="C299" s="198"/>
      <c r="D299" s="198"/>
      <c r="E299" s="198"/>
      <c r="F299" s="198"/>
      <c r="G299" s="198"/>
      <c r="H299" s="198"/>
      <c r="I299" s="198"/>
      <c r="J299" s="198"/>
      <c r="K299" s="198"/>
      <c r="L299" s="198"/>
      <c r="M299" s="198"/>
      <c r="N299" s="198"/>
      <c r="O299" s="198"/>
      <c r="P299" s="198"/>
      <c r="Q299" s="198"/>
      <c r="R299" s="198"/>
      <c r="S299" s="198"/>
      <c r="T299" s="198"/>
      <c r="U299" s="198"/>
      <c r="V299" s="198"/>
      <c r="W299" s="198"/>
      <c r="X299" s="198"/>
      <c r="Y299" s="198"/>
      <c r="Z299" s="198"/>
    </row>
    <row r="300" ht="14.25" customHeight="1">
      <c r="A300" s="198"/>
      <c r="B300" s="198"/>
      <c r="C300" s="198"/>
      <c r="D300" s="198"/>
      <c r="E300" s="198"/>
      <c r="F300" s="198"/>
      <c r="G300" s="198"/>
      <c r="H300" s="198"/>
      <c r="I300" s="198"/>
      <c r="J300" s="198"/>
      <c r="K300" s="198"/>
      <c r="L300" s="198"/>
      <c r="M300" s="198"/>
      <c r="N300" s="198"/>
      <c r="O300" s="198"/>
      <c r="P300" s="198"/>
      <c r="Q300" s="198"/>
      <c r="R300" s="198"/>
      <c r="S300" s="198"/>
      <c r="T300" s="198"/>
      <c r="U300" s="198"/>
      <c r="V300" s="198"/>
      <c r="W300" s="198"/>
      <c r="X300" s="198"/>
      <c r="Y300" s="198"/>
      <c r="Z300" s="198"/>
    </row>
    <row r="301" ht="14.25" customHeight="1">
      <c r="A301" s="198"/>
      <c r="B301" s="198"/>
      <c r="C301" s="198"/>
      <c r="D301" s="198"/>
      <c r="E301" s="198"/>
      <c r="F301" s="198"/>
      <c r="G301" s="198"/>
      <c r="H301" s="198"/>
      <c r="I301" s="198"/>
      <c r="J301" s="198"/>
      <c r="K301" s="198"/>
      <c r="L301" s="198"/>
      <c r="M301" s="198"/>
      <c r="N301" s="198"/>
      <c r="O301" s="198"/>
      <c r="P301" s="198"/>
      <c r="Q301" s="198"/>
      <c r="R301" s="198"/>
      <c r="S301" s="198"/>
      <c r="T301" s="198"/>
      <c r="U301" s="198"/>
      <c r="V301" s="198"/>
      <c r="W301" s="198"/>
      <c r="X301" s="198"/>
      <c r="Y301" s="198"/>
      <c r="Z301" s="198"/>
    </row>
    <row r="302" ht="14.25" customHeight="1">
      <c r="A302" s="198"/>
      <c r="B302" s="198"/>
      <c r="C302" s="198"/>
      <c r="D302" s="198"/>
      <c r="E302" s="198"/>
      <c r="F302" s="198"/>
      <c r="G302" s="198"/>
      <c r="H302" s="198"/>
      <c r="I302" s="198"/>
      <c r="J302" s="198"/>
      <c r="K302" s="198"/>
      <c r="L302" s="198"/>
      <c r="M302" s="198"/>
      <c r="N302" s="198"/>
      <c r="O302" s="198"/>
      <c r="P302" s="198"/>
      <c r="Q302" s="198"/>
      <c r="R302" s="198"/>
      <c r="S302" s="198"/>
      <c r="T302" s="198"/>
      <c r="U302" s="198"/>
      <c r="V302" s="198"/>
      <c r="W302" s="198"/>
      <c r="X302" s="198"/>
      <c r="Y302" s="198"/>
      <c r="Z302" s="198"/>
    </row>
    <row r="303" ht="14.25" customHeight="1">
      <c r="A303" s="198"/>
      <c r="B303" s="198"/>
      <c r="C303" s="198"/>
      <c r="D303" s="198"/>
      <c r="E303" s="198"/>
      <c r="F303" s="198"/>
      <c r="G303" s="198"/>
      <c r="H303" s="198"/>
      <c r="I303" s="198"/>
      <c r="J303" s="198"/>
      <c r="K303" s="198"/>
      <c r="L303" s="198"/>
      <c r="M303" s="198"/>
      <c r="N303" s="198"/>
      <c r="O303" s="198"/>
      <c r="P303" s="198"/>
      <c r="Q303" s="198"/>
      <c r="R303" s="198"/>
      <c r="S303" s="198"/>
      <c r="T303" s="198"/>
      <c r="U303" s="198"/>
      <c r="V303" s="198"/>
      <c r="W303" s="198"/>
      <c r="X303" s="198"/>
      <c r="Y303" s="198"/>
      <c r="Z303" s="198"/>
    </row>
    <row r="304" ht="14.25" customHeight="1">
      <c r="A304" s="198"/>
      <c r="B304" s="198"/>
      <c r="C304" s="198"/>
      <c r="D304" s="198"/>
      <c r="E304" s="198"/>
      <c r="F304" s="198"/>
      <c r="G304" s="198"/>
      <c r="H304" s="198"/>
      <c r="I304" s="198"/>
      <c r="J304" s="198"/>
      <c r="K304" s="198"/>
      <c r="L304" s="198"/>
      <c r="M304" s="198"/>
      <c r="N304" s="198"/>
      <c r="O304" s="198"/>
      <c r="P304" s="198"/>
      <c r="Q304" s="198"/>
      <c r="R304" s="198"/>
      <c r="S304" s="198"/>
      <c r="T304" s="198"/>
      <c r="U304" s="198"/>
      <c r="V304" s="198"/>
      <c r="W304" s="198"/>
      <c r="X304" s="198"/>
      <c r="Y304" s="198"/>
      <c r="Z304" s="198"/>
    </row>
    <row r="305" ht="14.25" customHeight="1">
      <c r="A305" s="198"/>
      <c r="B305" s="198"/>
      <c r="C305" s="198"/>
      <c r="D305" s="198"/>
      <c r="E305" s="198"/>
      <c r="F305" s="198"/>
      <c r="G305" s="198"/>
      <c r="H305" s="198"/>
      <c r="I305" s="198"/>
      <c r="J305" s="198"/>
      <c r="K305" s="198"/>
      <c r="L305" s="198"/>
      <c r="M305" s="198"/>
      <c r="N305" s="198"/>
      <c r="O305" s="198"/>
      <c r="P305" s="198"/>
      <c r="Q305" s="198"/>
      <c r="R305" s="198"/>
      <c r="S305" s="198"/>
      <c r="T305" s="198"/>
      <c r="U305" s="198"/>
      <c r="V305" s="198"/>
      <c r="W305" s="198"/>
      <c r="X305" s="198"/>
      <c r="Y305" s="198"/>
      <c r="Z305" s="198"/>
    </row>
    <row r="306" ht="14.25" customHeight="1">
      <c r="A306" s="198"/>
      <c r="B306" s="198"/>
      <c r="C306" s="198"/>
      <c r="D306" s="198"/>
      <c r="E306" s="198"/>
      <c r="F306" s="198"/>
      <c r="G306" s="198"/>
      <c r="H306" s="198"/>
      <c r="I306" s="198"/>
      <c r="J306" s="198"/>
      <c r="K306" s="198"/>
      <c r="L306" s="198"/>
      <c r="M306" s="198"/>
      <c r="N306" s="198"/>
      <c r="O306" s="198"/>
      <c r="P306" s="198"/>
      <c r="Q306" s="198"/>
      <c r="R306" s="198"/>
      <c r="S306" s="198"/>
      <c r="T306" s="198"/>
      <c r="U306" s="198"/>
      <c r="V306" s="198"/>
      <c r="W306" s="198"/>
      <c r="X306" s="198"/>
      <c r="Y306" s="198"/>
      <c r="Z306" s="198"/>
    </row>
    <row r="307" ht="14.25" customHeight="1">
      <c r="A307" s="198"/>
      <c r="B307" s="198"/>
      <c r="C307" s="198"/>
      <c r="D307" s="198"/>
      <c r="E307" s="198"/>
      <c r="F307" s="198"/>
      <c r="G307" s="198"/>
      <c r="H307" s="198"/>
      <c r="I307" s="198"/>
      <c r="J307" s="198"/>
      <c r="K307" s="198"/>
      <c r="L307" s="198"/>
      <c r="M307" s="198"/>
      <c r="N307" s="198"/>
      <c r="O307" s="198"/>
      <c r="P307" s="198"/>
      <c r="Q307" s="198"/>
      <c r="R307" s="198"/>
      <c r="S307" s="198"/>
      <c r="T307" s="198"/>
      <c r="U307" s="198"/>
      <c r="V307" s="198"/>
      <c r="W307" s="198"/>
      <c r="X307" s="198"/>
      <c r="Y307" s="198"/>
      <c r="Z307" s="198"/>
    </row>
    <row r="308" ht="14.25" customHeight="1">
      <c r="A308" s="198"/>
      <c r="B308" s="198"/>
      <c r="C308" s="198"/>
      <c r="D308" s="198"/>
      <c r="E308" s="198"/>
      <c r="F308" s="198"/>
      <c r="G308" s="198"/>
      <c r="H308" s="198"/>
      <c r="I308" s="198"/>
      <c r="J308" s="198"/>
      <c r="K308" s="198"/>
      <c r="L308" s="198"/>
      <c r="M308" s="198"/>
      <c r="N308" s="198"/>
      <c r="O308" s="198"/>
      <c r="P308" s="198"/>
      <c r="Q308" s="198"/>
      <c r="R308" s="198"/>
      <c r="S308" s="198"/>
      <c r="T308" s="198"/>
      <c r="U308" s="198"/>
      <c r="V308" s="198"/>
      <c r="W308" s="198"/>
      <c r="X308" s="198"/>
      <c r="Y308" s="198"/>
      <c r="Z308" s="198"/>
    </row>
    <row r="309" ht="14.25" customHeight="1">
      <c r="A309" s="198"/>
      <c r="B309" s="198"/>
      <c r="C309" s="198"/>
      <c r="D309" s="198"/>
      <c r="E309" s="198"/>
      <c r="F309" s="198"/>
      <c r="G309" s="198"/>
      <c r="H309" s="198"/>
      <c r="I309" s="198"/>
      <c r="J309" s="198"/>
      <c r="K309" s="198"/>
      <c r="L309" s="198"/>
      <c r="M309" s="198"/>
      <c r="N309" s="198"/>
      <c r="O309" s="198"/>
      <c r="P309" s="198"/>
      <c r="Q309" s="198"/>
      <c r="R309" s="198"/>
      <c r="S309" s="198"/>
      <c r="T309" s="198"/>
      <c r="U309" s="198"/>
      <c r="V309" s="198"/>
      <c r="W309" s="198"/>
      <c r="X309" s="198"/>
      <c r="Y309" s="198"/>
      <c r="Z309" s="198"/>
    </row>
    <row r="310" ht="14.25" customHeight="1">
      <c r="A310" s="198"/>
      <c r="B310" s="198"/>
      <c r="C310" s="198"/>
      <c r="D310" s="198"/>
      <c r="E310" s="198"/>
      <c r="F310" s="198"/>
      <c r="G310" s="198"/>
      <c r="H310" s="198"/>
      <c r="I310" s="198"/>
      <c r="J310" s="198"/>
      <c r="K310" s="198"/>
      <c r="L310" s="198"/>
      <c r="M310" s="198"/>
      <c r="N310" s="198"/>
      <c r="O310" s="198"/>
      <c r="P310" s="198"/>
      <c r="Q310" s="198"/>
      <c r="R310" s="198"/>
      <c r="S310" s="198"/>
      <c r="T310" s="198"/>
      <c r="U310" s="198"/>
      <c r="V310" s="198"/>
      <c r="W310" s="198"/>
      <c r="X310" s="198"/>
      <c r="Y310" s="198"/>
      <c r="Z310" s="198"/>
    </row>
    <row r="311" ht="14.25" customHeight="1">
      <c r="A311" s="198"/>
      <c r="B311" s="198"/>
      <c r="C311" s="198"/>
      <c r="D311" s="198"/>
      <c r="E311" s="198"/>
      <c r="F311" s="198"/>
      <c r="G311" s="198"/>
      <c r="H311" s="198"/>
      <c r="I311" s="198"/>
      <c r="J311" s="198"/>
      <c r="K311" s="198"/>
      <c r="L311" s="198"/>
      <c r="M311" s="198"/>
      <c r="N311" s="198"/>
      <c r="O311" s="198"/>
      <c r="P311" s="198"/>
      <c r="Q311" s="198"/>
      <c r="R311" s="198"/>
      <c r="S311" s="198"/>
      <c r="T311" s="198"/>
      <c r="U311" s="198"/>
      <c r="V311" s="198"/>
      <c r="W311" s="198"/>
      <c r="X311" s="198"/>
      <c r="Y311" s="198"/>
      <c r="Z311" s="198"/>
    </row>
    <row r="312" ht="14.25" customHeight="1">
      <c r="A312" s="198"/>
      <c r="B312" s="198"/>
      <c r="C312" s="198"/>
      <c r="D312" s="198"/>
      <c r="E312" s="198"/>
      <c r="F312" s="198"/>
      <c r="G312" s="198"/>
      <c r="H312" s="198"/>
      <c r="I312" s="198"/>
      <c r="J312" s="198"/>
      <c r="K312" s="198"/>
      <c r="L312" s="198"/>
      <c r="M312" s="198"/>
      <c r="N312" s="198"/>
      <c r="O312" s="198"/>
      <c r="P312" s="198"/>
      <c r="Q312" s="198"/>
      <c r="R312" s="198"/>
      <c r="S312" s="198"/>
      <c r="T312" s="198"/>
      <c r="U312" s="198"/>
      <c r="V312" s="198"/>
      <c r="W312" s="198"/>
      <c r="X312" s="198"/>
      <c r="Y312" s="198"/>
      <c r="Z312" s="198"/>
    </row>
    <row r="313" ht="14.25" customHeight="1">
      <c r="A313" s="198"/>
      <c r="B313" s="198"/>
      <c r="C313" s="198"/>
      <c r="D313" s="198"/>
      <c r="E313" s="198"/>
      <c r="F313" s="198"/>
      <c r="G313" s="198"/>
      <c r="H313" s="198"/>
      <c r="I313" s="198"/>
      <c r="J313" s="198"/>
      <c r="K313" s="198"/>
      <c r="L313" s="198"/>
      <c r="M313" s="198"/>
      <c r="N313" s="198"/>
      <c r="O313" s="198"/>
      <c r="P313" s="198"/>
      <c r="Q313" s="198"/>
      <c r="R313" s="198"/>
      <c r="S313" s="198"/>
      <c r="T313" s="198"/>
      <c r="U313" s="198"/>
      <c r="V313" s="198"/>
      <c r="W313" s="198"/>
      <c r="X313" s="198"/>
      <c r="Y313" s="198"/>
      <c r="Z313" s="198"/>
    </row>
    <row r="314" ht="14.25" customHeight="1">
      <c r="A314" s="198"/>
      <c r="B314" s="198"/>
      <c r="C314" s="198"/>
      <c r="D314" s="198"/>
      <c r="E314" s="198"/>
      <c r="F314" s="198"/>
      <c r="G314" s="198"/>
      <c r="H314" s="198"/>
      <c r="I314" s="198"/>
      <c r="J314" s="198"/>
      <c r="K314" s="198"/>
      <c r="L314" s="198"/>
      <c r="M314" s="198"/>
      <c r="N314" s="198"/>
      <c r="O314" s="198"/>
      <c r="P314" s="198"/>
      <c r="Q314" s="198"/>
      <c r="R314" s="198"/>
      <c r="S314" s="198"/>
      <c r="T314" s="198"/>
      <c r="U314" s="198"/>
      <c r="V314" s="198"/>
      <c r="W314" s="198"/>
      <c r="X314" s="198"/>
      <c r="Y314" s="198"/>
      <c r="Z314" s="198"/>
    </row>
    <row r="315" ht="14.25" customHeight="1">
      <c r="A315" s="198"/>
      <c r="B315" s="198"/>
      <c r="C315" s="198"/>
      <c r="D315" s="198"/>
      <c r="E315" s="198"/>
      <c r="F315" s="198"/>
      <c r="G315" s="198"/>
      <c r="H315" s="198"/>
      <c r="I315" s="198"/>
      <c r="J315" s="198"/>
      <c r="K315" s="198"/>
      <c r="L315" s="198"/>
      <c r="M315" s="198"/>
      <c r="N315" s="198"/>
      <c r="O315" s="198"/>
      <c r="P315" s="198"/>
      <c r="Q315" s="198"/>
      <c r="R315" s="198"/>
      <c r="S315" s="198"/>
      <c r="T315" s="198"/>
      <c r="U315" s="198"/>
      <c r="V315" s="198"/>
      <c r="W315" s="198"/>
      <c r="X315" s="198"/>
      <c r="Y315" s="198"/>
      <c r="Z315" s="198"/>
    </row>
    <row r="316" ht="14.25" customHeight="1">
      <c r="A316" s="198"/>
      <c r="B316" s="198"/>
      <c r="C316" s="198"/>
      <c r="D316" s="198"/>
      <c r="E316" s="198"/>
      <c r="F316" s="198"/>
      <c r="G316" s="198"/>
      <c r="H316" s="198"/>
      <c r="I316" s="198"/>
      <c r="J316" s="198"/>
      <c r="K316" s="198"/>
      <c r="L316" s="198"/>
      <c r="M316" s="198"/>
      <c r="N316" s="198"/>
      <c r="O316" s="198"/>
      <c r="P316" s="198"/>
      <c r="Q316" s="198"/>
      <c r="R316" s="198"/>
      <c r="S316" s="198"/>
      <c r="T316" s="198"/>
      <c r="U316" s="198"/>
      <c r="V316" s="198"/>
      <c r="W316" s="198"/>
      <c r="X316" s="198"/>
      <c r="Y316" s="198"/>
      <c r="Z316" s="198"/>
    </row>
    <row r="317" ht="14.25" customHeight="1">
      <c r="A317" s="198"/>
      <c r="B317" s="198"/>
      <c r="C317" s="198"/>
      <c r="D317" s="198"/>
      <c r="E317" s="198"/>
      <c r="F317" s="198"/>
      <c r="G317" s="198"/>
      <c r="H317" s="198"/>
      <c r="I317" s="198"/>
      <c r="J317" s="198"/>
      <c r="K317" s="198"/>
      <c r="L317" s="198"/>
      <c r="M317" s="198"/>
      <c r="N317" s="198"/>
      <c r="O317" s="198"/>
      <c r="P317" s="198"/>
      <c r="Q317" s="198"/>
      <c r="R317" s="198"/>
      <c r="S317" s="198"/>
      <c r="T317" s="198"/>
      <c r="U317" s="198"/>
      <c r="V317" s="198"/>
      <c r="W317" s="198"/>
      <c r="X317" s="198"/>
      <c r="Y317" s="198"/>
      <c r="Z317" s="198"/>
    </row>
    <row r="318" ht="14.25" customHeight="1">
      <c r="A318" s="198"/>
      <c r="B318" s="198"/>
      <c r="C318" s="198"/>
      <c r="D318" s="198"/>
      <c r="E318" s="198"/>
      <c r="F318" s="198"/>
      <c r="G318" s="198"/>
      <c r="H318" s="198"/>
      <c r="I318" s="198"/>
      <c r="J318" s="198"/>
      <c r="K318" s="198"/>
      <c r="L318" s="198"/>
      <c r="M318" s="198"/>
      <c r="N318" s="198"/>
      <c r="O318" s="198"/>
      <c r="P318" s="198"/>
      <c r="Q318" s="198"/>
      <c r="R318" s="198"/>
      <c r="S318" s="198"/>
      <c r="T318" s="198"/>
      <c r="U318" s="198"/>
      <c r="V318" s="198"/>
      <c r="W318" s="198"/>
      <c r="X318" s="198"/>
      <c r="Y318" s="198"/>
      <c r="Z318" s="198"/>
    </row>
    <row r="319" ht="14.25" customHeight="1">
      <c r="A319" s="198"/>
      <c r="B319" s="198"/>
      <c r="C319" s="198"/>
      <c r="D319" s="198"/>
      <c r="E319" s="198"/>
      <c r="F319" s="198"/>
      <c r="G319" s="198"/>
      <c r="H319" s="198"/>
      <c r="I319" s="198"/>
      <c r="J319" s="198"/>
      <c r="K319" s="198"/>
      <c r="L319" s="198"/>
      <c r="M319" s="198"/>
      <c r="N319" s="198"/>
      <c r="O319" s="198"/>
      <c r="P319" s="198"/>
      <c r="Q319" s="198"/>
      <c r="R319" s="198"/>
      <c r="S319" s="198"/>
      <c r="T319" s="198"/>
      <c r="U319" s="198"/>
      <c r="V319" s="198"/>
      <c r="W319" s="198"/>
      <c r="X319" s="198"/>
      <c r="Y319" s="198"/>
      <c r="Z319" s="198"/>
    </row>
    <row r="320" ht="14.25" customHeight="1">
      <c r="A320" s="198"/>
      <c r="B320" s="198"/>
      <c r="C320" s="198"/>
      <c r="D320" s="198"/>
      <c r="E320" s="198"/>
      <c r="F320" s="198"/>
      <c r="G320" s="198"/>
      <c r="H320" s="198"/>
      <c r="I320" s="198"/>
      <c r="J320" s="198"/>
      <c r="K320" s="198"/>
      <c r="L320" s="198"/>
      <c r="M320" s="198"/>
      <c r="N320" s="198"/>
      <c r="O320" s="198"/>
      <c r="P320" s="198"/>
      <c r="Q320" s="198"/>
      <c r="R320" s="198"/>
      <c r="S320" s="198"/>
      <c r="T320" s="198"/>
      <c r="U320" s="198"/>
      <c r="V320" s="198"/>
      <c r="W320" s="198"/>
      <c r="X320" s="198"/>
      <c r="Y320" s="198"/>
      <c r="Z320" s="198"/>
    </row>
    <row r="321" ht="14.25" customHeight="1">
      <c r="A321" s="198"/>
      <c r="B321" s="198"/>
      <c r="C321" s="198"/>
      <c r="D321" s="198"/>
      <c r="E321" s="198"/>
      <c r="F321" s="198"/>
      <c r="G321" s="198"/>
      <c r="H321" s="198"/>
      <c r="I321" s="198"/>
      <c r="J321" s="198"/>
      <c r="K321" s="198"/>
      <c r="L321" s="198"/>
      <c r="M321" s="198"/>
      <c r="N321" s="198"/>
      <c r="O321" s="198"/>
      <c r="P321" s="198"/>
      <c r="Q321" s="198"/>
      <c r="R321" s="198"/>
      <c r="S321" s="198"/>
      <c r="T321" s="198"/>
      <c r="U321" s="198"/>
      <c r="V321" s="198"/>
      <c r="W321" s="198"/>
      <c r="X321" s="198"/>
      <c r="Y321" s="198"/>
      <c r="Z321" s="198"/>
    </row>
    <row r="322" ht="14.25" customHeight="1">
      <c r="A322" s="198"/>
      <c r="B322" s="198"/>
      <c r="C322" s="198"/>
      <c r="D322" s="198"/>
      <c r="E322" s="198"/>
      <c r="F322" s="198"/>
      <c r="G322" s="198"/>
      <c r="H322" s="198"/>
      <c r="I322" s="198"/>
      <c r="J322" s="198"/>
      <c r="K322" s="198"/>
      <c r="L322" s="198"/>
      <c r="M322" s="198"/>
      <c r="N322" s="198"/>
      <c r="O322" s="198"/>
      <c r="P322" s="198"/>
      <c r="Q322" s="198"/>
      <c r="R322" s="198"/>
      <c r="S322" s="198"/>
      <c r="T322" s="198"/>
      <c r="U322" s="198"/>
      <c r="V322" s="198"/>
      <c r="W322" s="198"/>
      <c r="X322" s="198"/>
      <c r="Y322" s="198"/>
      <c r="Z322" s="198"/>
    </row>
    <row r="323" ht="14.25" customHeight="1">
      <c r="A323" s="198"/>
      <c r="B323" s="198"/>
      <c r="C323" s="198"/>
      <c r="D323" s="198"/>
      <c r="E323" s="198"/>
      <c r="F323" s="198"/>
      <c r="G323" s="198"/>
      <c r="H323" s="198"/>
      <c r="I323" s="198"/>
      <c r="J323" s="198"/>
      <c r="K323" s="198"/>
      <c r="L323" s="198"/>
      <c r="M323" s="198"/>
      <c r="N323" s="198"/>
      <c r="O323" s="198"/>
      <c r="P323" s="198"/>
      <c r="Q323" s="198"/>
      <c r="R323" s="198"/>
      <c r="S323" s="198"/>
      <c r="T323" s="198"/>
      <c r="U323" s="198"/>
      <c r="V323" s="198"/>
      <c r="W323" s="198"/>
      <c r="X323" s="198"/>
      <c r="Y323" s="198"/>
      <c r="Z323" s="198"/>
    </row>
    <row r="324" ht="14.25" customHeight="1">
      <c r="A324" s="198"/>
      <c r="B324" s="198"/>
      <c r="C324" s="198"/>
      <c r="D324" s="198"/>
      <c r="E324" s="198"/>
      <c r="F324" s="198"/>
      <c r="G324" s="198"/>
      <c r="H324" s="198"/>
      <c r="I324" s="198"/>
      <c r="J324" s="198"/>
      <c r="K324" s="198"/>
      <c r="L324" s="198"/>
      <c r="M324" s="198"/>
      <c r="N324" s="198"/>
      <c r="O324" s="198"/>
      <c r="P324" s="198"/>
      <c r="Q324" s="198"/>
      <c r="R324" s="198"/>
      <c r="S324" s="198"/>
      <c r="T324" s="198"/>
      <c r="U324" s="198"/>
      <c r="V324" s="198"/>
      <c r="W324" s="198"/>
      <c r="X324" s="198"/>
      <c r="Y324" s="198"/>
      <c r="Z324" s="198"/>
    </row>
    <row r="325" ht="14.25" customHeight="1">
      <c r="A325" s="198"/>
      <c r="B325" s="198"/>
      <c r="C325" s="198"/>
      <c r="D325" s="198"/>
      <c r="E325" s="198"/>
      <c r="F325" s="198"/>
      <c r="G325" s="198"/>
      <c r="H325" s="198"/>
      <c r="I325" s="198"/>
      <c r="J325" s="198"/>
      <c r="K325" s="198"/>
      <c r="L325" s="198"/>
      <c r="M325" s="198"/>
      <c r="N325" s="198"/>
      <c r="O325" s="198"/>
      <c r="P325" s="198"/>
      <c r="Q325" s="198"/>
      <c r="R325" s="198"/>
      <c r="S325" s="198"/>
      <c r="T325" s="198"/>
      <c r="U325" s="198"/>
      <c r="V325" s="198"/>
      <c r="W325" s="198"/>
      <c r="X325" s="198"/>
      <c r="Y325" s="198"/>
      <c r="Z325" s="198"/>
    </row>
    <row r="326" ht="14.25" customHeight="1">
      <c r="A326" s="198"/>
      <c r="B326" s="198"/>
      <c r="C326" s="198"/>
      <c r="D326" s="198"/>
      <c r="E326" s="198"/>
      <c r="F326" s="198"/>
      <c r="G326" s="198"/>
      <c r="H326" s="198"/>
      <c r="I326" s="198"/>
      <c r="J326" s="198"/>
      <c r="K326" s="198"/>
      <c r="L326" s="198"/>
      <c r="M326" s="198"/>
      <c r="N326" s="198"/>
      <c r="O326" s="198"/>
      <c r="P326" s="198"/>
      <c r="Q326" s="198"/>
      <c r="R326" s="198"/>
      <c r="S326" s="198"/>
      <c r="T326" s="198"/>
      <c r="U326" s="198"/>
      <c r="V326" s="198"/>
      <c r="W326" s="198"/>
      <c r="X326" s="198"/>
      <c r="Y326" s="198"/>
      <c r="Z326" s="198"/>
    </row>
    <row r="327" ht="14.25" customHeight="1">
      <c r="A327" s="198"/>
      <c r="B327" s="198"/>
      <c r="C327" s="198"/>
      <c r="D327" s="198"/>
      <c r="E327" s="198"/>
      <c r="F327" s="198"/>
      <c r="G327" s="198"/>
      <c r="H327" s="198"/>
      <c r="I327" s="198"/>
      <c r="J327" s="198"/>
      <c r="K327" s="198"/>
      <c r="L327" s="198"/>
      <c r="M327" s="198"/>
      <c r="N327" s="198"/>
      <c r="O327" s="198"/>
      <c r="P327" s="198"/>
      <c r="Q327" s="198"/>
      <c r="R327" s="198"/>
      <c r="S327" s="198"/>
      <c r="T327" s="198"/>
      <c r="U327" s="198"/>
      <c r="V327" s="198"/>
      <c r="W327" s="198"/>
      <c r="X327" s="198"/>
      <c r="Y327" s="198"/>
      <c r="Z327" s="198"/>
    </row>
    <row r="328" ht="14.25" customHeight="1">
      <c r="A328" s="198"/>
      <c r="B328" s="198"/>
      <c r="C328" s="198"/>
      <c r="D328" s="198"/>
      <c r="E328" s="198"/>
      <c r="F328" s="198"/>
      <c r="G328" s="198"/>
      <c r="H328" s="198"/>
      <c r="I328" s="198"/>
      <c r="J328" s="198"/>
      <c r="K328" s="198"/>
      <c r="L328" s="198"/>
      <c r="M328" s="198"/>
      <c r="N328" s="198"/>
      <c r="O328" s="198"/>
      <c r="P328" s="198"/>
      <c r="Q328" s="198"/>
      <c r="R328" s="198"/>
      <c r="S328" s="198"/>
      <c r="T328" s="198"/>
      <c r="U328" s="198"/>
      <c r="V328" s="198"/>
      <c r="W328" s="198"/>
      <c r="X328" s="198"/>
      <c r="Y328" s="198"/>
      <c r="Z328" s="198"/>
    </row>
    <row r="329" ht="14.25" customHeight="1">
      <c r="A329" s="198"/>
      <c r="B329" s="198"/>
      <c r="C329" s="198"/>
      <c r="D329" s="198"/>
      <c r="E329" s="198"/>
      <c r="F329" s="198"/>
      <c r="G329" s="198"/>
      <c r="H329" s="198"/>
      <c r="I329" s="198"/>
      <c r="J329" s="198"/>
      <c r="K329" s="198"/>
      <c r="L329" s="198"/>
      <c r="M329" s="198"/>
      <c r="N329" s="198"/>
      <c r="O329" s="198"/>
      <c r="P329" s="198"/>
      <c r="Q329" s="198"/>
      <c r="R329" s="198"/>
      <c r="S329" s="198"/>
      <c r="T329" s="198"/>
      <c r="U329" s="198"/>
      <c r="V329" s="198"/>
      <c r="W329" s="198"/>
      <c r="X329" s="198"/>
      <c r="Y329" s="198"/>
      <c r="Z329" s="198"/>
    </row>
    <row r="330" ht="14.25" customHeight="1">
      <c r="A330" s="198"/>
      <c r="B330" s="198"/>
      <c r="C330" s="198"/>
      <c r="D330" s="198"/>
      <c r="E330" s="198"/>
      <c r="F330" s="198"/>
      <c r="G330" s="198"/>
      <c r="H330" s="198"/>
      <c r="I330" s="198"/>
      <c r="J330" s="198"/>
      <c r="K330" s="198"/>
      <c r="L330" s="198"/>
      <c r="M330" s="198"/>
      <c r="N330" s="198"/>
      <c r="O330" s="198"/>
      <c r="P330" s="198"/>
      <c r="Q330" s="198"/>
      <c r="R330" s="198"/>
      <c r="S330" s="198"/>
      <c r="T330" s="198"/>
      <c r="U330" s="198"/>
      <c r="V330" s="198"/>
      <c r="W330" s="198"/>
      <c r="X330" s="198"/>
      <c r="Y330" s="198"/>
      <c r="Z330" s="198"/>
    </row>
    <row r="331" ht="14.25" customHeight="1">
      <c r="A331" s="198"/>
      <c r="B331" s="198"/>
      <c r="C331" s="198"/>
      <c r="D331" s="198"/>
      <c r="E331" s="198"/>
      <c r="F331" s="198"/>
      <c r="G331" s="198"/>
      <c r="H331" s="198"/>
      <c r="I331" s="198"/>
      <c r="J331" s="198"/>
      <c r="K331" s="198"/>
      <c r="L331" s="198"/>
      <c r="M331" s="198"/>
      <c r="N331" s="198"/>
      <c r="O331" s="198"/>
      <c r="P331" s="198"/>
      <c r="Q331" s="198"/>
      <c r="R331" s="198"/>
      <c r="S331" s="198"/>
      <c r="T331" s="198"/>
      <c r="U331" s="198"/>
      <c r="V331" s="198"/>
      <c r="W331" s="198"/>
      <c r="X331" s="198"/>
      <c r="Y331" s="198"/>
      <c r="Z331" s="198"/>
    </row>
    <row r="332" ht="14.25" customHeight="1">
      <c r="A332" s="198"/>
      <c r="B332" s="198"/>
      <c r="C332" s="198"/>
      <c r="D332" s="198"/>
      <c r="E332" s="198"/>
      <c r="F332" s="198"/>
      <c r="G332" s="198"/>
      <c r="H332" s="198"/>
      <c r="I332" s="198"/>
      <c r="J332" s="198"/>
      <c r="K332" s="198"/>
      <c r="L332" s="198"/>
      <c r="M332" s="198"/>
      <c r="N332" s="198"/>
      <c r="O332" s="198"/>
      <c r="P332" s="198"/>
      <c r="Q332" s="198"/>
      <c r="R332" s="198"/>
      <c r="S332" s="198"/>
      <c r="T332" s="198"/>
      <c r="U332" s="198"/>
      <c r="V332" s="198"/>
      <c r="W332" s="198"/>
      <c r="X332" s="198"/>
      <c r="Y332" s="198"/>
      <c r="Z332" s="198"/>
    </row>
    <row r="333" ht="14.25" customHeight="1">
      <c r="A333" s="198"/>
      <c r="B333" s="198"/>
      <c r="C333" s="198"/>
      <c r="D333" s="198"/>
      <c r="E333" s="198"/>
      <c r="F333" s="198"/>
      <c r="G333" s="198"/>
      <c r="H333" s="198"/>
      <c r="I333" s="198"/>
      <c r="J333" s="198"/>
      <c r="K333" s="198"/>
      <c r="L333" s="198"/>
      <c r="M333" s="198"/>
      <c r="N333" s="198"/>
      <c r="O333" s="198"/>
      <c r="P333" s="198"/>
      <c r="Q333" s="198"/>
      <c r="R333" s="198"/>
      <c r="S333" s="198"/>
      <c r="T333" s="198"/>
      <c r="U333" s="198"/>
      <c r="V333" s="198"/>
      <c r="W333" s="198"/>
      <c r="X333" s="198"/>
      <c r="Y333" s="198"/>
      <c r="Z333" s="198"/>
    </row>
    <row r="334" ht="14.25" customHeight="1">
      <c r="A334" s="198"/>
      <c r="B334" s="198"/>
      <c r="C334" s="198"/>
      <c r="D334" s="198"/>
      <c r="E334" s="198"/>
      <c r="F334" s="198"/>
      <c r="G334" s="198"/>
      <c r="H334" s="198"/>
      <c r="I334" s="198"/>
      <c r="J334" s="198"/>
      <c r="K334" s="198"/>
      <c r="L334" s="198"/>
      <c r="M334" s="198"/>
      <c r="N334" s="198"/>
      <c r="O334" s="198"/>
      <c r="P334" s="198"/>
      <c r="Q334" s="198"/>
      <c r="R334" s="198"/>
      <c r="S334" s="198"/>
      <c r="T334" s="198"/>
      <c r="U334" s="198"/>
      <c r="V334" s="198"/>
      <c r="W334" s="198"/>
      <c r="X334" s="198"/>
      <c r="Y334" s="198"/>
      <c r="Z334" s="198"/>
    </row>
    <row r="335" ht="14.25" customHeight="1">
      <c r="A335" s="198"/>
      <c r="B335" s="198"/>
      <c r="C335" s="198"/>
      <c r="D335" s="198"/>
      <c r="E335" s="198"/>
      <c r="F335" s="198"/>
      <c r="G335" s="198"/>
      <c r="H335" s="198"/>
      <c r="I335" s="198"/>
      <c r="J335" s="198"/>
      <c r="K335" s="198"/>
      <c r="L335" s="198"/>
      <c r="M335" s="198"/>
      <c r="N335" s="198"/>
      <c r="O335" s="198"/>
      <c r="P335" s="198"/>
      <c r="Q335" s="198"/>
      <c r="R335" s="198"/>
      <c r="S335" s="198"/>
      <c r="T335" s="198"/>
      <c r="U335" s="198"/>
      <c r="V335" s="198"/>
      <c r="W335" s="198"/>
      <c r="X335" s="198"/>
      <c r="Y335" s="198"/>
      <c r="Z335" s="198"/>
    </row>
    <row r="336" ht="14.25" customHeight="1">
      <c r="A336" s="198"/>
      <c r="B336" s="198"/>
      <c r="C336" s="198"/>
      <c r="D336" s="198"/>
      <c r="E336" s="198"/>
      <c r="F336" s="198"/>
      <c r="G336" s="198"/>
      <c r="H336" s="198"/>
      <c r="I336" s="198"/>
      <c r="J336" s="198"/>
      <c r="K336" s="198"/>
      <c r="L336" s="198"/>
      <c r="M336" s="198"/>
      <c r="N336" s="198"/>
      <c r="O336" s="198"/>
      <c r="P336" s="198"/>
      <c r="Q336" s="198"/>
      <c r="R336" s="198"/>
      <c r="S336" s="198"/>
      <c r="T336" s="198"/>
      <c r="U336" s="198"/>
      <c r="V336" s="198"/>
      <c r="W336" s="198"/>
      <c r="X336" s="198"/>
      <c r="Y336" s="198"/>
      <c r="Z336" s="198"/>
    </row>
    <row r="337" ht="14.25" customHeight="1">
      <c r="A337" s="198"/>
      <c r="B337" s="198"/>
      <c r="C337" s="198"/>
      <c r="D337" s="198"/>
      <c r="E337" s="198"/>
      <c r="F337" s="198"/>
      <c r="G337" s="198"/>
      <c r="H337" s="198"/>
      <c r="I337" s="198"/>
      <c r="J337" s="198"/>
      <c r="K337" s="198"/>
      <c r="L337" s="198"/>
      <c r="M337" s="198"/>
      <c r="N337" s="198"/>
      <c r="O337" s="198"/>
      <c r="P337" s="198"/>
      <c r="Q337" s="198"/>
      <c r="R337" s="198"/>
      <c r="S337" s="198"/>
      <c r="T337" s="198"/>
      <c r="U337" s="198"/>
      <c r="V337" s="198"/>
      <c r="W337" s="198"/>
      <c r="X337" s="198"/>
      <c r="Y337" s="198"/>
      <c r="Z337" s="198"/>
    </row>
    <row r="338" ht="14.25" customHeight="1">
      <c r="A338" s="198"/>
      <c r="B338" s="198"/>
      <c r="C338" s="198"/>
      <c r="D338" s="198"/>
      <c r="E338" s="198"/>
      <c r="F338" s="198"/>
      <c r="G338" s="198"/>
      <c r="H338" s="198"/>
      <c r="I338" s="198"/>
      <c r="J338" s="198"/>
      <c r="K338" s="198"/>
      <c r="L338" s="198"/>
      <c r="M338" s="198"/>
      <c r="N338" s="198"/>
      <c r="O338" s="198"/>
      <c r="P338" s="198"/>
      <c r="Q338" s="198"/>
      <c r="R338" s="198"/>
      <c r="S338" s="198"/>
      <c r="T338" s="198"/>
      <c r="U338" s="198"/>
      <c r="V338" s="198"/>
      <c r="W338" s="198"/>
      <c r="X338" s="198"/>
      <c r="Y338" s="198"/>
      <c r="Z338" s="198"/>
    </row>
    <row r="339" ht="14.25" customHeight="1">
      <c r="A339" s="198"/>
      <c r="B339" s="198"/>
      <c r="C339" s="198"/>
      <c r="D339" s="198"/>
      <c r="E339" s="198"/>
      <c r="F339" s="198"/>
      <c r="G339" s="198"/>
      <c r="H339" s="198"/>
      <c r="I339" s="198"/>
      <c r="J339" s="198"/>
      <c r="K339" s="198"/>
      <c r="L339" s="198"/>
      <c r="M339" s="198"/>
      <c r="N339" s="198"/>
      <c r="O339" s="198"/>
      <c r="P339" s="198"/>
      <c r="Q339" s="198"/>
      <c r="R339" s="198"/>
      <c r="S339" s="198"/>
      <c r="T339" s="198"/>
      <c r="U339" s="198"/>
      <c r="V339" s="198"/>
      <c r="W339" s="198"/>
      <c r="X339" s="198"/>
      <c r="Y339" s="198"/>
      <c r="Z339" s="198"/>
    </row>
    <row r="340" ht="14.25" customHeight="1">
      <c r="A340" s="198"/>
      <c r="B340" s="198"/>
      <c r="C340" s="198"/>
      <c r="D340" s="198"/>
      <c r="E340" s="198"/>
      <c r="F340" s="198"/>
      <c r="G340" s="198"/>
      <c r="H340" s="198"/>
      <c r="I340" s="198"/>
      <c r="J340" s="198"/>
      <c r="K340" s="198"/>
      <c r="L340" s="198"/>
      <c r="M340" s="198"/>
      <c r="N340" s="198"/>
      <c r="O340" s="198"/>
      <c r="P340" s="198"/>
      <c r="Q340" s="198"/>
      <c r="R340" s="198"/>
      <c r="S340" s="198"/>
      <c r="T340" s="198"/>
      <c r="U340" s="198"/>
      <c r="V340" s="198"/>
      <c r="W340" s="198"/>
      <c r="X340" s="198"/>
      <c r="Y340" s="198"/>
      <c r="Z340" s="198"/>
    </row>
    <row r="341" ht="14.25" customHeight="1">
      <c r="A341" s="198"/>
      <c r="B341" s="198"/>
      <c r="C341" s="198"/>
      <c r="D341" s="198"/>
      <c r="E341" s="198"/>
      <c r="F341" s="198"/>
      <c r="G341" s="198"/>
      <c r="H341" s="198"/>
      <c r="I341" s="198"/>
      <c r="J341" s="198"/>
      <c r="K341" s="198"/>
      <c r="L341" s="198"/>
      <c r="M341" s="198"/>
      <c r="N341" s="198"/>
      <c r="O341" s="198"/>
      <c r="P341" s="198"/>
      <c r="Q341" s="198"/>
      <c r="R341" s="198"/>
      <c r="S341" s="198"/>
      <c r="T341" s="198"/>
      <c r="U341" s="198"/>
      <c r="V341" s="198"/>
      <c r="W341" s="198"/>
      <c r="X341" s="198"/>
      <c r="Y341" s="198"/>
      <c r="Z341" s="198"/>
    </row>
    <row r="342" ht="14.25" customHeight="1">
      <c r="A342" s="198"/>
      <c r="B342" s="198"/>
      <c r="C342" s="198"/>
      <c r="D342" s="198"/>
      <c r="E342" s="198"/>
      <c r="F342" s="198"/>
      <c r="G342" s="198"/>
      <c r="H342" s="198"/>
      <c r="I342" s="198"/>
      <c r="J342" s="198"/>
      <c r="K342" s="198"/>
      <c r="L342" s="198"/>
      <c r="M342" s="198"/>
      <c r="N342" s="198"/>
      <c r="O342" s="198"/>
      <c r="P342" s="198"/>
      <c r="Q342" s="198"/>
      <c r="R342" s="198"/>
      <c r="S342" s="198"/>
      <c r="T342" s="198"/>
      <c r="U342" s="198"/>
      <c r="V342" s="198"/>
      <c r="W342" s="198"/>
      <c r="X342" s="198"/>
      <c r="Y342" s="198"/>
      <c r="Z342" s="198"/>
    </row>
    <row r="343" ht="14.25" customHeight="1">
      <c r="A343" s="198"/>
      <c r="B343" s="198"/>
      <c r="C343" s="198"/>
      <c r="D343" s="198"/>
      <c r="E343" s="198"/>
      <c r="F343" s="198"/>
      <c r="G343" s="198"/>
      <c r="H343" s="198"/>
      <c r="I343" s="198"/>
      <c r="J343" s="198"/>
      <c r="K343" s="198"/>
      <c r="L343" s="198"/>
      <c r="M343" s="198"/>
      <c r="N343" s="198"/>
      <c r="O343" s="198"/>
      <c r="P343" s="198"/>
      <c r="Q343" s="198"/>
      <c r="R343" s="198"/>
      <c r="S343" s="198"/>
      <c r="T343" s="198"/>
      <c r="U343" s="198"/>
      <c r="V343" s="198"/>
      <c r="W343" s="198"/>
      <c r="X343" s="198"/>
      <c r="Y343" s="198"/>
      <c r="Z343" s="198"/>
    </row>
    <row r="344" ht="14.25" customHeight="1">
      <c r="A344" s="198"/>
      <c r="B344" s="198"/>
      <c r="C344" s="198"/>
      <c r="D344" s="198"/>
      <c r="E344" s="198"/>
      <c r="F344" s="198"/>
      <c r="G344" s="198"/>
      <c r="H344" s="198"/>
      <c r="I344" s="198"/>
      <c r="J344" s="198"/>
      <c r="K344" s="198"/>
      <c r="L344" s="198"/>
      <c r="M344" s="198"/>
      <c r="N344" s="198"/>
      <c r="O344" s="198"/>
      <c r="P344" s="198"/>
      <c r="Q344" s="198"/>
      <c r="R344" s="198"/>
      <c r="S344" s="198"/>
      <c r="T344" s="198"/>
      <c r="U344" s="198"/>
      <c r="V344" s="198"/>
      <c r="W344" s="198"/>
      <c r="X344" s="198"/>
      <c r="Y344" s="198"/>
      <c r="Z344" s="198"/>
    </row>
    <row r="345" ht="14.25" customHeight="1">
      <c r="A345" s="198"/>
      <c r="B345" s="198"/>
      <c r="C345" s="198"/>
      <c r="D345" s="198"/>
      <c r="E345" s="198"/>
      <c r="F345" s="198"/>
      <c r="G345" s="198"/>
      <c r="H345" s="198"/>
      <c r="I345" s="198"/>
      <c r="J345" s="198"/>
      <c r="K345" s="198"/>
      <c r="L345" s="198"/>
      <c r="M345" s="198"/>
      <c r="N345" s="198"/>
      <c r="O345" s="198"/>
      <c r="P345" s="198"/>
      <c r="Q345" s="198"/>
      <c r="R345" s="198"/>
      <c r="S345" s="198"/>
      <c r="T345" s="198"/>
      <c r="U345" s="198"/>
      <c r="V345" s="198"/>
      <c r="W345" s="198"/>
      <c r="X345" s="198"/>
      <c r="Y345" s="198"/>
      <c r="Z345" s="198"/>
    </row>
    <row r="346" ht="14.25" customHeight="1">
      <c r="A346" s="198"/>
      <c r="B346" s="198"/>
      <c r="C346" s="198"/>
      <c r="D346" s="198"/>
      <c r="E346" s="198"/>
      <c r="F346" s="198"/>
      <c r="G346" s="198"/>
      <c r="H346" s="198"/>
      <c r="I346" s="198"/>
      <c r="J346" s="198"/>
      <c r="K346" s="198"/>
      <c r="L346" s="198"/>
      <c r="M346" s="198"/>
      <c r="N346" s="198"/>
      <c r="O346" s="198"/>
      <c r="P346" s="198"/>
      <c r="Q346" s="198"/>
      <c r="R346" s="198"/>
      <c r="S346" s="198"/>
      <c r="T346" s="198"/>
      <c r="U346" s="198"/>
      <c r="V346" s="198"/>
      <c r="W346" s="198"/>
      <c r="X346" s="198"/>
      <c r="Y346" s="198"/>
      <c r="Z346" s="198"/>
    </row>
    <row r="347" ht="14.25" customHeight="1">
      <c r="A347" s="198"/>
      <c r="B347" s="198"/>
      <c r="C347" s="198"/>
      <c r="D347" s="198"/>
      <c r="E347" s="198"/>
      <c r="F347" s="198"/>
      <c r="G347" s="198"/>
      <c r="H347" s="198"/>
      <c r="I347" s="198"/>
      <c r="J347" s="198"/>
      <c r="K347" s="198"/>
      <c r="L347" s="198"/>
      <c r="M347" s="198"/>
      <c r="N347" s="198"/>
      <c r="O347" s="198"/>
      <c r="P347" s="198"/>
      <c r="Q347" s="198"/>
      <c r="R347" s="198"/>
      <c r="S347" s="198"/>
      <c r="T347" s="198"/>
      <c r="U347" s="198"/>
      <c r="V347" s="198"/>
      <c r="W347" s="198"/>
      <c r="X347" s="198"/>
      <c r="Y347" s="198"/>
      <c r="Z347" s="198"/>
    </row>
    <row r="348" ht="14.25" customHeight="1">
      <c r="A348" s="198"/>
      <c r="B348" s="198"/>
      <c r="C348" s="198"/>
      <c r="D348" s="198"/>
      <c r="E348" s="198"/>
      <c r="F348" s="198"/>
      <c r="G348" s="198"/>
      <c r="H348" s="198"/>
      <c r="I348" s="198"/>
      <c r="J348" s="198"/>
      <c r="K348" s="198"/>
      <c r="L348" s="198"/>
      <c r="M348" s="198"/>
      <c r="N348" s="198"/>
      <c r="O348" s="198"/>
      <c r="P348" s="198"/>
      <c r="Q348" s="198"/>
      <c r="R348" s="198"/>
      <c r="S348" s="198"/>
      <c r="T348" s="198"/>
      <c r="U348" s="198"/>
      <c r="V348" s="198"/>
      <c r="W348" s="198"/>
      <c r="X348" s="198"/>
      <c r="Y348" s="198"/>
      <c r="Z348" s="198"/>
    </row>
    <row r="349" ht="14.25" customHeight="1">
      <c r="A349" s="198"/>
      <c r="B349" s="198"/>
      <c r="C349" s="198"/>
      <c r="D349" s="198"/>
      <c r="E349" s="198"/>
      <c r="F349" s="198"/>
      <c r="G349" s="198"/>
      <c r="H349" s="198"/>
      <c r="I349" s="198"/>
      <c r="J349" s="198"/>
      <c r="K349" s="198"/>
      <c r="L349" s="198"/>
      <c r="M349" s="198"/>
      <c r="N349" s="198"/>
      <c r="O349" s="198"/>
      <c r="P349" s="198"/>
      <c r="Q349" s="198"/>
      <c r="R349" s="198"/>
      <c r="S349" s="198"/>
      <c r="T349" s="198"/>
      <c r="U349" s="198"/>
      <c r="V349" s="198"/>
      <c r="W349" s="198"/>
      <c r="X349" s="198"/>
      <c r="Y349" s="198"/>
      <c r="Z349" s="198"/>
    </row>
    <row r="350" ht="14.25" customHeight="1">
      <c r="A350" s="198"/>
      <c r="B350" s="198"/>
      <c r="C350" s="198"/>
      <c r="D350" s="198"/>
      <c r="E350" s="198"/>
      <c r="F350" s="198"/>
      <c r="G350" s="198"/>
      <c r="H350" s="198"/>
      <c r="I350" s="198"/>
      <c r="J350" s="198"/>
      <c r="K350" s="198"/>
      <c r="L350" s="198"/>
      <c r="M350" s="198"/>
      <c r="N350" s="198"/>
      <c r="O350" s="198"/>
      <c r="P350" s="198"/>
      <c r="Q350" s="198"/>
      <c r="R350" s="198"/>
      <c r="S350" s="198"/>
      <c r="T350" s="198"/>
      <c r="U350" s="198"/>
      <c r="V350" s="198"/>
      <c r="W350" s="198"/>
      <c r="X350" s="198"/>
      <c r="Y350" s="198"/>
      <c r="Z350" s="198"/>
    </row>
    <row r="351" ht="14.25" customHeight="1">
      <c r="A351" s="198"/>
      <c r="B351" s="198"/>
      <c r="C351" s="198"/>
      <c r="D351" s="198"/>
      <c r="E351" s="198"/>
      <c r="F351" s="198"/>
      <c r="G351" s="198"/>
      <c r="H351" s="198"/>
      <c r="I351" s="198"/>
      <c r="J351" s="198"/>
      <c r="K351" s="198"/>
      <c r="L351" s="198"/>
      <c r="M351" s="198"/>
      <c r="N351" s="198"/>
      <c r="O351" s="198"/>
      <c r="P351" s="198"/>
      <c r="Q351" s="198"/>
      <c r="R351" s="198"/>
      <c r="S351" s="198"/>
      <c r="T351" s="198"/>
      <c r="U351" s="198"/>
      <c r="V351" s="198"/>
      <c r="W351" s="198"/>
      <c r="X351" s="198"/>
      <c r="Y351" s="198"/>
      <c r="Z351" s="198"/>
    </row>
    <row r="352" ht="14.25" customHeight="1">
      <c r="A352" s="198"/>
      <c r="B352" s="198"/>
      <c r="C352" s="198"/>
      <c r="D352" s="198"/>
      <c r="E352" s="198"/>
      <c r="F352" s="198"/>
      <c r="G352" s="198"/>
      <c r="H352" s="198"/>
      <c r="I352" s="198"/>
      <c r="J352" s="198"/>
      <c r="K352" s="198"/>
      <c r="L352" s="198"/>
      <c r="M352" s="198"/>
      <c r="N352" s="198"/>
      <c r="O352" s="198"/>
      <c r="P352" s="198"/>
      <c r="Q352" s="198"/>
      <c r="R352" s="198"/>
      <c r="S352" s="198"/>
      <c r="T352" s="198"/>
      <c r="U352" s="198"/>
      <c r="V352" s="198"/>
      <c r="W352" s="198"/>
      <c r="X352" s="198"/>
      <c r="Y352" s="198"/>
      <c r="Z352" s="198"/>
    </row>
    <row r="353" ht="14.25" customHeight="1">
      <c r="A353" s="198"/>
      <c r="B353" s="198"/>
      <c r="C353" s="198"/>
      <c r="D353" s="198"/>
      <c r="E353" s="198"/>
      <c r="F353" s="198"/>
      <c r="G353" s="198"/>
      <c r="H353" s="198"/>
      <c r="I353" s="198"/>
      <c r="J353" s="198"/>
      <c r="K353" s="198"/>
      <c r="L353" s="198"/>
      <c r="M353" s="198"/>
      <c r="N353" s="198"/>
      <c r="O353" s="198"/>
      <c r="P353" s="198"/>
      <c r="Q353" s="198"/>
      <c r="R353" s="198"/>
      <c r="S353" s="198"/>
      <c r="T353" s="198"/>
      <c r="U353" s="198"/>
      <c r="V353" s="198"/>
      <c r="W353" s="198"/>
      <c r="X353" s="198"/>
      <c r="Y353" s="198"/>
      <c r="Z353" s="198"/>
    </row>
    <row r="354" ht="14.25" customHeight="1">
      <c r="A354" s="198"/>
      <c r="B354" s="198"/>
      <c r="C354" s="198"/>
      <c r="D354" s="198"/>
      <c r="E354" s="198"/>
      <c r="F354" s="198"/>
      <c r="G354" s="198"/>
      <c r="H354" s="198"/>
      <c r="I354" s="198"/>
      <c r="J354" s="198"/>
      <c r="K354" s="198"/>
      <c r="L354" s="198"/>
      <c r="M354" s="198"/>
      <c r="N354" s="198"/>
      <c r="O354" s="198"/>
      <c r="P354" s="198"/>
      <c r="Q354" s="198"/>
      <c r="R354" s="198"/>
      <c r="S354" s="198"/>
      <c r="T354" s="198"/>
      <c r="U354" s="198"/>
      <c r="V354" s="198"/>
      <c r="W354" s="198"/>
      <c r="X354" s="198"/>
      <c r="Y354" s="198"/>
      <c r="Z354" s="198"/>
    </row>
    <row r="355" ht="14.25" customHeight="1">
      <c r="A355" s="198"/>
      <c r="B355" s="198"/>
      <c r="C355" s="198"/>
      <c r="D355" s="198"/>
      <c r="E355" s="198"/>
      <c r="F355" s="198"/>
      <c r="G355" s="198"/>
      <c r="H355" s="198"/>
      <c r="I355" s="198"/>
      <c r="J355" s="198"/>
      <c r="K355" s="198"/>
      <c r="L355" s="198"/>
      <c r="M355" s="198"/>
      <c r="N355" s="198"/>
      <c r="O355" s="198"/>
      <c r="P355" s="198"/>
      <c r="Q355" s="198"/>
      <c r="R355" s="198"/>
      <c r="S355" s="198"/>
      <c r="T355" s="198"/>
      <c r="U355" s="198"/>
      <c r="V355" s="198"/>
      <c r="W355" s="198"/>
      <c r="X355" s="198"/>
      <c r="Y355" s="198"/>
      <c r="Z355" s="198"/>
    </row>
    <row r="356" ht="14.25" customHeight="1">
      <c r="A356" s="198"/>
      <c r="B356" s="198"/>
      <c r="C356" s="198"/>
      <c r="D356" s="198"/>
      <c r="E356" s="198"/>
      <c r="F356" s="198"/>
      <c r="G356" s="198"/>
      <c r="H356" s="198"/>
      <c r="I356" s="198"/>
      <c r="J356" s="198"/>
      <c r="K356" s="198"/>
      <c r="L356" s="198"/>
      <c r="M356" s="198"/>
      <c r="N356" s="198"/>
      <c r="O356" s="198"/>
      <c r="P356" s="198"/>
      <c r="Q356" s="198"/>
      <c r="R356" s="198"/>
      <c r="S356" s="198"/>
      <c r="T356" s="198"/>
      <c r="U356" s="198"/>
      <c r="V356" s="198"/>
      <c r="W356" s="198"/>
      <c r="X356" s="198"/>
      <c r="Y356" s="198"/>
      <c r="Z356" s="198"/>
    </row>
    <row r="357" ht="14.25" customHeight="1">
      <c r="A357" s="198"/>
      <c r="B357" s="198"/>
      <c r="C357" s="198"/>
      <c r="D357" s="198"/>
      <c r="E357" s="198"/>
      <c r="F357" s="198"/>
      <c r="G357" s="198"/>
      <c r="H357" s="198"/>
      <c r="I357" s="198"/>
      <c r="J357" s="198"/>
      <c r="K357" s="198"/>
      <c r="L357" s="198"/>
      <c r="M357" s="198"/>
      <c r="N357" s="198"/>
      <c r="O357" s="198"/>
      <c r="P357" s="198"/>
      <c r="Q357" s="198"/>
      <c r="R357" s="198"/>
      <c r="S357" s="198"/>
      <c r="T357" s="198"/>
      <c r="U357" s="198"/>
      <c r="V357" s="198"/>
      <c r="W357" s="198"/>
      <c r="X357" s="198"/>
      <c r="Y357" s="198"/>
      <c r="Z357" s="198"/>
    </row>
    <row r="358" ht="14.25" customHeight="1">
      <c r="A358" s="198"/>
      <c r="B358" s="198"/>
      <c r="C358" s="198"/>
      <c r="D358" s="198"/>
      <c r="E358" s="198"/>
      <c r="F358" s="198"/>
      <c r="G358" s="198"/>
      <c r="H358" s="198"/>
      <c r="I358" s="198"/>
      <c r="J358" s="198"/>
      <c r="K358" s="198"/>
      <c r="L358" s="198"/>
      <c r="M358" s="198"/>
      <c r="N358" s="198"/>
      <c r="O358" s="198"/>
      <c r="P358" s="198"/>
      <c r="Q358" s="198"/>
      <c r="R358" s="198"/>
      <c r="S358" s="198"/>
      <c r="T358" s="198"/>
      <c r="U358" s="198"/>
      <c r="V358" s="198"/>
      <c r="W358" s="198"/>
      <c r="X358" s="198"/>
      <c r="Y358" s="198"/>
      <c r="Z358" s="198"/>
    </row>
    <row r="359" ht="14.25" customHeight="1">
      <c r="A359" s="198"/>
      <c r="B359" s="198"/>
      <c r="C359" s="198"/>
      <c r="D359" s="198"/>
      <c r="E359" s="198"/>
      <c r="F359" s="198"/>
      <c r="G359" s="198"/>
      <c r="H359" s="198"/>
      <c r="I359" s="198"/>
      <c r="J359" s="198"/>
      <c r="K359" s="198"/>
      <c r="L359" s="198"/>
      <c r="M359" s="198"/>
      <c r="N359" s="198"/>
      <c r="O359" s="198"/>
      <c r="P359" s="198"/>
      <c r="Q359" s="198"/>
      <c r="R359" s="198"/>
      <c r="S359" s="198"/>
      <c r="T359" s="198"/>
      <c r="U359" s="198"/>
      <c r="V359" s="198"/>
      <c r="W359" s="198"/>
      <c r="X359" s="198"/>
      <c r="Y359" s="198"/>
      <c r="Z359" s="198"/>
    </row>
    <row r="360" ht="14.25" customHeight="1">
      <c r="A360" s="198"/>
      <c r="B360" s="198"/>
      <c r="C360" s="198"/>
      <c r="D360" s="198"/>
      <c r="E360" s="198"/>
      <c r="F360" s="198"/>
      <c r="G360" s="198"/>
      <c r="H360" s="198"/>
      <c r="I360" s="198"/>
      <c r="J360" s="198"/>
      <c r="K360" s="198"/>
      <c r="L360" s="198"/>
      <c r="M360" s="198"/>
      <c r="N360" s="198"/>
      <c r="O360" s="198"/>
      <c r="P360" s="198"/>
      <c r="Q360" s="198"/>
      <c r="R360" s="198"/>
      <c r="S360" s="198"/>
      <c r="T360" s="198"/>
      <c r="U360" s="198"/>
      <c r="V360" s="198"/>
      <c r="W360" s="198"/>
      <c r="X360" s="198"/>
      <c r="Y360" s="198"/>
      <c r="Z360" s="198"/>
    </row>
    <row r="361" ht="14.25" customHeight="1">
      <c r="A361" s="198"/>
      <c r="B361" s="198"/>
      <c r="C361" s="198"/>
      <c r="D361" s="198"/>
      <c r="E361" s="198"/>
      <c r="F361" s="198"/>
      <c r="G361" s="198"/>
      <c r="H361" s="198"/>
      <c r="I361" s="198"/>
      <c r="J361" s="198"/>
      <c r="K361" s="198"/>
      <c r="L361" s="198"/>
      <c r="M361" s="198"/>
      <c r="N361" s="198"/>
      <c r="O361" s="198"/>
      <c r="P361" s="198"/>
      <c r="Q361" s="198"/>
      <c r="R361" s="198"/>
      <c r="S361" s="198"/>
      <c r="T361" s="198"/>
      <c r="U361" s="198"/>
      <c r="V361" s="198"/>
      <c r="W361" s="198"/>
      <c r="X361" s="198"/>
      <c r="Y361" s="198"/>
      <c r="Z361" s="198"/>
    </row>
    <row r="362" ht="14.25" customHeight="1">
      <c r="A362" s="198"/>
      <c r="B362" s="198"/>
      <c r="C362" s="198"/>
      <c r="D362" s="198"/>
      <c r="E362" s="198"/>
      <c r="F362" s="198"/>
      <c r="G362" s="198"/>
      <c r="H362" s="198"/>
      <c r="I362" s="198"/>
      <c r="J362" s="198"/>
      <c r="K362" s="198"/>
      <c r="L362" s="198"/>
      <c r="M362" s="198"/>
      <c r="N362" s="198"/>
      <c r="O362" s="198"/>
      <c r="P362" s="198"/>
      <c r="Q362" s="198"/>
      <c r="R362" s="198"/>
      <c r="S362" s="198"/>
      <c r="T362" s="198"/>
      <c r="U362" s="198"/>
      <c r="V362" s="198"/>
      <c r="W362" s="198"/>
      <c r="X362" s="198"/>
      <c r="Y362" s="198"/>
      <c r="Z362" s="198"/>
    </row>
    <row r="363" ht="14.25" customHeight="1">
      <c r="A363" s="198"/>
      <c r="B363" s="198"/>
      <c r="C363" s="198"/>
      <c r="D363" s="198"/>
      <c r="E363" s="198"/>
      <c r="F363" s="198"/>
      <c r="G363" s="198"/>
      <c r="H363" s="198"/>
      <c r="I363" s="198"/>
      <c r="J363" s="198"/>
      <c r="K363" s="198"/>
      <c r="L363" s="198"/>
      <c r="M363" s="198"/>
      <c r="N363" s="198"/>
      <c r="O363" s="198"/>
      <c r="P363" s="198"/>
      <c r="Q363" s="198"/>
      <c r="R363" s="198"/>
      <c r="S363" s="198"/>
      <c r="T363" s="198"/>
      <c r="U363" s="198"/>
      <c r="V363" s="198"/>
      <c r="W363" s="198"/>
      <c r="X363" s="198"/>
      <c r="Y363" s="198"/>
      <c r="Z363" s="198"/>
    </row>
    <row r="364" ht="14.25" customHeight="1">
      <c r="A364" s="198"/>
      <c r="B364" s="198"/>
      <c r="C364" s="198"/>
      <c r="D364" s="198"/>
      <c r="E364" s="198"/>
      <c r="F364" s="198"/>
      <c r="G364" s="198"/>
      <c r="H364" s="198"/>
      <c r="I364" s="198"/>
      <c r="J364" s="198"/>
      <c r="K364" s="198"/>
      <c r="L364" s="198"/>
      <c r="M364" s="198"/>
      <c r="N364" s="198"/>
      <c r="O364" s="198"/>
      <c r="P364" s="198"/>
      <c r="Q364" s="198"/>
      <c r="R364" s="198"/>
      <c r="S364" s="198"/>
      <c r="T364" s="198"/>
      <c r="U364" s="198"/>
      <c r="V364" s="198"/>
      <c r="W364" s="198"/>
      <c r="X364" s="198"/>
      <c r="Y364" s="198"/>
      <c r="Z364" s="198"/>
    </row>
    <row r="365" ht="14.25" customHeight="1">
      <c r="A365" s="198"/>
      <c r="B365" s="198"/>
      <c r="C365" s="198"/>
      <c r="D365" s="198"/>
      <c r="E365" s="198"/>
      <c r="F365" s="198"/>
      <c r="G365" s="198"/>
      <c r="H365" s="198"/>
      <c r="I365" s="198"/>
      <c r="J365" s="198"/>
      <c r="K365" s="198"/>
      <c r="L365" s="198"/>
      <c r="M365" s="198"/>
      <c r="N365" s="198"/>
      <c r="O365" s="198"/>
      <c r="P365" s="198"/>
      <c r="Q365" s="198"/>
      <c r="R365" s="198"/>
      <c r="S365" s="198"/>
      <c r="T365" s="198"/>
      <c r="U365" s="198"/>
      <c r="V365" s="198"/>
      <c r="W365" s="198"/>
      <c r="X365" s="198"/>
      <c r="Y365" s="198"/>
      <c r="Z365" s="198"/>
    </row>
    <row r="366" ht="14.25" customHeight="1">
      <c r="A366" s="198"/>
      <c r="B366" s="198"/>
      <c r="C366" s="198"/>
      <c r="D366" s="198"/>
      <c r="E366" s="198"/>
      <c r="F366" s="198"/>
      <c r="G366" s="198"/>
      <c r="H366" s="198"/>
      <c r="I366" s="198"/>
      <c r="J366" s="198"/>
      <c r="K366" s="198"/>
      <c r="L366" s="198"/>
      <c r="M366" s="198"/>
      <c r="N366" s="198"/>
      <c r="O366" s="198"/>
      <c r="P366" s="198"/>
      <c r="Q366" s="198"/>
      <c r="R366" s="198"/>
      <c r="S366" s="198"/>
      <c r="T366" s="198"/>
      <c r="U366" s="198"/>
      <c r="V366" s="198"/>
      <c r="W366" s="198"/>
      <c r="X366" s="198"/>
      <c r="Y366" s="198"/>
      <c r="Z366" s="198"/>
    </row>
    <row r="367" ht="14.25" customHeight="1">
      <c r="A367" s="198"/>
      <c r="B367" s="198"/>
      <c r="C367" s="198"/>
      <c r="D367" s="198"/>
      <c r="E367" s="198"/>
      <c r="F367" s="198"/>
      <c r="G367" s="198"/>
      <c r="H367" s="198"/>
      <c r="I367" s="198"/>
      <c r="J367" s="198"/>
      <c r="K367" s="198"/>
      <c r="L367" s="198"/>
      <c r="M367" s="198"/>
      <c r="N367" s="198"/>
      <c r="O367" s="198"/>
      <c r="P367" s="198"/>
      <c r="Q367" s="198"/>
      <c r="R367" s="198"/>
      <c r="S367" s="198"/>
      <c r="T367" s="198"/>
      <c r="U367" s="198"/>
      <c r="V367" s="198"/>
      <c r="W367" s="198"/>
      <c r="X367" s="198"/>
      <c r="Y367" s="198"/>
      <c r="Z367" s="198"/>
    </row>
    <row r="368" ht="14.25" customHeight="1">
      <c r="A368" s="198"/>
      <c r="B368" s="198"/>
      <c r="C368" s="198"/>
      <c r="D368" s="198"/>
      <c r="E368" s="198"/>
      <c r="F368" s="198"/>
      <c r="G368" s="198"/>
      <c r="H368" s="198"/>
      <c r="I368" s="198"/>
      <c r="J368" s="198"/>
      <c r="K368" s="198"/>
      <c r="L368" s="198"/>
      <c r="M368" s="198"/>
      <c r="N368" s="198"/>
      <c r="O368" s="198"/>
      <c r="P368" s="198"/>
      <c r="Q368" s="198"/>
      <c r="R368" s="198"/>
      <c r="S368" s="198"/>
      <c r="T368" s="198"/>
      <c r="U368" s="198"/>
      <c r="V368" s="198"/>
      <c r="W368" s="198"/>
      <c r="X368" s="198"/>
      <c r="Y368" s="198"/>
      <c r="Z368" s="198"/>
    </row>
    <row r="369" ht="14.25" customHeight="1">
      <c r="A369" s="198"/>
      <c r="B369" s="198"/>
      <c r="C369" s="198"/>
      <c r="D369" s="198"/>
      <c r="E369" s="198"/>
      <c r="F369" s="198"/>
      <c r="G369" s="198"/>
      <c r="H369" s="198"/>
      <c r="I369" s="198"/>
      <c r="J369" s="198"/>
      <c r="K369" s="198"/>
      <c r="L369" s="198"/>
      <c r="M369" s="198"/>
      <c r="N369" s="198"/>
      <c r="O369" s="198"/>
      <c r="P369" s="198"/>
      <c r="Q369" s="198"/>
      <c r="R369" s="198"/>
      <c r="S369" s="198"/>
      <c r="T369" s="198"/>
      <c r="U369" s="198"/>
      <c r="V369" s="198"/>
      <c r="W369" s="198"/>
      <c r="X369" s="198"/>
      <c r="Y369" s="198"/>
      <c r="Z369" s="198"/>
    </row>
    <row r="370" ht="14.25" customHeight="1">
      <c r="A370" s="198"/>
      <c r="B370" s="198"/>
      <c r="C370" s="198"/>
      <c r="D370" s="198"/>
      <c r="E370" s="198"/>
      <c r="F370" s="198"/>
      <c r="G370" s="198"/>
      <c r="H370" s="198"/>
      <c r="I370" s="198"/>
      <c r="J370" s="198"/>
      <c r="K370" s="198"/>
      <c r="L370" s="198"/>
      <c r="M370" s="198"/>
      <c r="N370" s="198"/>
      <c r="O370" s="198"/>
      <c r="P370" s="198"/>
      <c r="Q370" s="198"/>
      <c r="R370" s="198"/>
      <c r="S370" s="198"/>
      <c r="T370" s="198"/>
      <c r="U370" s="198"/>
      <c r="V370" s="198"/>
      <c r="W370" s="198"/>
      <c r="X370" s="198"/>
      <c r="Y370" s="198"/>
      <c r="Z370" s="198"/>
    </row>
    <row r="371" ht="14.25" customHeight="1">
      <c r="A371" s="198"/>
      <c r="B371" s="198"/>
      <c r="C371" s="198"/>
      <c r="D371" s="198"/>
      <c r="E371" s="198"/>
      <c r="F371" s="198"/>
      <c r="G371" s="198"/>
      <c r="H371" s="198"/>
      <c r="I371" s="198"/>
      <c r="J371" s="198"/>
      <c r="K371" s="198"/>
      <c r="L371" s="198"/>
      <c r="M371" s="198"/>
      <c r="N371" s="198"/>
      <c r="O371" s="198"/>
      <c r="P371" s="198"/>
      <c r="Q371" s="198"/>
      <c r="R371" s="198"/>
      <c r="S371" s="198"/>
      <c r="T371" s="198"/>
      <c r="U371" s="198"/>
      <c r="V371" s="198"/>
      <c r="W371" s="198"/>
      <c r="X371" s="198"/>
      <c r="Y371" s="198"/>
      <c r="Z371" s="198"/>
    </row>
    <row r="372" ht="14.25" customHeight="1">
      <c r="A372" s="198"/>
      <c r="B372" s="198"/>
      <c r="C372" s="198"/>
      <c r="D372" s="198"/>
      <c r="E372" s="198"/>
      <c r="F372" s="198"/>
      <c r="G372" s="198"/>
      <c r="H372" s="198"/>
      <c r="I372" s="198"/>
      <c r="J372" s="198"/>
      <c r="K372" s="198"/>
      <c r="L372" s="198"/>
      <c r="M372" s="198"/>
      <c r="N372" s="198"/>
      <c r="O372" s="198"/>
      <c r="P372" s="198"/>
      <c r="Q372" s="198"/>
      <c r="R372" s="198"/>
      <c r="S372" s="198"/>
      <c r="T372" s="198"/>
      <c r="U372" s="198"/>
      <c r="V372" s="198"/>
      <c r="W372" s="198"/>
      <c r="X372" s="198"/>
      <c r="Y372" s="198"/>
      <c r="Z372" s="198"/>
    </row>
    <row r="373" ht="14.25" customHeight="1">
      <c r="A373" s="198"/>
      <c r="B373" s="198"/>
      <c r="C373" s="198"/>
      <c r="D373" s="198"/>
      <c r="E373" s="198"/>
      <c r="F373" s="198"/>
      <c r="G373" s="198"/>
      <c r="H373" s="198"/>
      <c r="I373" s="198"/>
      <c r="J373" s="198"/>
      <c r="K373" s="198"/>
      <c r="L373" s="198"/>
      <c r="M373" s="198"/>
      <c r="N373" s="198"/>
      <c r="O373" s="198"/>
      <c r="P373" s="198"/>
      <c r="Q373" s="198"/>
      <c r="R373" s="198"/>
      <c r="S373" s="198"/>
      <c r="T373" s="198"/>
      <c r="U373" s="198"/>
      <c r="V373" s="198"/>
      <c r="W373" s="198"/>
      <c r="X373" s="198"/>
      <c r="Y373" s="198"/>
      <c r="Z373" s="198"/>
    </row>
    <row r="374" ht="14.25" customHeight="1">
      <c r="A374" s="198"/>
      <c r="B374" s="198"/>
      <c r="C374" s="198"/>
      <c r="D374" s="198"/>
      <c r="E374" s="198"/>
      <c r="F374" s="198"/>
      <c r="G374" s="198"/>
      <c r="H374" s="198"/>
      <c r="I374" s="198"/>
      <c r="J374" s="198"/>
      <c r="K374" s="198"/>
      <c r="L374" s="198"/>
      <c r="M374" s="198"/>
      <c r="N374" s="198"/>
      <c r="O374" s="198"/>
      <c r="P374" s="198"/>
      <c r="Q374" s="198"/>
      <c r="R374" s="198"/>
      <c r="S374" s="198"/>
      <c r="T374" s="198"/>
      <c r="U374" s="198"/>
      <c r="V374" s="198"/>
      <c r="W374" s="198"/>
      <c r="X374" s="198"/>
      <c r="Y374" s="198"/>
      <c r="Z374" s="198"/>
    </row>
    <row r="375" ht="14.25" customHeight="1">
      <c r="A375" s="198"/>
      <c r="B375" s="198"/>
      <c r="C375" s="198"/>
      <c r="D375" s="198"/>
      <c r="E375" s="198"/>
      <c r="F375" s="198"/>
      <c r="G375" s="198"/>
      <c r="H375" s="198"/>
      <c r="I375" s="198"/>
      <c r="J375" s="198"/>
      <c r="K375" s="198"/>
      <c r="L375" s="198"/>
      <c r="M375" s="198"/>
      <c r="N375" s="198"/>
      <c r="O375" s="198"/>
      <c r="P375" s="198"/>
      <c r="Q375" s="198"/>
      <c r="R375" s="198"/>
      <c r="S375" s="198"/>
      <c r="T375" s="198"/>
      <c r="U375" s="198"/>
      <c r="V375" s="198"/>
      <c r="W375" s="198"/>
      <c r="X375" s="198"/>
      <c r="Y375" s="198"/>
      <c r="Z375" s="198"/>
    </row>
    <row r="376" ht="14.25" customHeight="1">
      <c r="A376" s="198"/>
      <c r="B376" s="198"/>
      <c r="C376" s="198"/>
      <c r="D376" s="198"/>
      <c r="E376" s="198"/>
      <c r="F376" s="198"/>
      <c r="G376" s="198"/>
      <c r="H376" s="198"/>
      <c r="I376" s="198"/>
      <c r="J376" s="198"/>
      <c r="K376" s="198"/>
      <c r="L376" s="198"/>
      <c r="M376" s="198"/>
      <c r="N376" s="198"/>
      <c r="O376" s="198"/>
      <c r="P376" s="198"/>
      <c r="Q376" s="198"/>
      <c r="R376" s="198"/>
      <c r="S376" s="198"/>
      <c r="T376" s="198"/>
      <c r="U376" s="198"/>
      <c r="V376" s="198"/>
      <c r="W376" s="198"/>
      <c r="X376" s="198"/>
      <c r="Y376" s="198"/>
      <c r="Z376" s="198"/>
    </row>
    <row r="377" ht="14.25" customHeight="1">
      <c r="A377" s="198"/>
      <c r="B377" s="198"/>
      <c r="C377" s="198"/>
      <c r="D377" s="198"/>
      <c r="E377" s="198"/>
      <c r="F377" s="198"/>
      <c r="G377" s="198"/>
      <c r="H377" s="198"/>
      <c r="I377" s="198"/>
      <c r="J377" s="198"/>
      <c r="K377" s="198"/>
      <c r="L377" s="198"/>
      <c r="M377" s="198"/>
      <c r="N377" s="198"/>
      <c r="O377" s="198"/>
      <c r="P377" s="198"/>
      <c r="Q377" s="198"/>
      <c r="R377" s="198"/>
      <c r="S377" s="198"/>
      <c r="T377" s="198"/>
      <c r="U377" s="198"/>
      <c r="V377" s="198"/>
      <c r="W377" s="198"/>
      <c r="X377" s="198"/>
      <c r="Y377" s="198"/>
      <c r="Z377" s="198"/>
    </row>
    <row r="378" ht="14.25" customHeight="1">
      <c r="A378" s="198"/>
      <c r="B378" s="198"/>
      <c r="C378" s="198"/>
      <c r="D378" s="198"/>
      <c r="E378" s="198"/>
      <c r="F378" s="198"/>
      <c r="G378" s="198"/>
      <c r="H378" s="198"/>
      <c r="I378" s="198"/>
      <c r="J378" s="198"/>
      <c r="K378" s="198"/>
      <c r="L378" s="198"/>
      <c r="M378" s="198"/>
      <c r="N378" s="198"/>
      <c r="O378" s="198"/>
      <c r="P378" s="198"/>
      <c r="Q378" s="198"/>
      <c r="R378" s="198"/>
      <c r="S378" s="198"/>
      <c r="T378" s="198"/>
      <c r="U378" s="198"/>
      <c r="V378" s="198"/>
      <c r="W378" s="198"/>
      <c r="X378" s="198"/>
      <c r="Y378" s="198"/>
      <c r="Z378" s="198"/>
    </row>
    <row r="379" ht="14.25" customHeight="1">
      <c r="A379" s="198"/>
      <c r="B379" s="198"/>
      <c r="C379" s="198"/>
      <c r="D379" s="198"/>
      <c r="E379" s="198"/>
      <c r="F379" s="198"/>
      <c r="G379" s="198"/>
      <c r="H379" s="198"/>
      <c r="I379" s="198"/>
      <c r="J379" s="198"/>
      <c r="K379" s="198"/>
      <c r="L379" s="198"/>
      <c r="M379" s="198"/>
      <c r="N379" s="198"/>
      <c r="O379" s="198"/>
      <c r="P379" s="198"/>
      <c r="Q379" s="198"/>
      <c r="R379" s="198"/>
      <c r="S379" s="198"/>
      <c r="T379" s="198"/>
      <c r="U379" s="198"/>
      <c r="V379" s="198"/>
      <c r="W379" s="198"/>
      <c r="X379" s="198"/>
      <c r="Y379" s="198"/>
      <c r="Z379" s="198"/>
    </row>
    <row r="380" ht="14.25" customHeight="1">
      <c r="A380" s="198"/>
      <c r="B380" s="198"/>
      <c r="C380" s="198"/>
      <c r="D380" s="198"/>
      <c r="E380" s="198"/>
      <c r="F380" s="198"/>
      <c r="G380" s="198"/>
      <c r="H380" s="198"/>
      <c r="I380" s="198"/>
      <c r="J380" s="198"/>
      <c r="K380" s="198"/>
      <c r="L380" s="198"/>
      <c r="M380" s="198"/>
      <c r="N380" s="198"/>
      <c r="O380" s="198"/>
      <c r="P380" s="198"/>
      <c r="Q380" s="198"/>
      <c r="R380" s="198"/>
      <c r="S380" s="198"/>
      <c r="T380" s="198"/>
      <c r="U380" s="198"/>
      <c r="V380" s="198"/>
      <c r="W380" s="198"/>
      <c r="X380" s="198"/>
      <c r="Y380" s="198"/>
      <c r="Z380" s="198"/>
    </row>
    <row r="381" ht="14.25" customHeight="1">
      <c r="A381" s="198"/>
      <c r="B381" s="198"/>
      <c r="C381" s="198"/>
      <c r="D381" s="198"/>
      <c r="E381" s="198"/>
      <c r="F381" s="198"/>
      <c r="G381" s="198"/>
      <c r="H381" s="198"/>
      <c r="I381" s="198"/>
      <c r="J381" s="198"/>
      <c r="K381" s="198"/>
      <c r="L381" s="198"/>
      <c r="M381" s="198"/>
      <c r="N381" s="198"/>
      <c r="O381" s="198"/>
      <c r="P381" s="198"/>
      <c r="Q381" s="198"/>
      <c r="R381" s="198"/>
      <c r="S381" s="198"/>
      <c r="T381" s="198"/>
      <c r="U381" s="198"/>
      <c r="V381" s="198"/>
      <c r="W381" s="198"/>
      <c r="X381" s="198"/>
      <c r="Y381" s="198"/>
      <c r="Z381" s="198"/>
    </row>
    <row r="382" ht="14.25" customHeight="1">
      <c r="A382" s="198"/>
      <c r="B382" s="198"/>
      <c r="C382" s="198"/>
      <c r="D382" s="198"/>
      <c r="E382" s="198"/>
      <c r="F382" s="198"/>
      <c r="G382" s="198"/>
      <c r="H382" s="198"/>
      <c r="I382" s="198"/>
      <c r="J382" s="198"/>
      <c r="K382" s="198"/>
      <c r="L382" s="198"/>
      <c r="M382" s="198"/>
      <c r="N382" s="198"/>
      <c r="O382" s="198"/>
      <c r="P382" s="198"/>
      <c r="Q382" s="198"/>
      <c r="R382" s="198"/>
      <c r="S382" s="198"/>
      <c r="T382" s="198"/>
      <c r="U382" s="198"/>
      <c r="V382" s="198"/>
      <c r="W382" s="198"/>
      <c r="X382" s="198"/>
      <c r="Y382" s="198"/>
      <c r="Z382" s="198"/>
    </row>
    <row r="383" ht="14.25" customHeight="1">
      <c r="A383" s="198"/>
      <c r="B383" s="198"/>
      <c r="C383" s="198"/>
      <c r="D383" s="198"/>
      <c r="E383" s="198"/>
      <c r="F383" s="198"/>
      <c r="G383" s="198"/>
      <c r="H383" s="198"/>
      <c r="I383" s="198"/>
      <c r="J383" s="198"/>
      <c r="K383" s="198"/>
      <c r="L383" s="198"/>
      <c r="M383" s="198"/>
      <c r="N383" s="198"/>
      <c r="O383" s="198"/>
      <c r="P383" s="198"/>
      <c r="Q383" s="198"/>
      <c r="R383" s="198"/>
      <c r="S383" s="198"/>
      <c r="T383" s="198"/>
      <c r="U383" s="198"/>
      <c r="V383" s="198"/>
      <c r="W383" s="198"/>
      <c r="X383" s="198"/>
      <c r="Y383" s="198"/>
      <c r="Z383" s="198"/>
    </row>
    <row r="384" ht="14.25" customHeight="1">
      <c r="A384" s="198"/>
      <c r="B384" s="198"/>
      <c r="C384" s="198"/>
      <c r="D384" s="198"/>
      <c r="E384" s="198"/>
      <c r="F384" s="198"/>
      <c r="G384" s="198"/>
      <c r="H384" s="198"/>
      <c r="I384" s="198"/>
      <c r="J384" s="198"/>
      <c r="K384" s="198"/>
      <c r="L384" s="198"/>
      <c r="M384" s="198"/>
      <c r="N384" s="198"/>
      <c r="O384" s="198"/>
      <c r="P384" s="198"/>
      <c r="Q384" s="198"/>
      <c r="R384" s="198"/>
      <c r="S384" s="198"/>
      <c r="T384" s="198"/>
      <c r="U384" s="198"/>
      <c r="V384" s="198"/>
      <c r="W384" s="198"/>
      <c r="X384" s="198"/>
      <c r="Y384" s="198"/>
      <c r="Z384" s="198"/>
    </row>
    <row r="385" ht="14.25" customHeight="1">
      <c r="A385" s="198"/>
      <c r="B385" s="198"/>
      <c r="C385" s="198"/>
      <c r="D385" s="198"/>
      <c r="E385" s="198"/>
      <c r="F385" s="198"/>
      <c r="G385" s="198"/>
      <c r="H385" s="198"/>
      <c r="I385" s="198"/>
      <c r="J385" s="198"/>
      <c r="K385" s="198"/>
      <c r="L385" s="198"/>
      <c r="M385" s="198"/>
      <c r="N385" s="198"/>
      <c r="O385" s="198"/>
      <c r="P385" s="198"/>
      <c r="Q385" s="198"/>
      <c r="R385" s="198"/>
      <c r="S385" s="198"/>
      <c r="T385" s="198"/>
      <c r="U385" s="198"/>
      <c r="V385" s="198"/>
      <c r="W385" s="198"/>
      <c r="X385" s="198"/>
      <c r="Y385" s="198"/>
      <c r="Z385" s="198"/>
    </row>
    <row r="386" ht="14.25" customHeight="1">
      <c r="A386" s="198"/>
      <c r="B386" s="198"/>
      <c r="C386" s="198"/>
      <c r="D386" s="198"/>
      <c r="E386" s="198"/>
      <c r="F386" s="198"/>
      <c r="G386" s="198"/>
      <c r="H386" s="198"/>
      <c r="I386" s="198"/>
      <c r="J386" s="198"/>
      <c r="K386" s="198"/>
      <c r="L386" s="198"/>
      <c r="M386" s="198"/>
      <c r="N386" s="198"/>
      <c r="O386" s="198"/>
      <c r="P386" s="198"/>
      <c r="Q386" s="198"/>
      <c r="R386" s="198"/>
      <c r="S386" s="198"/>
      <c r="T386" s="198"/>
      <c r="U386" s="198"/>
      <c r="V386" s="198"/>
      <c r="W386" s="198"/>
      <c r="X386" s="198"/>
      <c r="Y386" s="198"/>
      <c r="Z386" s="198"/>
    </row>
    <row r="387" ht="14.25" customHeight="1">
      <c r="A387" s="198"/>
      <c r="B387" s="198"/>
      <c r="C387" s="198"/>
      <c r="D387" s="198"/>
      <c r="E387" s="198"/>
      <c r="F387" s="198"/>
      <c r="G387" s="198"/>
      <c r="H387" s="198"/>
      <c r="I387" s="198"/>
      <c r="J387" s="198"/>
      <c r="K387" s="198"/>
      <c r="L387" s="198"/>
      <c r="M387" s="198"/>
      <c r="N387" s="198"/>
      <c r="O387" s="198"/>
      <c r="P387" s="198"/>
      <c r="Q387" s="198"/>
      <c r="R387" s="198"/>
      <c r="S387" s="198"/>
      <c r="T387" s="198"/>
      <c r="U387" s="198"/>
      <c r="V387" s="198"/>
      <c r="W387" s="198"/>
      <c r="X387" s="198"/>
      <c r="Y387" s="198"/>
      <c r="Z387" s="198"/>
    </row>
    <row r="388" ht="14.25" customHeight="1">
      <c r="A388" s="198"/>
      <c r="B388" s="198"/>
      <c r="C388" s="198"/>
      <c r="D388" s="198"/>
      <c r="E388" s="198"/>
      <c r="F388" s="198"/>
      <c r="G388" s="198"/>
      <c r="H388" s="198"/>
      <c r="I388" s="198"/>
      <c r="J388" s="198"/>
      <c r="K388" s="198"/>
      <c r="L388" s="198"/>
      <c r="M388" s="198"/>
      <c r="N388" s="198"/>
      <c r="O388" s="198"/>
      <c r="P388" s="198"/>
      <c r="Q388" s="198"/>
      <c r="R388" s="198"/>
      <c r="S388" s="198"/>
      <c r="T388" s="198"/>
      <c r="U388" s="198"/>
      <c r="V388" s="198"/>
      <c r="W388" s="198"/>
      <c r="X388" s="198"/>
      <c r="Y388" s="198"/>
      <c r="Z388" s="198"/>
    </row>
    <row r="389" ht="14.25" customHeight="1">
      <c r="A389" s="198"/>
      <c r="B389" s="198"/>
      <c r="C389" s="198"/>
      <c r="D389" s="198"/>
      <c r="E389" s="198"/>
      <c r="F389" s="198"/>
      <c r="G389" s="198"/>
      <c r="H389" s="198"/>
      <c r="I389" s="198"/>
      <c r="J389" s="198"/>
      <c r="K389" s="198"/>
      <c r="L389" s="198"/>
      <c r="M389" s="198"/>
      <c r="N389" s="198"/>
      <c r="O389" s="198"/>
      <c r="P389" s="198"/>
      <c r="Q389" s="198"/>
      <c r="R389" s="198"/>
      <c r="S389" s="198"/>
      <c r="T389" s="198"/>
      <c r="U389" s="198"/>
      <c r="V389" s="198"/>
      <c r="W389" s="198"/>
      <c r="X389" s="198"/>
      <c r="Y389" s="198"/>
      <c r="Z389" s="198"/>
    </row>
    <row r="390" ht="14.25" customHeight="1">
      <c r="A390" s="198"/>
      <c r="B390" s="198"/>
      <c r="C390" s="198"/>
      <c r="D390" s="198"/>
      <c r="E390" s="198"/>
      <c r="F390" s="198"/>
      <c r="G390" s="198"/>
      <c r="H390" s="198"/>
      <c r="I390" s="198"/>
      <c r="J390" s="198"/>
      <c r="K390" s="198"/>
      <c r="L390" s="198"/>
      <c r="M390" s="198"/>
      <c r="N390" s="198"/>
      <c r="O390" s="198"/>
      <c r="P390" s="198"/>
      <c r="Q390" s="198"/>
      <c r="R390" s="198"/>
      <c r="S390" s="198"/>
      <c r="T390" s="198"/>
      <c r="U390" s="198"/>
      <c r="V390" s="198"/>
      <c r="W390" s="198"/>
      <c r="X390" s="198"/>
      <c r="Y390" s="198"/>
      <c r="Z390" s="198"/>
    </row>
    <row r="391" ht="14.25" customHeight="1">
      <c r="A391" s="198"/>
      <c r="B391" s="198"/>
      <c r="C391" s="198"/>
      <c r="D391" s="198"/>
      <c r="E391" s="198"/>
      <c r="F391" s="198"/>
      <c r="G391" s="198"/>
      <c r="H391" s="198"/>
      <c r="I391" s="198"/>
      <c r="J391" s="198"/>
      <c r="K391" s="198"/>
      <c r="L391" s="198"/>
      <c r="M391" s="198"/>
      <c r="N391" s="198"/>
      <c r="O391" s="198"/>
      <c r="P391" s="198"/>
      <c r="Q391" s="198"/>
      <c r="R391" s="198"/>
      <c r="S391" s="198"/>
      <c r="T391" s="198"/>
      <c r="U391" s="198"/>
      <c r="V391" s="198"/>
      <c r="W391" s="198"/>
      <c r="X391" s="198"/>
      <c r="Y391" s="198"/>
      <c r="Z391" s="198"/>
    </row>
    <row r="392" ht="14.25" customHeight="1">
      <c r="A392" s="198"/>
      <c r="B392" s="198"/>
      <c r="C392" s="198"/>
      <c r="D392" s="198"/>
      <c r="E392" s="198"/>
      <c r="F392" s="198"/>
      <c r="G392" s="198"/>
      <c r="H392" s="198"/>
      <c r="I392" s="198"/>
      <c r="J392" s="198"/>
      <c r="K392" s="198"/>
      <c r="L392" s="198"/>
      <c r="M392" s="198"/>
      <c r="N392" s="198"/>
      <c r="O392" s="198"/>
      <c r="P392" s="198"/>
      <c r="Q392" s="198"/>
      <c r="R392" s="198"/>
      <c r="S392" s="198"/>
      <c r="T392" s="198"/>
      <c r="U392" s="198"/>
      <c r="V392" s="198"/>
      <c r="W392" s="198"/>
      <c r="X392" s="198"/>
      <c r="Y392" s="198"/>
      <c r="Z392" s="198"/>
    </row>
    <row r="393" ht="14.25" customHeight="1">
      <c r="A393" s="198"/>
      <c r="B393" s="198"/>
      <c r="C393" s="198"/>
      <c r="D393" s="198"/>
      <c r="E393" s="198"/>
      <c r="F393" s="198"/>
      <c r="G393" s="198"/>
      <c r="H393" s="198"/>
      <c r="I393" s="198"/>
      <c r="J393" s="198"/>
      <c r="K393" s="198"/>
      <c r="L393" s="198"/>
      <c r="M393" s="198"/>
      <c r="N393" s="198"/>
      <c r="O393" s="198"/>
      <c r="P393" s="198"/>
      <c r="Q393" s="198"/>
      <c r="R393" s="198"/>
      <c r="S393" s="198"/>
      <c r="T393" s="198"/>
      <c r="U393" s="198"/>
      <c r="V393" s="198"/>
      <c r="W393" s="198"/>
      <c r="X393" s="198"/>
      <c r="Y393" s="198"/>
      <c r="Z393" s="198"/>
    </row>
    <row r="394" ht="14.25" customHeight="1">
      <c r="A394" s="198"/>
      <c r="B394" s="198"/>
      <c r="C394" s="198"/>
      <c r="D394" s="198"/>
      <c r="E394" s="198"/>
      <c r="F394" s="198"/>
      <c r="G394" s="198"/>
      <c r="H394" s="198"/>
      <c r="I394" s="198"/>
      <c r="J394" s="198"/>
      <c r="K394" s="198"/>
      <c r="L394" s="198"/>
      <c r="M394" s="198"/>
      <c r="N394" s="198"/>
      <c r="O394" s="198"/>
      <c r="P394" s="198"/>
      <c r="Q394" s="198"/>
      <c r="R394" s="198"/>
      <c r="S394" s="198"/>
      <c r="T394" s="198"/>
      <c r="U394" s="198"/>
      <c r="V394" s="198"/>
      <c r="W394" s="198"/>
      <c r="X394" s="198"/>
      <c r="Y394" s="198"/>
      <c r="Z394" s="198"/>
    </row>
    <row r="395" ht="14.25" customHeight="1">
      <c r="A395" s="198"/>
      <c r="B395" s="198"/>
      <c r="C395" s="198"/>
      <c r="D395" s="198"/>
      <c r="E395" s="198"/>
      <c r="F395" s="198"/>
      <c r="G395" s="198"/>
      <c r="H395" s="198"/>
      <c r="I395" s="198"/>
      <c r="J395" s="198"/>
      <c r="K395" s="198"/>
      <c r="L395" s="198"/>
      <c r="M395" s="198"/>
      <c r="N395" s="198"/>
      <c r="O395" s="198"/>
      <c r="P395" s="198"/>
      <c r="Q395" s="198"/>
      <c r="R395" s="198"/>
      <c r="S395" s="198"/>
      <c r="T395" s="198"/>
      <c r="U395" s="198"/>
      <c r="V395" s="198"/>
      <c r="W395" s="198"/>
      <c r="X395" s="198"/>
      <c r="Y395" s="198"/>
      <c r="Z395" s="198"/>
    </row>
    <row r="396" ht="14.25" customHeight="1">
      <c r="A396" s="198"/>
      <c r="B396" s="198"/>
      <c r="C396" s="198"/>
      <c r="D396" s="198"/>
      <c r="E396" s="198"/>
      <c r="F396" s="198"/>
      <c r="G396" s="198"/>
      <c r="H396" s="198"/>
      <c r="I396" s="198"/>
      <c r="J396" s="198"/>
      <c r="K396" s="198"/>
      <c r="L396" s="198"/>
      <c r="M396" s="198"/>
      <c r="N396" s="198"/>
      <c r="O396" s="198"/>
      <c r="P396" s="198"/>
      <c r="Q396" s="198"/>
      <c r="R396" s="198"/>
      <c r="S396" s="198"/>
      <c r="T396" s="198"/>
      <c r="U396" s="198"/>
      <c r="V396" s="198"/>
      <c r="W396" s="198"/>
      <c r="X396" s="198"/>
      <c r="Y396" s="198"/>
      <c r="Z396" s="198"/>
    </row>
    <row r="397" ht="14.25" customHeight="1">
      <c r="A397" s="198"/>
      <c r="B397" s="198"/>
      <c r="C397" s="198"/>
      <c r="D397" s="198"/>
      <c r="E397" s="198"/>
      <c r="F397" s="198"/>
      <c r="G397" s="198"/>
      <c r="H397" s="198"/>
      <c r="I397" s="198"/>
      <c r="J397" s="198"/>
      <c r="K397" s="198"/>
      <c r="L397" s="198"/>
      <c r="M397" s="198"/>
      <c r="N397" s="198"/>
      <c r="O397" s="198"/>
      <c r="P397" s="198"/>
      <c r="Q397" s="198"/>
      <c r="R397" s="198"/>
      <c r="S397" s="198"/>
      <c r="T397" s="198"/>
      <c r="U397" s="198"/>
      <c r="V397" s="198"/>
      <c r="W397" s="198"/>
      <c r="X397" s="198"/>
      <c r="Y397" s="198"/>
      <c r="Z397" s="198"/>
    </row>
    <row r="398" ht="14.25" customHeight="1">
      <c r="A398" s="198"/>
      <c r="B398" s="198"/>
      <c r="C398" s="198"/>
      <c r="D398" s="198"/>
      <c r="E398" s="198"/>
      <c r="F398" s="198"/>
      <c r="G398" s="198"/>
      <c r="H398" s="198"/>
      <c r="I398" s="198"/>
      <c r="J398" s="198"/>
      <c r="K398" s="198"/>
      <c r="L398" s="198"/>
      <c r="M398" s="198"/>
      <c r="N398" s="198"/>
      <c r="O398" s="198"/>
      <c r="P398" s="198"/>
      <c r="Q398" s="198"/>
      <c r="R398" s="198"/>
      <c r="S398" s="198"/>
      <c r="T398" s="198"/>
      <c r="U398" s="198"/>
      <c r="V398" s="198"/>
      <c r="W398" s="198"/>
      <c r="X398" s="198"/>
      <c r="Y398" s="198"/>
      <c r="Z398" s="198"/>
    </row>
    <row r="399" ht="14.25" customHeight="1">
      <c r="A399" s="198"/>
      <c r="B399" s="198"/>
      <c r="C399" s="198"/>
      <c r="D399" s="198"/>
      <c r="E399" s="198"/>
      <c r="F399" s="198"/>
      <c r="G399" s="198"/>
      <c r="H399" s="198"/>
      <c r="I399" s="198"/>
      <c r="J399" s="198"/>
      <c r="K399" s="198"/>
      <c r="L399" s="198"/>
      <c r="M399" s="198"/>
      <c r="N399" s="198"/>
      <c r="O399" s="198"/>
      <c r="P399" s="198"/>
      <c r="Q399" s="198"/>
      <c r="R399" s="198"/>
      <c r="S399" s="198"/>
      <c r="T399" s="198"/>
      <c r="U399" s="198"/>
      <c r="V399" s="198"/>
      <c r="W399" s="198"/>
      <c r="X399" s="198"/>
      <c r="Y399" s="198"/>
      <c r="Z399" s="198"/>
    </row>
    <row r="400" ht="14.25" customHeight="1">
      <c r="A400" s="198"/>
      <c r="B400" s="198"/>
      <c r="C400" s="198"/>
      <c r="D400" s="198"/>
      <c r="E400" s="198"/>
      <c r="F400" s="198"/>
      <c r="G400" s="198"/>
      <c r="H400" s="198"/>
      <c r="I400" s="198"/>
      <c r="J400" s="198"/>
      <c r="K400" s="198"/>
      <c r="L400" s="198"/>
      <c r="M400" s="198"/>
      <c r="N400" s="198"/>
      <c r="O400" s="198"/>
      <c r="P400" s="198"/>
      <c r="Q400" s="198"/>
      <c r="R400" s="198"/>
      <c r="S400" s="198"/>
      <c r="T400" s="198"/>
      <c r="U400" s="198"/>
      <c r="V400" s="198"/>
      <c r="W400" s="198"/>
      <c r="X400" s="198"/>
      <c r="Y400" s="198"/>
      <c r="Z400" s="198"/>
    </row>
    <row r="401" ht="14.25" customHeight="1">
      <c r="A401" s="198"/>
      <c r="B401" s="198"/>
      <c r="C401" s="198"/>
      <c r="D401" s="198"/>
      <c r="E401" s="198"/>
      <c r="F401" s="198"/>
      <c r="G401" s="198"/>
      <c r="H401" s="198"/>
      <c r="I401" s="198"/>
      <c r="J401" s="198"/>
      <c r="K401" s="198"/>
      <c r="L401" s="198"/>
      <c r="M401" s="198"/>
      <c r="N401" s="198"/>
      <c r="O401" s="198"/>
      <c r="P401" s="198"/>
      <c r="Q401" s="198"/>
      <c r="R401" s="198"/>
      <c r="S401" s="198"/>
      <c r="T401" s="198"/>
      <c r="U401" s="198"/>
      <c r="V401" s="198"/>
      <c r="W401" s="198"/>
      <c r="X401" s="198"/>
      <c r="Y401" s="198"/>
      <c r="Z401" s="198"/>
    </row>
    <row r="402" ht="14.25" customHeight="1">
      <c r="A402" s="198"/>
      <c r="B402" s="198"/>
      <c r="C402" s="198"/>
      <c r="D402" s="198"/>
      <c r="E402" s="198"/>
      <c r="F402" s="198"/>
      <c r="G402" s="198"/>
      <c r="H402" s="198"/>
      <c r="I402" s="198"/>
      <c r="J402" s="198"/>
      <c r="K402" s="198"/>
      <c r="L402" s="198"/>
      <c r="M402" s="198"/>
      <c r="N402" s="198"/>
      <c r="O402" s="198"/>
      <c r="P402" s="198"/>
      <c r="Q402" s="198"/>
      <c r="R402" s="198"/>
      <c r="S402" s="198"/>
      <c r="T402" s="198"/>
      <c r="U402" s="198"/>
      <c r="V402" s="198"/>
      <c r="W402" s="198"/>
      <c r="X402" s="198"/>
      <c r="Y402" s="198"/>
      <c r="Z402" s="198"/>
    </row>
    <row r="403" ht="14.25" customHeight="1">
      <c r="A403" s="198"/>
      <c r="B403" s="198"/>
      <c r="C403" s="198"/>
      <c r="D403" s="198"/>
      <c r="E403" s="198"/>
      <c r="F403" s="198"/>
      <c r="G403" s="198"/>
      <c r="H403" s="198"/>
      <c r="I403" s="198"/>
      <c r="J403" s="198"/>
      <c r="K403" s="198"/>
      <c r="L403" s="198"/>
      <c r="M403" s="198"/>
      <c r="N403" s="198"/>
      <c r="O403" s="198"/>
      <c r="P403" s="198"/>
      <c r="Q403" s="198"/>
      <c r="R403" s="198"/>
      <c r="S403" s="198"/>
      <c r="T403" s="198"/>
      <c r="U403" s="198"/>
      <c r="V403" s="198"/>
      <c r="W403" s="198"/>
      <c r="X403" s="198"/>
      <c r="Y403" s="198"/>
      <c r="Z403" s="198"/>
    </row>
    <row r="404" ht="14.25" customHeight="1">
      <c r="A404" s="198"/>
      <c r="B404" s="198"/>
      <c r="C404" s="198"/>
      <c r="D404" s="198"/>
      <c r="E404" s="198"/>
      <c r="F404" s="198"/>
      <c r="G404" s="198"/>
      <c r="H404" s="198"/>
      <c r="I404" s="198"/>
      <c r="J404" s="198"/>
      <c r="K404" s="198"/>
      <c r="L404" s="198"/>
      <c r="M404" s="198"/>
      <c r="N404" s="198"/>
      <c r="O404" s="198"/>
      <c r="P404" s="198"/>
      <c r="Q404" s="198"/>
      <c r="R404" s="198"/>
      <c r="S404" s="198"/>
      <c r="T404" s="198"/>
      <c r="U404" s="198"/>
      <c r="V404" s="198"/>
      <c r="W404" s="198"/>
      <c r="X404" s="198"/>
      <c r="Y404" s="198"/>
      <c r="Z404" s="198"/>
    </row>
    <row r="405" ht="14.25" customHeight="1">
      <c r="A405" s="198"/>
      <c r="B405" s="198"/>
      <c r="C405" s="198"/>
      <c r="D405" s="198"/>
      <c r="E405" s="198"/>
      <c r="F405" s="198"/>
      <c r="G405" s="198"/>
      <c r="H405" s="198"/>
      <c r="I405" s="198"/>
      <c r="J405" s="198"/>
      <c r="K405" s="198"/>
      <c r="L405" s="198"/>
      <c r="M405" s="198"/>
      <c r="N405" s="198"/>
      <c r="O405" s="198"/>
      <c r="P405" s="198"/>
      <c r="Q405" s="198"/>
      <c r="R405" s="198"/>
      <c r="S405" s="198"/>
      <c r="T405" s="198"/>
      <c r="U405" s="198"/>
      <c r="V405" s="198"/>
      <c r="W405" s="198"/>
      <c r="X405" s="198"/>
      <c r="Y405" s="198"/>
      <c r="Z405" s="198"/>
    </row>
    <row r="406" ht="14.25" customHeight="1">
      <c r="A406" s="198"/>
      <c r="B406" s="198"/>
      <c r="C406" s="198"/>
      <c r="D406" s="198"/>
      <c r="E406" s="198"/>
      <c r="F406" s="198"/>
      <c r="G406" s="198"/>
      <c r="H406" s="198"/>
      <c r="I406" s="198"/>
      <c r="J406" s="198"/>
      <c r="K406" s="198"/>
      <c r="L406" s="198"/>
      <c r="M406" s="198"/>
      <c r="N406" s="198"/>
      <c r="O406" s="198"/>
      <c r="P406" s="198"/>
      <c r="Q406" s="198"/>
      <c r="R406" s="198"/>
      <c r="S406" s="198"/>
      <c r="T406" s="198"/>
      <c r="U406" s="198"/>
      <c r="V406" s="198"/>
      <c r="W406" s="198"/>
      <c r="X406" s="198"/>
      <c r="Y406" s="198"/>
      <c r="Z406" s="198"/>
    </row>
    <row r="407" ht="14.25" customHeight="1">
      <c r="A407" s="198"/>
      <c r="B407" s="198"/>
      <c r="C407" s="198"/>
      <c r="D407" s="198"/>
      <c r="E407" s="198"/>
      <c r="F407" s="198"/>
      <c r="G407" s="198"/>
      <c r="H407" s="198"/>
      <c r="I407" s="198"/>
      <c r="J407" s="198"/>
      <c r="K407" s="198"/>
      <c r="L407" s="198"/>
      <c r="M407" s="198"/>
      <c r="N407" s="198"/>
      <c r="O407" s="198"/>
      <c r="P407" s="198"/>
      <c r="Q407" s="198"/>
      <c r="R407" s="198"/>
      <c r="S407" s="198"/>
      <c r="T407" s="198"/>
      <c r="U407" s="198"/>
      <c r="V407" s="198"/>
      <c r="W407" s="198"/>
      <c r="X407" s="198"/>
      <c r="Y407" s="198"/>
      <c r="Z407" s="198"/>
    </row>
    <row r="408" ht="14.25" customHeight="1">
      <c r="A408" s="198"/>
      <c r="B408" s="198"/>
      <c r="C408" s="198"/>
      <c r="D408" s="198"/>
      <c r="E408" s="198"/>
      <c r="F408" s="198"/>
      <c r="G408" s="198"/>
      <c r="H408" s="198"/>
      <c r="I408" s="198"/>
      <c r="J408" s="198"/>
      <c r="K408" s="198"/>
      <c r="L408" s="198"/>
      <c r="M408" s="198"/>
      <c r="N408" s="198"/>
      <c r="O408" s="198"/>
      <c r="P408" s="198"/>
      <c r="Q408" s="198"/>
      <c r="R408" s="198"/>
      <c r="S408" s="198"/>
      <c r="T408" s="198"/>
      <c r="U408" s="198"/>
      <c r="V408" s="198"/>
      <c r="W408" s="198"/>
      <c r="X408" s="198"/>
      <c r="Y408" s="198"/>
      <c r="Z408" s="198"/>
    </row>
    <row r="409" ht="14.25" customHeight="1">
      <c r="A409" s="198"/>
      <c r="B409" s="198"/>
      <c r="C409" s="198"/>
      <c r="D409" s="198"/>
      <c r="E409" s="198"/>
      <c r="F409" s="198"/>
      <c r="G409" s="198"/>
      <c r="H409" s="198"/>
      <c r="I409" s="198"/>
      <c r="J409" s="198"/>
      <c r="K409" s="198"/>
      <c r="L409" s="198"/>
      <c r="M409" s="198"/>
      <c r="N409" s="198"/>
      <c r="O409" s="198"/>
      <c r="P409" s="198"/>
      <c r="Q409" s="198"/>
      <c r="R409" s="198"/>
      <c r="S409" s="198"/>
      <c r="T409" s="198"/>
      <c r="U409" s="198"/>
      <c r="V409" s="198"/>
      <c r="W409" s="198"/>
      <c r="X409" s="198"/>
      <c r="Y409" s="198"/>
      <c r="Z409" s="198"/>
    </row>
    <row r="410" ht="14.25" customHeight="1">
      <c r="A410" s="198"/>
      <c r="B410" s="198"/>
      <c r="C410" s="198"/>
      <c r="D410" s="198"/>
      <c r="E410" s="198"/>
      <c r="F410" s="198"/>
      <c r="G410" s="198"/>
      <c r="H410" s="198"/>
      <c r="I410" s="198"/>
      <c r="J410" s="198"/>
      <c r="K410" s="198"/>
      <c r="L410" s="198"/>
      <c r="M410" s="198"/>
      <c r="N410" s="198"/>
      <c r="O410" s="198"/>
      <c r="P410" s="198"/>
      <c r="Q410" s="198"/>
      <c r="R410" s="198"/>
      <c r="S410" s="198"/>
      <c r="T410" s="198"/>
      <c r="U410" s="198"/>
      <c r="V410" s="198"/>
      <c r="W410" s="198"/>
      <c r="X410" s="198"/>
      <c r="Y410" s="198"/>
      <c r="Z410" s="198"/>
    </row>
    <row r="411" ht="14.25" customHeight="1">
      <c r="A411" s="198"/>
      <c r="B411" s="198"/>
      <c r="C411" s="198"/>
      <c r="D411" s="198"/>
      <c r="E411" s="198"/>
      <c r="F411" s="198"/>
      <c r="G411" s="198"/>
      <c r="H411" s="198"/>
      <c r="I411" s="198"/>
      <c r="J411" s="198"/>
      <c r="K411" s="198"/>
      <c r="L411" s="198"/>
      <c r="M411" s="198"/>
      <c r="N411" s="198"/>
      <c r="O411" s="198"/>
      <c r="P411" s="198"/>
      <c r="Q411" s="198"/>
      <c r="R411" s="198"/>
      <c r="S411" s="198"/>
      <c r="T411" s="198"/>
      <c r="U411" s="198"/>
      <c r="V411" s="198"/>
      <c r="W411" s="198"/>
      <c r="X411" s="198"/>
      <c r="Y411" s="198"/>
      <c r="Z411" s="198"/>
    </row>
    <row r="412" ht="14.25" customHeight="1">
      <c r="A412" s="198"/>
      <c r="B412" s="198"/>
      <c r="C412" s="198"/>
      <c r="D412" s="198"/>
      <c r="E412" s="198"/>
      <c r="F412" s="198"/>
      <c r="G412" s="198"/>
      <c r="H412" s="198"/>
      <c r="I412" s="198"/>
      <c r="J412" s="198"/>
      <c r="K412" s="198"/>
      <c r="L412" s="198"/>
      <c r="M412" s="198"/>
      <c r="N412" s="198"/>
      <c r="O412" s="198"/>
      <c r="P412" s="198"/>
      <c r="Q412" s="198"/>
      <c r="R412" s="198"/>
      <c r="S412" s="198"/>
      <c r="T412" s="198"/>
      <c r="U412" s="198"/>
      <c r="V412" s="198"/>
      <c r="W412" s="198"/>
      <c r="X412" s="198"/>
      <c r="Y412" s="198"/>
      <c r="Z412" s="198"/>
    </row>
    <row r="413" ht="14.25" customHeight="1">
      <c r="A413" s="198"/>
      <c r="B413" s="198"/>
      <c r="C413" s="198"/>
      <c r="D413" s="198"/>
      <c r="E413" s="198"/>
      <c r="F413" s="198"/>
      <c r="G413" s="198"/>
      <c r="H413" s="198"/>
      <c r="I413" s="198"/>
      <c r="J413" s="198"/>
      <c r="K413" s="198"/>
      <c r="L413" s="198"/>
      <c r="M413" s="198"/>
      <c r="N413" s="198"/>
      <c r="O413" s="198"/>
      <c r="P413" s="198"/>
      <c r="Q413" s="198"/>
      <c r="R413" s="198"/>
      <c r="S413" s="198"/>
      <c r="T413" s="198"/>
      <c r="U413" s="198"/>
      <c r="V413" s="198"/>
      <c r="W413" s="198"/>
      <c r="X413" s="198"/>
      <c r="Y413" s="198"/>
      <c r="Z413" s="198"/>
    </row>
    <row r="414" ht="14.25" customHeight="1">
      <c r="A414" s="198"/>
      <c r="B414" s="198"/>
      <c r="C414" s="198"/>
      <c r="D414" s="198"/>
      <c r="E414" s="198"/>
      <c r="F414" s="198"/>
      <c r="G414" s="198"/>
      <c r="H414" s="198"/>
      <c r="I414" s="198"/>
      <c r="J414" s="198"/>
      <c r="K414" s="198"/>
      <c r="L414" s="198"/>
      <c r="M414" s="198"/>
      <c r="N414" s="198"/>
      <c r="O414" s="198"/>
      <c r="P414" s="198"/>
      <c r="Q414" s="198"/>
      <c r="R414" s="198"/>
      <c r="S414" s="198"/>
      <c r="T414" s="198"/>
      <c r="U414" s="198"/>
      <c r="V414" s="198"/>
      <c r="W414" s="198"/>
      <c r="X414" s="198"/>
      <c r="Y414" s="198"/>
      <c r="Z414" s="198"/>
    </row>
    <row r="415" ht="14.25" customHeight="1">
      <c r="A415" s="198"/>
      <c r="B415" s="198"/>
      <c r="C415" s="198"/>
      <c r="D415" s="198"/>
      <c r="E415" s="198"/>
      <c r="F415" s="198"/>
      <c r="G415" s="198"/>
      <c r="H415" s="198"/>
      <c r="I415" s="198"/>
      <c r="J415" s="198"/>
      <c r="K415" s="198"/>
      <c r="L415" s="198"/>
      <c r="M415" s="198"/>
      <c r="N415" s="198"/>
      <c r="O415" s="198"/>
      <c r="P415" s="198"/>
      <c r="Q415" s="198"/>
      <c r="R415" s="198"/>
      <c r="S415" s="198"/>
      <c r="T415" s="198"/>
      <c r="U415" s="198"/>
      <c r="V415" s="198"/>
      <c r="W415" s="198"/>
      <c r="X415" s="198"/>
      <c r="Y415" s="198"/>
      <c r="Z415" s="198"/>
    </row>
    <row r="416" ht="14.25" customHeight="1">
      <c r="A416" s="198"/>
      <c r="B416" s="198"/>
      <c r="C416" s="198"/>
      <c r="D416" s="198"/>
      <c r="E416" s="198"/>
      <c r="F416" s="198"/>
      <c r="G416" s="198"/>
      <c r="H416" s="198"/>
      <c r="I416" s="198"/>
      <c r="J416" s="198"/>
      <c r="K416" s="198"/>
      <c r="L416" s="198"/>
      <c r="M416" s="198"/>
      <c r="N416" s="198"/>
      <c r="O416" s="198"/>
      <c r="P416" s="198"/>
      <c r="Q416" s="198"/>
      <c r="R416" s="198"/>
      <c r="S416" s="198"/>
      <c r="T416" s="198"/>
      <c r="U416" s="198"/>
      <c r="V416" s="198"/>
      <c r="W416" s="198"/>
      <c r="X416" s="198"/>
      <c r="Y416" s="198"/>
      <c r="Z416" s="198"/>
    </row>
    <row r="417" ht="14.25" customHeight="1">
      <c r="A417" s="198"/>
      <c r="B417" s="198"/>
      <c r="C417" s="198"/>
      <c r="D417" s="198"/>
      <c r="E417" s="198"/>
      <c r="F417" s="198"/>
      <c r="G417" s="198"/>
      <c r="H417" s="198"/>
      <c r="I417" s="198"/>
      <c r="J417" s="198"/>
      <c r="K417" s="198"/>
      <c r="L417" s="198"/>
      <c r="M417" s="198"/>
      <c r="N417" s="198"/>
      <c r="O417" s="198"/>
      <c r="P417" s="198"/>
      <c r="Q417" s="198"/>
      <c r="R417" s="198"/>
      <c r="S417" s="198"/>
      <c r="T417" s="198"/>
      <c r="U417" s="198"/>
      <c r="V417" s="198"/>
      <c r="W417" s="198"/>
      <c r="X417" s="198"/>
      <c r="Y417" s="198"/>
      <c r="Z417" s="198"/>
    </row>
    <row r="418" ht="14.25" customHeight="1">
      <c r="A418" s="198"/>
      <c r="B418" s="198"/>
      <c r="C418" s="198"/>
      <c r="D418" s="198"/>
      <c r="E418" s="198"/>
      <c r="F418" s="198"/>
      <c r="G418" s="198"/>
      <c r="H418" s="198"/>
      <c r="I418" s="198"/>
      <c r="J418" s="198"/>
      <c r="K418" s="198"/>
      <c r="L418" s="198"/>
      <c r="M418" s="198"/>
      <c r="N418" s="198"/>
      <c r="O418" s="198"/>
      <c r="P418" s="198"/>
      <c r="Q418" s="198"/>
      <c r="R418" s="198"/>
      <c r="S418" s="198"/>
      <c r="T418" s="198"/>
      <c r="U418" s="198"/>
      <c r="V418" s="198"/>
      <c r="W418" s="198"/>
      <c r="X418" s="198"/>
      <c r="Y418" s="198"/>
      <c r="Z418" s="198"/>
    </row>
    <row r="419" ht="14.25" customHeight="1">
      <c r="A419" s="198"/>
      <c r="B419" s="198"/>
      <c r="C419" s="198"/>
      <c r="D419" s="198"/>
      <c r="E419" s="198"/>
      <c r="F419" s="198"/>
      <c r="G419" s="198"/>
      <c r="H419" s="198"/>
      <c r="I419" s="198"/>
      <c r="J419" s="198"/>
      <c r="K419" s="198"/>
      <c r="L419" s="198"/>
      <c r="M419" s="198"/>
      <c r="N419" s="198"/>
      <c r="O419" s="198"/>
      <c r="P419" s="198"/>
      <c r="Q419" s="198"/>
      <c r="R419" s="198"/>
      <c r="S419" s="198"/>
      <c r="T419" s="198"/>
      <c r="U419" s="198"/>
      <c r="V419" s="198"/>
      <c r="W419" s="198"/>
      <c r="X419" s="198"/>
      <c r="Y419" s="198"/>
      <c r="Z419" s="198"/>
    </row>
    <row r="420" ht="14.25" customHeight="1">
      <c r="A420" s="198"/>
      <c r="B420" s="198"/>
      <c r="C420" s="198"/>
      <c r="D420" s="198"/>
      <c r="E420" s="198"/>
      <c r="F420" s="198"/>
      <c r="G420" s="198"/>
      <c r="H420" s="198"/>
      <c r="I420" s="198"/>
      <c r="J420" s="198"/>
      <c r="K420" s="198"/>
      <c r="L420" s="198"/>
      <c r="M420" s="198"/>
      <c r="N420" s="198"/>
      <c r="O420" s="198"/>
      <c r="P420" s="198"/>
      <c r="Q420" s="198"/>
      <c r="R420" s="198"/>
      <c r="S420" s="198"/>
      <c r="T420" s="198"/>
      <c r="U420" s="198"/>
      <c r="V420" s="198"/>
      <c r="W420" s="198"/>
      <c r="X420" s="198"/>
      <c r="Y420" s="198"/>
      <c r="Z420" s="198"/>
    </row>
    <row r="421" ht="14.25" customHeight="1">
      <c r="A421" s="198"/>
      <c r="B421" s="198"/>
      <c r="C421" s="198"/>
      <c r="D421" s="198"/>
      <c r="E421" s="198"/>
      <c r="F421" s="198"/>
      <c r="G421" s="198"/>
      <c r="H421" s="198"/>
      <c r="I421" s="198"/>
      <c r="J421" s="198"/>
      <c r="K421" s="198"/>
      <c r="L421" s="198"/>
      <c r="M421" s="198"/>
      <c r="N421" s="198"/>
      <c r="O421" s="198"/>
      <c r="P421" s="198"/>
      <c r="Q421" s="198"/>
      <c r="R421" s="198"/>
      <c r="S421" s="198"/>
      <c r="T421" s="198"/>
      <c r="U421" s="198"/>
      <c r="V421" s="198"/>
      <c r="W421" s="198"/>
      <c r="X421" s="198"/>
      <c r="Y421" s="198"/>
      <c r="Z421" s="198"/>
    </row>
    <row r="422" ht="14.25" customHeight="1">
      <c r="A422" s="198"/>
      <c r="B422" s="198"/>
      <c r="C422" s="198"/>
      <c r="D422" s="198"/>
      <c r="E422" s="198"/>
      <c r="F422" s="198"/>
      <c r="G422" s="198"/>
      <c r="H422" s="198"/>
      <c r="I422" s="198"/>
      <c r="J422" s="198"/>
      <c r="K422" s="198"/>
      <c r="L422" s="198"/>
      <c r="M422" s="198"/>
      <c r="N422" s="198"/>
      <c r="O422" s="198"/>
      <c r="P422" s="198"/>
      <c r="Q422" s="198"/>
      <c r="R422" s="198"/>
      <c r="S422" s="198"/>
      <c r="T422" s="198"/>
      <c r="U422" s="198"/>
      <c r="V422" s="198"/>
      <c r="W422" s="198"/>
      <c r="X422" s="198"/>
      <c r="Y422" s="198"/>
      <c r="Z422" s="198"/>
    </row>
    <row r="423" ht="14.25" customHeight="1">
      <c r="A423" s="198"/>
      <c r="B423" s="198"/>
      <c r="C423" s="198"/>
      <c r="D423" s="198"/>
      <c r="E423" s="198"/>
      <c r="F423" s="198"/>
      <c r="G423" s="198"/>
      <c r="H423" s="198"/>
      <c r="I423" s="198"/>
      <c r="J423" s="198"/>
      <c r="K423" s="198"/>
      <c r="L423" s="198"/>
      <c r="M423" s="198"/>
      <c r="N423" s="198"/>
      <c r="O423" s="198"/>
      <c r="P423" s="198"/>
      <c r="Q423" s="198"/>
      <c r="R423" s="198"/>
      <c r="S423" s="198"/>
      <c r="T423" s="198"/>
      <c r="U423" s="198"/>
      <c r="V423" s="198"/>
      <c r="W423" s="198"/>
      <c r="X423" s="198"/>
      <c r="Y423" s="198"/>
      <c r="Z423" s="198"/>
    </row>
    <row r="424" ht="14.25" customHeight="1">
      <c r="A424" s="198"/>
      <c r="B424" s="198"/>
      <c r="C424" s="198"/>
      <c r="D424" s="198"/>
      <c r="E424" s="198"/>
      <c r="F424" s="198"/>
      <c r="G424" s="198"/>
      <c r="H424" s="198"/>
      <c r="I424" s="198"/>
      <c r="J424" s="198"/>
      <c r="K424" s="198"/>
      <c r="L424" s="198"/>
      <c r="M424" s="198"/>
      <c r="N424" s="198"/>
      <c r="O424" s="198"/>
      <c r="P424" s="198"/>
      <c r="Q424" s="198"/>
      <c r="R424" s="198"/>
      <c r="S424" s="198"/>
      <c r="T424" s="198"/>
      <c r="U424" s="198"/>
      <c r="V424" s="198"/>
      <c r="W424" s="198"/>
      <c r="X424" s="198"/>
      <c r="Y424" s="198"/>
      <c r="Z424" s="198"/>
    </row>
    <row r="425" ht="14.25" customHeight="1">
      <c r="A425" s="198"/>
      <c r="B425" s="198"/>
      <c r="C425" s="198"/>
      <c r="D425" s="198"/>
      <c r="E425" s="198"/>
      <c r="F425" s="198"/>
      <c r="G425" s="198"/>
      <c r="H425" s="198"/>
      <c r="I425" s="198"/>
      <c r="J425" s="198"/>
      <c r="K425" s="198"/>
      <c r="L425" s="198"/>
      <c r="M425" s="198"/>
      <c r="N425" s="198"/>
      <c r="O425" s="198"/>
      <c r="P425" s="198"/>
      <c r="Q425" s="198"/>
      <c r="R425" s="198"/>
      <c r="S425" s="198"/>
      <c r="T425" s="198"/>
      <c r="U425" s="198"/>
      <c r="V425" s="198"/>
      <c r="W425" s="198"/>
      <c r="X425" s="198"/>
      <c r="Y425" s="198"/>
      <c r="Z425" s="198"/>
    </row>
    <row r="426" ht="14.25" customHeight="1">
      <c r="A426" s="198"/>
      <c r="B426" s="198"/>
      <c r="C426" s="198"/>
      <c r="D426" s="198"/>
      <c r="E426" s="198"/>
      <c r="F426" s="198"/>
      <c r="G426" s="198"/>
      <c r="H426" s="198"/>
      <c r="I426" s="198"/>
      <c r="J426" s="198"/>
      <c r="K426" s="198"/>
      <c r="L426" s="198"/>
      <c r="M426" s="198"/>
      <c r="N426" s="198"/>
      <c r="O426" s="198"/>
      <c r="P426" s="198"/>
      <c r="Q426" s="198"/>
      <c r="R426" s="198"/>
      <c r="S426" s="198"/>
      <c r="T426" s="198"/>
      <c r="U426" s="198"/>
      <c r="V426" s="198"/>
      <c r="W426" s="198"/>
      <c r="X426" s="198"/>
      <c r="Y426" s="198"/>
      <c r="Z426" s="198"/>
    </row>
    <row r="427" ht="14.25" customHeight="1">
      <c r="A427" s="198"/>
      <c r="B427" s="198"/>
      <c r="C427" s="198"/>
      <c r="D427" s="198"/>
      <c r="E427" s="198"/>
      <c r="F427" s="198"/>
      <c r="G427" s="198"/>
      <c r="H427" s="198"/>
      <c r="I427" s="198"/>
      <c r="J427" s="198"/>
      <c r="K427" s="198"/>
      <c r="L427" s="198"/>
      <c r="M427" s="198"/>
      <c r="N427" s="198"/>
      <c r="O427" s="198"/>
      <c r="P427" s="198"/>
      <c r="Q427" s="198"/>
      <c r="R427" s="198"/>
      <c r="S427" s="198"/>
      <c r="T427" s="198"/>
      <c r="U427" s="198"/>
      <c r="V427" s="198"/>
      <c r="W427" s="198"/>
      <c r="X427" s="198"/>
      <c r="Y427" s="198"/>
      <c r="Z427" s="198"/>
    </row>
    <row r="428" ht="14.25" customHeight="1">
      <c r="A428" s="198"/>
      <c r="B428" s="198"/>
      <c r="C428" s="198"/>
      <c r="D428" s="198"/>
      <c r="E428" s="198"/>
      <c r="F428" s="198"/>
      <c r="G428" s="198"/>
      <c r="H428" s="198"/>
      <c r="I428" s="198"/>
      <c r="J428" s="198"/>
      <c r="K428" s="198"/>
      <c r="L428" s="198"/>
      <c r="M428" s="198"/>
      <c r="N428" s="198"/>
      <c r="O428" s="198"/>
      <c r="P428" s="198"/>
      <c r="Q428" s="198"/>
      <c r="R428" s="198"/>
      <c r="S428" s="198"/>
      <c r="T428" s="198"/>
      <c r="U428" s="198"/>
      <c r="V428" s="198"/>
      <c r="W428" s="198"/>
      <c r="X428" s="198"/>
      <c r="Y428" s="198"/>
      <c r="Z428" s="198"/>
    </row>
    <row r="429" ht="14.25" customHeight="1">
      <c r="A429" s="198"/>
      <c r="B429" s="198"/>
      <c r="C429" s="198"/>
      <c r="D429" s="198"/>
      <c r="E429" s="198"/>
      <c r="F429" s="198"/>
      <c r="G429" s="198"/>
      <c r="H429" s="198"/>
      <c r="I429" s="198"/>
      <c r="J429" s="198"/>
      <c r="K429" s="198"/>
      <c r="L429" s="198"/>
      <c r="M429" s="198"/>
      <c r="N429" s="198"/>
      <c r="O429" s="198"/>
      <c r="P429" s="198"/>
      <c r="Q429" s="198"/>
      <c r="R429" s="198"/>
      <c r="S429" s="198"/>
      <c r="T429" s="198"/>
      <c r="U429" s="198"/>
      <c r="V429" s="198"/>
      <c r="W429" s="198"/>
      <c r="X429" s="198"/>
      <c r="Y429" s="198"/>
      <c r="Z429" s="198"/>
    </row>
    <row r="430" ht="14.25" customHeight="1">
      <c r="A430" s="198"/>
      <c r="B430" s="198"/>
      <c r="C430" s="198"/>
      <c r="D430" s="198"/>
      <c r="E430" s="198"/>
      <c r="F430" s="198"/>
      <c r="G430" s="198"/>
      <c r="H430" s="198"/>
      <c r="I430" s="198"/>
      <c r="J430" s="198"/>
      <c r="K430" s="198"/>
      <c r="L430" s="198"/>
      <c r="M430" s="198"/>
      <c r="N430" s="198"/>
      <c r="O430" s="198"/>
      <c r="P430" s="198"/>
      <c r="Q430" s="198"/>
      <c r="R430" s="198"/>
      <c r="S430" s="198"/>
      <c r="T430" s="198"/>
      <c r="U430" s="198"/>
      <c r="V430" s="198"/>
      <c r="W430" s="198"/>
      <c r="X430" s="198"/>
      <c r="Y430" s="198"/>
      <c r="Z430" s="198"/>
    </row>
    <row r="431" ht="14.25" customHeight="1">
      <c r="A431" s="198"/>
      <c r="B431" s="198"/>
      <c r="C431" s="198"/>
      <c r="D431" s="198"/>
      <c r="E431" s="198"/>
      <c r="F431" s="198"/>
      <c r="G431" s="198"/>
      <c r="H431" s="198"/>
      <c r="I431" s="198"/>
      <c r="J431" s="198"/>
      <c r="K431" s="198"/>
      <c r="L431" s="198"/>
      <c r="M431" s="198"/>
      <c r="N431" s="198"/>
      <c r="O431" s="198"/>
      <c r="P431" s="198"/>
      <c r="Q431" s="198"/>
      <c r="R431" s="198"/>
      <c r="S431" s="198"/>
      <c r="T431" s="198"/>
      <c r="U431" s="198"/>
      <c r="V431" s="198"/>
      <c r="W431" s="198"/>
      <c r="X431" s="198"/>
      <c r="Y431" s="198"/>
      <c r="Z431" s="198"/>
    </row>
    <row r="432" ht="14.25" customHeight="1">
      <c r="A432" s="198"/>
      <c r="B432" s="198"/>
      <c r="C432" s="198"/>
      <c r="D432" s="198"/>
      <c r="E432" s="198"/>
      <c r="F432" s="198"/>
      <c r="G432" s="198"/>
      <c r="H432" s="198"/>
      <c r="I432" s="198"/>
      <c r="J432" s="198"/>
      <c r="K432" s="198"/>
      <c r="L432" s="198"/>
      <c r="M432" s="198"/>
      <c r="N432" s="198"/>
      <c r="O432" s="198"/>
      <c r="P432" s="198"/>
      <c r="Q432" s="198"/>
      <c r="R432" s="198"/>
      <c r="S432" s="198"/>
      <c r="T432" s="198"/>
      <c r="U432" s="198"/>
      <c r="V432" s="198"/>
      <c r="W432" s="198"/>
      <c r="X432" s="198"/>
      <c r="Y432" s="198"/>
      <c r="Z432" s="198"/>
    </row>
    <row r="433" ht="14.25" customHeight="1">
      <c r="A433" s="198"/>
      <c r="B433" s="198"/>
      <c r="C433" s="198"/>
      <c r="D433" s="198"/>
      <c r="E433" s="198"/>
      <c r="F433" s="198"/>
      <c r="G433" s="198"/>
      <c r="H433" s="198"/>
      <c r="I433" s="198"/>
      <c r="J433" s="198"/>
      <c r="K433" s="198"/>
      <c r="L433" s="198"/>
      <c r="M433" s="198"/>
      <c r="N433" s="198"/>
      <c r="O433" s="198"/>
      <c r="P433" s="198"/>
      <c r="Q433" s="198"/>
      <c r="R433" s="198"/>
      <c r="S433" s="198"/>
      <c r="T433" s="198"/>
      <c r="U433" s="198"/>
      <c r="V433" s="198"/>
      <c r="W433" s="198"/>
      <c r="X433" s="198"/>
      <c r="Y433" s="198"/>
      <c r="Z433" s="198"/>
    </row>
    <row r="434" ht="14.25" customHeight="1">
      <c r="A434" s="198"/>
      <c r="B434" s="198"/>
      <c r="C434" s="198"/>
      <c r="D434" s="198"/>
      <c r="E434" s="198"/>
      <c r="F434" s="198"/>
      <c r="G434" s="198"/>
      <c r="H434" s="198"/>
      <c r="I434" s="198"/>
      <c r="J434" s="198"/>
      <c r="K434" s="198"/>
      <c r="L434" s="198"/>
      <c r="M434" s="198"/>
      <c r="N434" s="198"/>
      <c r="O434" s="198"/>
      <c r="P434" s="198"/>
      <c r="Q434" s="198"/>
      <c r="R434" s="198"/>
      <c r="S434" s="198"/>
      <c r="T434" s="198"/>
      <c r="U434" s="198"/>
      <c r="V434" s="198"/>
      <c r="W434" s="198"/>
      <c r="X434" s="198"/>
      <c r="Y434" s="198"/>
      <c r="Z434" s="198"/>
    </row>
    <row r="435" ht="14.25" customHeight="1">
      <c r="A435" s="198"/>
      <c r="B435" s="198"/>
      <c r="C435" s="198"/>
      <c r="D435" s="198"/>
      <c r="E435" s="198"/>
      <c r="F435" s="198"/>
      <c r="G435" s="198"/>
      <c r="H435" s="198"/>
      <c r="I435" s="198"/>
      <c r="J435" s="198"/>
      <c r="K435" s="198"/>
      <c r="L435" s="198"/>
      <c r="M435" s="198"/>
      <c r="N435" s="198"/>
      <c r="O435" s="198"/>
      <c r="P435" s="198"/>
      <c r="Q435" s="198"/>
      <c r="R435" s="198"/>
      <c r="S435" s="198"/>
      <c r="T435" s="198"/>
      <c r="U435" s="198"/>
      <c r="V435" s="198"/>
      <c r="W435" s="198"/>
      <c r="X435" s="198"/>
      <c r="Y435" s="198"/>
      <c r="Z435" s="198"/>
    </row>
    <row r="436" ht="14.25" customHeight="1">
      <c r="A436" s="198"/>
      <c r="B436" s="198"/>
      <c r="C436" s="198"/>
      <c r="D436" s="198"/>
      <c r="E436" s="198"/>
      <c r="F436" s="198"/>
      <c r="G436" s="198"/>
      <c r="H436" s="198"/>
      <c r="I436" s="198"/>
      <c r="J436" s="198"/>
      <c r="K436" s="198"/>
      <c r="L436" s="198"/>
      <c r="M436" s="198"/>
      <c r="N436" s="198"/>
      <c r="O436" s="198"/>
      <c r="P436" s="198"/>
      <c r="Q436" s="198"/>
      <c r="R436" s="198"/>
      <c r="S436" s="198"/>
      <c r="T436" s="198"/>
      <c r="U436" s="198"/>
      <c r="V436" s="198"/>
      <c r="W436" s="198"/>
      <c r="X436" s="198"/>
      <c r="Y436" s="198"/>
      <c r="Z436" s="198"/>
    </row>
    <row r="437" ht="14.25" customHeight="1">
      <c r="A437" s="198"/>
      <c r="B437" s="198"/>
      <c r="C437" s="198"/>
      <c r="D437" s="198"/>
      <c r="E437" s="198"/>
      <c r="F437" s="198"/>
      <c r="G437" s="198"/>
      <c r="H437" s="198"/>
      <c r="I437" s="198"/>
      <c r="J437" s="198"/>
      <c r="K437" s="198"/>
      <c r="L437" s="198"/>
      <c r="M437" s="198"/>
      <c r="N437" s="198"/>
      <c r="O437" s="198"/>
      <c r="P437" s="198"/>
      <c r="Q437" s="198"/>
      <c r="R437" s="198"/>
      <c r="S437" s="198"/>
      <c r="T437" s="198"/>
      <c r="U437" s="198"/>
      <c r="V437" s="198"/>
      <c r="W437" s="198"/>
      <c r="X437" s="198"/>
      <c r="Y437" s="198"/>
      <c r="Z437" s="198"/>
    </row>
    <row r="438" ht="14.25" customHeight="1">
      <c r="A438" s="198"/>
      <c r="B438" s="198"/>
      <c r="C438" s="198"/>
      <c r="D438" s="198"/>
      <c r="E438" s="198"/>
      <c r="F438" s="198"/>
      <c r="G438" s="198"/>
      <c r="H438" s="198"/>
      <c r="I438" s="198"/>
      <c r="J438" s="198"/>
      <c r="K438" s="198"/>
      <c r="L438" s="198"/>
      <c r="M438" s="198"/>
      <c r="N438" s="198"/>
      <c r="O438" s="198"/>
      <c r="P438" s="198"/>
      <c r="Q438" s="198"/>
      <c r="R438" s="198"/>
      <c r="S438" s="198"/>
      <c r="T438" s="198"/>
      <c r="U438" s="198"/>
      <c r="V438" s="198"/>
      <c r="W438" s="198"/>
      <c r="X438" s="198"/>
      <c r="Y438" s="198"/>
      <c r="Z438" s="198"/>
    </row>
    <row r="439" ht="14.25" customHeight="1">
      <c r="A439" s="198"/>
      <c r="B439" s="198"/>
      <c r="C439" s="198"/>
      <c r="D439" s="198"/>
      <c r="E439" s="198"/>
      <c r="F439" s="198"/>
      <c r="G439" s="198"/>
      <c r="H439" s="198"/>
      <c r="I439" s="198"/>
      <c r="J439" s="198"/>
      <c r="K439" s="198"/>
      <c r="L439" s="198"/>
      <c r="M439" s="198"/>
      <c r="N439" s="198"/>
      <c r="O439" s="198"/>
      <c r="P439" s="198"/>
      <c r="Q439" s="198"/>
      <c r="R439" s="198"/>
      <c r="S439" s="198"/>
      <c r="T439" s="198"/>
      <c r="U439" s="198"/>
      <c r="V439" s="198"/>
      <c r="W439" s="198"/>
      <c r="X439" s="198"/>
      <c r="Y439" s="198"/>
      <c r="Z439" s="198"/>
    </row>
    <row r="440" ht="14.25" customHeight="1">
      <c r="A440" s="198"/>
      <c r="B440" s="198"/>
      <c r="C440" s="198"/>
      <c r="D440" s="198"/>
      <c r="E440" s="198"/>
      <c r="F440" s="198"/>
      <c r="G440" s="198"/>
      <c r="H440" s="198"/>
      <c r="I440" s="198"/>
      <c r="J440" s="198"/>
      <c r="K440" s="198"/>
      <c r="L440" s="198"/>
      <c r="M440" s="198"/>
      <c r="N440" s="198"/>
      <c r="O440" s="198"/>
      <c r="P440" s="198"/>
      <c r="Q440" s="198"/>
      <c r="R440" s="198"/>
      <c r="S440" s="198"/>
      <c r="T440" s="198"/>
      <c r="U440" s="198"/>
      <c r="V440" s="198"/>
      <c r="W440" s="198"/>
      <c r="X440" s="198"/>
      <c r="Y440" s="198"/>
      <c r="Z440" s="198"/>
    </row>
    <row r="441" ht="14.25" customHeight="1">
      <c r="A441" s="198"/>
      <c r="B441" s="198"/>
      <c r="C441" s="198"/>
      <c r="D441" s="198"/>
      <c r="E441" s="198"/>
      <c r="F441" s="198"/>
      <c r="G441" s="198"/>
      <c r="H441" s="198"/>
      <c r="I441" s="198"/>
      <c r="J441" s="198"/>
      <c r="K441" s="198"/>
      <c r="L441" s="198"/>
      <c r="M441" s="198"/>
      <c r="N441" s="198"/>
      <c r="O441" s="198"/>
      <c r="P441" s="198"/>
      <c r="Q441" s="198"/>
      <c r="R441" s="198"/>
      <c r="S441" s="198"/>
      <c r="T441" s="198"/>
      <c r="U441" s="198"/>
      <c r="V441" s="198"/>
      <c r="W441" s="198"/>
      <c r="X441" s="198"/>
      <c r="Y441" s="198"/>
      <c r="Z441" s="198"/>
    </row>
    <row r="442" ht="14.25" customHeight="1">
      <c r="A442" s="198"/>
      <c r="B442" s="198"/>
      <c r="C442" s="198"/>
      <c r="D442" s="198"/>
      <c r="E442" s="198"/>
      <c r="F442" s="198"/>
      <c r="G442" s="198"/>
      <c r="H442" s="198"/>
      <c r="I442" s="198"/>
      <c r="J442" s="198"/>
      <c r="K442" s="198"/>
      <c r="L442" s="198"/>
      <c r="M442" s="198"/>
      <c r="N442" s="198"/>
      <c r="O442" s="198"/>
      <c r="P442" s="198"/>
      <c r="Q442" s="198"/>
      <c r="R442" s="198"/>
      <c r="S442" s="198"/>
      <c r="T442" s="198"/>
      <c r="U442" s="198"/>
      <c r="V442" s="198"/>
      <c r="W442" s="198"/>
      <c r="X442" s="198"/>
      <c r="Y442" s="198"/>
      <c r="Z442" s="198"/>
    </row>
    <row r="443" ht="14.25" customHeight="1">
      <c r="A443" s="198"/>
      <c r="B443" s="198"/>
      <c r="C443" s="198"/>
      <c r="D443" s="198"/>
      <c r="E443" s="198"/>
      <c r="F443" s="198"/>
      <c r="G443" s="198"/>
      <c r="H443" s="198"/>
      <c r="I443" s="198"/>
      <c r="J443" s="198"/>
      <c r="K443" s="198"/>
      <c r="L443" s="198"/>
      <c r="M443" s="198"/>
      <c r="N443" s="198"/>
      <c r="O443" s="198"/>
      <c r="P443" s="198"/>
      <c r="Q443" s="198"/>
      <c r="R443" s="198"/>
      <c r="S443" s="198"/>
      <c r="T443" s="198"/>
      <c r="U443" s="198"/>
      <c r="V443" s="198"/>
      <c r="W443" s="198"/>
      <c r="X443" s="198"/>
      <c r="Y443" s="198"/>
      <c r="Z443" s="198"/>
    </row>
    <row r="444" ht="14.25" customHeight="1">
      <c r="A444" s="198"/>
      <c r="B444" s="198"/>
      <c r="C444" s="198"/>
      <c r="D444" s="198"/>
      <c r="E444" s="198"/>
      <c r="F444" s="198"/>
      <c r="G444" s="198"/>
      <c r="H444" s="198"/>
      <c r="I444" s="198"/>
      <c r="J444" s="198"/>
      <c r="K444" s="198"/>
      <c r="L444" s="198"/>
      <c r="M444" s="198"/>
      <c r="N444" s="198"/>
      <c r="O444" s="198"/>
      <c r="P444" s="198"/>
      <c r="Q444" s="198"/>
      <c r="R444" s="198"/>
      <c r="S444" s="198"/>
      <c r="T444" s="198"/>
      <c r="U444" s="198"/>
      <c r="V444" s="198"/>
      <c r="W444" s="198"/>
      <c r="X444" s="198"/>
      <c r="Y444" s="198"/>
      <c r="Z444" s="198"/>
    </row>
    <row r="445" ht="14.25" customHeight="1">
      <c r="A445" s="198"/>
      <c r="B445" s="198"/>
      <c r="C445" s="198"/>
      <c r="D445" s="198"/>
      <c r="E445" s="198"/>
      <c r="F445" s="198"/>
      <c r="G445" s="198"/>
      <c r="H445" s="198"/>
      <c r="I445" s="198"/>
      <c r="J445" s="198"/>
      <c r="K445" s="198"/>
      <c r="L445" s="198"/>
      <c r="M445" s="198"/>
      <c r="N445" s="198"/>
      <c r="O445" s="198"/>
      <c r="P445" s="198"/>
      <c r="Q445" s="198"/>
      <c r="R445" s="198"/>
      <c r="S445" s="198"/>
      <c r="T445" s="198"/>
      <c r="U445" s="198"/>
      <c r="V445" s="198"/>
      <c r="W445" s="198"/>
      <c r="X445" s="198"/>
      <c r="Y445" s="198"/>
      <c r="Z445" s="198"/>
    </row>
    <row r="446" ht="14.25" customHeight="1">
      <c r="A446" s="198"/>
      <c r="B446" s="198"/>
      <c r="C446" s="198"/>
      <c r="D446" s="198"/>
      <c r="E446" s="198"/>
      <c r="F446" s="198"/>
      <c r="G446" s="198"/>
      <c r="H446" s="198"/>
      <c r="I446" s="198"/>
      <c r="J446" s="198"/>
      <c r="K446" s="198"/>
      <c r="L446" s="198"/>
      <c r="M446" s="198"/>
      <c r="N446" s="198"/>
      <c r="O446" s="198"/>
      <c r="P446" s="198"/>
      <c r="Q446" s="198"/>
      <c r="R446" s="198"/>
      <c r="S446" s="198"/>
      <c r="T446" s="198"/>
      <c r="U446" s="198"/>
      <c r="V446" s="198"/>
      <c r="W446" s="198"/>
      <c r="X446" s="198"/>
      <c r="Y446" s="198"/>
      <c r="Z446" s="198"/>
    </row>
    <row r="447" ht="14.25" customHeight="1">
      <c r="A447" s="198"/>
      <c r="B447" s="198"/>
      <c r="C447" s="198"/>
      <c r="D447" s="198"/>
      <c r="E447" s="198"/>
      <c r="F447" s="198"/>
      <c r="G447" s="198"/>
      <c r="H447" s="198"/>
      <c r="I447" s="198"/>
      <c r="J447" s="198"/>
      <c r="K447" s="198"/>
      <c r="L447" s="198"/>
      <c r="M447" s="198"/>
      <c r="N447" s="198"/>
      <c r="O447" s="198"/>
      <c r="P447" s="198"/>
      <c r="Q447" s="198"/>
      <c r="R447" s="198"/>
      <c r="S447" s="198"/>
      <c r="T447" s="198"/>
      <c r="U447" s="198"/>
      <c r="V447" s="198"/>
      <c r="W447" s="198"/>
      <c r="X447" s="198"/>
      <c r="Y447" s="198"/>
      <c r="Z447" s="198"/>
    </row>
    <row r="448" ht="14.25" customHeight="1">
      <c r="A448" s="198"/>
      <c r="B448" s="198"/>
      <c r="C448" s="198"/>
      <c r="D448" s="198"/>
      <c r="E448" s="198"/>
      <c r="F448" s="198"/>
      <c r="G448" s="198"/>
      <c r="H448" s="198"/>
      <c r="I448" s="198"/>
      <c r="J448" s="198"/>
      <c r="K448" s="198"/>
      <c r="L448" s="198"/>
      <c r="M448" s="198"/>
      <c r="N448" s="198"/>
      <c r="O448" s="198"/>
      <c r="P448" s="198"/>
      <c r="Q448" s="198"/>
      <c r="R448" s="198"/>
      <c r="S448" s="198"/>
      <c r="T448" s="198"/>
      <c r="U448" s="198"/>
      <c r="V448" s="198"/>
      <c r="W448" s="198"/>
      <c r="X448" s="198"/>
      <c r="Y448" s="198"/>
      <c r="Z448" s="198"/>
    </row>
    <row r="449" ht="14.25" customHeight="1">
      <c r="A449" s="198"/>
      <c r="B449" s="198"/>
      <c r="C449" s="198"/>
      <c r="D449" s="198"/>
      <c r="E449" s="198"/>
      <c r="F449" s="198"/>
      <c r="G449" s="198"/>
      <c r="H449" s="198"/>
      <c r="I449" s="198"/>
      <c r="J449" s="198"/>
      <c r="K449" s="198"/>
      <c r="L449" s="198"/>
      <c r="M449" s="198"/>
      <c r="N449" s="198"/>
      <c r="O449" s="198"/>
      <c r="P449" s="198"/>
      <c r="Q449" s="198"/>
      <c r="R449" s="198"/>
      <c r="S449" s="198"/>
      <c r="T449" s="198"/>
      <c r="U449" s="198"/>
      <c r="V449" s="198"/>
      <c r="W449" s="198"/>
      <c r="X449" s="198"/>
      <c r="Y449" s="198"/>
      <c r="Z449" s="198"/>
    </row>
    <row r="450" ht="14.25" customHeight="1">
      <c r="A450" s="198"/>
      <c r="B450" s="198"/>
      <c r="C450" s="198"/>
      <c r="D450" s="198"/>
      <c r="E450" s="198"/>
      <c r="F450" s="198"/>
      <c r="G450" s="198"/>
      <c r="H450" s="198"/>
      <c r="I450" s="198"/>
      <c r="J450" s="198"/>
      <c r="K450" s="198"/>
      <c r="L450" s="198"/>
      <c r="M450" s="198"/>
      <c r="N450" s="198"/>
      <c r="O450" s="198"/>
      <c r="P450" s="198"/>
      <c r="Q450" s="198"/>
      <c r="R450" s="198"/>
      <c r="S450" s="198"/>
      <c r="T450" s="198"/>
      <c r="U450" s="198"/>
      <c r="V450" s="198"/>
      <c r="W450" s="198"/>
      <c r="X450" s="198"/>
      <c r="Y450" s="198"/>
      <c r="Z450" s="198"/>
    </row>
    <row r="451" ht="14.25" customHeight="1">
      <c r="A451" s="198"/>
      <c r="B451" s="198"/>
      <c r="C451" s="198"/>
      <c r="D451" s="198"/>
      <c r="E451" s="198"/>
      <c r="F451" s="198"/>
      <c r="G451" s="198"/>
      <c r="H451" s="198"/>
      <c r="I451" s="198"/>
      <c r="J451" s="198"/>
      <c r="K451" s="198"/>
      <c r="L451" s="198"/>
      <c r="M451" s="198"/>
      <c r="N451" s="198"/>
      <c r="O451" s="198"/>
      <c r="P451" s="198"/>
      <c r="Q451" s="198"/>
      <c r="R451" s="198"/>
      <c r="S451" s="198"/>
      <c r="T451" s="198"/>
      <c r="U451" s="198"/>
      <c r="V451" s="198"/>
      <c r="W451" s="198"/>
      <c r="X451" s="198"/>
      <c r="Y451" s="198"/>
      <c r="Z451" s="198"/>
    </row>
    <row r="452" ht="14.25" customHeight="1">
      <c r="A452" s="198"/>
      <c r="B452" s="198"/>
      <c r="C452" s="198"/>
      <c r="D452" s="198"/>
      <c r="E452" s="198"/>
      <c r="F452" s="198"/>
      <c r="G452" s="198"/>
      <c r="H452" s="198"/>
      <c r="I452" s="198"/>
      <c r="J452" s="198"/>
      <c r="K452" s="198"/>
      <c r="L452" s="198"/>
      <c r="M452" s="198"/>
      <c r="N452" s="198"/>
      <c r="O452" s="198"/>
      <c r="P452" s="198"/>
      <c r="Q452" s="198"/>
      <c r="R452" s="198"/>
      <c r="S452" s="198"/>
      <c r="T452" s="198"/>
      <c r="U452" s="198"/>
      <c r="V452" s="198"/>
      <c r="W452" s="198"/>
      <c r="X452" s="198"/>
      <c r="Y452" s="198"/>
      <c r="Z452" s="198"/>
    </row>
    <row r="453" ht="14.25" customHeight="1">
      <c r="A453" s="198"/>
      <c r="B453" s="198"/>
      <c r="C453" s="198"/>
      <c r="D453" s="198"/>
      <c r="E453" s="198"/>
      <c r="F453" s="198"/>
      <c r="G453" s="198"/>
      <c r="H453" s="198"/>
      <c r="I453" s="198"/>
      <c r="J453" s="198"/>
      <c r="K453" s="198"/>
      <c r="L453" s="198"/>
      <c r="M453" s="198"/>
      <c r="N453" s="198"/>
      <c r="O453" s="198"/>
      <c r="P453" s="198"/>
      <c r="Q453" s="198"/>
      <c r="R453" s="198"/>
      <c r="S453" s="198"/>
      <c r="T453" s="198"/>
      <c r="U453" s="198"/>
      <c r="V453" s="198"/>
      <c r="W453" s="198"/>
      <c r="X453" s="198"/>
      <c r="Y453" s="198"/>
      <c r="Z453" s="198"/>
    </row>
    <row r="454" ht="14.25" customHeight="1">
      <c r="A454" s="198"/>
      <c r="B454" s="198"/>
      <c r="C454" s="198"/>
      <c r="D454" s="198"/>
      <c r="E454" s="198"/>
      <c r="F454" s="198"/>
      <c r="G454" s="198"/>
      <c r="H454" s="198"/>
      <c r="I454" s="198"/>
      <c r="J454" s="198"/>
      <c r="K454" s="198"/>
      <c r="L454" s="198"/>
      <c r="M454" s="198"/>
      <c r="N454" s="198"/>
      <c r="O454" s="198"/>
      <c r="P454" s="198"/>
      <c r="Q454" s="198"/>
      <c r="R454" s="198"/>
      <c r="S454" s="198"/>
      <c r="T454" s="198"/>
      <c r="U454" s="198"/>
      <c r="V454" s="198"/>
      <c r="W454" s="198"/>
      <c r="X454" s="198"/>
      <c r="Y454" s="198"/>
      <c r="Z454" s="198"/>
    </row>
    <row r="455" ht="14.25" customHeight="1">
      <c r="A455" s="198"/>
      <c r="B455" s="198"/>
      <c r="C455" s="198"/>
      <c r="D455" s="198"/>
      <c r="E455" s="198"/>
      <c r="F455" s="198"/>
      <c r="G455" s="198"/>
      <c r="H455" s="198"/>
      <c r="I455" s="198"/>
      <c r="J455" s="198"/>
      <c r="K455" s="198"/>
      <c r="L455" s="198"/>
      <c r="M455" s="198"/>
      <c r="N455" s="198"/>
      <c r="O455" s="198"/>
      <c r="P455" s="198"/>
      <c r="Q455" s="198"/>
      <c r="R455" s="198"/>
      <c r="S455" s="198"/>
      <c r="T455" s="198"/>
      <c r="U455" s="198"/>
      <c r="V455" s="198"/>
      <c r="W455" s="198"/>
      <c r="X455" s="198"/>
      <c r="Y455" s="198"/>
      <c r="Z455" s="198"/>
    </row>
    <row r="456" ht="14.25" customHeight="1">
      <c r="A456" s="198"/>
      <c r="B456" s="198"/>
      <c r="C456" s="198"/>
      <c r="D456" s="198"/>
      <c r="E456" s="198"/>
      <c r="F456" s="198"/>
      <c r="G456" s="198"/>
      <c r="H456" s="198"/>
      <c r="I456" s="198"/>
      <c r="J456" s="198"/>
      <c r="K456" s="198"/>
      <c r="L456" s="198"/>
      <c r="M456" s="198"/>
      <c r="N456" s="198"/>
      <c r="O456" s="198"/>
      <c r="P456" s="198"/>
      <c r="Q456" s="198"/>
      <c r="R456" s="198"/>
      <c r="S456" s="198"/>
      <c r="T456" s="198"/>
      <c r="U456" s="198"/>
      <c r="V456" s="198"/>
      <c r="W456" s="198"/>
      <c r="X456" s="198"/>
      <c r="Y456" s="198"/>
      <c r="Z456" s="198"/>
    </row>
    <row r="457" ht="14.25" customHeight="1">
      <c r="A457" s="198"/>
      <c r="B457" s="198"/>
      <c r="C457" s="198"/>
      <c r="D457" s="198"/>
      <c r="E457" s="198"/>
      <c r="F457" s="198"/>
      <c r="G457" s="198"/>
      <c r="H457" s="198"/>
      <c r="I457" s="198"/>
      <c r="J457" s="198"/>
      <c r="K457" s="198"/>
      <c r="L457" s="198"/>
      <c r="M457" s="198"/>
      <c r="N457" s="198"/>
      <c r="O457" s="198"/>
      <c r="P457" s="198"/>
      <c r="Q457" s="198"/>
      <c r="R457" s="198"/>
      <c r="S457" s="198"/>
      <c r="T457" s="198"/>
      <c r="U457" s="198"/>
      <c r="V457" s="198"/>
      <c r="W457" s="198"/>
      <c r="X457" s="198"/>
      <c r="Y457" s="198"/>
      <c r="Z457" s="198"/>
    </row>
    <row r="458" ht="14.25" customHeight="1">
      <c r="A458" s="198"/>
      <c r="B458" s="198"/>
      <c r="C458" s="198"/>
      <c r="D458" s="198"/>
      <c r="E458" s="198"/>
      <c r="F458" s="198"/>
      <c r="G458" s="198"/>
      <c r="H458" s="198"/>
      <c r="I458" s="198"/>
      <c r="J458" s="198"/>
      <c r="K458" s="198"/>
      <c r="L458" s="198"/>
      <c r="M458" s="198"/>
      <c r="N458" s="198"/>
      <c r="O458" s="198"/>
      <c r="P458" s="198"/>
      <c r="Q458" s="198"/>
      <c r="R458" s="198"/>
      <c r="S458" s="198"/>
      <c r="T458" s="198"/>
      <c r="U458" s="198"/>
      <c r="V458" s="198"/>
      <c r="W458" s="198"/>
      <c r="X458" s="198"/>
      <c r="Y458" s="198"/>
      <c r="Z458" s="198"/>
    </row>
    <row r="459" ht="14.25" customHeight="1">
      <c r="A459" s="198"/>
      <c r="B459" s="198"/>
      <c r="C459" s="198"/>
      <c r="D459" s="198"/>
      <c r="E459" s="198"/>
      <c r="F459" s="198"/>
      <c r="G459" s="198"/>
      <c r="H459" s="198"/>
      <c r="I459" s="198"/>
      <c r="J459" s="198"/>
      <c r="K459" s="198"/>
      <c r="L459" s="198"/>
      <c r="M459" s="198"/>
      <c r="N459" s="198"/>
      <c r="O459" s="198"/>
      <c r="P459" s="198"/>
      <c r="Q459" s="198"/>
      <c r="R459" s="198"/>
      <c r="S459" s="198"/>
      <c r="T459" s="198"/>
      <c r="U459" s="198"/>
      <c r="V459" s="198"/>
      <c r="W459" s="198"/>
      <c r="X459" s="198"/>
      <c r="Y459" s="198"/>
      <c r="Z459" s="198"/>
    </row>
    <row r="460" ht="14.25" customHeight="1">
      <c r="A460" s="198"/>
      <c r="B460" s="198"/>
      <c r="C460" s="198"/>
      <c r="D460" s="198"/>
      <c r="E460" s="198"/>
      <c r="F460" s="198"/>
      <c r="G460" s="198"/>
      <c r="H460" s="198"/>
      <c r="I460" s="198"/>
      <c r="J460" s="198"/>
      <c r="K460" s="198"/>
      <c r="L460" s="198"/>
      <c r="M460" s="198"/>
      <c r="N460" s="198"/>
      <c r="O460" s="198"/>
      <c r="P460" s="198"/>
      <c r="Q460" s="198"/>
      <c r="R460" s="198"/>
      <c r="S460" s="198"/>
      <c r="T460" s="198"/>
      <c r="U460" s="198"/>
      <c r="V460" s="198"/>
      <c r="W460" s="198"/>
      <c r="X460" s="198"/>
      <c r="Y460" s="198"/>
      <c r="Z460" s="198"/>
    </row>
    <row r="461" ht="14.25" customHeight="1">
      <c r="A461" s="198"/>
      <c r="B461" s="198"/>
      <c r="C461" s="198"/>
      <c r="D461" s="198"/>
      <c r="E461" s="198"/>
      <c r="F461" s="198"/>
      <c r="G461" s="198"/>
      <c r="H461" s="198"/>
      <c r="I461" s="198"/>
      <c r="J461" s="198"/>
      <c r="K461" s="198"/>
      <c r="L461" s="198"/>
      <c r="M461" s="198"/>
      <c r="N461" s="198"/>
      <c r="O461" s="198"/>
      <c r="P461" s="198"/>
      <c r="Q461" s="198"/>
      <c r="R461" s="198"/>
      <c r="S461" s="198"/>
      <c r="T461" s="198"/>
      <c r="U461" s="198"/>
      <c r="V461" s="198"/>
      <c r="W461" s="198"/>
      <c r="X461" s="198"/>
      <c r="Y461" s="198"/>
      <c r="Z461" s="198"/>
    </row>
    <row r="462" ht="14.25" customHeight="1">
      <c r="A462" s="198"/>
      <c r="B462" s="198"/>
      <c r="C462" s="198"/>
      <c r="D462" s="198"/>
      <c r="E462" s="198"/>
      <c r="F462" s="198"/>
      <c r="G462" s="198"/>
      <c r="H462" s="198"/>
      <c r="I462" s="198"/>
      <c r="J462" s="198"/>
      <c r="K462" s="198"/>
      <c r="L462" s="198"/>
      <c r="M462" s="198"/>
      <c r="N462" s="198"/>
      <c r="O462" s="198"/>
      <c r="P462" s="198"/>
      <c r="Q462" s="198"/>
      <c r="R462" s="198"/>
      <c r="S462" s="198"/>
      <c r="T462" s="198"/>
      <c r="U462" s="198"/>
      <c r="V462" s="198"/>
      <c r="W462" s="198"/>
      <c r="X462" s="198"/>
      <c r="Y462" s="198"/>
      <c r="Z462" s="198"/>
    </row>
    <row r="463" ht="14.25" customHeight="1">
      <c r="A463" s="198"/>
      <c r="B463" s="198"/>
      <c r="C463" s="198"/>
      <c r="D463" s="198"/>
      <c r="E463" s="198"/>
      <c r="F463" s="198"/>
      <c r="G463" s="198"/>
      <c r="H463" s="198"/>
      <c r="I463" s="198"/>
      <c r="J463" s="198"/>
      <c r="K463" s="198"/>
      <c r="L463" s="198"/>
      <c r="M463" s="198"/>
      <c r="N463" s="198"/>
      <c r="O463" s="198"/>
      <c r="P463" s="198"/>
      <c r="Q463" s="198"/>
      <c r="R463" s="198"/>
      <c r="S463" s="198"/>
      <c r="T463" s="198"/>
      <c r="U463" s="198"/>
      <c r="V463" s="198"/>
      <c r="W463" s="198"/>
      <c r="X463" s="198"/>
      <c r="Y463" s="198"/>
      <c r="Z463" s="198"/>
    </row>
    <row r="464" ht="14.25" customHeight="1">
      <c r="A464" s="198"/>
      <c r="B464" s="198"/>
      <c r="C464" s="198"/>
      <c r="D464" s="198"/>
      <c r="E464" s="198"/>
      <c r="F464" s="198"/>
      <c r="G464" s="198"/>
      <c r="H464" s="198"/>
      <c r="I464" s="198"/>
      <c r="J464" s="198"/>
      <c r="K464" s="198"/>
      <c r="L464" s="198"/>
      <c r="M464" s="198"/>
      <c r="N464" s="198"/>
      <c r="O464" s="198"/>
      <c r="P464" s="198"/>
      <c r="Q464" s="198"/>
      <c r="R464" s="198"/>
      <c r="S464" s="198"/>
      <c r="T464" s="198"/>
      <c r="U464" s="198"/>
      <c r="V464" s="198"/>
      <c r="W464" s="198"/>
      <c r="X464" s="198"/>
      <c r="Y464" s="198"/>
      <c r="Z464" s="198"/>
    </row>
    <row r="465" ht="14.25" customHeight="1">
      <c r="A465" s="198"/>
      <c r="B465" s="198"/>
      <c r="C465" s="198"/>
      <c r="D465" s="198"/>
      <c r="E465" s="198"/>
      <c r="F465" s="198"/>
      <c r="G465" s="198"/>
      <c r="H465" s="198"/>
      <c r="I465" s="198"/>
      <c r="J465" s="198"/>
      <c r="K465" s="198"/>
      <c r="L465" s="198"/>
      <c r="M465" s="198"/>
      <c r="N465" s="198"/>
      <c r="O465" s="198"/>
      <c r="P465" s="198"/>
      <c r="Q465" s="198"/>
      <c r="R465" s="198"/>
      <c r="S465" s="198"/>
      <c r="T465" s="198"/>
      <c r="U465" s="198"/>
      <c r="V465" s="198"/>
      <c r="W465" s="198"/>
      <c r="X465" s="198"/>
      <c r="Y465" s="198"/>
      <c r="Z465" s="198"/>
    </row>
    <row r="466" ht="14.25" customHeight="1">
      <c r="A466" s="198"/>
      <c r="B466" s="198"/>
      <c r="C466" s="198"/>
      <c r="D466" s="198"/>
      <c r="E466" s="198"/>
      <c r="F466" s="198"/>
      <c r="G466" s="198"/>
      <c r="H466" s="198"/>
      <c r="I466" s="198"/>
      <c r="J466" s="198"/>
      <c r="K466" s="198"/>
      <c r="L466" s="198"/>
      <c r="M466" s="198"/>
      <c r="N466" s="198"/>
      <c r="O466" s="198"/>
      <c r="P466" s="198"/>
      <c r="Q466" s="198"/>
      <c r="R466" s="198"/>
      <c r="S466" s="198"/>
      <c r="T466" s="198"/>
      <c r="U466" s="198"/>
      <c r="V466" s="198"/>
      <c r="W466" s="198"/>
      <c r="X466" s="198"/>
      <c r="Y466" s="198"/>
      <c r="Z466" s="198"/>
    </row>
    <row r="467" ht="14.25" customHeight="1">
      <c r="A467" s="198"/>
      <c r="B467" s="198"/>
      <c r="C467" s="198"/>
      <c r="D467" s="198"/>
      <c r="E467" s="198"/>
      <c r="F467" s="198"/>
      <c r="G467" s="198"/>
      <c r="H467" s="198"/>
      <c r="I467" s="198"/>
      <c r="J467" s="198"/>
      <c r="K467" s="198"/>
      <c r="L467" s="198"/>
      <c r="M467" s="198"/>
      <c r="N467" s="198"/>
      <c r="O467" s="198"/>
      <c r="P467" s="198"/>
      <c r="Q467" s="198"/>
      <c r="R467" s="198"/>
      <c r="S467" s="198"/>
      <c r="T467" s="198"/>
      <c r="U467" s="198"/>
      <c r="V467" s="198"/>
      <c r="W467" s="198"/>
      <c r="X467" s="198"/>
      <c r="Y467" s="198"/>
      <c r="Z467" s="198"/>
    </row>
    <row r="468" ht="14.25" customHeight="1">
      <c r="A468" s="198"/>
      <c r="B468" s="198"/>
      <c r="C468" s="198"/>
      <c r="D468" s="198"/>
      <c r="E468" s="198"/>
      <c r="F468" s="198"/>
      <c r="G468" s="198"/>
      <c r="H468" s="198"/>
      <c r="I468" s="198"/>
      <c r="J468" s="198"/>
      <c r="K468" s="198"/>
      <c r="L468" s="198"/>
      <c r="M468" s="198"/>
      <c r="N468" s="198"/>
      <c r="O468" s="198"/>
      <c r="P468" s="198"/>
      <c r="Q468" s="198"/>
      <c r="R468" s="198"/>
      <c r="S468" s="198"/>
      <c r="T468" s="198"/>
      <c r="U468" s="198"/>
      <c r="V468" s="198"/>
      <c r="W468" s="198"/>
      <c r="X468" s="198"/>
      <c r="Y468" s="198"/>
      <c r="Z468" s="198"/>
    </row>
    <row r="469" ht="14.25" customHeight="1">
      <c r="A469" s="198"/>
      <c r="B469" s="198"/>
      <c r="C469" s="198"/>
      <c r="D469" s="198"/>
      <c r="E469" s="198"/>
      <c r="F469" s="198"/>
      <c r="G469" s="198"/>
      <c r="H469" s="198"/>
      <c r="I469" s="198"/>
      <c r="J469" s="198"/>
      <c r="K469" s="198"/>
      <c r="L469" s="198"/>
      <c r="M469" s="198"/>
      <c r="N469" s="198"/>
      <c r="O469" s="198"/>
      <c r="P469" s="198"/>
      <c r="Q469" s="198"/>
      <c r="R469" s="198"/>
      <c r="S469" s="198"/>
      <c r="T469" s="198"/>
      <c r="U469" s="198"/>
      <c r="V469" s="198"/>
      <c r="W469" s="198"/>
      <c r="X469" s="198"/>
      <c r="Y469" s="198"/>
      <c r="Z469" s="198"/>
    </row>
    <row r="470" ht="14.25" customHeight="1">
      <c r="A470" s="198"/>
      <c r="B470" s="198"/>
      <c r="C470" s="198"/>
      <c r="D470" s="198"/>
      <c r="E470" s="198"/>
      <c r="F470" s="198"/>
      <c r="G470" s="198"/>
      <c r="H470" s="198"/>
      <c r="I470" s="198"/>
      <c r="J470" s="198"/>
      <c r="K470" s="198"/>
      <c r="L470" s="198"/>
      <c r="M470" s="198"/>
      <c r="N470" s="198"/>
      <c r="O470" s="198"/>
      <c r="P470" s="198"/>
      <c r="Q470" s="198"/>
      <c r="R470" s="198"/>
      <c r="S470" s="198"/>
      <c r="T470" s="198"/>
      <c r="U470" s="198"/>
      <c r="V470" s="198"/>
      <c r="W470" s="198"/>
      <c r="X470" s="198"/>
      <c r="Y470" s="198"/>
      <c r="Z470" s="198"/>
    </row>
    <row r="471" ht="14.25" customHeight="1">
      <c r="A471" s="198"/>
      <c r="B471" s="198"/>
      <c r="C471" s="198"/>
      <c r="D471" s="198"/>
      <c r="E471" s="198"/>
      <c r="F471" s="198"/>
      <c r="G471" s="198"/>
      <c r="H471" s="198"/>
      <c r="I471" s="198"/>
      <c r="J471" s="198"/>
      <c r="K471" s="198"/>
      <c r="L471" s="198"/>
      <c r="M471" s="198"/>
      <c r="N471" s="198"/>
      <c r="O471" s="198"/>
      <c r="P471" s="198"/>
      <c r="Q471" s="198"/>
      <c r="R471" s="198"/>
      <c r="S471" s="198"/>
      <c r="T471" s="198"/>
      <c r="U471" s="198"/>
      <c r="V471" s="198"/>
      <c r="W471" s="198"/>
      <c r="X471" s="198"/>
      <c r="Y471" s="198"/>
      <c r="Z471" s="198"/>
    </row>
    <row r="472" ht="14.25" customHeight="1">
      <c r="A472" s="198"/>
      <c r="B472" s="198"/>
      <c r="C472" s="198"/>
      <c r="D472" s="198"/>
      <c r="E472" s="198"/>
      <c r="F472" s="198"/>
      <c r="G472" s="198"/>
      <c r="H472" s="198"/>
      <c r="I472" s="198"/>
      <c r="J472" s="198"/>
      <c r="K472" s="198"/>
      <c r="L472" s="198"/>
      <c r="M472" s="198"/>
      <c r="N472" s="198"/>
      <c r="O472" s="198"/>
      <c r="P472" s="198"/>
      <c r="Q472" s="198"/>
      <c r="R472" s="198"/>
      <c r="S472" s="198"/>
      <c r="T472" s="198"/>
      <c r="U472" s="198"/>
      <c r="V472" s="198"/>
      <c r="W472" s="198"/>
      <c r="X472" s="198"/>
      <c r="Y472" s="198"/>
      <c r="Z472" s="198"/>
    </row>
    <row r="473" ht="14.25" customHeight="1">
      <c r="A473" s="198"/>
      <c r="B473" s="198"/>
      <c r="C473" s="198"/>
      <c r="D473" s="198"/>
      <c r="E473" s="198"/>
      <c r="F473" s="198"/>
      <c r="G473" s="198"/>
      <c r="H473" s="198"/>
      <c r="I473" s="198"/>
      <c r="J473" s="198"/>
      <c r="K473" s="198"/>
      <c r="L473" s="198"/>
      <c r="M473" s="198"/>
      <c r="N473" s="198"/>
      <c r="O473" s="198"/>
      <c r="P473" s="198"/>
      <c r="Q473" s="198"/>
      <c r="R473" s="198"/>
      <c r="S473" s="198"/>
      <c r="T473" s="198"/>
      <c r="U473" s="198"/>
      <c r="V473" s="198"/>
      <c r="W473" s="198"/>
      <c r="X473" s="198"/>
      <c r="Y473" s="198"/>
      <c r="Z473" s="198"/>
    </row>
    <row r="474" ht="14.25" customHeight="1">
      <c r="A474" s="198"/>
      <c r="B474" s="198"/>
      <c r="C474" s="198"/>
      <c r="D474" s="198"/>
      <c r="E474" s="198"/>
      <c r="F474" s="198"/>
      <c r="G474" s="198"/>
      <c r="H474" s="198"/>
      <c r="I474" s="198"/>
      <c r="J474" s="198"/>
      <c r="K474" s="198"/>
      <c r="L474" s="198"/>
      <c r="M474" s="198"/>
      <c r="N474" s="198"/>
      <c r="O474" s="198"/>
      <c r="P474" s="198"/>
      <c r="Q474" s="198"/>
      <c r="R474" s="198"/>
      <c r="S474" s="198"/>
      <c r="T474" s="198"/>
      <c r="U474" s="198"/>
      <c r="V474" s="198"/>
      <c r="W474" s="198"/>
      <c r="X474" s="198"/>
      <c r="Y474" s="198"/>
      <c r="Z474" s="198"/>
    </row>
    <row r="475" ht="14.25" customHeight="1">
      <c r="A475" s="198"/>
      <c r="B475" s="198"/>
      <c r="C475" s="198"/>
      <c r="D475" s="198"/>
      <c r="E475" s="198"/>
      <c r="F475" s="198"/>
      <c r="G475" s="198"/>
      <c r="H475" s="198"/>
      <c r="I475" s="198"/>
      <c r="J475" s="198"/>
      <c r="K475" s="198"/>
      <c r="L475" s="198"/>
      <c r="M475" s="198"/>
      <c r="N475" s="198"/>
      <c r="O475" s="198"/>
      <c r="P475" s="198"/>
      <c r="Q475" s="198"/>
      <c r="R475" s="198"/>
      <c r="S475" s="198"/>
      <c r="T475" s="198"/>
      <c r="U475" s="198"/>
      <c r="V475" s="198"/>
      <c r="W475" s="198"/>
      <c r="X475" s="198"/>
      <c r="Y475" s="198"/>
      <c r="Z475" s="198"/>
    </row>
    <row r="476" ht="14.25" customHeight="1">
      <c r="A476" s="198"/>
      <c r="B476" s="198"/>
      <c r="C476" s="198"/>
      <c r="D476" s="198"/>
      <c r="E476" s="198"/>
      <c r="F476" s="198"/>
      <c r="G476" s="198"/>
      <c r="H476" s="198"/>
      <c r="I476" s="198"/>
      <c r="J476" s="198"/>
      <c r="K476" s="198"/>
      <c r="L476" s="198"/>
      <c r="M476" s="198"/>
      <c r="N476" s="198"/>
      <c r="O476" s="198"/>
      <c r="P476" s="198"/>
      <c r="Q476" s="198"/>
      <c r="R476" s="198"/>
      <c r="S476" s="198"/>
      <c r="T476" s="198"/>
      <c r="U476" s="198"/>
      <c r="V476" s="198"/>
      <c r="W476" s="198"/>
      <c r="X476" s="198"/>
      <c r="Y476" s="198"/>
      <c r="Z476" s="198"/>
    </row>
    <row r="477" ht="14.25" customHeight="1">
      <c r="A477" s="198"/>
      <c r="B477" s="198"/>
      <c r="C477" s="198"/>
      <c r="D477" s="198"/>
      <c r="E477" s="198"/>
      <c r="F477" s="198"/>
      <c r="G477" s="198"/>
      <c r="H477" s="198"/>
      <c r="I477" s="198"/>
      <c r="J477" s="198"/>
      <c r="K477" s="198"/>
      <c r="L477" s="198"/>
      <c r="M477" s="198"/>
      <c r="N477" s="198"/>
      <c r="O477" s="198"/>
      <c r="P477" s="198"/>
      <c r="Q477" s="198"/>
      <c r="R477" s="198"/>
      <c r="S477" s="198"/>
      <c r="T477" s="198"/>
      <c r="U477" s="198"/>
      <c r="V477" s="198"/>
      <c r="W477" s="198"/>
      <c r="X477" s="198"/>
      <c r="Y477" s="198"/>
      <c r="Z477" s="198"/>
    </row>
    <row r="478" ht="14.25" customHeight="1">
      <c r="A478" s="198"/>
      <c r="B478" s="198"/>
      <c r="C478" s="198"/>
      <c r="D478" s="198"/>
      <c r="E478" s="198"/>
      <c r="F478" s="198"/>
      <c r="G478" s="198"/>
      <c r="H478" s="198"/>
      <c r="I478" s="198"/>
      <c r="J478" s="198"/>
      <c r="K478" s="198"/>
      <c r="L478" s="198"/>
      <c r="M478" s="198"/>
      <c r="N478" s="198"/>
      <c r="O478" s="198"/>
      <c r="P478" s="198"/>
      <c r="Q478" s="198"/>
      <c r="R478" s="198"/>
      <c r="S478" s="198"/>
      <c r="T478" s="198"/>
      <c r="U478" s="198"/>
      <c r="V478" s="198"/>
      <c r="W478" s="198"/>
      <c r="X478" s="198"/>
      <c r="Y478" s="198"/>
      <c r="Z478" s="198"/>
    </row>
    <row r="479" ht="14.25" customHeight="1">
      <c r="A479" s="198"/>
      <c r="B479" s="198"/>
      <c r="C479" s="198"/>
      <c r="D479" s="198"/>
      <c r="E479" s="198"/>
      <c r="F479" s="198"/>
      <c r="G479" s="198"/>
      <c r="H479" s="198"/>
      <c r="I479" s="198"/>
      <c r="J479" s="198"/>
      <c r="K479" s="198"/>
      <c r="L479" s="198"/>
      <c r="M479" s="198"/>
      <c r="N479" s="198"/>
      <c r="O479" s="198"/>
      <c r="P479" s="198"/>
      <c r="Q479" s="198"/>
      <c r="R479" s="198"/>
      <c r="S479" s="198"/>
      <c r="T479" s="198"/>
      <c r="U479" s="198"/>
      <c r="V479" s="198"/>
      <c r="W479" s="198"/>
      <c r="X479" s="198"/>
      <c r="Y479" s="198"/>
      <c r="Z479" s="198"/>
    </row>
    <row r="480" ht="14.25" customHeight="1">
      <c r="A480" s="198"/>
      <c r="B480" s="198"/>
      <c r="C480" s="198"/>
      <c r="D480" s="198"/>
      <c r="E480" s="198"/>
      <c r="F480" s="198"/>
      <c r="G480" s="198"/>
      <c r="H480" s="198"/>
      <c r="I480" s="198"/>
      <c r="J480" s="198"/>
      <c r="K480" s="198"/>
      <c r="L480" s="198"/>
      <c r="M480" s="198"/>
      <c r="N480" s="198"/>
      <c r="O480" s="198"/>
      <c r="P480" s="198"/>
      <c r="Q480" s="198"/>
      <c r="R480" s="198"/>
      <c r="S480" s="198"/>
      <c r="T480" s="198"/>
      <c r="U480" s="198"/>
      <c r="V480" s="198"/>
      <c r="W480" s="198"/>
      <c r="X480" s="198"/>
      <c r="Y480" s="198"/>
      <c r="Z480" s="198"/>
    </row>
    <row r="481" ht="14.25" customHeight="1">
      <c r="A481" s="198"/>
      <c r="B481" s="198"/>
      <c r="C481" s="198"/>
      <c r="D481" s="198"/>
      <c r="E481" s="198"/>
      <c r="F481" s="198"/>
      <c r="G481" s="198"/>
      <c r="H481" s="198"/>
      <c r="I481" s="198"/>
      <c r="J481" s="198"/>
      <c r="K481" s="198"/>
      <c r="L481" s="198"/>
      <c r="M481" s="198"/>
      <c r="N481" s="198"/>
      <c r="O481" s="198"/>
      <c r="P481" s="198"/>
      <c r="Q481" s="198"/>
      <c r="R481" s="198"/>
      <c r="S481" s="198"/>
      <c r="T481" s="198"/>
      <c r="U481" s="198"/>
      <c r="V481" s="198"/>
      <c r="W481" s="198"/>
      <c r="X481" s="198"/>
      <c r="Y481" s="198"/>
      <c r="Z481" s="198"/>
    </row>
    <row r="482" ht="14.25" customHeight="1">
      <c r="A482" s="198"/>
      <c r="B482" s="198"/>
      <c r="C482" s="198"/>
      <c r="D482" s="198"/>
      <c r="E482" s="198"/>
      <c r="F482" s="198"/>
      <c r="G482" s="198"/>
      <c r="H482" s="198"/>
      <c r="I482" s="198"/>
      <c r="J482" s="198"/>
      <c r="K482" s="198"/>
      <c r="L482" s="198"/>
      <c r="M482" s="198"/>
      <c r="N482" s="198"/>
      <c r="O482" s="198"/>
      <c r="P482" s="198"/>
      <c r="Q482" s="198"/>
      <c r="R482" s="198"/>
      <c r="S482" s="198"/>
      <c r="T482" s="198"/>
      <c r="U482" s="198"/>
      <c r="V482" s="198"/>
      <c r="W482" s="198"/>
      <c r="X482" s="198"/>
      <c r="Y482" s="198"/>
      <c r="Z482" s="198"/>
    </row>
    <row r="483" ht="14.25" customHeight="1">
      <c r="A483" s="198"/>
      <c r="B483" s="198"/>
      <c r="C483" s="198"/>
      <c r="D483" s="198"/>
      <c r="E483" s="198"/>
      <c r="F483" s="198"/>
      <c r="G483" s="198"/>
      <c r="H483" s="198"/>
      <c r="I483" s="198"/>
      <c r="J483" s="198"/>
      <c r="K483" s="198"/>
      <c r="L483" s="198"/>
      <c r="M483" s="198"/>
      <c r="N483" s="198"/>
      <c r="O483" s="198"/>
      <c r="P483" s="198"/>
      <c r="Q483" s="198"/>
      <c r="R483" s="198"/>
      <c r="S483" s="198"/>
      <c r="T483" s="198"/>
      <c r="U483" s="198"/>
      <c r="V483" s="198"/>
      <c r="W483" s="198"/>
      <c r="X483" s="198"/>
      <c r="Y483" s="198"/>
      <c r="Z483" s="198"/>
    </row>
    <row r="484" ht="14.25" customHeight="1">
      <c r="A484" s="198"/>
      <c r="B484" s="198"/>
      <c r="C484" s="198"/>
      <c r="D484" s="198"/>
      <c r="E484" s="198"/>
      <c r="F484" s="198"/>
      <c r="G484" s="198"/>
      <c r="H484" s="198"/>
      <c r="I484" s="198"/>
      <c r="J484" s="198"/>
      <c r="K484" s="198"/>
      <c r="L484" s="198"/>
      <c r="M484" s="198"/>
      <c r="N484" s="198"/>
      <c r="O484" s="198"/>
      <c r="P484" s="198"/>
      <c r="Q484" s="198"/>
      <c r="R484" s="198"/>
      <c r="S484" s="198"/>
      <c r="T484" s="198"/>
      <c r="U484" s="198"/>
      <c r="V484" s="198"/>
      <c r="W484" s="198"/>
      <c r="X484" s="198"/>
      <c r="Y484" s="198"/>
      <c r="Z484" s="198"/>
    </row>
    <row r="485" ht="14.25" customHeight="1">
      <c r="A485" s="198"/>
      <c r="B485" s="198"/>
      <c r="C485" s="198"/>
      <c r="D485" s="198"/>
      <c r="E485" s="198"/>
      <c r="F485" s="198"/>
      <c r="G485" s="198"/>
      <c r="H485" s="198"/>
      <c r="I485" s="198"/>
      <c r="J485" s="198"/>
      <c r="K485" s="198"/>
      <c r="L485" s="198"/>
      <c r="M485" s="198"/>
      <c r="N485" s="198"/>
      <c r="O485" s="198"/>
      <c r="P485" s="198"/>
      <c r="Q485" s="198"/>
      <c r="R485" s="198"/>
      <c r="S485" s="198"/>
      <c r="T485" s="198"/>
      <c r="U485" s="198"/>
      <c r="V485" s="198"/>
      <c r="W485" s="198"/>
      <c r="X485" s="198"/>
      <c r="Y485" s="198"/>
      <c r="Z485" s="198"/>
    </row>
    <row r="486" ht="14.25" customHeight="1">
      <c r="A486" s="198"/>
      <c r="B486" s="198"/>
      <c r="C486" s="198"/>
      <c r="D486" s="198"/>
      <c r="E486" s="198"/>
      <c r="F486" s="198"/>
      <c r="G486" s="198"/>
      <c r="H486" s="198"/>
      <c r="I486" s="198"/>
      <c r="J486" s="198"/>
      <c r="K486" s="198"/>
      <c r="L486" s="198"/>
      <c r="M486" s="198"/>
      <c r="N486" s="198"/>
      <c r="O486" s="198"/>
      <c r="P486" s="198"/>
      <c r="Q486" s="198"/>
      <c r="R486" s="198"/>
      <c r="S486" s="198"/>
      <c r="T486" s="198"/>
      <c r="U486" s="198"/>
      <c r="V486" s="198"/>
      <c r="W486" s="198"/>
      <c r="X486" s="198"/>
      <c r="Y486" s="198"/>
      <c r="Z486" s="198"/>
    </row>
    <row r="487" ht="14.25" customHeight="1">
      <c r="A487" s="198"/>
      <c r="B487" s="198"/>
      <c r="C487" s="198"/>
      <c r="D487" s="198"/>
      <c r="E487" s="198"/>
      <c r="F487" s="198"/>
      <c r="G487" s="198"/>
      <c r="H487" s="198"/>
      <c r="I487" s="198"/>
      <c r="J487" s="198"/>
      <c r="K487" s="198"/>
      <c r="L487" s="198"/>
      <c r="M487" s="198"/>
      <c r="N487" s="198"/>
      <c r="O487" s="198"/>
      <c r="P487" s="198"/>
      <c r="Q487" s="198"/>
      <c r="R487" s="198"/>
      <c r="S487" s="198"/>
      <c r="T487" s="198"/>
      <c r="U487" s="198"/>
      <c r="V487" s="198"/>
      <c r="W487" s="198"/>
      <c r="X487" s="198"/>
      <c r="Y487" s="198"/>
      <c r="Z487" s="198"/>
    </row>
    <row r="488" ht="14.25" customHeight="1">
      <c r="A488" s="198"/>
      <c r="B488" s="198"/>
      <c r="C488" s="198"/>
      <c r="D488" s="198"/>
      <c r="E488" s="198"/>
      <c r="F488" s="198"/>
      <c r="G488" s="198"/>
      <c r="H488" s="198"/>
      <c r="I488" s="198"/>
      <c r="J488" s="198"/>
      <c r="K488" s="198"/>
      <c r="L488" s="198"/>
      <c r="M488" s="198"/>
      <c r="N488" s="198"/>
      <c r="O488" s="198"/>
      <c r="P488" s="198"/>
      <c r="Q488" s="198"/>
      <c r="R488" s="198"/>
      <c r="S488" s="198"/>
      <c r="T488" s="198"/>
      <c r="U488" s="198"/>
      <c r="V488" s="198"/>
      <c r="W488" s="198"/>
      <c r="X488" s="198"/>
      <c r="Y488" s="198"/>
      <c r="Z488" s="198"/>
    </row>
    <row r="489" ht="14.25" customHeight="1">
      <c r="A489" s="198"/>
      <c r="B489" s="198"/>
      <c r="C489" s="198"/>
      <c r="D489" s="198"/>
      <c r="E489" s="198"/>
      <c r="F489" s="198"/>
      <c r="G489" s="198"/>
      <c r="H489" s="198"/>
      <c r="I489" s="198"/>
      <c r="J489" s="198"/>
      <c r="K489" s="198"/>
      <c r="L489" s="198"/>
      <c r="M489" s="198"/>
      <c r="N489" s="198"/>
      <c r="O489" s="198"/>
      <c r="P489" s="198"/>
      <c r="Q489" s="198"/>
      <c r="R489" s="198"/>
      <c r="S489" s="198"/>
      <c r="T489" s="198"/>
      <c r="U489" s="198"/>
      <c r="V489" s="198"/>
      <c r="W489" s="198"/>
      <c r="X489" s="198"/>
      <c r="Y489" s="198"/>
      <c r="Z489" s="198"/>
    </row>
    <row r="490" ht="14.25" customHeight="1">
      <c r="A490" s="198"/>
      <c r="B490" s="198"/>
      <c r="C490" s="198"/>
      <c r="D490" s="198"/>
      <c r="E490" s="198"/>
      <c r="F490" s="198"/>
      <c r="G490" s="198"/>
      <c r="H490" s="198"/>
      <c r="I490" s="198"/>
      <c r="J490" s="198"/>
      <c r="K490" s="198"/>
      <c r="L490" s="198"/>
      <c r="M490" s="198"/>
      <c r="N490" s="198"/>
      <c r="O490" s="198"/>
      <c r="P490" s="198"/>
      <c r="Q490" s="198"/>
      <c r="R490" s="198"/>
      <c r="S490" s="198"/>
      <c r="T490" s="198"/>
      <c r="U490" s="198"/>
      <c r="V490" s="198"/>
      <c r="W490" s="198"/>
      <c r="X490" s="198"/>
      <c r="Y490" s="198"/>
      <c r="Z490" s="198"/>
    </row>
    <row r="491" ht="14.25" customHeight="1">
      <c r="A491" s="198"/>
      <c r="B491" s="198"/>
      <c r="C491" s="198"/>
      <c r="D491" s="198"/>
      <c r="E491" s="198"/>
      <c r="F491" s="198"/>
      <c r="G491" s="198"/>
      <c r="H491" s="198"/>
      <c r="I491" s="198"/>
      <c r="J491" s="198"/>
      <c r="K491" s="198"/>
      <c r="L491" s="198"/>
      <c r="M491" s="198"/>
      <c r="N491" s="198"/>
      <c r="O491" s="198"/>
      <c r="P491" s="198"/>
      <c r="Q491" s="198"/>
      <c r="R491" s="198"/>
      <c r="S491" s="198"/>
      <c r="T491" s="198"/>
      <c r="U491" s="198"/>
      <c r="V491" s="198"/>
      <c r="W491" s="198"/>
      <c r="X491" s="198"/>
      <c r="Y491" s="198"/>
      <c r="Z491" s="198"/>
    </row>
    <row r="492" ht="14.25" customHeight="1">
      <c r="A492" s="198"/>
      <c r="B492" s="198"/>
      <c r="C492" s="198"/>
      <c r="D492" s="198"/>
      <c r="E492" s="198"/>
      <c r="F492" s="198"/>
      <c r="G492" s="198"/>
      <c r="H492" s="198"/>
      <c r="I492" s="198"/>
      <c r="J492" s="198"/>
      <c r="K492" s="198"/>
      <c r="L492" s="198"/>
      <c r="M492" s="198"/>
      <c r="N492" s="198"/>
      <c r="O492" s="198"/>
      <c r="P492" s="198"/>
      <c r="Q492" s="198"/>
      <c r="R492" s="198"/>
      <c r="S492" s="198"/>
      <c r="T492" s="198"/>
      <c r="U492" s="198"/>
      <c r="V492" s="198"/>
      <c r="W492" s="198"/>
      <c r="X492" s="198"/>
      <c r="Y492" s="198"/>
      <c r="Z492" s="198"/>
    </row>
    <row r="493" ht="14.25" customHeight="1">
      <c r="A493" s="198"/>
      <c r="B493" s="198"/>
      <c r="C493" s="198"/>
      <c r="D493" s="198"/>
      <c r="E493" s="198"/>
      <c r="F493" s="198"/>
      <c r="G493" s="198"/>
      <c r="H493" s="198"/>
      <c r="I493" s="198"/>
      <c r="J493" s="198"/>
      <c r="K493" s="198"/>
      <c r="L493" s="198"/>
      <c r="M493" s="198"/>
      <c r="N493" s="198"/>
      <c r="O493" s="198"/>
      <c r="P493" s="198"/>
      <c r="Q493" s="198"/>
      <c r="R493" s="198"/>
      <c r="S493" s="198"/>
      <c r="T493" s="198"/>
      <c r="U493" s="198"/>
      <c r="V493" s="198"/>
      <c r="W493" s="198"/>
      <c r="X493" s="198"/>
      <c r="Y493" s="198"/>
      <c r="Z493" s="198"/>
    </row>
    <row r="494" ht="14.25" customHeight="1">
      <c r="A494" s="198"/>
      <c r="B494" s="198"/>
      <c r="C494" s="198"/>
      <c r="D494" s="198"/>
      <c r="E494" s="198"/>
      <c r="F494" s="198"/>
      <c r="G494" s="198"/>
      <c r="H494" s="198"/>
      <c r="I494" s="198"/>
      <c r="J494" s="198"/>
      <c r="K494" s="198"/>
      <c r="L494" s="198"/>
      <c r="M494" s="198"/>
      <c r="N494" s="198"/>
      <c r="O494" s="198"/>
      <c r="P494" s="198"/>
      <c r="Q494" s="198"/>
      <c r="R494" s="198"/>
      <c r="S494" s="198"/>
      <c r="T494" s="198"/>
      <c r="U494" s="198"/>
      <c r="V494" s="198"/>
      <c r="W494" s="198"/>
      <c r="X494" s="198"/>
      <c r="Y494" s="198"/>
      <c r="Z494" s="198"/>
    </row>
    <row r="495" ht="14.25" customHeight="1">
      <c r="A495" s="198"/>
      <c r="B495" s="198"/>
      <c r="C495" s="198"/>
      <c r="D495" s="198"/>
      <c r="E495" s="198"/>
      <c r="F495" s="198"/>
      <c r="G495" s="198"/>
      <c r="H495" s="198"/>
      <c r="I495" s="198"/>
      <c r="J495" s="198"/>
      <c r="K495" s="198"/>
      <c r="L495" s="198"/>
      <c r="M495" s="198"/>
      <c r="N495" s="198"/>
      <c r="O495" s="198"/>
      <c r="P495" s="198"/>
      <c r="Q495" s="198"/>
      <c r="R495" s="198"/>
      <c r="S495" s="198"/>
      <c r="T495" s="198"/>
      <c r="U495" s="198"/>
      <c r="V495" s="198"/>
      <c r="W495" s="198"/>
      <c r="X495" s="198"/>
      <c r="Y495" s="198"/>
      <c r="Z495" s="198"/>
    </row>
    <row r="496" ht="14.25" customHeight="1">
      <c r="A496" s="198"/>
      <c r="B496" s="198"/>
      <c r="C496" s="198"/>
      <c r="D496" s="198"/>
      <c r="E496" s="198"/>
      <c r="F496" s="198"/>
      <c r="G496" s="198"/>
      <c r="H496" s="198"/>
      <c r="I496" s="198"/>
      <c r="J496" s="198"/>
      <c r="K496" s="198"/>
      <c r="L496" s="198"/>
      <c r="M496" s="198"/>
      <c r="N496" s="198"/>
      <c r="O496" s="198"/>
      <c r="P496" s="198"/>
      <c r="Q496" s="198"/>
      <c r="R496" s="198"/>
      <c r="S496" s="198"/>
      <c r="T496" s="198"/>
      <c r="U496" s="198"/>
      <c r="V496" s="198"/>
      <c r="W496" s="198"/>
      <c r="X496" s="198"/>
      <c r="Y496" s="198"/>
      <c r="Z496" s="198"/>
    </row>
    <row r="497" ht="14.25" customHeight="1">
      <c r="A497" s="198"/>
      <c r="B497" s="198"/>
      <c r="C497" s="198"/>
      <c r="D497" s="198"/>
      <c r="E497" s="198"/>
      <c r="F497" s="198"/>
      <c r="G497" s="198"/>
      <c r="H497" s="198"/>
      <c r="I497" s="198"/>
      <c r="J497" s="198"/>
      <c r="K497" s="198"/>
      <c r="L497" s="198"/>
      <c r="M497" s="198"/>
      <c r="N497" s="198"/>
      <c r="O497" s="198"/>
      <c r="P497" s="198"/>
      <c r="Q497" s="198"/>
      <c r="R497" s="198"/>
      <c r="S497" s="198"/>
      <c r="T497" s="198"/>
      <c r="U497" s="198"/>
      <c r="V497" s="198"/>
      <c r="W497" s="198"/>
      <c r="X497" s="198"/>
      <c r="Y497" s="198"/>
      <c r="Z497" s="198"/>
    </row>
    <row r="498" ht="14.25" customHeight="1">
      <c r="A498" s="198"/>
      <c r="B498" s="198"/>
      <c r="C498" s="198"/>
      <c r="D498" s="198"/>
      <c r="E498" s="198"/>
      <c r="F498" s="198"/>
      <c r="G498" s="198"/>
      <c r="H498" s="198"/>
      <c r="I498" s="198"/>
      <c r="J498" s="198"/>
      <c r="K498" s="198"/>
      <c r="L498" s="198"/>
      <c r="M498" s="198"/>
      <c r="N498" s="198"/>
      <c r="O498" s="198"/>
      <c r="P498" s="198"/>
      <c r="Q498" s="198"/>
      <c r="R498" s="198"/>
      <c r="S498" s="198"/>
      <c r="T498" s="198"/>
      <c r="U498" s="198"/>
      <c r="V498" s="198"/>
      <c r="W498" s="198"/>
      <c r="X498" s="198"/>
      <c r="Y498" s="198"/>
      <c r="Z498" s="198"/>
    </row>
    <row r="499" ht="14.25" customHeight="1">
      <c r="A499" s="198"/>
      <c r="B499" s="198"/>
      <c r="C499" s="198"/>
      <c r="D499" s="198"/>
      <c r="E499" s="198"/>
      <c r="F499" s="198"/>
      <c r="G499" s="198"/>
      <c r="H499" s="198"/>
      <c r="I499" s="198"/>
      <c r="J499" s="198"/>
      <c r="K499" s="198"/>
      <c r="L499" s="198"/>
      <c r="M499" s="198"/>
      <c r="N499" s="198"/>
      <c r="O499" s="198"/>
      <c r="P499" s="198"/>
      <c r="Q499" s="198"/>
      <c r="R499" s="198"/>
      <c r="S499" s="198"/>
      <c r="T499" s="198"/>
      <c r="U499" s="198"/>
      <c r="V499" s="198"/>
      <c r="W499" s="198"/>
      <c r="X499" s="198"/>
      <c r="Y499" s="198"/>
      <c r="Z499" s="198"/>
    </row>
    <row r="500" ht="14.25" customHeight="1">
      <c r="A500" s="198"/>
      <c r="B500" s="198"/>
      <c r="C500" s="198"/>
      <c r="D500" s="198"/>
      <c r="E500" s="198"/>
      <c r="F500" s="198"/>
      <c r="G500" s="198"/>
      <c r="H500" s="198"/>
      <c r="I500" s="198"/>
      <c r="J500" s="198"/>
      <c r="K500" s="198"/>
      <c r="L500" s="198"/>
      <c r="M500" s="198"/>
      <c r="N500" s="198"/>
      <c r="O500" s="198"/>
      <c r="P500" s="198"/>
      <c r="Q500" s="198"/>
      <c r="R500" s="198"/>
      <c r="S500" s="198"/>
      <c r="T500" s="198"/>
      <c r="U500" s="198"/>
      <c r="V500" s="198"/>
      <c r="W500" s="198"/>
      <c r="X500" s="198"/>
      <c r="Y500" s="198"/>
      <c r="Z500" s="198"/>
    </row>
    <row r="501" ht="14.25" customHeight="1">
      <c r="A501" s="198"/>
      <c r="B501" s="198"/>
      <c r="C501" s="198"/>
      <c r="D501" s="198"/>
      <c r="E501" s="198"/>
      <c r="F501" s="198"/>
      <c r="G501" s="198"/>
      <c r="H501" s="198"/>
      <c r="I501" s="198"/>
      <c r="J501" s="198"/>
      <c r="K501" s="198"/>
      <c r="L501" s="198"/>
      <c r="M501" s="198"/>
      <c r="N501" s="198"/>
      <c r="O501" s="198"/>
      <c r="P501" s="198"/>
      <c r="Q501" s="198"/>
      <c r="R501" s="198"/>
      <c r="S501" s="198"/>
      <c r="T501" s="198"/>
      <c r="U501" s="198"/>
      <c r="V501" s="198"/>
      <c r="W501" s="198"/>
      <c r="X501" s="198"/>
      <c r="Y501" s="198"/>
      <c r="Z501" s="198"/>
    </row>
    <row r="502" ht="14.25" customHeight="1">
      <c r="A502" s="198"/>
      <c r="B502" s="198"/>
      <c r="C502" s="198"/>
      <c r="D502" s="198"/>
      <c r="E502" s="198"/>
      <c r="F502" s="198"/>
      <c r="G502" s="198"/>
      <c r="H502" s="198"/>
      <c r="I502" s="198"/>
      <c r="J502" s="198"/>
      <c r="K502" s="198"/>
      <c r="L502" s="198"/>
      <c r="M502" s="198"/>
      <c r="N502" s="198"/>
      <c r="O502" s="198"/>
      <c r="P502" s="198"/>
      <c r="Q502" s="198"/>
      <c r="R502" s="198"/>
      <c r="S502" s="198"/>
      <c r="T502" s="198"/>
      <c r="U502" s="198"/>
      <c r="V502" s="198"/>
      <c r="W502" s="198"/>
      <c r="X502" s="198"/>
      <c r="Y502" s="198"/>
      <c r="Z502" s="198"/>
    </row>
    <row r="503" ht="14.25" customHeight="1">
      <c r="A503" s="198"/>
      <c r="B503" s="198"/>
      <c r="C503" s="198"/>
      <c r="D503" s="198"/>
      <c r="E503" s="198"/>
      <c r="F503" s="198"/>
      <c r="G503" s="198"/>
      <c r="H503" s="198"/>
      <c r="I503" s="198"/>
      <c r="J503" s="198"/>
      <c r="K503" s="198"/>
      <c r="L503" s="198"/>
      <c r="M503" s="198"/>
      <c r="N503" s="198"/>
      <c r="O503" s="198"/>
      <c r="P503" s="198"/>
      <c r="Q503" s="198"/>
      <c r="R503" s="198"/>
      <c r="S503" s="198"/>
      <c r="T503" s="198"/>
      <c r="U503" s="198"/>
      <c r="V503" s="198"/>
      <c r="W503" s="198"/>
      <c r="X503" s="198"/>
      <c r="Y503" s="198"/>
      <c r="Z503" s="198"/>
    </row>
    <row r="504" ht="14.25" customHeight="1">
      <c r="A504" s="198"/>
      <c r="B504" s="198"/>
      <c r="C504" s="198"/>
      <c r="D504" s="198"/>
      <c r="E504" s="198"/>
      <c r="F504" s="198"/>
      <c r="G504" s="198"/>
      <c r="H504" s="198"/>
      <c r="I504" s="198"/>
      <c r="J504" s="198"/>
      <c r="K504" s="198"/>
      <c r="L504" s="198"/>
      <c r="M504" s="198"/>
      <c r="N504" s="198"/>
      <c r="O504" s="198"/>
      <c r="P504" s="198"/>
      <c r="Q504" s="198"/>
      <c r="R504" s="198"/>
      <c r="S504" s="198"/>
      <c r="T504" s="198"/>
      <c r="U504" s="198"/>
      <c r="V504" s="198"/>
      <c r="W504" s="198"/>
      <c r="X504" s="198"/>
      <c r="Y504" s="198"/>
      <c r="Z504" s="198"/>
    </row>
    <row r="505" ht="14.25" customHeight="1">
      <c r="A505" s="198"/>
      <c r="B505" s="198"/>
      <c r="C505" s="198"/>
      <c r="D505" s="198"/>
      <c r="E505" s="198"/>
      <c r="F505" s="198"/>
      <c r="G505" s="198"/>
      <c r="H505" s="198"/>
      <c r="I505" s="198"/>
      <c r="J505" s="198"/>
      <c r="K505" s="198"/>
      <c r="L505" s="198"/>
      <c r="M505" s="198"/>
      <c r="N505" s="198"/>
      <c r="O505" s="198"/>
      <c r="P505" s="198"/>
      <c r="Q505" s="198"/>
      <c r="R505" s="198"/>
      <c r="S505" s="198"/>
      <c r="T505" s="198"/>
      <c r="U505" s="198"/>
      <c r="V505" s="198"/>
      <c r="W505" s="198"/>
      <c r="X505" s="198"/>
      <c r="Y505" s="198"/>
      <c r="Z505" s="198"/>
    </row>
    <row r="506" ht="14.25" customHeight="1">
      <c r="A506" s="198"/>
      <c r="B506" s="198"/>
      <c r="C506" s="198"/>
      <c r="D506" s="198"/>
      <c r="E506" s="198"/>
      <c r="F506" s="198"/>
      <c r="G506" s="198"/>
      <c r="H506" s="198"/>
      <c r="I506" s="198"/>
      <c r="J506" s="198"/>
      <c r="K506" s="198"/>
      <c r="L506" s="198"/>
      <c r="M506" s="198"/>
      <c r="N506" s="198"/>
      <c r="O506" s="198"/>
      <c r="P506" s="198"/>
      <c r="Q506" s="198"/>
      <c r="R506" s="198"/>
      <c r="S506" s="198"/>
      <c r="T506" s="198"/>
      <c r="U506" s="198"/>
      <c r="V506" s="198"/>
      <c r="W506" s="198"/>
      <c r="X506" s="198"/>
      <c r="Y506" s="198"/>
      <c r="Z506" s="198"/>
    </row>
    <row r="507" ht="14.25" customHeight="1">
      <c r="A507" s="198"/>
      <c r="B507" s="198"/>
      <c r="C507" s="198"/>
      <c r="D507" s="198"/>
      <c r="E507" s="198"/>
      <c r="F507" s="198"/>
      <c r="G507" s="198"/>
      <c r="H507" s="198"/>
      <c r="I507" s="198"/>
      <c r="J507" s="198"/>
      <c r="K507" s="198"/>
      <c r="L507" s="198"/>
      <c r="M507" s="198"/>
      <c r="N507" s="198"/>
      <c r="O507" s="198"/>
      <c r="P507" s="198"/>
      <c r="Q507" s="198"/>
      <c r="R507" s="198"/>
      <c r="S507" s="198"/>
      <c r="T507" s="198"/>
      <c r="U507" s="198"/>
      <c r="V507" s="198"/>
      <c r="W507" s="198"/>
      <c r="X507" s="198"/>
      <c r="Y507" s="198"/>
      <c r="Z507" s="198"/>
    </row>
    <row r="508" ht="14.25" customHeight="1">
      <c r="A508" s="198"/>
      <c r="B508" s="198"/>
      <c r="C508" s="198"/>
      <c r="D508" s="198"/>
      <c r="E508" s="198"/>
      <c r="F508" s="198"/>
      <c r="G508" s="198"/>
      <c r="H508" s="198"/>
      <c r="I508" s="198"/>
      <c r="J508" s="198"/>
      <c r="K508" s="198"/>
      <c r="L508" s="198"/>
      <c r="M508" s="198"/>
      <c r="N508" s="198"/>
      <c r="O508" s="198"/>
      <c r="P508" s="198"/>
      <c r="Q508" s="198"/>
      <c r="R508" s="198"/>
      <c r="S508" s="198"/>
      <c r="T508" s="198"/>
      <c r="U508" s="198"/>
      <c r="V508" s="198"/>
      <c r="W508" s="198"/>
      <c r="X508" s="198"/>
      <c r="Y508" s="198"/>
      <c r="Z508" s="198"/>
    </row>
    <row r="509" ht="14.25" customHeight="1">
      <c r="A509" s="198"/>
      <c r="B509" s="198"/>
      <c r="C509" s="198"/>
      <c r="D509" s="198"/>
      <c r="E509" s="198"/>
      <c r="F509" s="198"/>
      <c r="G509" s="198"/>
      <c r="H509" s="198"/>
      <c r="I509" s="198"/>
      <c r="J509" s="198"/>
      <c r="K509" s="198"/>
      <c r="L509" s="198"/>
      <c r="M509" s="198"/>
      <c r="N509" s="198"/>
      <c r="O509" s="198"/>
      <c r="P509" s="198"/>
      <c r="Q509" s="198"/>
      <c r="R509" s="198"/>
      <c r="S509" s="198"/>
      <c r="T509" s="198"/>
      <c r="U509" s="198"/>
      <c r="V509" s="198"/>
      <c r="W509" s="198"/>
      <c r="X509" s="198"/>
      <c r="Y509" s="198"/>
      <c r="Z509" s="198"/>
    </row>
    <row r="510" ht="14.25" customHeight="1">
      <c r="A510" s="198"/>
      <c r="B510" s="198"/>
      <c r="C510" s="198"/>
      <c r="D510" s="198"/>
      <c r="E510" s="198"/>
      <c r="F510" s="198"/>
      <c r="G510" s="198"/>
      <c r="H510" s="198"/>
      <c r="I510" s="198"/>
      <c r="J510" s="198"/>
      <c r="K510" s="198"/>
      <c r="L510" s="198"/>
      <c r="M510" s="198"/>
      <c r="N510" s="198"/>
      <c r="O510" s="198"/>
      <c r="P510" s="198"/>
      <c r="Q510" s="198"/>
      <c r="R510" s="198"/>
      <c r="S510" s="198"/>
      <c r="T510" s="198"/>
      <c r="U510" s="198"/>
      <c r="V510" s="198"/>
      <c r="W510" s="198"/>
      <c r="X510" s="198"/>
      <c r="Y510" s="198"/>
      <c r="Z510" s="198"/>
    </row>
    <row r="511" ht="14.25" customHeight="1">
      <c r="A511" s="198"/>
      <c r="B511" s="198"/>
      <c r="C511" s="198"/>
      <c r="D511" s="198"/>
      <c r="E511" s="198"/>
      <c r="F511" s="198"/>
      <c r="G511" s="198"/>
      <c r="H511" s="198"/>
      <c r="I511" s="198"/>
      <c r="J511" s="198"/>
      <c r="K511" s="198"/>
      <c r="L511" s="198"/>
      <c r="M511" s="198"/>
      <c r="N511" s="198"/>
      <c r="O511" s="198"/>
      <c r="P511" s="198"/>
      <c r="Q511" s="198"/>
      <c r="R511" s="198"/>
      <c r="S511" s="198"/>
      <c r="T511" s="198"/>
      <c r="U511" s="198"/>
      <c r="V511" s="198"/>
      <c r="W511" s="198"/>
      <c r="X511" s="198"/>
      <c r="Y511" s="198"/>
      <c r="Z511" s="198"/>
    </row>
    <row r="512" ht="14.25" customHeight="1">
      <c r="A512" s="198"/>
      <c r="B512" s="198"/>
      <c r="C512" s="198"/>
      <c r="D512" s="198"/>
      <c r="E512" s="198"/>
      <c r="F512" s="198"/>
      <c r="G512" s="198"/>
      <c r="H512" s="198"/>
      <c r="I512" s="198"/>
      <c r="J512" s="198"/>
      <c r="K512" s="198"/>
      <c r="L512" s="198"/>
      <c r="M512" s="198"/>
      <c r="N512" s="198"/>
      <c r="O512" s="198"/>
      <c r="P512" s="198"/>
      <c r="Q512" s="198"/>
      <c r="R512" s="198"/>
      <c r="S512" s="198"/>
      <c r="T512" s="198"/>
      <c r="U512" s="198"/>
      <c r="V512" s="198"/>
      <c r="W512" s="198"/>
      <c r="X512" s="198"/>
      <c r="Y512" s="198"/>
      <c r="Z512" s="198"/>
    </row>
    <row r="513" ht="14.25" customHeight="1">
      <c r="A513" s="198"/>
      <c r="B513" s="198"/>
      <c r="C513" s="198"/>
      <c r="D513" s="198"/>
      <c r="E513" s="198"/>
      <c r="F513" s="198"/>
      <c r="G513" s="198"/>
      <c r="H513" s="198"/>
      <c r="I513" s="198"/>
      <c r="J513" s="198"/>
      <c r="K513" s="198"/>
      <c r="L513" s="198"/>
      <c r="M513" s="198"/>
      <c r="N513" s="198"/>
      <c r="O513" s="198"/>
      <c r="P513" s="198"/>
      <c r="Q513" s="198"/>
      <c r="R513" s="198"/>
      <c r="S513" s="198"/>
      <c r="T513" s="198"/>
      <c r="U513" s="198"/>
      <c r="V513" s="198"/>
      <c r="W513" s="198"/>
      <c r="X513" s="198"/>
      <c r="Y513" s="198"/>
      <c r="Z513" s="198"/>
    </row>
    <row r="514" ht="14.25" customHeight="1">
      <c r="A514" s="198"/>
      <c r="B514" s="198"/>
      <c r="C514" s="198"/>
      <c r="D514" s="198"/>
      <c r="E514" s="198"/>
      <c r="F514" s="198"/>
      <c r="G514" s="198"/>
      <c r="H514" s="198"/>
      <c r="I514" s="198"/>
      <c r="J514" s="198"/>
      <c r="K514" s="198"/>
      <c r="L514" s="198"/>
      <c r="M514" s="198"/>
      <c r="N514" s="198"/>
      <c r="O514" s="198"/>
      <c r="P514" s="198"/>
      <c r="Q514" s="198"/>
      <c r="R514" s="198"/>
      <c r="S514" s="198"/>
      <c r="T514" s="198"/>
      <c r="U514" s="198"/>
      <c r="V514" s="198"/>
      <c r="W514" s="198"/>
      <c r="X514" s="198"/>
      <c r="Y514" s="198"/>
      <c r="Z514" s="198"/>
    </row>
    <row r="515" ht="14.25" customHeight="1">
      <c r="A515" s="198"/>
      <c r="B515" s="198"/>
      <c r="C515" s="198"/>
      <c r="D515" s="198"/>
      <c r="E515" s="198"/>
      <c r="F515" s="198"/>
      <c r="G515" s="198"/>
      <c r="H515" s="198"/>
      <c r="I515" s="198"/>
      <c r="J515" s="198"/>
      <c r="K515" s="198"/>
      <c r="L515" s="198"/>
      <c r="M515" s="198"/>
      <c r="N515" s="198"/>
      <c r="O515" s="198"/>
      <c r="P515" s="198"/>
      <c r="Q515" s="198"/>
      <c r="R515" s="198"/>
      <c r="S515" s="198"/>
      <c r="T515" s="198"/>
      <c r="U515" s="198"/>
      <c r="V515" s="198"/>
      <c r="W515" s="198"/>
      <c r="X515" s="198"/>
      <c r="Y515" s="198"/>
      <c r="Z515" s="198"/>
    </row>
    <row r="516" ht="14.25" customHeight="1">
      <c r="A516" s="198"/>
      <c r="B516" s="198"/>
      <c r="C516" s="198"/>
      <c r="D516" s="198"/>
      <c r="E516" s="198"/>
      <c r="F516" s="198"/>
      <c r="G516" s="198"/>
      <c r="H516" s="198"/>
      <c r="I516" s="198"/>
      <c r="J516" s="198"/>
      <c r="K516" s="198"/>
      <c r="L516" s="198"/>
      <c r="M516" s="198"/>
      <c r="N516" s="198"/>
      <c r="O516" s="198"/>
      <c r="P516" s="198"/>
      <c r="Q516" s="198"/>
      <c r="R516" s="198"/>
      <c r="S516" s="198"/>
      <c r="T516" s="198"/>
      <c r="U516" s="198"/>
      <c r="V516" s="198"/>
      <c r="W516" s="198"/>
      <c r="X516" s="198"/>
      <c r="Y516" s="198"/>
      <c r="Z516" s="198"/>
    </row>
    <row r="517" ht="14.25" customHeight="1">
      <c r="A517" s="198"/>
      <c r="B517" s="198"/>
      <c r="C517" s="198"/>
      <c r="D517" s="198"/>
      <c r="E517" s="198"/>
      <c r="F517" s="198"/>
      <c r="G517" s="198"/>
      <c r="H517" s="198"/>
      <c r="I517" s="198"/>
      <c r="J517" s="198"/>
      <c r="K517" s="198"/>
      <c r="L517" s="198"/>
      <c r="M517" s="198"/>
      <c r="N517" s="198"/>
      <c r="O517" s="198"/>
      <c r="P517" s="198"/>
      <c r="Q517" s="198"/>
      <c r="R517" s="198"/>
      <c r="S517" s="198"/>
      <c r="T517" s="198"/>
      <c r="U517" s="198"/>
      <c r="V517" s="198"/>
      <c r="W517" s="198"/>
      <c r="X517" s="198"/>
      <c r="Y517" s="198"/>
      <c r="Z517" s="198"/>
    </row>
    <row r="518" ht="14.25" customHeight="1">
      <c r="A518" s="198"/>
      <c r="B518" s="198"/>
      <c r="C518" s="198"/>
      <c r="D518" s="198"/>
      <c r="E518" s="198"/>
      <c r="F518" s="198"/>
      <c r="G518" s="198"/>
      <c r="H518" s="198"/>
      <c r="I518" s="198"/>
      <c r="J518" s="198"/>
      <c r="K518" s="198"/>
      <c r="L518" s="198"/>
      <c r="M518" s="198"/>
      <c r="N518" s="198"/>
      <c r="O518" s="198"/>
      <c r="P518" s="198"/>
      <c r="Q518" s="198"/>
      <c r="R518" s="198"/>
      <c r="S518" s="198"/>
      <c r="T518" s="198"/>
      <c r="U518" s="198"/>
      <c r="V518" s="198"/>
      <c r="W518" s="198"/>
      <c r="X518" s="198"/>
      <c r="Y518" s="198"/>
      <c r="Z518" s="198"/>
    </row>
    <row r="519" ht="14.25" customHeight="1">
      <c r="A519" s="198"/>
      <c r="B519" s="198"/>
      <c r="C519" s="198"/>
      <c r="D519" s="198"/>
      <c r="E519" s="198"/>
      <c r="F519" s="198"/>
      <c r="G519" s="198"/>
      <c r="H519" s="198"/>
      <c r="I519" s="198"/>
      <c r="J519" s="198"/>
      <c r="K519" s="198"/>
      <c r="L519" s="198"/>
      <c r="M519" s="198"/>
      <c r="N519" s="198"/>
      <c r="O519" s="198"/>
      <c r="P519" s="198"/>
      <c r="Q519" s="198"/>
      <c r="R519" s="198"/>
      <c r="S519" s="198"/>
      <c r="T519" s="198"/>
      <c r="U519" s="198"/>
      <c r="V519" s="198"/>
      <c r="W519" s="198"/>
      <c r="X519" s="198"/>
      <c r="Y519" s="198"/>
      <c r="Z519" s="198"/>
    </row>
    <row r="520" ht="14.25" customHeight="1">
      <c r="A520" s="198"/>
      <c r="B520" s="198"/>
      <c r="C520" s="198"/>
      <c r="D520" s="198"/>
      <c r="E520" s="198"/>
      <c r="F520" s="198"/>
      <c r="G520" s="198"/>
      <c r="H520" s="198"/>
      <c r="I520" s="198"/>
      <c r="J520" s="198"/>
      <c r="K520" s="198"/>
      <c r="L520" s="198"/>
      <c r="M520" s="198"/>
      <c r="N520" s="198"/>
      <c r="O520" s="198"/>
      <c r="P520" s="198"/>
      <c r="Q520" s="198"/>
      <c r="R520" s="198"/>
      <c r="S520" s="198"/>
      <c r="T520" s="198"/>
      <c r="U520" s="198"/>
      <c r="V520" s="198"/>
      <c r="W520" s="198"/>
      <c r="X520" s="198"/>
      <c r="Y520" s="198"/>
      <c r="Z520" s="198"/>
    </row>
    <row r="521" ht="14.25" customHeight="1">
      <c r="A521" s="198"/>
      <c r="B521" s="198"/>
      <c r="C521" s="198"/>
      <c r="D521" s="198"/>
      <c r="E521" s="198"/>
      <c r="F521" s="198"/>
      <c r="G521" s="198"/>
      <c r="H521" s="198"/>
      <c r="I521" s="198"/>
      <c r="J521" s="198"/>
      <c r="K521" s="198"/>
      <c r="L521" s="198"/>
      <c r="M521" s="198"/>
      <c r="N521" s="198"/>
      <c r="O521" s="198"/>
      <c r="P521" s="198"/>
      <c r="Q521" s="198"/>
      <c r="R521" s="198"/>
      <c r="S521" s="198"/>
      <c r="T521" s="198"/>
      <c r="U521" s="198"/>
      <c r="V521" s="198"/>
      <c r="W521" s="198"/>
      <c r="X521" s="198"/>
      <c r="Y521" s="198"/>
      <c r="Z521" s="198"/>
    </row>
    <row r="522" ht="14.25" customHeight="1">
      <c r="A522" s="198"/>
      <c r="B522" s="198"/>
      <c r="C522" s="198"/>
      <c r="D522" s="198"/>
      <c r="E522" s="198"/>
      <c r="F522" s="198"/>
      <c r="G522" s="198"/>
      <c r="H522" s="198"/>
      <c r="I522" s="198"/>
      <c r="J522" s="198"/>
      <c r="K522" s="198"/>
      <c r="L522" s="198"/>
      <c r="M522" s="198"/>
      <c r="N522" s="198"/>
      <c r="O522" s="198"/>
      <c r="P522" s="198"/>
      <c r="Q522" s="198"/>
      <c r="R522" s="198"/>
      <c r="S522" s="198"/>
      <c r="T522" s="198"/>
      <c r="U522" s="198"/>
      <c r="V522" s="198"/>
      <c r="W522" s="198"/>
      <c r="X522" s="198"/>
      <c r="Y522" s="198"/>
      <c r="Z522" s="198"/>
    </row>
    <row r="523" ht="14.25" customHeight="1">
      <c r="A523" s="198"/>
      <c r="B523" s="198"/>
      <c r="C523" s="198"/>
      <c r="D523" s="198"/>
      <c r="E523" s="198"/>
      <c r="F523" s="198"/>
      <c r="G523" s="198"/>
      <c r="H523" s="198"/>
      <c r="I523" s="198"/>
      <c r="J523" s="198"/>
      <c r="K523" s="198"/>
      <c r="L523" s="198"/>
      <c r="M523" s="198"/>
      <c r="N523" s="198"/>
      <c r="O523" s="198"/>
      <c r="P523" s="198"/>
      <c r="Q523" s="198"/>
      <c r="R523" s="198"/>
      <c r="S523" s="198"/>
      <c r="T523" s="198"/>
      <c r="U523" s="198"/>
      <c r="V523" s="198"/>
      <c r="W523" s="198"/>
      <c r="X523" s="198"/>
      <c r="Y523" s="198"/>
      <c r="Z523" s="198"/>
    </row>
    <row r="524" ht="14.25" customHeight="1">
      <c r="A524" s="198"/>
      <c r="B524" s="198"/>
      <c r="C524" s="198"/>
      <c r="D524" s="198"/>
      <c r="E524" s="198"/>
      <c r="F524" s="198"/>
      <c r="G524" s="198"/>
      <c r="H524" s="198"/>
      <c r="I524" s="198"/>
      <c r="J524" s="198"/>
      <c r="K524" s="198"/>
      <c r="L524" s="198"/>
      <c r="M524" s="198"/>
      <c r="N524" s="198"/>
      <c r="O524" s="198"/>
      <c r="P524" s="198"/>
      <c r="Q524" s="198"/>
      <c r="R524" s="198"/>
      <c r="S524" s="198"/>
      <c r="T524" s="198"/>
      <c r="U524" s="198"/>
      <c r="V524" s="198"/>
      <c r="W524" s="198"/>
      <c r="X524" s="198"/>
      <c r="Y524" s="198"/>
      <c r="Z524" s="198"/>
    </row>
    <row r="525" ht="14.25" customHeight="1">
      <c r="A525" s="198"/>
      <c r="B525" s="198"/>
      <c r="C525" s="198"/>
      <c r="D525" s="198"/>
      <c r="E525" s="198"/>
      <c r="F525" s="198"/>
      <c r="G525" s="198"/>
      <c r="H525" s="198"/>
      <c r="I525" s="198"/>
      <c r="J525" s="198"/>
      <c r="K525" s="198"/>
      <c r="L525" s="198"/>
      <c r="M525" s="198"/>
      <c r="N525" s="198"/>
      <c r="O525" s="198"/>
      <c r="P525" s="198"/>
      <c r="Q525" s="198"/>
      <c r="R525" s="198"/>
      <c r="S525" s="198"/>
      <c r="T525" s="198"/>
      <c r="U525" s="198"/>
      <c r="V525" s="198"/>
      <c r="W525" s="198"/>
      <c r="X525" s="198"/>
      <c r="Y525" s="198"/>
      <c r="Z525" s="198"/>
    </row>
    <row r="526" ht="14.25" customHeight="1">
      <c r="A526" s="198"/>
      <c r="B526" s="198"/>
      <c r="C526" s="198"/>
      <c r="D526" s="198"/>
      <c r="E526" s="198"/>
      <c r="F526" s="198"/>
      <c r="G526" s="198"/>
      <c r="H526" s="198"/>
      <c r="I526" s="198"/>
      <c r="J526" s="198"/>
      <c r="K526" s="198"/>
      <c r="L526" s="198"/>
      <c r="M526" s="198"/>
      <c r="N526" s="198"/>
      <c r="O526" s="198"/>
      <c r="P526" s="198"/>
      <c r="Q526" s="198"/>
      <c r="R526" s="198"/>
      <c r="S526" s="198"/>
      <c r="T526" s="198"/>
      <c r="U526" s="198"/>
      <c r="V526" s="198"/>
      <c r="W526" s="198"/>
      <c r="X526" s="198"/>
      <c r="Y526" s="198"/>
      <c r="Z526" s="198"/>
    </row>
    <row r="527" ht="14.25" customHeight="1">
      <c r="A527" s="198"/>
      <c r="B527" s="198"/>
      <c r="C527" s="198"/>
      <c r="D527" s="198"/>
      <c r="E527" s="198"/>
      <c r="F527" s="198"/>
      <c r="G527" s="198"/>
      <c r="H527" s="198"/>
      <c r="I527" s="198"/>
      <c r="J527" s="198"/>
      <c r="K527" s="198"/>
      <c r="L527" s="198"/>
      <c r="M527" s="198"/>
      <c r="N527" s="198"/>
      <c r="O527" s="198"/>
      <c r="P527" s="198"/>
      <c r="Q527" s="198"/>
      <c r="R527" s="198"/>
      <c r="S527" s="198"/>
      <c r="T527" s="198"/>
      <c r="U527" s="198"/>
      <c r="V527" s="198"/>
      <c r="W527" s="198"/>
      <c r="X527" s="198"/>
      <c r="Y527" s="198"/>
      <c r="Z527" s="198"/>
    </row>
    <row r="528" ht="14.25" customHeight="1">
      <c r="A528" s="198"/>
      <c r="B528" s="198"/>
      <c r="C528" s="198"/>
      <c r="D528" s="198"/>
      <c r="E528" s="198"/>
      <c r="F528" s="198"/>
      <c r="G528" s="198"/>
      <c r="H528" s="198"/>
      <c r="I528" s="198"/>
      <c r="J528" s="198"/>
      <c r="K528" s="198"/>
      <c r="L528" s="198"/>
      <c r="M528" s="198"/>
      <c r="N528" s="198"/>
      <c r="O528" s="198"/>
      <c r="P528" s="198"/>
      <c r="Q528" s="198"/>
      <c r="R528" s="198"/>
      <c r="S528" s="198"/>
      <c r="T528" s="198"/>
      <c r="U528" s="198"/>
      <c r="V528" s="198"/>
      <c r="W528" s="198"/>
      <c r="X528" s="198"/>
      <c r="Y528" s="198"/>
      <c r="Z528" s="198"/>
    </row>
    <row r="529" ht="14.25" customHeight="1">
      <c r="A529" s="198"/>
      <c r="B529" s="198"/>
      <c r="C529" s="198"/>
      <c r="D529" s="198"/>
      <c r="E529" s="198"/>
      <c r="F529" s="198"/>
      <c r="G529" s="198"/>
      <c r="H529" s="198"/>
      <c r="I529" s="198"/>
      <c r="J529" s="198"/>
      <c r="K529" s="198"/>
      <c r="L529" s="198"/>
      <c r="M529" s="198"/>
      <c r="N529" s="198"/>
      <c r="O529" s="198"/>
      <c r="P529" s="198"/>
      <c r="Q529" s="198"/>
      <c r="R529" s="198"/>
      <c r="S529" s="198"/>
      <c r="T529" s="198"/>
      <c r="U529" s="198"/>
      <c r="V529" s="198"/>
      <c r="W529" s="198"/>
      <c r="X529" s="198"/>
      <c r="Y529" s="198"/>
      <c r="Z529" s="198"/>
    </row>
    <row r="530" ht="14.25" customHeight="1">
      <c r="A530" s="198"/>
      <c r="B530" s="198"/>
      <c r="C530" s="198"/>
      <c r="D530" s="198"/>
      <c r="E530" s="198"/>
      <c r="F530" s="198"/>
      <c r="G530" s="198"/>
      <c r="H530" s="198"/>
      <c r="I530" s="198"/>
      <c r="J530" s="198"/>
      <c r="K530" s="198"/>
      <c r="L530" s="198"/>
      <c r="M530" s="198"/>
      <c r="N530" s="198"/>
      <c r="O530" s="198"/>
      <c r="P530" s="198"/>
      <c r="Q530" s="198"/>
      <c r="R530" s="198"/>
      <c r="S530" s="198"/>
      <c r="T530" s="198"/>
      <c r="U530" s="198"/>
      <c r="V530" s="198"/>
      <c r="W530" s="198"/>
      <c r="X530" s="198"/>
      <c r="Y530" s="198"/>
      <c r="Z530" s="198"/>
    </row>
    <row r="531" ht="14.25" customHeight="1">
      <c r="A531" s="198"/>
      <c r="B531" s="198"/>
      <c r="C531" s="198"/>
      <c r="D531" s="198"/>
      <c r="E531" s="198"/>
      <c r="F531" s="198"/>
      <c r="G531" s="198"/>
      <c r="H531" s="198"/>
      <c r="I531" s="198"/>
      <c r="J531" s="198"/>
      <c r="K531" s="198"/>
      <c r="L531" s="198"/>
      <c r="M531" s="198"/>
      <c r="N531" s="198"/>
      <c r="O531" s="198"/>
      <c r="P531" s="198"/>
      <c r="Q531" s="198"/>
      <c r="R531" s="198"/>
      <c r="S531" s="198"/>
      <c r="T531" s="198"/>
      <c r="U531" s="198"/>
      <c r="V531" s="198"/>
      <c r="W531" s="198"/>
      <c r="X531" s="198"/>
      <c r="Y531" s="198"/>
      <c r="Z531" s="198"/>
    </row>
    <row r="532" ht="14.25" customHeight="1">
      <c r="A532" s="198"/>
      <c r="B532" s="198"/>
      <c r="C532" s="198"/>
      <c r="D532" s="198"/>
      <c r="E532" s="198"/>
      <c r="F532" s="198"/>
      <c r="G532" s="198"/>
      <c r="H532" s="198"/>
      <c r="I532" s="198"/>
      <c r="J532" s="198"/>
      <c r="K532" s="198"/>
      <c r="L532" s="198"/>
      <c r="M532" s="198"/>
      <c r="N532" s="198"/>
      <c r="O532" s="198"/>
      <c r="P532" s="198"/>
      <c r="Q532" s="198"/>
      <c r="R532" s="198"/>
      <c r="S532" s="198"/>
      <c r="T532" s="198"/>
      <c r="U532" s="198"/>
      <c r="V532" s="198"/>
      <c r="W532" s="198"/>
      <c r="X532" s="198"/>
      <c r="Y532" s="198"/>
      <c r="Z532" s="198"/>
    </row>
    <row r="533" ht="14.25" customHeight="1">
      <c r="A533" s="198"/>
      <c r="B533" s="198"/>
      <c r="C533" s="198"/>
      <c r="D533" s="198"/>
      <c r="E533" s="198"/>
      <c r="F533" s="198"/>
      <c r="G533" s="198"/>
      <c r="H533" s="198"/>
      <c r="I533" s="198"/>
      <c r="J533" s="198"/>
      <c r="K533" s="198"/>
      <c r="L533" s="198"/>
      <c r="M533" s="198"/>
      <c r="N533" s="198"/>
      <c r="O533" s="198"/>
      <c r="P533" s="198"/>
      <c r="Q533" s="198"/>
      <c r="R533" s="198"/>
      <c r="S533" s="198"/>
      <c r="T533" s="198"/>
      <c r="U533" s="198"/>
      <c r="V533" s="198"/>
      <c r="W533" s="198"/>
      <c r="X533" s="198"/>
      <c r="Y533" s="198"/>
      <c r="Z533" s="198"/>
    </row>
    <row r="534" ht="14.25" customHeight="1">
      <c r="A534" s="198"/>
      <c r="B534" s="198"/>
      <c r="C534" s="198"/>
      <c r="D534" s="198"/>
      <c r="E534" s="198"/>
      <c r="F534" s="198"/>
      <c r="G534" s="198"/>
      <c r="H534" s="198"/>
      <c r="I534" s="198"/>
      <c r="J534" s="198"/>
      <c r="K534" s="198"/>
      <c r="L534" s="198"/>
      <c r="M534" s="198"/>
      <c r="N534" s="198"/>
      <c r="O534" s="198"/>
      <c r="P534" s="198"/>
      <c r="Q534" s="198"/>
      <c r="R534" s="198"/>
      <c r="S534" s="198"/>
      <c r="T534" s="198"/>
      <c r="U534" s="198"/>
      <c r="V534" s="198"/>
      <c r="W534" s="198"/>
      <c r="X534" s="198"/>
      <c r="Y534" s="198"/>
      <c r="Z534" s="198"/>
    </row>
    <row r="535" ht="14.25" customHeight="1">
      <c r="A535" s="198"/>
      <c r="B535" s="198"/>
      <c r="C535" s="198"/>
      <c r="D535" s="198"/>
      <c r="E535" s="198"/>
      <c r="F535" s="198"/>
      <c r="G535" s="198"/>
      <c r="H535" s="198"/>
      <c r="I535" s="198"/>
      <c r="J535" s="198"/>
      <c r="K535" s="198"/>
      <c r="L535" s="198"/>
      <c r="M535" s="198"/>
      <c r="N535" s="198"/>
      <c r="O535" s="198"/>
      <c r="P535" s="198"/>
      <c r="Q535" s="198"/>
      <c r="R535" s="198"/>
      <c r="S535" s="198"/>
      <c r="T535" s="198"/>
      <c r="U535" s="198"/>
      <c r="V535" s="198"/>
      <c r="W535" s="198"/>
      <c r="X535" s="198"/>
      <c r="Y535" s="198"/>
      <c r="Z535" s="198"/>
    </row>
    <row r="536" ht="14.25" customHeight="1">
      <c r="A536" s="198"/>
      <c r="B536" s="198"/>
      <c r="C536" s="198"/>
      <c r="D536" s="198"/>
      <c r="E536" s="198"/>
      <c r="F536" s="198"/>
      <c r="G536" s="198"/>
      <c r="H536" s="198"/>
      <c r="I536" s="198"/>
      <c r="J536" s="198"/>
      <c r="K536" s="198"/>
      <c r="L536" s="198"/>
      <c r="M536" s="198"/>
      <c r="N536" s="198"/>
      <c r="O536" s="198"/>
      <c r="P536" s="198"/>
      <c r="Q536" s="198"/>
      <c r="R536" s="198"/>
      <c r="S536" s="198"/>
      <c r="T536" s="198"/>
      <c r="U536" s="198"/>
      <c r="V536" s="198"/>
      <c r="W536" s="198"/>
      <c r="X536" s="198"/>
      <c r="Y536" s="198"/>
      <c r="Z536" s="198"/>
    </row>
    <row r="537" ht="14.25" customHeight="1">
      <c r="A537" s="198"/>
      <c r="B537" s="198"/>
      <c r="C537" s="198"/>
      <c r="D537" s="198"/>
      <c r="E537" s="198"/>
      <c r="F537" s="198"/>
      <c r="G537" s="198"/>
      <c r="H537" s="198"/>
      <c r="I537" s="198"/>
      <c r="J537" s="198"/>
      <c r="K537" s="198"/>
      <c r="L537" s="198"/>
      <c r="M537" s="198"/>
      <c r="N537" s="198"/>
      <c r="O537" s="198"/>
      <c r="P537" s="198"/>
      <c r="Q537" s="198"/>
      <c r="R537" s="198"/>
      <c r="S537" s="198"/>
      <c r="T537" s="198"/>
      <c r="U537" s="198"/>
      <c r="V537" s="198"/>
      <c r="W537" s="198"/>
      <c r="X537" s="198"/>
      <c r="Y537" s="198"/>
      <c r="Z537" s="198"/>
    </row>
    <row r="538" ht="14.25" customHeight="1">
      <c r="A538" s="198"/>
      <c r="B538" s="198"/>
      <c r="C538" s="198"/>
      <c r="D538" s="198"/>
      <c r="E538" s="198"/>
      <c r="F538" s="198"/>
      <c r="G538" s="198"/>
      <c r="H538" s="198"/>
      <c r="I538" s="198"/>
      <c r="J538" s="198"/>
      <c r="K538" s="198"/>
      <c r="L538" s="198"/>
      <c r="M538" s="198"/>
      <c r="N538" s="198"/>
      <c r="O538" s="198"/>
      <c r="P538" s="198"/>
      <c r="Q538" s="198"/>
      <c r="R538" s="198"/>
      <c r="S538" s="198"/>
      <c r="T538" s="198"/>
      <c r="U538" s="198"/>
      <c r="V538" s="198"/>
      <c r="W538" s="198"/>
      <c r="X538" s="198"/>
      <c r="Y538" s="198"/>
      <c r="Z538" s="198"/>
    </row>
    <row r="539" ht="14.25" customHeight="1">
      <c r="A539" s="198"/>
      <c r="B539" s="198"/>
      <c r="C539" s="198"/>
      <c r="D539" s="198"/>
      <c r="E539" s="198"/>
      <c r="F539" s="198"/>
      <c r="G539" s="198"/>
      <c r="H539" s="198"/>
      <c r="I539" s="198"/>
      <c r="J539" s="198"/>
      <c r="K539" s="198"/>
      <c r="L539" s="198"/>
      <c r="M539" s="198"/>
      <c r="N539" s="198"/>
      <c r="O539" s="198"/>
      <c r="P539" s="198"/>
      <c r="Q539" s="198"/>
      <c r="R539" s="198"/>
      <c r="S539" s="198"/>
      <c r="T539" s="198"/>
      <c r="U539" s="198"/>
      <c r="V539" s="198"/>
      <c r="W539" s="198"/>
      <c r="X539" s="198"/>
      <c r="Y539" s="198"/>
      <c r="Z539" s="198"/>
    </row>
    <row r="540" ht="14.25" customHeight="1">
      <c r="A540" s="198"/>
      <c r="B540" s="198"/>
      <c r="C540" s="198"/>
      <c r="D540" s="198"/>
      <c r="E540" s="198"/>
      <c r="F540" s="198"/>
      <c r="G540" s="198"/>
      <c r="H540" s="198"/>
      <c r="I540" s="198"/>
      <c r="J540" s="198"/>
      <c r="K540" s="198"/>
      <c r="L540" s="198"/>
      <c r="M540" s="198"/>
      <c r="N540" s="198"/>
      <c r="O540" s="198"/>
      <c r="P540" s="198"/>
      <c r="Q540" s="198"/>
      <c r="R540" s="198"/>
      <c r="S540" s="198"/>
      <c r="T540" s="198"/>
      <c r="U540" s="198"/>
      <c r="V540" s="198"/>
      <c r="W540" s="198"/>
      <c r="X540" s="198"/>
      <c r="Y540" s="198"/>
      <c r="Z540" s="198"/>
    </row>
    <row r="541" ht="14.25" customHeight="1">
      <c r="A541" s="198"/>
      <c r="B541" s="198"/>
      <c r="C541" s="198"/>
      <c r="D541" s="198"/>
      <c r="E541" s="198"/>
      <c r="F541" s="198"/>
      <c r="G541" s="198"/>
      <c r="H541" s="198"/>
      <c r="I541" s="198"/>
      <c r="J541" s="198"/>
      <c r="K541" s="198"/>
      <c r="L541" s="198"/>
      <c r="M541" s="198"/>
      <c r="N541" s="198"/>
      <c r="O541" s="198"/>
      <c r="P541" s="198"/>
      <c r="Q541" s="198"/>
      <c r="R541" s="198"/>
      <c r="S541" s="198"/>
      <c r="T541" s="198"/>
      <c r="U541" s="198"/>
      <c r="V541" s="198"/>
      <c r="W541" s="198"/>
      <c r="X541" s="198"/>
      <c r="Y541" s="198"/>
      <c r="Z541" s="198"/>
    </row>
    <row r="542" ht="14.25" customHeight="1">
      <c r="A542" s="198"/>
      <c r="B542" s="198"/>
      <c r="C542" s="198"/>
      <c r="D542" s="198"/>
      <c r="E542" s="198"/>
      <c r="F542" s="198"/>
      <c r="G542" s="198"/>
      <c r="H542" s="198"/>
      <c r="I542" s="198"/>
      <c r="J542" s="198"/>
      <c r="K542" s="198"/>
      <c r="L542" s="198"/>
      <c r="M542" s="198"/>
      <c r="N542" s="198"/>
      <c r="O542" s="198"/>
      <c r="P542" s="198"/>
      <c r="Q542" s="198"/>
      <c r="R542" s="198"/>
      <c r="S542" s="198"/>
      <c r="T542" s="198"/>
      <c r="U542" s="198"/>
      <c r="V542" s="198"/>
      <c r="W542" s="198"/>
      <c r="X542" s="198"/>
      <c r="Y542" s="198"/>
      <c r="Z542" s="198"/>
    </row>
    <row r="543" ht="14.25" customHeight="1">
      <c r="A543" s="198"/>
      <c r="B543" s="198"/>
      <c r="C543" s="198"/>
      <c r="D543" s="198"/>
      <c r="E543" s="198"/>
      <c r="F543" s="198"/>
      <c r="G543" s="198"/>
      <c r="H543" s="198"/>
      <c r="I543" s="198"/>
      <c r="J543" s="198"/>
      <c r="K543" s="198"/>
      <c r="L543" s="198"/>
      <c r="M543" s="198"/>
      <c r="N543" s="198"/>
      <c r="O543" s="198"/>
      <c r="P543" s="198"/>
      <c r="Q543" s="198"/>
      <c r="R543" s="198"/>
      <c r="S543" s="198"/>
      <c r="T543" s="198"/>
      <c r="U543" s="198"/>
      <c r="V543" s="198"/>
      <c r="W543" s="198"/>
      <c r="X543" s="198"/>
      <c r="Y543" s="198"/>
      <c r="Z543" s="198"/>
    </row>
    <row r="544" ht="14.25" customHeight="1">
      <c r="A544" s="198"/>
      <c r="B544" s="198"/>
      <c r="C544" s="198"/>
      <c r="D544" s="198"/>
      <c r="E544" s="198"/>
      <c r="F544" s="198"/>
      <c r="G544" s="198"/>
      <c r="H544" s="198"/>
      <c r="I544" s="198"/>
      <c r="J544" s="198"/>
      <c r="K544" s="198"/>
      <c r="L544" s="198"/>
      <c r="M544" s="198"/>
      <c r="N544" s="198"/>
      <c r="O544" s="198"/>
      <c r="P544" s="198"/>
      <c r="Q544" s="198"/>
      <c r="R544" s="198"/>
      <c r="S544" s="198"/>
      <c r="T544" s="198"/>
      <c r="U544" s="198"/>
      <c r="V544" s="198"/>
      <c r="W544" s="198"/>
      <c r="X544" s="198"/>
      <c r="Y544" s="198"/>
      <c r="Z544" s="198"/>
    </row>
    <row r="545" ht="14.25" customHeight="1">
      <c r="A545" s="198"/>
      <c r="B545" s="198"/>
      <c r="C545" s="198"/>
      <c r="D545" s="198"/>
      <c r="E545" s="198"/>
      <c r="F545" s="198"/>
      <c r="G545" s="198"/>
      <c r="H545" s="198"/>
      <c r="I545" s="198"/>
      <c r="J545" s="198"/>
      <c r="K545" s="198"/>
      <c r="L545" s="198"/>
      <c r="M545" s="198"/>
      <c r="N545" s="198"/>
      <c r="O545" s="198"/>
      <c r="P545" s="198"/>
      <c r="Q545" s="198"/>
      <c r="R545" s="198"/>
      <c r="S545" s="198"/>
      <c r="T545" s="198"/>
      <c r="U545" s="198"/>
      <c r="V545" s="198"/>
      <c r="W545" s="198"/>
      <c r="X545" s="198"/>
      <c r="Y545" s="198"/>
      <c r="Z545" s="198"/>
    </row>
    <row r="546" ht="14.25" customHeight="1">
      <c r="A546" s="198"/>
      <c r="B546" s="198"/>
      <c r="C546" s="198"/>
      <c r="D546" s="198"/>
      <c r="E546" s="198"/>
      <c r="F546" s="198"/>
      <c r="G546" s="198"/>
      <c r="H546" s="198"/>
      <c r="I546" s="198"/>
      <c r="J546" s="198"/>
      <c r="K546" s="198"/>
      <c r="L546" s="198"/>
      <c r="M546" s="198"/>
      <c r="N546" s="198"/>
      <c r="O546" s="198"/>
      <c r="P546" s="198"/>
      <c r="Q546" s="198"/>
      <c r="R546" s="198"/>
      <c r="S546" s="198"/>
      <c r="T546" s="198"/>
      <c r="U546" s="198"/>
      <c r="V546" s="198"/>
      <c r="W546" s="198"/>
      <c r="X546" s="198"/>
      <c r="Y546" s="198"/>
      <c r="Z546" s="198"/>
    </row>
    <row r="547" ht="14.25" customHeight="1">
      <c r="A547" s="198"/>
      <c r="B547" s="198"/>
      <c r="C547" s="198"/>
      <c r="D547" s="198"/>
      <c r="E547" s="198"/>
      <c r="F547" s="198"/>
      <c r="G547" s="198"/>
      <c r="H547" s="198"/>
      <c r="I547" s="198"/>
      <c r="J547" s="198"/>
      <c r="K547" s="198"/>
      <c r="L547" s="198"/>
      <c r="M547" s="198"/>
      <c r="N547" s="198"/>
      <c r="O547" s="198"/>
      <c r="P547" s="198"/>
      <c r="Q547" s="198"/>
      <c r="R547" s="198"/>
      <c r="S547" s="198"/>
      <c r="T547" s="198"/>
      <c r="U547" s="198"/>
      <c r="V547" s="198"/>
      <c r="W547" s="198"/>
      <c r="X547" s="198"/>
      <c r="Y547" s="198"/>
      <c r="Z547" s="198"/>
    </row>
    <row r="548" ht="14.25" customHeight="1">
      <c r="A548" s="198"/>
      <c r="B548" s="198"/>
      <c r="C548" s="198"/>
      <c r="D548" s="198"/>
      <c r="E548" s="198"/>
      <c r="F548" s="198"/>
      <c r="G548" s="198"/>
      <c r="H548" s="198"/>
      <c r="I548" s="198"/>
      <c r="J548" s="198"/>
      <c r="K548" s="198"/>
      <c r="L548" s="198"/>
      <c r="M548" s="198"/>
      <c r="N548" s="198"/>
      <c r="O548" s="198"/>
      <c r="P548" s="198"/>
      <c r="Q548" s="198"/>
      <c r="R548" s="198"/>
      <c r="S548" s="198"/>
      <c r="T548" s="198"/>
      <c r="U548" s="198"/>
      <c r="V548" s="198"/>
      <c r="W548" s="198"/>
      <c r="X548" s="198"/>
      <c r="Y548" s="198"/>
      <c r="Z548" s="198"/>
    </row>
    <row r="549" ht="14.25" customHeight="1">
      <c r="A549" s="198"/>
      <c r="B549" s="198"/>
      <c r="C549" s="198"/>
      <c r="D549" s="198"/>
      <c r="E549" s="198"/>
      <c r="F549" s="198"/>
      <c r="G549" s="198"/>
      <c r="H549" s="198"/>
      <c r="I549" s="198"/>
      <c r="J549" s="198"/>
      <c r="K549" s="198"/>
      <c r="L549" s="198"/>
      <c r="M549" s="198"/>
      <c r="N549" s="198"/>
      <c r="O549" s="198"/>
      <c r="P549" s="198"/>
      <c r="Q549" s="198"/>
      <c r="R549" s="198"/>
      <c r="S549" s="198"/>
      <c r="T549" s="198"/>
      <c r="U549" s="198"/>
      <c r="V549" s="198"/>
      <c r="W549" s="198"/>
      <c r="X549" s="198"/>
      <c r="Y549" s="198"/>
      <c r="Z549" s="198"/>
    </row>
    <row r="550" ht="14.25" customHeight="1">
      <c r="A550" s="198"/>
      <c r="B550" s="198"/>
      <c r="C550" s="198"/>
      <c r="D550" s="198"/>
      <c r="E550" s="198"/>
      <c r="F550" s="198"/>
      <c r="G550" s="198"/>
      <c r="H550" s="198"/>
      <c r="I550" s="198"/>
      <c r="J550" s="198"/>
      <c r="K550" s="198"/>
      <c r="L550" s="198"/>
      <c r="M550" s="198"/>
      <c r="N550" s="198"/>
      <c r="O550" s="198"/>
      <c r="P550" s="198"/>
      <c r="Q550" s="198"/>
      <c r="R550" s="198"/>
      <c r="S550" s="198"/>
      <c r="T550" s="198"/>
      <c r="U550" s="198"/>
      <c r="V550" s="198"/>
      <c r="W550" s="198"/>
      <c r="X550" s="198"/>
      <c r="Y550" s="198"/>
      <c r="Z550" s="198"/>
    </row>
    <row r="551" ht="14.25" customHeight="1">
      <c r="A551" s="198"/>
      <c r="B551" s="198"/>
      <c r="C551" s="198"/>
      <c r="D551" s="198"/>
      <c r="E551" s="198"/>
      <c r="F551" s="198"/>
      <c r="G551" s="198"/>
      <c r="H551" s="198"/>
      <c r="I551" s="198"/>
      <c r="J551" s="198"/>
      <c r="K551" s="198"/>
      <c r="L551" s="198"/>
      <c r="M551" s="198"/>
      <c r="N551" s="198"/>
      <c r="O551" s="198"/>
      <c r="P551" s="198"/>
      <c r="Q551" s="198"/>
      <c r="R551" s="198"/>
      <c r="S551" s="198"/>
      <c r="T551" s="198"/>
      <c r="U551" s="198"/>
      <c r="V551" s="198"/>
      <c r="W551" s="198"/>
      <c r="X551" s="198"/>
      <c r="Y551" s="198"/>
      <c r="Z551" s="198"/>
    </row>
    <row r="552" ht="14.25" customHeight="1">
      <c r="A552" s="198"/>
      <c r="B552" s="198"/>
      <c r="C552" s="198"/>
      <c r="D552" s="198"/>
      <c r="E552" s="198"/>
      <c r="F552" s="198"/>
      <c r="G552" s="198"/>
      <c r="H552" s="198"/>
      <c r="I552" s="198"/>
      <c r="J552" s="198"/>
      <c r="K552" s="198"/>
      <c r="L552" s="198"/>
      <c r="M552" s="198"/>
      <c r="N552" s="198"/>
      <c r="O552" s="198"/>
      <c r="P552" s="198"/>
      <c r="Q552" s="198"/>
      <c r="R552" s="198"/>
      <c r="S552" s="198"/>
      <c r="T552" s="198"/>
      <c r="U552" s="198"/>
      <c r="V552" s="198"/>
      <c r="W552" s="198"/>
      <c r="X552" s="198"/>
      <c r="Y552" s="198"/>
      <c r="Z552" s="198"/>
    </row>
    <row r="553" ht="14.25" customHeight="1">
      <c r="A553" s="198"/>
      <c r="B553" s="198"/>
      <c r="C553" s="198"/>
      <c r="D553" s="198"/>
      <c r="E553" s="198"/>
      <c r="F553" s="198"/>
      <c r="G553" s="198"/>
      <c r="H553" s="198"/>
      <c r="I553" s="198"/>
      <c r="J553" s="198"/>
      <c r="K553" s="198"/>
      <c r="L553" s="198"/>
      <c r="M553" s="198"/>
      <c r="N553" s="198"/>
      <c r="O553" s="198"/>
      <c r="P553" s="198"/>
      <c r="Q553" s="198"/>
      <c r="R553" s="198"/>
      <c r="S553" s="198"/>
      <c r="T553" s="198"/>
      <c r="U553" s="198"/>
      <c r="V553" s="198"/>
      <c r="W553" s="198"/>
      <c r="X553" s="198"/>
      <c r="Y553" s="198"/>
      <c r="Z553" s="198"/>
    </row>
    <row r="554" ht="14.25" customHeight="1">
      <c r="A554" s="198"/>
      <c r="B554" s="198"/>
      <c r="C554" s="198"/>
      <c r="D554" s="198"/>
      <c r="E554" s="198"/>
      <c r="F554" s="198"/>
      <c r="G554" s="198"/>
      <c r="H554" s="198"/>
      <c r="I554" s="198"/>
      <c r="J554" s="198"/>
      <c r="K554" s="198"/>
      <c r="L554" s="198"/>
      <c r="M554" s="198"/>
      <c r="N554" s="198"/>
      <c r="O554" s="198"/>
      <c r="P554" s="198"/>
      <c r="Q554" s="198"/>
      <c r="R554" s="198"/>
      <c r="S554" s="198"/>
      <c r="T554" s="198"/>
      <c r="U554" s="198"/>
      <c r="V554" s="198"/>
      <c r="W554" s="198"/>
      <c r="X554" s="198"/>
      <c r="Y554" s="198"/>
      <c r="Z554" s="198"/>
    </row>
    <row r="555" ht="14.25" customHeight="1">
      <c r="A555" s="198"/>
      <c r="B555" s="198"/>
      <c r="C555" s="198"/>
      <c r="D555" s="198"/>
      <c r="E555" s="198"/>
      <c r="F555" s="198"/>
      <c r="G555" s="198"/>
      <c r="H555" s="198"/>
      <c r="I555" s="198"/>
      <c r="J555" s="198"/>
      <c r="K555" s="198"/>
      <c r="L555" s="198"/>
      <c r="M555" s="198"/>
      <c r="N555" s="198"/>
      <c r="O555" s="198"/>
      <c r="P555" s="198"/>
      <c r="Q555" s="198"/>
      <c r="R555" s="198"/>
      <c r="S555" s="198"/>
      <c r="T555" s="198"/>
      <c r="U555" s="198"/>
      <c r="V555" s="198"/>
      <c r="W555" s="198"/>
      <c r="X555" s="198"/>
      <c r="Y555" s="198"/>
      <c r="Z555" s="198"/>
    </row>
    <row r="556" ht="14.25" customHeight="1">
      <c r="A556" s="198"/>
      <c r="B556" s="198"/>
      <c r="C556" s="198"/>
      <c r="D556" s="198"/>
      <c r="E556" s="198"/>
      <c r="F556" s="198"/>
      <c r="G556" s="198"/>
      <c r="H556" s="198"/>
      <c r="I556" s="198"/>
      <c r="J556" s="198"/>
      <c r="K556" s="198"/>
      <c r="L556" s="198"/>
      <c r="M556" s="198"/>
      <c r="N556" s="198"/>
      <c r="O556" s="198"/>
      <c r="P556" s="198"/>
      <c r="Q556" s="198"/>
      <c r="R556" s="198"/>
      <c r="S556" s="198"/>
      <c r="T556" s="198"/>
      <c r="U556" s="198"/>
      <c r="V556" s="198"/>
      <c r="W556" s="198"/>
      <c r="X556" s="198"/>
      <c r="Y556" s="198"/>
      <c r="Z556" s="198"/>
    </row>
    <row r="557" ht="14.25" customHeight="1">
      <c r="A557" s="198"/>
      <c r="B557" s="198"/>
      <c r="C557" s="198"/>
      <c r="D557" s="198"/>
      <c r="E557" s="198"/>
      <c r="F557" s="198"/>
      <c r="G557" s="198"/>
      <c r="H557" s="198"/>
      <c r="I557" s="198"/>
      <c r="J557" s="198"/>
      <c r="K557" s="198"/>
      <c r="L557" s="198"/>
      <c r="M557" s="198"/>
      <c r="N557" s="198"/>
      <c r="O557" s="198"/>
      <c r="P557" s="198"/>
      <c r="Q557" s="198"/>
      <c r="R557" s="198"/>
      <c r="S557" s="198"/>
      <c r="T557" s="198"/>
      <c r="U557" s="198"/>
      <c r="V557" s="198"/>
      <c r="W557" s="198"/>
      <c r="X557" s="198"/>
      <c r="Y557" s="198"/>
      <c r="Z557" s="198"/>
    </row>
    <row r="558" ht="14.25" customHeight="1">
      <c r="A558" s="198"/>
      <c r="B558" s="198"/>
      <c r="C558" s="198"/>
      <c r="D558" s="198"/>
      <c r="E558" s="198"/>
      <c r="F558" s="198"/>
      <c r="G558" s="198"/>
      <c r="H558" s="198"/>
      <c r="I558" s="198"/>
      <c r="J558" s="198"/>
      <c r="K558" s="198"/>
      <c r="L558" s="198"/>
      <c r="M558" s="198"/>
      <c r="N558" s="198"/>
      <c r="O558" s="198"/>
      <c r="P558" s="198"/>
      <c r="Q558" s="198"/>
      <c r="R558" s="198"/>
      <c r="S558" s="198"/>
      <c r="T558" s="198"/>
      <c r="U558" s="198"/>
      <c r="V558" s="198"/>
      <c r="W558" s="198"/>
      <c r="X558" s="198"/>
      <c r="Y558" s="198"/>
      <c r="Z558" s="198"/>
    </row>
    <row r="559" ht="14.25" customHeight="1">
      <c r="A559" s="198"/>
      <c r="B559" s="198"/>
      <c r="C559" s="198"/>
      <c r="D559" s="198"/>
      <c r="E559" s="198"/>
      <c r="F559" s="198"/>
      <c r="G559" s="198"/>
      <c r="H559" s="198"/>
      <c r="I559" s="198"/>
      <c r="J559" s="198"/>
      <c r="K559" s="198"/>
      <c r="L559" s="198"/>
      <c r="M559" s="198"/>
      <c r="N559" s="198"/>
      <c r="O559" s="198"/>
      <c r="P559" s="198"/>
      <c r="Q559" s="198"/>
      <c r="R559" s="198"/>
      <c r="S559" s="198"/>
      <c r="T559" s="198"/>
      <c r="U559" s="198"/>
      <c r="V559" s="198"/>
      <c r="W559" s="198"/>
      <c r="X559" s="198"/>
      <c r="Y559" s="198"/>
      <c r="Z559" s="198"/>
    </row>
    <row r="560" ht="14.25" customHeight="1">
      <c r="A560" s="198"/>
      <c r="B560" s="198"/>
      <c r="C560" s="198"/>
      <c r="D560" s="198"/>
      <c r="E560" s="198"/>
      <c r="F560" s="198"/>
      <c r="G560" s="198"/>
      <c r="H560" s="198"/>
      <c r="I560" s="198"/>
      <c r="J560" s="198"/>
      <c r="K560" s="198"/>
      <c r="L560" s="198"/>
      <c r="M560" s="198"/>
      <c r="N560" s="198"/>
      <c r="O560" s="198"/>
      <c r="P560" s="198"/>
      <c r="Q560" s="198"/>
      <c r="R560" s="198"/>
      <c r="S560" s="198"/>
      <c r="T560" s="198"/>
      <c r="U560" s="198"/>
      <c r="V560" s="198"/>
      <c r="W560" s="198"/>
      <c r="X560" s="198"/>
      <c r="Y560" s="198"/>
      <c r="Z560" s="198"/>
    </row>
    <row r="561" ht="14.25" customHeight="1">
      <c r="A561" s="198"/>
      <c r="B561" s="198"/>
      <c r="C561" s="198"/>
      <c r="D561" s="198"/>
      <c r="E561" s="198"/>
      <c r="F561" s="198"/>
      <c r="G561" s="198"/>
      <c r="H561" s="198"/>
      <c r="I561" s="198"/>
      <c r="J561" s="198"/>
      <c r="K561" s="198"/>
      <c r="L561" s="198"/>
      <c r="M561" s="198"/>
      <c r="N561" s="198"/>
      <c r="O561" s="198"/>
      <c r="P561" s="198"/>
      <c r="Q561" s="198"/>
      <c r="R561" s="198"/>
      <c r="S561" s="198"/>
      <c r="T561" s="198"/>
      <c r="U561" s="198"/>
      <c r="V561" s="198"/>
      <c r="W561" s="198"/>
      <c r="X561" s="198"/>
      <c r="Y561" s="198"/>
      <c r="Z561" s="198"/>
    </row>
    <row r="562" ht="14.25" customHeight="1">
      <c r="A562" s="198"/>
      <c r="B562" s="198"/>
      <c r="C562" s="198"/>
      <c r="D562" s="198"/>
      <c r="E562" s="198"/>
      <c r="F562" s="198"/>
      <c r="G562" s="198"/>
      <c r="H562" s="198"/>
      <c r="I562" s="198"/>
      <c r="J562" s="198"/>
      <c r="K562" s="198"/>
      <c r="L562" s="198"/>
      <c r="M562" s="198"/>
      <c r="N562" s="198"/>
      <c r="O562" s="198"/>
      <c r="P562" s="198"/>
      <c r="Q562" s="198"/>
      <c r="R562" s="198"/>
      <c r="S562" s="198"/>
      <c r="T562" s="198"/>
      <c r="U562" s="198"/>
      <c r="V562" s="198"/>
      <c r="W562" s="198"/>
      <c r="X562" s="198"/>
      <c r="Y562" s="198"/>
      <c r="Z562" s="198"/>
    </row>
    <row r="563" ht="14.25" customHeight="1">
      <c r="A563" s="198"/>
      <c r="B563" s="198"/>
      <c r="C563" s="198"/>
      <c r="D563" s="198"/>
      <c r="E563" s="198"/>
      <c r="F563" s="198"/>
      <c r="G563" s="198"/>
      <c r="H563" s="198"/>
      <c r="I563" s="198"/>
      <c r="J563" s="198"/>
      <c r="K563" s="198"/>
      <c r="L563" s="198"/>
      <c r="M563" s="198"/>
      <c r="N563" s="198"/>
      <c r="O563" s="198"/>
      <c r="P563" s="198"/>
      <c r="Q563" s="198"/>
      <c r="R563" s="198"/>
      <c r="S563" s="198"/>
      <c r="T563" s="198"/>
      <c r="U563" s="198"/>
      <c r="V563" s="198"/>
      <c r="W563" s="198"/>
      <c r="X563" s="198"/>
      <c r="Y563" s="198"/>
      <c r="Z563" s="198"/>
    </row>
    <row r="564" ht="14.25" customHeight="1">
      <c r="A564" s="198"/>
      <c r="B564" s="198"/>
      <c r="C564" s="198"/>
      <c r="D564" s="198"/>
      <c r="E564" s="198"/>
      <c r="F564" s="198"/>
      <c r="G564" s="198"/>
      <c r="H564" s="198"/>
      <c r="I564" s="198"/>
      <c r="J564" s="198"/>
      <c r="K564" s="198"/>
      <c r="L564" s="198"/>
      <c r="M564" s="198"/>
      <c r="N564" s="198"/>
      <c r="O564" s="198"/>
      <c r="P564" s="198"/>
      <c r="Q564" s="198"/>
      <c r="R564" s="198"/>
      <c r="S564" s="198"/>
      <c r="T564" s="198"/>
      <c r="U564" s="198"/>
      <c r="V564" s="198"/>
      <c r="W564" s="198"/>
      <c r="X564" s="198"/>
      <c r="Y564" s="198"/>
      <c r="Z564" s="198"/>
    </row>
    <row r="565" ht="14.25" customHeight="1">
      <c r="A565" s="198"/>
      <c r="B565" s="198"/>
      <c r="C565" s="198"/>
      <c r="D565" s="198"/>
      <c r="E565" s="198"/>
      <c r="F565" s="198"/>
      <c r="G565" s="198"/>
      <c r="H565" s="198"/>
      <c r="I565" s="198"/>
      <c r="J565" s="198"/>
      <c r="K565" s="198"/>
      <c r="L565" s="198"/>
      <c r="M565" s="198"/>
      <c r="N565" s="198"/>
      <c r="O565" s="198"/>
      <c r="P565" s="198"/>
      <c r="Q565" s="198"/>
      <c r="R565" s="198"/>
      <c r="S565" s="198"/>
      <c r="T565" s="198"/>
      <c r="U565" s="198"/>
      <c r="V565" s="198"/>
      <c r="W565" s="198"/>
      <c r="X565" s="198"/>
      <c r="Y565" s="198"/>
      <c r="Z565" s="198"/>
    </row>
    <row r="566" ht="14.25" customHeight="1">
      <c r="A566" s="198"/>
      <c r="B566" s="198"/>
      <c r="C566" s="198"/>
      <c r="D566" s="198"/>
      <c r="E566" s="198"/>
      <c r="F566" s="198"/>
      <c r="G566" s="198"/>
      <c r="H566" s="198"/>
      <c r="I566" s="198"/>
      <c r="J566" s="198"/>
      <c r="K566" s="198"/>
      <c r="L566" s="198"/>
      <c r="M566" s="198"/>
      <c r="N566" s="198"/>
      <c r="O566" s="198"/>
      <c r="P566" s="198"/>
      <c r="Q566" s="198"/>
      <c r="R566" s="198"/>
      <c r="S566" s="198"/>
      <c r="T566" s="198"/>
      <c r="U566" s="198"/>
      <c r="V566" s="198"/>
      <c r="W566" s="198"/>
      <c r="X566" s="198"/>
      <c r="Y566" s="198"/>
      <c r="Z566" s="198"/>
    </row>
    <row r="567" ht="14.25" customHeight="1">
      <c r="A567" s="198"/>
      <c r="B567" s="198"/>
      <c r="C567" s="198"/>
      <c r="D567" s="198"/>
      <c r="E567" s="198"/>
      <c r="F567" s="198"/>
      <c r="G567" s="198"/>
      <c r="H567" s="198"/>
      <c r="I567" s="198"/>
      <c r="J567" s="198"/>
      <c r="K567" s="198"/>
      <c r="L567" s="198"/>
      <c r="M567" s="198"/>
      <c r="N567" s="198"/>
      <c r="O567" s="198"/>
      <c r="P567" s="198"/>
      <c r="Q567" s="198"/>
      <c r="R567" s="198"/>
      <c r="S567" s="198"/>
      <c r="T567" s="198"/>
      <c r="U567" s="198"/>
      <c r="V567" s="198"/>
      <c r="W567" s="198"/>
      <c r="X567" s="198"/>
      <c r="Y567" s="198"/>
      <c r="Z567" s="198"/>
    </row>
    <row r="568" ht="14.25" customHeight="1">
      <c r="A568" s="198"/>
      <c r="B568" s="198"/>
      <c r="C568" s="198"/>
      <c r="D568" s="198"/>
      <c r="E568" s="198"/>
      <c r="F568" s="198"/>
      <c r="G568" s="198"/>
      <c r="H568" s="198"/>
      <c r="I568" s="198"/>
      <c r="J568" s="198"/>
      <c r="K568" s="198"/>
      <c r="L568" s="198"/>
      <c r="M568" s="198"/>
      <c r="N568" s="198"/>
      <c r="O568" s="198"/>
      <c r="P568" s="198"/>
      <c r="Q568" s="198"/>
      <c r="R568" s="198"/>
      <c r="S568" s="198"/>
      <c r="T568" s="198"/>
      <c r="U568" s="198"/>
      <c r="V568" s="198"/>
      <c r="W568" s="198"/>
      <c r="X568" s="198"/>
      <c r="Y568" s="198"/>
      <c r="Z568" s="198"/>
    </row>
    <row r="569" ht="14.25" customHeight="1">
      <c r="A569" s="198"/>
      <c r="B569" s="198"/>
      <c r="C569" s="198"/>
      <c r="D569" s="198"/>
      <c r="E569" s="198"/>
      <c r="F569" s="198"/>
      <c r="G569" s="198"/>
      <c r="H569" s="198"/>
      <c r="I569" s="198"/>
      <c r="J569" s="198"/>
      <c r="K569" s="198"/>
      <c r="L569" s="198"/>
      <c r="M569" s="198"/>
      <c r="N569" s="198"/>
      <c r="O569" s="198"/>
      <c r="P569" s="198"/>
      <c r="Q569" s="198"/>
      <c r="R569" s="198"/>
      <c r="S569" s="198"/>
      <c r="T569" s="198"/>
      <c r="U569" s="198"/>
      <c r="V569" s="198"/>
      <c r="W569" s="198"/>
      <c r="X569" s="198"/>
      <c r="Y569" s="198"/>
      <c r="Z569" s="198"/>
    </row>
    <row r="570" ht="14.25" customHeight="1">
      <c r="A570" s="198"/>
      <c r="B570" s="198"/>
      <c r="C570" s="198"/>
      <c r="D570" s="198"/>
      <c r="E570" s="198"/>
      <c r="F570" s="198"/>
      <c r="G570" s="198"/>
      <c r="H570" s="198"/>
      <c r="I570" s="198"/>
      <c r="J570" s="198"/>
      <c r="K570" s="198"/>
      <c r="L570" s="198"/>
      <c r="M570" s="198"/>
      <c r="N570" s="198"/>
      <c r="O570" s="198"/>
      <c r="P570" s="198"/>
      <c r="Q570" s="198"/>
      <c r="R570" s="198"/>
      <c r="S570" s="198"/>
      <c r="T570" s="198"/>
      <c r="U570" s="198"/>
      <c r="V570" s="198"/>
      <c r="W570" s="198"/>
      <c r="X570" s="198"/>
      <c r="Y570" s="198"/>
      <c r="Z570" s="198"/>
    </row>
    <row r="571" ht="14.25" customHeight="1">
      <c r="A571" s="198"/>
      <c r="B571" s="198"/>
      <c r="C571" s="198"/>
      <c r="D571" s="198"/>
      <c r="E571" s="198"/>
      <c r="F571" s="198"/>
      <c r="G571" s="198"/>
      <c r="H571" s="198"/>
      <c r="I571" s="198"/>
      <c r="J571" s="198"/>
      <c r="K571" s="198"/>
      <c r="L571" s="198"/>
      <c r="M571" s="198"/>
      <c r="N571" s="198"/>
      <c r="O571" s="198"/>
      <c r="P571" s="198"/>
      <c r="Q571" s="198"/>
      <c r="R571" s="198"/>
      <c r="S571" s="198"/>
      <c r="T571" s="198"/>
      <c r="U571" s="198"/>
      <c r="V571" s="198"/>
      <c r="W571" s="198"/>
      <c r="X571" s="198"/>
      <c r="Y571" s="198"/>
      <c r="Z571" s="198"/>
    </row>
    <row r="572" ht="14.25" customHeight="1">
      <c r="A572" s="198"/>
      <c r="B572" s="198"/>
      <c r="C572" s="198"/>
      <c r="D572" s="198"/>
      <c r="E572" s="198"/>
      <c r="F572" s="198"/>
      <c r="G572" s="198"/>
      <c r="H572" s="198"/>
      <c r="I572" s="198"/>
      <c r="J572" s="198"/>
      <c r="K572" s="198"/>
      <c r="L572" s="198"/>
      <c r="M572" s="198"/>
      <c r="N572" s="198"/>
      <c r="O572" s="198"/>
      <c r="P572" s="198"/>
      <c r="Q572" s="198"/>
      <c r="R572" s="198"/>
      <c r="S572" s="198"/>
      <c r="T572" s="198"/>
      <c r="U572" s="198"/>
      <c r="V572" s="198"/>
      <c r="W572" s="198"/>
      <c r="X572" s="198"/>
      <c r="Y572" s="198"/>
      <c r="Z572" s="198"/>
    </row>
    <row r="573" ht="14.25" customHeight="1">
      <c r="A573" s="198"/>
      <c r="B573" s="198"/>
      <c r="C573" s="198"/>
      <c r="D573" s="198"/>
      <c r="E573" s="198"/>
      <c r="F573" s="198"/>
      <c r="G573" s="198"/>
      <c r="H573" s="198"/>
      <c r="I573" s="198"/>
      <c r="J573" s="198"/>
      <c r="K573" s="198"/>
      <c r="L573" s="198"/>
      <c r="M573" s="198"/>
      <c r="N573" s="198"/>
      <c r="O573" s="198"/>
      <c r="P573" s="198"/>
      <c r="Q573" s="198"/>
      <c r="R573" s="198"/>
      <c r="S573" s="198"/>
      <c r="T573" s="198"/>
      <c r="U573" s="198"/>
      <c r="V573" s="198"/>
      <c r="W573" s="198"/>
      <c r="X573" s="198"/>
      <c r="Y573" s="198"/>
      <c r="Z573" s="198"/>
    </row>
    <row r="574" ht="14.25" customHeight="1">
      <c r="A574" s="198"/>
      <c r="B574" s="198"/>
      <c r="C574" s="198"/>
      <c r="D574" s="198"/>
      <c r="E574" s="198"/>
      <c r="F574" s="198"/>
      <c r="G574" s="198"/>
      <c r="H574" s="198"/>
      <c r="I574" s="198"/>
      <c r="J574" s="198"/>
      <c r="K574" s="198"/>
      <c r="L574" s="198"/>
      <c r="M574" s="198"/>
      <c r="N574" s="198"/>
      <c r="O574" s="198"/>
      <c r="P574" s="198"/>
      <c r="Q574" s="198"/>
      <c r="R574" s="198"/>
      <c r="S574" s="198"/>
      <c r="T574" s="198"/>
      <c r="U574" s="198"/>
      <c r="V574" s="198"/>
      <c r="W574" s="198"/>
      <c r="X574" s="198"/>
      <c r="Y574" s="198"/>
      <c r="Z574" s="198"/>
    </row>
    <row r="575" ht="14.25" customHeight="1">
      <c r="A575" s="198"/>
      <c r="B575" s="198"/>
      <c r="C575" s="198"/>
      <c r="D575" s="198"/>
      <c r="E575" s="198"/>
      <c r="F575" s="198"/>
      <c r="G575" s="198"/>
      <c r="H575" s="198"/>
      <c r="I575" s="198"/>
      <c r="J575" s="198"/>
      <c r="K575" s="198"/>
      <c r="L575" s="198"/>
      <c r="M575" s="198"/>
      <c r="N575" s="198"/>
      <c r="O575" s="198"/>
      <c r="P575" s="198"/>
      <c r="Q575" s="198"/>
      <c r="R575" s="198"/>
      <c r="S575" s="198"/>
      <c r="T575" s="198"/>
      <c r="U575" s="198"/>
      <c r="V575" s="198"/>
      <c r="W575" s="198"/>
      <c r="X575" s="198"/>
      <c r="Y575" s="198"/>
      <c r="Z575" s="198"/>
    </row>
    <row r="576" ht="14.25" customHeight="1">
      <c r="A576" s="198"/>
      <c r="B576" s="198"/>
      <c r="C576" s="198"/>
      <c r="D576" s="198"/>
      <c r="E576" s="198"/>
      <c r="F576" s="198"/>
      <c r="G576" s="198"/>
      <c r="H576" s="198"/>
      <c r="I576" s="198"/>
      <c r="J576" s="198"/>
      <c r="K576" s="198"/>
      <c r="L576" s="198"/>
      <c r="M576" s="198"/>
      <c r="N576" s="198"/>
      <c r="O576" s="198"/>
      <c r="P576" s="198"/>
      <c r="Q576" s="198"/>
      <c r="R576" s="198"/>
      <c r="S576" s="198"/>
      <c r="T576" s="198"/>
      <c r="U576" s="198"/>
      <c r="V576" s="198"/>
      <c r="W576" s="198"/>
      <c r="X576" s="198"/>
      <c r="Y576" s="198"/>
      <c r="Z576" s="198"/>
    </row>
    <row r="577" ht="14.25" customHeight="1">
      <c r="A577" s="198"/>
      <c r="B577" s="198"/>
      <c r="C577" s="198"/>
      <c r="D577" s="198"/>
      <c r="E577" s="198"/>
      <c r="F577" s="198"/>
      <c r="G577" s="198"/>
      <c r="H577" s="198"/>
      <c r="I577" s="198"/>
      <c r="J577" s="198"/>
      <c r="K577" s="198"/>
      <c r="L577" s="198"/>
      <c r="M577" s="198"/>
      <c r="N577" s="198"/>
      <c r="O577" s="198"/>
      <c r="P577" s="198"/>
      <c r="Q577" s="198"/>
      <c r="R577" s="198"/>
      <c r="S577" s="198"/>
      <c r="T577" s="198"/>
      <c r="U577" s="198"/>
      <c r="V577" s="198"/>
      <c r="W577" s="198"/>
      <c r="X577" s="198"/>
      <c r="Y577" s="198"/>
      <c r="Z577" s="198"/>
    </row>
    <row r="578" ht="14.25" customHeight="1">
      <c r="A578" s="198"/>
      <c r="B578" s="198"/>
      <c r="C578" s="198"/>
      <c r="D578" s="198"/>
      <c r="E578" s="198"/>
      <c r="F578" s="198"/>
      <c r="G578" s="198"/>
      <c r="H578" s="198"/>
      <c r="I578" s="198"/>
      <c r="J578" s="198"/>
      <c r="K578" s="198"/>
      <c r="L578" s="198"/>
      <c r="M578" s="198"/>
      <c r="N578" s="198"/>
      <c r="O578" s="198"/>
      <c r="P578" s="198"/>
      <c r="Q578" s="198"/>
      <c r="R578" s="198"/>
      <c r="S578" s="198"/>
      <c r="T578" s="198"/>
      <c r="U578" s="198"/>
      <c r="V578" s="198"/>
      <c r="W578" s="198"/>
      <c r="X578" s="198"/>
      <c r="Y578" s="198"/>
      <c r="Z578" s="198"/>
    </row>
    <row r="579" ht="14.25" customHeight="1">
      <c r="A579" s="198"/>
      <c r="B579" s="198"/>
      <c r="C579" s="198"/>
      <c r="D579" s="198"/>
      <c r="E579" s="198"/>
      <c r="F579" s="198"/>
      <c r="G579" s="198"/>
      <c r="H579" s="198"/>
      <c r="I579" s="198"/>
      <c r="J579" s="198"/>
      <c r="K579" s="198"/>
      <c r="L579" s="198"/>
      <c r="M579" s="198"/>
      <c r="N579" s="198"/>
      <c r="O579" s="198"/>
      <c r="P579" s="198"/>
      <c r="Q579" s="198"/>
      <c r="R579" s="198"/>
      <c r="S579" s="198"/>
      <c r="T579" s="198"/>
      <c r="U579" s="198"/>
      <c r="V579" s="198"/>
      <c r="W579" s="198"/>
      <c r="X579" s="198"/>
      <c r="Y579" s="198"/>
      <c r="Z579" s="198"/>
    </row>
    <row r="580" ht="14.25" customHeight="1">
      <c r="A580" s="198"/>
      <c r="B580" s="198"/>
      <c r="C580" s="198"/>
      <c r="D580" s="198"/>
      <c r="E580" s="198"/>
      <c r="F580" s="198"/>
      <c r="G580" s="198"/>
      <c r="H580" s="198"/>
      <c r="I580" s="198"/>
      <c r="J580" s="198"/>
      <c r="K580" s="198"/>
      <c r="L580" s="198"/>
      <c r="M580" s="198"/>
      <c r="N580" s="198"/>
      <c r="O580" s="198"/>
      <c r="P580" s="198"/>
      <c r="Q580" s="198"/>
      <c r="R580" s="198"/>
      <c r="S580" s="198"/>
      <c r="T580" s="198"/>
      <c r="U580" s="198"/>
      <c r="V580" s="198"/>
      <c r="W580" s="198"/>
      <c r="X580" s="198"/>
      <c r="Y580" s="198"/>
      <c r="Z580" s="198"/>
    </row>
    <row r="581" ht="14.25" customHeight="1">
      <c r="A581" s="198"/>
      <c r="B581" s="198"/>
      <c r="C581" s="198"/>
      <c r="D581" s="198"/>
      <c r="E581" s="198"/>
      <c r="F581" s="198"/>
      <c r="G581" s="198"/>
      <c r="H581" s="198"/>
      <c r="I581" s="198"/>
      <c r="J581" s="198"/>
      <c r="K581" s="198"/>
      <c r="L581" s="198"/>
      <c r="M581" s="198"/>
      <c r="N581" s="198"/>
      <c r="O581" s="198"/>
      <c r="P581" s="198"/>
      <c r="Q581" s="198"/>
      <c r="R581" s="198"/>
      <c r="S581" s="198"/>
      <c r="T581" s="198"/>
      <c r="U581" s="198"/>
      <c r="V581" s="198"/>
      <c r="W581" s="198"/>
      <c r="X581" s="198"/>
      <c r="Y581" s="198"/>
      <c r="Z581" s="198"/>
    </row>
    <row r="582" ht="14.25" customHeight="1">
      <c r="A582" s="198"/>
      <c r="B582" s="198"/>
      <c r="C582" s="198"/>
      <c r="D582" s="198"/>
      <c r="E582" s="198"/>
      <c r="F582" s="198"/>
      <c r="G582" s="198"/>
      <c r="H582" s="198"/>
      <c r="I582" s="198"/>
      <c r="J582" s="198"/>
      <c r="K582" s="198"/>
      <c r="L582" s="198"/>
      <c r="M582" s="198"/>
      <c r="N582" s="198"/>
      <c r="O582" s="198"/>
      <c r="P582" s="198"/>
      <c r="Q582" s="198"/>
      <c r="R582" s="198"/>
      <c r="S582" s="198"/>
      <c r="T582" s="198"/>
      <c r="U582" s="198"/>
      <c r="V582" s="198"/>
      <c r="W582" s="198"/>
      <c r="X582" s="198"/>
      <c r="Y582" s="198"/>
      <c r="Z582" s="198"/>
    </row>
    <row r="583" ht="14.25" customHeight="1">
      <c r="A583" s="198"/>
      <c r="B583" s="198"/>
      <c r="C583" s="198"/>
      <c r="D583" s="198"/>
      <c r="E583" s="198"/>
      <c r="F583" s="198"/>
      <c r="G583" s="198"/>
      <c r="H583" s="198"/>
      <c r="I583" s="198"/>
      <c r="J583" s="198"/>
      <c r="K583" s="198"/>
      <c r="L583" s="198"/>
      <c r="M583" s="198"/>
      <c r="N583" s="198"/>
      <c r="O583" s="198"/>
      <c r="P583" s="198"/>
      <c r="Q583" s="198"/>
      <c r="R583" s="198"/>
      <c r="S583" s="198"/>
      <c r="T583" s="198"/>
      <c r="U583" s="198"/>
      <c r="V583" s="198"/>
      <c r="W583" s="198"/>
      <c r="X583" s="198"/>
      <c r="Y583" s="198"/>
      <c r="Z583" s="198"/>
    </row>
    <row r="584" ht="14.25" customHeight="1">
      <c r="A584" s="198"/>
      <c r="B584" s="198"/>
      <c r="C584" s="198"/>
      <c r="D584" s="198"/>
      <c r="E584" s="198"/>
      <c r="F584" s="198"/>
      <c r="G584" s="198"/>
      <c r="H584" s="198"/>
      <c r="I584" s="198"/>
      <c r="J584" s="198"/>
      <c r="K584" s="198"/>
      <c r="L584" s="198"/>
      <c r="M584" s="198"/>
      <c r="N584" s="198"/>
      <c r="O584" s="198"/>
      <c r="P584" s="198"/>
      <c r="Q584" s="198"/>
      <c r="R584" s="198"/>
      <c r="S584" s="198"/>
      <c r="T584" s="198"/>
      <c r="U584" s="198"/>
      <c r="V584" s="198"/>
      <c r="W584" s="198"/>
      <c r="X584" s="198"/>
      <c r="Y584" s="198"/>
      <c r="Z584" s="198"/>
    </row>
    <row r="585" ht="14.25" customHeight="1">
      <c r="A585" s="198"/>
      <c r="B585" s="198"/>
      <c r="C585" s="198"/>
      <c r="D585" s="198"/>
      <c r="E585" s="198"/>
      <c r="F585" s="198"/>
      <c r="G585" s="198"/>
      <c r="H585" s="198"/>
      <c r="I585" s="198"/>
      <c r="J585" s="198"/>
      <c r="K585" s="198"/>
      <c r="L585" s="198"/>
      <c r="M585" s="198"/>
      <c r="N585" s="198"/>
      <c r="O585" s="198"/>
      <c r="P585" s="198"/>
      <c r="Q585" s="198"/>
      <c r="R585" s="198"/>
      <c r="S585" s="198"/>
      <c r="T585" s="198"/>
      <c r="U585" s="198"/>
      <c r="V585" s="198"/>
      <c r="W585" s="198"/>
      <c r="X585" s="198"/>
      <c r="Y585" s="198"/>
      <c r="Z585" s="198"/>
    </row>
    <row r="586" ht="14.25" customHeight="1">
      <c r="A586" s="198"/>
      <c r="B586" s="198"/>
      <c r="C586" s="198"/>
      <c r="D586" s="198"/>
      <c r="E586" s="198"/>
      <c r="F586" s="198"/>
      <c r="G586" s="198"/>
      <c r="H586" s="198"/>
      <c r="I586" s="198"/>
      <c r="J586" s="198"/>
      <c r="K586" s="198"/>
      <c r="L586" s="198"/>
      <c r="M586" s="198"/>
      <c r="N586" s="198"/>
      <c r="O586" s="198"/>
      <c r="P586" s="198"/>
      <c r="Q586" s="198"/>
      <c r="R586" s="198"/>
      <c r="S586" s="198"/>
      <c r="T586" s="198"/>
      <c r="U586" s="198"/>
      <c r="V586" s="198"/>
      <c r="W586" s="198"/>
      <c r="X586" s="198"/>
      <c r="Y586" s="198"/>
      <c r="Z586" s="198"/>
    </row>
    <row r="587" ht="14.25" customHeight="1">
      <c r="A587" s="198"/>
      <c r="B587" s="198"/>
      <c r="C587" s="198"/>
      <c r="D587" s="198"/>
      <c r="E587" s="198"/>
      <c r="F587" s="198"/>
      <c r="G587" s="198"/>
      <c r="H587" s="198"/>
      <c r="I587" s="198"/>
      <c r="J587" s="198"/>
      <c r="K587" s="198"/>
      <c r="L587" s="198"/>
      <c r="M587" s="198"/>
      <c r="N587" s="198"/>
      <c r="O587" s="198"/>
      <c r="P587" s="198"/>
      <c r="Q587" s="198"/>
      <c r="R587" s="198"/>
      <c r="S587" s="198"/>
      <c r="T587" s="198"/>
      <c r="U587" s="198"/>
      <c r="V587" s="198"/>
      <c r="W587" s="198"/>
      <c r="X587" s="198"/>
      <c r="Y587" s="198"/>
      <c r="Z587" s="198"/>
    </row>
    <row r="588" ht="14.25" customHeight="1">
      <c r="A588" s="198"/>
      <c r="B588" s="198"/>
      <c r="C588" s="198"/>
      <c r="D588" s="198"/>
      <c r="E588" s="198"/>
      <c r="F588" s="198"/>
      <c r="G588" s="198"/>
      <c r="H588" s="198"/>
      <c r="I588" s="198"/>
      <c r="J588" s="198"/>
      <c r="K588" s="198"/>
      <c r="L588" s="198"/>
      <c r="M588" s="198"/>
      <c r="N588" s="198"/>
      <c r="O588" s="198"/>
      <c r="P588" s="198"/>
      <c r="Q588" s="198"/>
      <c r="R588" s="198"/>
      <c r="S588" s="198"/>
      <c r="T588" s="198"/>
      <c r="U588" s="198"/>
      <c r="V588" s="198"/>
      <c r="W588" s="198"/>
      <c r="X588" s="198"/>
      <c r="Y588" s="198"/>
      <c r="Z588" s="198"/>
    </row>
    <row r="589" ht="14.25" customHeight="1">
      <c r="A589" s="198"/>
      <c r="B589" s="198"/>
      <c r="C589" s="198"/>
      <c r="D589" s="198"/>
      <c r="E589" s="198"/>
      <c r="F589" s="198"/>
      <c r="G589" s="198"/>
      <c r="H589" s="198"/>
      <c r="I589" s="198"/>
      <c r="J589" s="198"/>
      <c r="K589" s="198"/>
      <c r="L589" s="198"/>
      <c r="M589" s="198"/>
      <c r="N589" s="198"/>
      <c r="O589" s="198"/>
      <c r="P589" s="198"/>
      <c r="Q589" s="198"/>
      <c r="R589" s="198"/>
      <c r="S589" s="198"/>
      <c r="T589" s="198"/>
      <c r="U589" s="198"/>
      <c r="V589" s="198"/>
      <c r="W589" s="198"/>
      <c r="X589" s="198"/>
      <c r="Y589" s="198"/>
      <c r="Z589" s="198"/>
    </row>
    <row r="590" ht="14.25" customHeight="1">
      <c r="A590" s="198"/>
      <c r="B590" s="198"/>
      <c r="C590" s="198"/>
      <c r="D590" s="198"/>
      <c r="E590" s="198"/>
      <c r="F590" s="198"/>
      <c r="G590" s="198"/>
      <c r="H590" s="198"/>
      <c r="I590" s="198"/>
      <c r="J590" s="198"/>
      <c r="K590" s="198"/>
      <c r="L590" s="198"/>
      <c r="M590" s="198"/>
      <c r="N590" s="198"/>
      <c r="O590" s="198"/>
      <c r="P590" s="198"/>
      <c r="Q590" s="198"/>
      <c r="R590" s="198"/>
      <c r="S590" s="198"/>
      <c r="T590" s="198"/>
      <c r="U590" s="198"/>
      <c r="V590" s="198"/>
      <c r="W590" s="198"/>
      <c r="X590" s="198"/>
      <c r="Y590" s="198"/>
      <c r="Z590" s="198"/>
    </row>
    <row r="591" ht="14.25" customHeight="1">
      <c r="A591" s="198"/>
      <c r="B591" s="198"/>
      <c r="C591" s="198"/>
      <c r="D591" s="198"/>
      <c r="E591" s="198"/>
      <c r="F591" s="198"/>
      <c r="G591" s="198"/>
      <c r="H591" s="198"/>
      <c r="I591" s="198"/>
      <c r="J591" s="198"/>
      <c r="K591" s="198"/>
      <c r="L591" s="198"/>
      <c r="M591" s="198"/>
      <c r="N591" s="198"/>
      <c r="O591" s="198"/>
      <c r="P591" s="198"/>
      <c r="Q591" s="198"/>
      <c r="R591" s="198"/>
      <c r="S591" s="198"/>
      <c r="T591" s="198"/>
      <c r="U591" s="198"/>
      <c r="V591" s="198"/>
      <c r="W591" s="198"/>
      <c r="X591" s="198"/>
      <c r="Y591" s="198"/>
      <c r="Z591" s="198"/>
    </row>
    <row r="592" ht="14.25" customHeight="1">
      <c r="A592" s="198"/>
      <c r="B592" s="198"/>
      <c r="C592" s="198"/>
      <c r="D592" s="198"/>
      <c r="E592" s="198"/>
      <c r="F592" s="198"/>
      <c r="G592" s="198"/>
      <c r="H592" s="198"/>
      <c r="I592" s="198"/>
      <c r="J592" s="198"/>
      <c r="K592" s="198"/>
      <c r="L592" s="198"/>
      <c r="M592" s="198"/>
      <c r="N592" s="198"/>
      <c r="O592" s="198"/>
      <c r="P592" s="198"/>
      <c r="Q592" s="198"/>
      <c r="R592" s="198"/>
      <c r="S592" s="198"/>
      <c r="T592" s="198"/>
      <c r="U592" s="198"/>
      <c r="V592" s="198"/>
      <c r="W592" s="198"/>
      <c r="X592" s="198"/>
      <c r="Y592" s="198"/>
      <c r="Z592" s="198"/>
    </row>
    <row r="593" ht="14.25" customHeight="1">
      <c r="A593" s="198"/>
      <c r="B593" s="198"/>
      <c r="C593" s="198"/>
      <c r="D593" s="198"/>
      <c r="E593" s="198"/>
      <c r="F593" s="198"/>
      <c r="G593" s="198"/>
      <c r="H593" s="198"/>
      <c r="I593" s="198"/>
      <c r="J593" s="198"/>
      <c r="K593" s="198"/>
      <c r="L593" s="198"/>
      <c r="M593" s="198"/>
      <c r="N593" s="198"/>
      <c r="O593" s="198"/>
      <c r="P593" s="198"/>
      <c r="Q593" s="198"/>
      <c r="R593" s="198"/>
      <c r="S593" s="198"/>
      <c r="T593" s="198"/>
      <c r="U593" s="198"/>
      <c r="V593" s="198"/>
      <c r="W593" s="198"/>
      <c r="X593" s="198"/>
      <c r="Y593" s="198"/>
      <c r="Z593" s="198"/>
    </row>
    <row r="594" ht="14.25" customHeight="1">
      <c r="A594" s="198"/>
      <c r="B594" s="198"/>
      <c r="C594" s="198"/>
      <c r="D594" s="198"/>
      <c r="E594" s="198"/>
      <c r="F594" s="198"/>
      <c r="G594" s="198"/>
      <c r="H594" s="198"/>
      <c r="I594" s="198"/>
      <c r="J594" s="198"/>
      <c r="K594" s="198"/>
      <c r="L594" s="198"/>
      <c r="M594" s="198"/>
      <c r="N594" s="198"/>
      <c r="O594" s="198"/>
      <c r="P594" s="198"/>
      <c r="Q594" s="198"/>
      <c r="R594" s="198"/>
      <c r="S594" s="198"/>
      <c r="T594" s="198"/>
      <c r="U594" s="198"/>
      <c r="V594" s="198"/>
      <c r="W594" s="198"/>
      <c r="X594" s="198"/>
      <c r="Y594" s="198"/>
      <c r="Z594" s="198"/>
    </row>
    <row r="595" ht="14.25" customHeight="1">
      <c r="A595" s="198"/>
      <c r="B595" s="198"/>
      <c r="C595" s="198"/>
      <c r="D595" s="198"/>
      <c r="E595" s="198"/>
      <c r="F595" s="198"/>
      <c r="G595" s="198"/>
      <c r="H595" s="198"/>
      <c r="I595" s="198"/>
      <c r="J595" s="198"/>
      <c r="K595" s="198"/>
      <c r="L595" s="198"/>
      <c r="M595" s="198"/>
      <c r="N595" s="198"/>
      <c r="O595" s="198"/>
      <c r="P595" s="198"/>
      <c r="Q595" s="198"/>
      <c r="R595" s="198"/>
      <c r="S595" s="198"/>
      <c r="T595" s="198"/>
      <c r="U595" s="198"/>
      <c r="V595" s="198"/>
      <c r="W595" s="198"/>
      <c r="X595" s="198"/>
      <c r="Y595" s="198"/>
      <c r="Z595" s="198"/>
    </row>
    <row r="596" ht="14.25" customHeight="1">
      <c r="A596" s="198"/>
      <c r="B596" s="198"/>
      <c r="C596" s="198"/>
      <c r="D596" s="198"/>
      <c r="E596" s="198"/>
      <c r="F596" s="198"/>
      <c r="G596" s="198"/>
      <c r="H596" s="198"/>
      <c r="I596" s="198"/>
      <c r="J596" s="198"/>
      <c r="K596" s="198"/>
      <c r="L596" s="198"/>
      <c r="M596" s="198"/>
      <c r="N596" s="198"/>
      <c r="O596" s="198"/>
      <c r="P596" s="198"/>
      <c r="Q596" s="198"/>
      <c r="R596" s="198"/>
      <c r="S596" s="198"/>
      <c r="T596" s="198"/>
      <c r="U596" s="198"/>
      <c r="V596" s="198"/>
      <c r="W596" s="198"/>
      <c r="X596" s="198"/>
      <c r="Y596" s="198"/>
      <c r="Z596" s="198"/>
    </row>
    <row r="597" ht="14.25" customHeight="1">
      <c r="A597" s="198"/>
      <c r="B597" s="198"/>
      <c r="C597" s="198"/>
      <c r="D597" s="198"/>
      <c r="E597" s="198"/>
      <c r="F597" s="198"/>
      <c r="G597" s="198"/>
      <c r="H597" s="198"/>
      <c r="I597" s="198"/>
      <c r="J597" s="198"/>
      <c r="K597" s="198"/>
      <c r="L597" s="198"/>
      <c r="M597" s="198"/>
      <c r="N597" s="198"/>
      <c r="O597" s="198"/>
      <c r="P597" s="198"/>
      <c r="Q597" s="198"/>
      <c r="R597" s="198"/>
      <c r="S597" s="198"/>
      <c r="T597" s="198"/>
      <c r="U597" s="198"/>
      <c r="V597" s="198"/>
      <c r="W597" s="198"/>
      <c r="X597" s="198"/>
      <c r="Y597" s="198"/>
      <c r="Z597" s="198"/>
    </row>
    <row r="598" ht="14.25" customHeight="1">
      <c r="A598" s="198"/>
      <c r="B598" s="198"/>
      <c r="C598" s="198"/>
      <c r="D598" s="198"/>
      <c r="E598" s="198"/>
      <c r="F598" s="198"/>
      <c r="G598" s="198"/>
      <c r="H598" s="198"/>
      <c r="I598" s="198"/>
      <c r="J598" s="198"/>
      <c r="K598" s="198"/>
      <c r="L598" s="198"/>
      <c r="M598" s="198"/>
      <c r="N598" s="198"/>
      <c r="O598" s="198"/>
      <c r="P598" s="198"/>
      <c r="Q598" s="198"/>
      <c r="R598" s="198"/>
      <c r="S598" s="198"/>
      <c r="T598" s="198"/>
      <c r="U598" s="198"/>
      <c r="V598" s="198"/>
      <c r="W598" s="198"/>
      <c r="X598" s="198"/>
      <c r="Y598" s="198"/>
      <c r="Z598" s="198"/>
    </row>
    <row r="599" ht="14.25" customHeight="1">
      <c r="A599" s="198"/>
      <c r="B599" s="198"/>
      <c r="C599" s="198"/>
      <c r="D599" s="198"/>
      <c r="E599" s="198"/>
      <c r="F599" s="198"/>
      <c r="G599" s="198"/>
      <c r="H599" s="198"/>
      <c r="I599" s="198"/>
      <c r="J599" s="198"/>
      <c r="K599" s="198"/>
      <c r="L599" s="198"/>
      <c r="M599" s="198"/>
      <c r="N599" s="198"/>
      <c r="O599" s="198"/>
      <c r="P599" s="198"/>
      <c r="Q599" s="198"/>
      <c r="R599" s="198"/>
      <c r="S599" s="198"/>
      <c r="T599" s="198"/>
      <c r="U599" s="198"/>
      <c r="V599" s="198"/>
      <c r="W599" s="198"/>
      <c r="X599" s="198"/>
      <c r="Y599" s="198"/>
      <c r="Z599" s="198"/>
    </row>
    <row r="600" ht="14.25" customHeight="1">
      <c r="A600" s="198"/>
      <c r="B600" s="198"/>
      <c r="C600" s="198"/>
      <c r="D600" s="198"/>
      <c r="E600" s="198"/>
      <c r="F600" s="198"/>
      <c r="G600" s="198"/>
      <c r="H600" s="198"/>
      <c r="I600" s="198"/>
      <c r="J600" s="198"/>
      <c r="K600" s="198"/>
      <c r="L600" s="198"/>
      <c r="M600" s="198"/>
      <c r="N600" s="198"/>
      <c r="O600" s="198"/>
      <c r="P600" s="198"/>
      <c r="Q600" s="198"/>
      <c r="R600" s="198"/>
      <c r="S600" s="198"/>
      <c r="T600" s="198"/>
      <c r="U600" s="198"/>
      <c r="V600" s="198"/>
      <c r="W600" s="198"/>
      <c r="X600" s="198"/>
      <c r="Y600" s="198"/>
      <c r="Z600" s="198"/>
    </row>
    <row r="601" ht="14.25" customHeight="1">
      <c r="A601" s="198"/>
      <c r="B601" s="198"/>
      <c r="C601" s="198"/>
      <c r="D601" s="198"/>
      <c r="E601" s="198"/>
      <c r="F601" s="198"/>
      <c r="G601" s="198"/>
      <c r="H601" s="198"/>
      <c r="I601" s="198"/>
      <c r="J601" s="198"/>
      <c r="K601" s="198"/>
      <c r="L601" s="198"/>
      <c r="M601" s="198"/>
      <c r="N601" s="198"/>
      <c r="O601" s="198"/>
      <c r="P601" s="198"/>
      <c r="Q601" s="198"/>
      <c r="R601" s="198"/>
      <c r="S601" s="198"/>
      <c r="T601" s="198"/>
      <c r="U601" s="198"/>
      <c r="V601" s="198"/>
      <c r="W601" s="198"/>
      <c r="X601" s="198"/>
      <c r="Y601" s="198"/>
      <c r="Z601" s="198"/>
    </row>
    <row r="602" ht="14.25" customHeight="1">
      <c r="A602" s="198"/>
      <c r="B602" s="198"/>
      <c r="C602" s="198"/>
      <c r="D602" s="198"/>
      <c r="E602" s="198"/>
      <c r="F602" s="198"/>
      <c r="G602" s="198"/>
      <c r="H602" s="198"/>
      <c r="I602" s="198"/>
      <c r="J602" s="198"/>
      <c r="K602" s="198"/>
      <c r="L602" s="198"/>
      <c r="M602" s="198"/>
      <c r="N602" s="198"/>
      <c r="O602" s="198"/>
      <c r="P602" s="198"/>
      <c r="Q602" s="198"/>
      <c r="R602" s="198"/>
      <c r="S602" s="198"/>
      <c r="T602" s="198"/>
      <c r="U602" s="198"/>
      <c r="V602" s="198"/>
      <c r="W602" s="198"/>
      <c r="X602" s="198"/>
      <c r="Y602" s="198"/>
      <c r="Z602" s="198"/>
    </row>
    <row r="603" ht="14.25" customHeight="1">
      <c r="A603" s="198"/>
      <c r="B603" s="198"/>
      <c r="C603" s="198"/>
      <c r="D603" s="198"/>
      <c r="E603" s="198"/>
      <c r="F603" s="198"/>
      <c r="G603" s="198"/>
      <c r="H603" s="198"/>
      <c r="I603" s="198"/>
      <c r="J603" s="198"/>
      <c r="K603" s="198"/>
      <c r="L603" s="198"/>
      <c r="M603" s="198"/>
      <c r="N603" s="198"/>
      <c r="O603" s="198"/>
      <c r="P603" s="198"/>
      <c r="Q603" s="198"/>
      <c r="R603" s="198"/>
      <c r="S603" s="198"/>
      <c r="T603" s="198"/>
      <c r="U603" s="198"/>
      <c r="V603" s="198"/>
      <c r="W603" s="198"/>
      <c r="X603" s="198"/>
      <c r="Y603" s="198"/>
      <c r="Z603" s="198"/>
    </row>
    <row r="604" ht="14.25" customHeight="1">
      <c r="A604" s="198"/>
      <c r="B604" s="198"/>
      <c r="C604" s="198"/>
      <c r="D604" s="198"/>
      <c r="E604" s="198"/>
      <c r="F604" s="198"/>
      <c r="G604" s="198"/>
      <c r="H604" s="198"/>
      <c r="I604" s="198"/>
      <c r="J604" s="198"/>
      <c r="K604" s="198"/>
      <c r="L604" s="198"/>
      <c r="M604" s="198"/>
      <c r="N604" s="198"/>
      <c r="O604" s="198"/>
      <c r="P604" s="198"/>
      <c r="Q604" s="198"/>
      <c r="R604" s="198"/>
      <c r="S604" s="198"/>
      <c r="T604" s="198"/>
      <c r="U604" s="198"/>
      <c r="V604" s="198"/>
      <c r="W604" s="198"/>
      <c r="X604" s="198"/>
      <c r="Y604" s="198"/>
      <c r="Z604" s="198"/>
    </row>
    <row r="605" ht="14.25" customHeight="1">
      <c r="A605" s="198"/>
      <c r="B605" s="198"/>
      <c r="C605" s="198"/>
      <c r="D605" s="198"/>
      <c r="E605" s="198"/>
      <c r="F605" s="198"/>
      <c r="G605" s="198"/>
      <c r="H605" s="198"/>
      <c r="I605" s="198"/>
      <c r="J605" s="198"/>
      <c r="K605" s="198"/>
      <c r="L605" s="198"/>
      <c r="M605" s="198"/>
      <c r="N605" s="198"/>
      <c r="O605" s="198"/>
      <c r="P605" s="198"/>
      <c r="Q605" s="198"/>
      <c r="R605" s="198"/>
      <c r="S605" s="198"/>
      <c r="T605" s="198"/>
      <c r="U605" s="198"/>
      <c r="V605" s="198"/>
      <c r="W605" s="198"/>
      <c r="X605" s="198"/>
      <c r="Y605" s="198"/>
      <c r="Z605" s="198"/>
    </row>
    <row r="606" ht="14.25" customHeight="1">
      <c r="A606" s="198"/>
      <c r="B606" s="198"/>
      <c r="C606" s="198"/>
      <c r="D606" s="198"/>
      <c r="E606" s="198"/>
      <c r="F606" s="198"/>
      <c r="G606" s="198"/>
      <c r="H606" s="198"/>
      <c r="I606" s="198"/>
      <c r="J606" s="198"/>
      <c r="K606" s="198"/>
      <c r="L606" s="198"/>
      <c r="M606" s="198"/>
      <c r="N606" s="198"/>
      <c r="O606" s="198"/>
      <c r="P606" s="198"/>
      <c r="Q606" s="198"/>
      <c r="R606" s="198"/>
      <c r="S606" s="198"/>
      <c r="T606" s="198"/>
      <c r="U606" s="198"/>
      <c r="V606" s="198"/>
      <c r="W606" s="198"/>
      <c r="X606" s="198"/>
      <c r="Y606" s="198"/>
      <c r="Z606" s="198"/>
    </row>
    <row r="607" ht="14.25" customHeight="1">
      <c r="A607" s="198"/>
      <c r="B607" s="198"/>
      <c r="C607" s="198"/>
      <c r="D607" s="198"/>
      <c r="E607" s="198"/>
      <c r="F607" s="198"/>
      <c r="G607" s="198"/>
      <c r="H607" s="198"/>
      <c r="I607" s="198"/>
      <c r="J607" s="198"/>
      <c r="K607" s="198"/>
      <c r="L607" s="198"/>
      <c r="M607" s="198"/>
      <c r="N607" s="198"/>
      <c r="O607" s="198"/>
      <c r="P607" s="198"/>
      <c r="Q607" s="198"/>
      <c r="R607" s="198"/>
      <c r="S607" s="198"/>
      <c r="T607" s="198"/>
      <c r="U607" s="198"/>
      <c r="V607" s="198"/>
      <c r="W607" s="198"/>
      <c r="X607" s="198"/>
      <c r="Y607" s="198"/>
      <c r="Z607" s="198"/>
    </row>
    <row r="608" ht="14.25" customHeight="1">
      <c r="A608" s="198"/>
      <c r="B608" s="198"/>
      <c r="C608" s="198"/>
      <c r="D608" s="198"/>
      <c r="E608" s="198"/>
      <c r="F608" s="198"/>
      <c r="G608" s="198"/>
      <c r="H608" s="198"/>
      <c r="I608" s="198"/>
      <c r="J608" s="198"/>
      <c r="K608" s="198"/>
      <c r="L608" s="198"/>
      <c r="M608" s="198"/>
      <c r="N608" s="198"/>
      <c r="O608" s="198"/>
      <c r="P608" s="198"/>
      <c r="Q608" s="198"/>
      <c r="R608" s="198"/>
      <c r="S608" s="198"/>
      <c r="T608" s="198"/>
      <c r="U608" s="198"/>
      <c r="V608" s="198"/>
      <c r="W608" s="198"/>
      <c r="X608" s="198"/>
      <c r="Y608" s="198"/>
      <c r="Z608" s="198"/>
    </row>
    <row r="609" ht="14.25" customHeight="1">
      <c r="A609" s="198"/>
      <c r="B609" s="198"/>
      <c r="C609" s="198"/>
      <c r="D609" s="198"/>
      <c r="E609" s="198"/>
      <c r="F609" s="198"/>
      <c r="G609" s="198"/>
      <c r="H609" s="198"/>
      <c r="I609" s="198"/>
      <c r="J609" s="198"/>
      <c r="K609" s="198"/>
      <c r="L609" s="198"/>
      <c r="M609" s="198"/>
      <c r="N609" s="198"/>
      <c r="O609" s="198"/>
      <c r="P609" s="198"/>
      <c r="Q609" s="198"/>
      <c r="R609" s="198"/>
      <c r="S609" s="198"/>
      <c r="T609" s="198"/>
      <c r="U609" s="198"/>
      <c r="V609" s="198"/>
      <c r="W609" s="198"/>
      <c r="X609" s="198"/>
      <c r="Y609" s="198"/>
      <c r="Z609" s="198"/>
    </row>
    <row r="610" ht="14.25" customHeight="1">
      <c r="A610" s="198"/>
      <c r="B610" s="198"/>
      <c r="C610" s="198"/>
      <c r="D610" s="198"/>
      <c r="E610" s="198"/>
      <c r="F610" s="198"/>
      <c r="G610" s="198"/>
      <c r="H610" s="198"/>
      <c r="I610" s="198"/>
      <c r="J610" s="198"/>
      <c r="K610" s="198"/>
      <c r="L610" s="198"/>
      <c r="M610" s="198"/>
      <c r="N610" s="198"/>
      <c r="O610" s="198"/>
      <c r="P610" s="198"/>
      <c r="Q610" s="198"/>
      <c r="R610" s="198"/>
      <c r="S610" s="198"/>
      <c r="T610" s="198"/>
      <c r="U610" s="198"/>
      <c r="V610" s="198"/>
      <c r="W610" s="198"/>
      <c r="X610" s="198"/>
      <c r="Y610" s="198"/>
      <c r="Z610" s="198"/>
    </row>
    <row r="611" ht="14.25" customHeight="1">
      <c r="A611" s="198"/>
      <c r="B611" s="198"/>
      <c r="C611" s="198"/>
      <c r="D611" s="198"/>
      <c r="E611" s="198"/>
      <c r="F611" s="198"/>
      <c r="G611" s="198"/>
      <c r="H611" s="198"/>
      <c r="I611" s="198"/>
      <c r="J611" s="198"/>
      <c r="K611" s="198"/>
      <c r="L611" s="198"/>
      <c r="M611" s="198"/>
      <c r="N611" s="198"/>
      <c r="O611" s="198"/>
      <c r="P611" s="198"/>
      <c r="Q611" s="198"/>
      <c r="R611" s="198"/>
      <c r="S611" s="198"/>
      <c r="T611" s="198"/>
      <c r="U611" s="198"/>
      <c r="V611" s="198"/>
      <c r="W611" s="198"/>
      <c r="X611" s="198"/>
      <c r="Y611" s="198"/>
      <c r="Z611" s="198"/>
    </row>
    <row r="612" ht="14.25" customHeight="1">
      <c r="A612" s="198"/>
      <c r="B612" s="198"/>
      <c r="C612" s="198"/>
      <c r="D612" s="198"/>
      <c r="E612" s="198"/>
      <c r="F612" s="198"/>
      <c r="G612" s="198"/>
      <c r="H612" s="198"/>
      <c r="I612" s="198"/>
      <c r="J612" s="198"/>
      <c r="K612" s="198"/>
      <c r="L612" s="198"/>
      <c r="M612" s="198"/>
      <c r="N612" s="198"/>
      <c r="O612" s="198"/>
      <c r="P612" s="198"/>
      <c r="Q612" s="198"/>
      <c r="R612" s="198"/>
      <c r="S612" s="198"/>
      <c r="T612" s="198"/>
      <c r="U612" s="198"/>
      <c r="V612" s="198"/>
      <c r="W612" s="198"/>
      <c r="X612" s="198"/>
      <c r="Y612" s="198"/>
      <c r="Z612" s="198"/>
    </row>
    <row r="613" ht="14.25" customHeight="1">
      <c r="A613" s="198"/>
      <c r="B613" s="198"/>
      <c r="C613" s="198"/>
      <c r="D613" s="198"/>
      <c r="E613" s="198"/>
      <c r="F613" s="198"/>
      <c r="G613" s="198"/>
      <c r="H613" s="198"/>
      <c r="I613" s="198"/>
      <c r="J613" s="198"/>
      <c r="K613" s="198"/>
      <c r="L613" s="198"/>
      <c r="M613" s="198"/>
      <c r="N613" s="198"/>
      <c r="O613" s="198"/>
      <c r="P613" s="198"/>
      <c r="Q613" s="198"/>
      <c r="R613" s="198"/>
      <c r="S613" s="198"/>
      <c r="T613" s="198"/>
      <c r="U613" s="198"/>
      <c r="V613" s="198"/>
      <c r="W613" s="198"/>
      <c r="X613" s="198"/>
      <c r="Y613" s="198"/>
      <c r="Z613" s="198"/>
    </row>
    <row r="614" ht="14.25" customHeight="1">
      <c r="A614" s="198"/>
      <c r="B614" s="198"/>
      <c r="C614" s="198"/>
      <c r="D614" s="198"/>
      <c r="E614" s="198"/>
      <c r="F614" s="198"/>
      <c r="G614" s="198"/>
      <c r="H614" s="198"/>
      <c r="I614" s="198"/>
      <c r="J614" s="198"/>
      <c r="K614" s="198"/>
      <c r="L614" s="198"/>
      <c r="M614" s="198"/>
      <c r="N614" s="198"/>
      <c r="O614" s="198"/>
      <c r="P614" s="198"/>
      <c r="Q614" s="198"/>
      <c r="R614" s="198"/>
      <c r="S614" s="198"/>
      <c r="T614" s="198"/>
      <c r="U614" s="198"/>
      <c r="V614" s="198"/>
      <c r="W614" s="198"/>
      <c r="X614" s="198"/>
      <c r="Y614" s="198"/>
      <c r="Z614" s="198"/>
    </row>
    <row r="615" ht="14.25" customHeight="1">
      <c r="A615" s="198"/>
      <c r="B615" s="198"/>
      <c r="C615" s="198"/>
      <c r="D615" s="198"/>
      <c r="E615" s="198"/>
      <c r="F615" s="198"/>
      <c r="G615" s="198"/>
      <c r="H615" s="198"/>
      <c r="I615" s="198"/>
      <c r="J615" s="198"/>
      <c r="K615" s="198"/>
      <c r="L615" s="198"/>
      <c r="M615" s="198"/>
      <c r="N615" s="198"/>
      <c r="O615" s="198"/>
      <c r="P615" s="198"/>
      <c r="Q615" s="198"/>
      <c r="R615" s="198"/>
      <c r="S615" s="198"/>
      <c r="T615" s="198"/>
      <c r="U615" s="198"/>
      <c r="V615" s="198"/>
      <c r="W615" s="198"/>
      <c r="X615" s="198"/>
      <c r="Y615" s="198"/>
      <c r="Z615" s="198"/>
    </row>
    <row r="616" ht="14.25" customHeight="1">
      <c r="A616" s="198"/>
      <c r="B616" s="198"/>
      <c r="C616" s="198"/>
      <c r="D616" s="198"/>
      <c r="E616" s="198"/>
      <c r="F616" s="198"/>
      <c r="G616" s="198"/>
      <c r="H616" s="198"/>
      <c r="I616" s="198"/>
      <c r="J616" s="198"/>
      <c r="K616" s="198"/>
      <c r="L616" s="198"/>
      <c r="M616" s="198"/>
      <c r="N616" s="198"/>
      <c r="O616" s="198"/>
      <c r="P616" s="198"/>
      <c r="Q616" s="198"/>
      <c r="R616" s="198"/>
      <c r="S616" s="198"/>
      <c r="T616" s="198"/>
      <c r="U616" s="198"/>
      <c r="V616" s="198"/>
      <c r="W616" s="198"/>
      <c r="X616" s="198"/>
      <c r="Y616" s="198"/>
      <c r="Z616" s="198"/>
    </row>
    <row r="617" ht="14.25" customHeight="1">
      <c r="A617" s="198"/>
      <c r="B617" s="198"/>
      <c r="C617" s="198"/>
      <c r="D617" s="198"/>
      <c r="E617" s="198"/>
      <c r="F617" s="198"/>
      <c r="G617" s="198"/>
      <c r="H617" s="198"/>
      <c r="I617" s="198"/>
      <c r="J617" s="198"/>
      <c r="K617" s="198"/>
      <c r="L617" s="198"/>
      <c r="M617" s="198"/>
      <c r="N617" s="198"/>
      <c r="O617" s="198"/>
      <c r="P617" s="198"/>
      <c r="Q617" s="198"/>
      <c r="R617" s="198"/>
      <c r="S617" s="198"/>
      <c r="T617" s="198"/>
      <c r="U617" s="198"/>
      <c r="V617" s="198"/>
      <c r="W617" s="198"/>
      <c r="X617" s="198"/>
      <c r="Y617" s="198"/>
      <c r="Z617" s="198"/>
    </row>
    <row r="618" ht="14.25" customHeight="1">
      <c r="A618" s="198"/>
      <c r="B618" s="198"/>
      <c r="C618" s="198"/>
      <c r="D618" s="198"/>
      <c r="E618" s="198"/>
      <c r="F618" s="198"/>
      <c r="G618" s="198"/>
      <c r="H618" s="198"/>
      <c r="I618" s="198"/>
      <c r="J618" s="198"/>
      <c r="K618" s="198"/>
      <c r="L618" s="198"/>
      <c r="M618" s="198"/>
      <c r="N618" s="198"/>
      <c r="O618" s="198"/>
      <c r="P618" s="198"/>
      <c r="Q618" s="198"/>
      <c r="R618" s="198"/>
      <c r="S618" s="198"/>
      <c r="T618" s="198"/>
      <c r="U618" s="198"/>
      <c r="V618" s="198"/>
      <c r="W618" s="198"/>
      <c r="X618" s="198"/>
      <c r="Y618" s="198"/>
      <c r="Z618" s="198"/>
    </row>
    <row r="619" ht="14.25" customHeight="1">
      <c r="A619" s="198"/>
      <c r="B619" s="198"/>
      <c r="C619" s="198"/>
      <c r="D619" s="198"/>
      <c r="E619" s="198"/>
      <c r="F619" s="198"/>
      <c r="G619" s="198"/>
      <c r="H619" s="198"/>
      <c r="I619" s="198"/>
      <c r="J619" s="198"/>
      <c r="K619" s="198"/>
      <c r="L619" s="198"/>
      <c r="M619" s="198"/>
      <c r="N619" s="198"/>
      <c r="O619" s="198"/>
      <c r="P619" s="198"/>
      <c r="Q619" s="198"/>
      <c r="R619" s="198"/>
      <c r="S619" s="198"/>
      <c r="T619" s="198"/>
      <c r="U619" s="198"/>
      <c r="V619" s="198"/>
      <c r="W619" s="198"/>
      <c r="X619" s="198"/>
      <c r="Y619" s="198"/>
      <c r="Z619" s="198"/>
    </row>
    <row r="620" ht="14.25" customHeight="1">
      <c r="A620" s="198"/>
      <c r="B620" s="198"/>
      <c r="C620" s="198"/>
      <c r="D620" s="198"/>
      <c r="E620" s="198"/>
      <c r="F620" s="198"/>
      <c r="G620" s="198"/>
      <c r="H620" s="198"/>
      <c r="I620" s="198"/>
      <c r="J620" s="198"/>
      <c r="K620" s="198"/>
      <c r="L620" s="198"/>
      <c r="M620" s="198"/>
      <c r="N620" s="198"/>
      <c r="O620" s="198"/>
      <c r="P620" s="198"/>
      <c r="Q620" s="198"/>
      <c r="R620" s="198"/>
      <c r="S620" s="198"/>
      <c r="T620" s="198"/>
      <c r="U620" s="198"/>
      <c r="V620" s="198"/>
      <c r="W620" s="198"/>
      <c r="X620" s="198"/>
      <c r="Y620" s="198"/>
      <c r="Z620" s="198"/>
    </row>
    <row r="621" ht="14.25" customHeight="1">
      <c r="A621" s="198"/>
      <c r="B621" s="198"/>
      <c r="C621" s="198"/>
      <c r="D621" s="198"/>
      <c r="E621" s="198"/>
      <c r="F621" s="198"/>
      <c r="G621" s="198"/>
      <c r="H621" s="198"/>
      <c r="I621" s="198"/>
      <c r="J621" s="198"/>
      <c r="K621" s="198"/>
      <c r="L621" s="198"/>
      <c r="M621" s="198"/>
      <c r="N621" s="198"/>
      <c r="O621" s="198"/>
      <c r="P621" s="198"/>
      <c r="Q621" s="198"/>
      <c r="R621" s="198"/>
      <c r="S621" s="198"/>
      <c r="T621" s="198"/>
      <c r="U621" s="198"/>
      <c r="V621" s="198"/>
      <c r="W621" s="198"/>
      <c r="X621" s="198"/>
      <c r="Y621" s="198"/>
      <c r="Z621" s="198"/>
    </row>
    <row r="622" ht="14.25" customHeight="1">
      <c r="A622" s="198"/>
      <c r="B622" s="198"/>
      <c r="C622" s="198"/>
      <c r="D622" s="198"/>
      <c r="E622" s="198"/>
      <c r="F622" s="198"/>
      <c r="G622" s="198"/>
      <c r="H622" s="198"/>
      <c r="I622" s="198"/>
      <c r="J622" s="198"/>
      <c r="K622" s="198"/>
      <c r="L622" s="198"/>
      <c r="M622" s="198"/>
      <c r="N622" s="198"/>
      <c r="O622" s="198"/>
      <c r="P622" s="198"/>
      <c r="Q622" s="198"/>
      <c r="R622" s="198"/>
      <c r="S622" s="198"/>
      <c r="T622" s="198"/>
      <c r="U622" s="198"/>
      <c r="V622" s="198"/>
      <c r="W622" s="198"/>
      <c r="X622" s="198"/>
      <c r="Y622" s="198"/>
      <c r="Z622" s="198"/>
    </row>
    <row r="623" ht="14.25" customHeight="1">
      <c r="A623" s="198"/>
      <c r="B623" s="198"/>
      <c r="C623" s="198"/>
      <c r="D623" s="198"/>
      <c r="E623" s="198"/>
      <c r="F623" s="198"/>
      <c r="G623" s="198"/>
      <c r="H623" s="198"/>
      <c r="I623" s="198"/>
      <c r="J623" s="198"/>
      <c r="K623" s="198"/>
      <c r="L623" s="198"/>
      <c r="M623" s="198"/>
      <c r="N623" s="198"/>
      <c r="O623" s="198"/>
      <c r="P623" s="198"/>
      <c r="Q623" s="198"/>
      <c r="R623" s="198"/>
      <c r="S623" s="198"/>
      <c r="T623" s="198"/>
      <c r="U623" s="198"/>
      <c r="V623" s="198"/>
      <c r="W623" s="198"/>
      <c r="X623" s="198"/>
      <c r="Y623" s="198"/>
      <c r="Z623" s="198"/>
    </row>
    <row r="624" ht="14.25" customHeight="1">
      <c r="A624" s="198"/>
      <c r="B624" s="198"/>
      <c r="C624" s="198"/>
      <c r="D624" s="198"/>
      <c r="E624" s="198"/>
      <c r="F624" s="198"/>
      <c r="G624" s="198"/>
      <c r="H624" s="198"/>
      <c r="I624" s="198"/>
      <c r="J624" s="198"/>
      <c r="K624" s="198"/>
      <c r="L624" s="198"/>
      <c r="M624" s="198"/>
      <c r="N624" s="198"/>
      <c r="O624" s="198"/>
      <c r="P624" s="198"/>
      <c r="Q624" s="198"/>
      <c r="R624" s="198"/>
      <c r="S624" s="198"/>
      <c r="T624" s="198"/>
      <c r="U624" s="198"/>
      <c r="V624" s="198"/>
      <c r="W624" s="198"/>
      <c r="X624" s="198"/>
      <c r="Y624" s="198"/>
      <c r="Z624" s="198"/>
    </row>
    <row r="625" ht="14.25" customHeight="1">
      <c r="A625" s="198"/>
      <c r="B625" s="198"/>
      <c r="C625" s="198"/>
      <c r="D625" s="198"/>
      <c r="E625" s="198"/>
      <c r="F625" s="198"/>
      <c r="G625" s="198"/>
      <c r="H625" s="198"/>
      <c r="I625" s="198"/>
      <c r="J625" s="198"/>
      <c r="K625" s="198"/>
      <c r="L625" s="198"/>
      <c r="M625" s="198"/>
      <c r="N625" s="198"/>
      <c r="O625" s="198"/>
      <c r="P625" s="198"/>
      <c r="Q625" s="198"/>
      <c r="R625" s="198"/>
      <c r="S625" s="198"/>
      <c r="T625" s="198"/>
      <c r="U625" s="198"/>
      <c r="V625" s="198"/>
      <c r="W625" s="198"/>
      <c r="X625" s="198"/>
      <c r="Y625" s="198"/>
      <c r="Z625" s="198"/>
    </row>
    <row r="626" ht="14.25" customHeight="1">
      <c r="A626" s="198"/>
      <c r="B626" s="198"/>
      <c r="C626" s="198"/>
      <c r="D626" s="198"/>
      <c r="E626" s="198"/>
      <c r="F626" s="198"/>
      <c r="G626" s="198"/>
      <c r="H626" s="198"/>
      <c r="I626" s="198"/>
      <c r="J626" s="198"/>
      <c r="K626" s="198"/>
      <c r="L626" s="198"/>
      <c r="M626" s="198"/>
      <c r="N626" s="198"/>
      <c r="O626" s="198"/>
      <c r="P626" s="198"/>
      <c r="Q626" s="198"/>
      <c r="R626" s="198"/>
      <c r="S626" s="198"/>
      <c r="T626" s="198"/>
      <c r="U626" s="198"/>
      <c r="V626" s="198"/>
      <c r="W626" s="198"/>
      <c r="X626" s="198"/>
      <c r="Y626" s="198"/>
      <c r="Z626" s="198"/>
    </row>
    <row r="627" ht="14.25" customHeight="1">
      <c r="A627" s="198"/>
      <c r="B627" s="198"/>
      <c r="C627" s="198"/>
      <c r="D627" s="198"/>
      <c r="E627" s="198"/>
      <c r="F627" s="198"/>
      <c r="G627" s="198"/>
      <c r="H627" s="198"/>
      <c r="I627" s="198"/>
      <c r="J627" s="198"/>
      <c r="K627" s="198"/>
      <c r="L627" s="198"/>
      <c r="M627" s="198"/>
      <c r="N627" s="198"/>
      <c r="O627" s="198"/>
      <c r="P627" s="198"/>
      <c r="Q627" s="198"/>
      <c r="R627" s="198"/>
      <c r="S627" s="198"/>
      <c r="T627" s="198"/>
      <c r="U627" s="198"/>
      <c r="V627" s="198"/>
      <c r="W627" s="198"/>
      <c r="X627" s="198"/>
      <c r="Y627" s="198"/>
      <c r="Z627" s="198"/>
    </row>
    <row r="628" ht="14.25" customHeight="1">
      <c r="A628" s="198"/>
      <c r="B628" s="198"/>
      <c r="C628" s="198"/>
      <c r="D628" s="198"/>
      <c r="E628" s="198"/>
      <c r="F628" s="198"/>
      <c r="G628" s="198"/>
      <c r="H628" s="198"/>
      <c r="I628" s="198"/>
      <c r="J628" s="198"/>
      <c r="K628" s="198"/>
      <c r="L628" s="198"/>
      <c r="M628" s="198"/>
      <c r="N628" s="198"/>
      <c r="O628" s="198"/>
      <c r="P628" s="198"/>
      <c r="Q628" s="198"/>
      <c r="R628" s="198"/>
      <c r="S628" s="198"/>
      <c r="T628" s="198"/>
      <c r="U628" s="198"/>
      <c r="V628" s="198"/>
      <c r="W628" s="198"/>
      <c r="X628" s="198"/>
      <c r="Y628" s="198"/>
      <c r="Z628" s="198"/>
    </row>
    <row r="629" ht="14.25" customHeight="1">
      <c r="A629" s="198"/>
      <c r="B629" s="198"/>
      <c r="C629" s="198"/>
      <c r="D629" s="198"/>
      <c r="E629" s="198"/>
      <c r="F629" s="198"/>
      <c r="G629" s="198"/>
      <c r="H629" s="198"/>
      <c r="I629" s="198"/>
      <c r="J629" s="198"/>
      <c r="K629" s="198"/>
      <c r="L629" s="198"/>
      <c r="M629" s="198"/>
      <c r="N629" s="198"/>
      <c r="O629" s="198"/>
      <c r="P629" s="198"/>
      <c r="Q629" s="198"/>
      <c r="R629" s="198"/>
      <c r="S629" s="198"/>
      <c r="T629" s="198"/>
      <c r="U629" s="198"/>
      <c r="V629" s="198"/>
      <c r="W629" s="198"/>
      <c r="X629" s="198"/>
      <c r="Y629" s="198"/>
      <c r="Z629" s="198"/>
    </row>
    <row r="630" ht="14.25" customHeight="1">
      <c r="A630" s="198"/>
      <c r="B630" s="198"/>
      <c r="C630" s="198"/>
      <c r="D630" s="198"/>
      <c r="E630" s="198"/>
      <c r="F630" s="198"/>
      <c r="G630" s="198"/>
      <c r="H630" s="198"/>
      <c r="I630" s="198"/>
      <c r="J630" s="198"/>
      <c r="K630" s="198"/>
      <c r="L630" s="198"/>
      <c r="M630" s="198"/>
      <c r="N630" s="198"/>
      <c r="O630" s="198"/>
      <c r="P630" s="198"/>
      <c r="Q630" s="198"/>
      <c r="R630" s="198"/>
      <c r="S630" s="198"/>
      <c r="T630" s="198"/>
      <c r="U630" s="198"/>
      <c r="V630" s="198"/>
      <c r="W630" s="198"/>
      <c r="X630" s="198"/>
      <c r="Y630" s="198"/>
      <c r="Z630" s="198"/>
    </row>
    <row r="631" ht="14.25" customHeight="1">
      <c r="A631" s="198"/>
      <c r="B631" s="198"/>
      <c r="C631" s="198"/>
      <c r="D631" s="198"/>
      <c r="E631" s="198"/>
      <c r="F631" s="198"/>
      <c r="G631" s="198"/>
      <c r="H631" s="198"/>
      <c r="I631" s="198"/>
      <c r="J631" s="198"/>
      <c r="K631" s="198"/>
      <c r="L631" s="198"/>
      <c r="M631" s="198"/>
      <c r="N631" s="198"/>
      <c r="O631" s="198"/>
      <c r="P631" s="198"/>
      <c r="Q631" s="198"/>
      <c r="R631" s="198"/>
      <c r="S631" s="198"/>
      <c r="T631" s="198"/>
      <c r="U631" s="198"/>
      <c r="V631" s="198"/>
      <c r="W631" s="198"/>
      <c r="X631" s="198"/>
      <c r="Y631" s="198"/>
      <c r="Z631" s="198"/>
    </row>
    <row r="632" ht="14.25" customHeight="1">
      <c r="A632" s="198"/>
      <c r="B632" s="198"/>
      <c r="C632" s="198"/>
      <c r="D632" s="198"/>
      <c r="E632" s="198"/>
      <c r="F632" s="198"/>
      <c r="G632" s="198"/>
      <c r="H632" s="198"/>
      <c r="I632" s="198"/>
      <c r="J632" s="198"/>
      <c r="K632" s="198"/>
      <c r="L632" s="198"/>
      <c r="M632" s="198"/>
      <c r="N632" s="198"/>
      <c r="O632" s="198"/>
      <c r="P632" s="198"/>
      <c r="Q632" s="198"/>
      <c r="R632" s="198"/>
      <c r="S632" s="198"/>
      <c r="T632" s="198"/>
      <c r="U632" s="198"/>
      <c r="V632" s="198"/>
      <c r="W632" s="198"/>
      <c r="X632" s="198"/>
      <c r="Y632" s="198"/>
      <c r="Z632" s="198"/>
    </row>
    <row r="633" ht="14.25" customHeight="1">
      <c r="A633" s="198"/>
      <c r="B633" s="198"/>
      <c r="C633" s="198"/>
      <c r="D633" s="198"/>
      <c r="E633" s="198"/>
      <c r="F633" s="198"/>
      <c r="G633" s="198"/>
      <c r="H633" s="198"/>
      <c r="I633" s="198"/>
      <c r="J633" s="198"/>
      <c r="K633" s="198"/>
      <c r="L633" s="198"/>
      <c r="M633" s="198"/>
      <c r="N633" s="198"/>
      <c r="O633" s="198"/>
      <c r="P633" s="198"/>
      <c r="Q633" s="198"/>
      <c r="R633" s="198"/>
      <c r="S633" s="198"/>
      <c r="T633" s="198"/>
      <c r="U633" s="198"/>
      <c r="V633" s="198"/>
      <c r="W633" s="198"/>
      <c r="X633" s="198"/>
      <c r="Y633" s="198"/>
      <c r="Z633" s="198"/>
    </row>
    <row r="634" ht="14.25" customHeight="1">
      <c r="A634" s="198"/>
      <c r="B634" s="198"/>
      <c r="C634" s="198"/>
      <c r="D634" s="198"/>
      <c r="E634" s="198"/>
      <c r="F634" s="198"/>
      <c r="G634" s="198"/>
      <c r="H634" s="198"/>
      <c r="I634" s="198"/>
      <c r="J634" s="198"/>
      <c r="K634" s="198"/>
      <c r="L634" s="198"/>
      <c r="M634" s="198"/>
      <c r="N634" s="198"/>
      <c r="O634" s="198"/>
      <c r="P634" s="198"/>
      <c r="Q634" s="198"/>
      <c r="R634" s="198"/>
      <c r="S634" s="198"/>
      <c r="T634" s="198"/>
      <c r="U634" s="198"/>
      <c r="V634" s="198"/>
      <c r="W634" s="198"/>
      <c r="X634" s="198"/>
      <c r="Y634" s="198"/>
      <c r="Z634" s="198"/>
    </row>
    <row r="635" ht="14.25" customHeight="1">
      <c r="A635" s="198"/>
      <c r="B635" s="198"/>
      <c r="C635" s="198"/>
      <c r="D635" s="198"/>
      <c r="E635" s="198"/>
      <c r="F635" s="198"/>
      <c r="G635" s="198"/>
      <c r="H635" s="198"/>
      <c r="I635" s="198"/>
      <c r="J635" s="198"/>
      <c r="K635" s="198"/>
      <c r="L635" s="198"/>
      <c r="M635" s="198"/>
      <c r="N635" s="198"/>
      <c r="O635" s="198"/>
      <c r="P635" s="198"/>
      <c r="Q635" s="198"/>
      <c r="R635" s="198"/>
      <c r="S635" s="198"/>
      <c r="T635" s="198"/>
      <c r="U635" s="198"/>
      <c r="V635" s="198"/>
      <c r="W635" s="198"/>
      <c r="X635" s="198"/>
      <c r="Y635" s="198"/>
      <c r="Z635" s="198"/>
    </row>
    <row r="636" ht="14.25" customHeight="1">
      <c r="A636" s="198"/>
      <c r="B636" s="198"/>
      <c r="C636" s="198"/>
      <c r="D636" s="198"/>
      <c r="E636" s="198"/>
      <c r="F636" s="198"/>
      <c r="G636" s="198"/>
      <c r="H636" s="198"/>
      <c r="I636" s="198"/>
      <c r="J636" s="198"/>
      <c r="K636" s="198"/>
      <c r="L636" s="198"/>
      <c r="M636" s="198"/>
      <c r="N636" s="198"/>
      <c r="O636" s="198"/>
      <c r="P636" s="198"/>
      <c r="Q636" s="198"/>
      <c r="R636" s="198"/>
      <c r="S636" s="198"/>
      <c r="T636" s="198"/>
      <c r="U636" s="198"/>
      <c r="V636" s="198"/>
      <c r="W636" s="198"/>
      <c r="X636" s="198"/>
      <c r="Y636" s="198"/>
      <c r="Z636" s="198"/>
    </row>
    <row r="637" ht="14.25" customHeight="1">
      <c r="A637" s="198"/>
      <c r="B637" s="198"/>
      <c r="C637" s="198"/>
      <c r="D637" s="198"/>
      <c r="E637" s="198"/>
      <c r="F637" s="198"/>
      <c r="G637" s="198"/>
      <c r="H637" s="198"/>
      <c r="I637" s="198"/>
      <c r="J637" s="198"/>
      <c r="K637" s="198"/>
      <c r="L637" s="198"/>
      <c r="M637" s="198"/>
      <c r="N637" s="198"/>
      <c r="O637" s="198"/>
      <c r="P637" s="198"/>
      <c r="Q637" s="198"/>
      <c r="R637" s="198"/>
      <c r="S637" s="198"/>
      <c r="T637" s="198"/>
      <c r="U637" s="198"/>
      <c r="V637" s="198"/>
      <c r="W637" s="198"/>
      <c r="X637" s="198"/>
      <c r="Y637" s="198"/>
      <c r="Z637" s="198"/>
    </row>
    <row r="638" ht="14.25" customHeight="1">
      <c r="A638" s="198"/>
      <c r="B638" s="198"/>
      <c r="C638" s="198"/>
      <c r="D638" s="198"/>
      <c r="E638" s="198"/>
      <c r="F638" s="198"/>
      <c r="G638" s="198"/>
      <c r="H638" s="198"/>
      <c r="I638" s="198"/>
      <c r="J638" s="198"/>
      <c r="K638" s="198"/>
      <c r="L638" s="198"/>
      <c r="M638" s="198"/>
      <c r="N638" s="198"/>
      <c r="O638" s="198"/>
      <c r="P638" s="198"/>
      <c r="Q638" s="198"/>
      <c r="R638" s="198"/>
      <c r="S638" s="198"/>
      <c r="T638" s="198"/>
      <c r="U638" s="198"/>
      <c r="V638" s="198"/>
      <c r="W638" s="198"/>
      <c r="X638" s="198"/>
      <c r="Y638" s="198"/>
      <c r="Z638" s="198"/>
    </row>
    <row r="639" ht="14.25" customHeight="1">
      <c r="A639" s="198"/>
      <c r="B639" s="198"/>
      <c r="C639" s="198"/>
      <c r="D639" s="198"/>
      <c r="E639" s="198"/>
      <c r="F639" s="198"/>
      <c r="G639" s="198"/>
      <c r="H639" s="198"/>
      <c r="I639" s="198"/>
      <c r="J639" s="198"/>
      <c r="K639" s="198"/>
      <c r="L639" s="198"/>
      <c r="M639" s="198"/>
      <c r="N639" s="198"/>
      <c r="O639" s="198"/>
      <c r="P639" s="198"/>
      <c r="Q639" s="198"/>
      <c r="R639" s="198"/>
      <c r="S639" s="198"/>
      <c r="T639" s="198"/>
      <c r="U639" s="198"/>
      <c r="V639" s="198"/>
      <c r="W639" s="198"/>
      <c r="X639" s="198"/>
      <c r="Y639" s="198"/>
      <c r="Z639" s="198"/>
    </row>
    <row r="640" ht="14.25" customHeight="1">
      <c r="A640" s="198"/>
      <c r="B640" s="198"/>
      <c r="C640" s="198"/>
      <c r="D640" s="198"/>
      <c r="E640" s="198"/>
      <c r="F640" s="198"/>
      <c r="G640" s="198"/>
      <c r="H640" s="198"/>
      <c r="I640" s="198"/>
      <c r="J640" s="198"/>
      <c r="K640" s="198"/>
      <c r="L640" s="198"/>
      <c r="M640" s="198"/>
      <c r="N640" s="198"/>
      <c r="O640" s="198"/>
      <c r="P640" s="198"/>
      <c r="Q640" s="198"/>
      <c r="R640" s="198"/>
      <c r="S640" s="198"/>
      <c r="T640" s="198"/>
      <c r="U640" s="198"/>
      <c r="V640" s="198"/>
      <c r="W640" s="198"/>
      <c r="X640" s="198"/>
      <c r="Y640" s="198"/>
      <c r="Z640" s="198"/>
    </row>
    <row r="641" ht="14.25" customHeight="1">
      <c r="A641" s="198"/>
      <c r="B641" s="198"/>
      <c r="C641" s="198"/>
      <c r="D641" s="198"/>
      <c r="E641" s="198"/>
      <c r="F641" s="198"/>
      <c r="G641" s="198"/>
      <c r="H641" s="198"/>
      <c r="I641" s="198"/>
      <c r="J641" s="198"/>
      <c r="K641" s="198"/>
      <c r="L641" s="198"/>
      <c r="M641" s="198"/>
      <c r="N641" s="198"/>
      <c r="O641" s="198"/>
      <c r="P641" s="198"/>
      <c r="Q641" s="198"/>
      <c r="R641" s="198"/>
      <c r="S641" s="198"/>
      <c r="T641" s="198"/>
      <c r="U641" s="198"/>
      <c r="V641" s="198"/>
      <c r="W641" s="198"/>
      <c r="X641" s="198"/>
      <c r="Y641" s="198"/>
      <c r="Z641" s="198"/>
    </row>
    <row r="642" ht="14.25" customHeight="1">
      <c r="A642" s="198"/>
      <c r="B642" s="198"/>
      <c r="C642" s="198"/>
      <c r="D642" s="198"/>
      <c r="E642" s="198"/>
      <c r="F642" s="198"/>
      <c r="G642" s="198"/>
      <c r="H642" s="198"/>
      <c r="I642" s="198"/>
      <c r="J642" s="198"/>
      <c r="K642" s="198"/>
      <c r="L642" s="198"/>
      <c r="M642" s="198"/>
      <c r="N642" s="198"/>
      <c r="O642" s="198"/>
      <c r="P642" s="198"/>
      <c r="Q642" s="198"/>
      <c r="R642" s="198"/>
      <c r="S642" s="198"/>
      <c r="T642" s="198"/>
      <c r="U642" s="198"/>
      <c r="V642" s="198"/>
      <c r="W642" s="198"/>
      <c r="X642" s="198"/>
      <c r="Y642" s="198"/>
      <c r="Z642" s="198"/>
    </row>
    <row r="643" ht="14.25" customHeight="1">
      <c r="A643" s="198"/>
      <c r="B643" s="198"/>
      <c r="C643" s="198"/>
      <c r="D643" s="198"/>
      <c r="E643" s="198"/>
      <c r="F643" s="198"/>
      <c r="G643" s="198"/>
      <c r="H643" s="198"/>
      <c r="I643" s="198"/>
      <c r="J643" s="198"/>
      <c r="K643" s="198"/>
      <c r="L643" s="198"/>
      <c r="M643" s="198"/>
      <c r="N643" s="198"/>
      <c r="O643" s="198"/>
      <c r="P643" s="198"/>
      <c r="Q643" s="198"/>
      <c r="R643" s="198"/>
      <c r="S643" s="198"/>
      <c r="T643" s="198"/>
      <c r="U643" s="198"/>
      <c r="V643" s="198"/>
      <c r="W643" s="198"/>
      <c r="X643" s="198"/>
      <c r="Y643" s="198"/>
      <c r="Z643" s="198"/>
    </row>
    <row r="644" ht="14.25" customHeight="1">
      <c r="A644" s="198"/>
      <c r="B644" s="198"/>
      <c r="C644" s="198"/>
      <c r="D644" s="198"/>
      <c r="E644" s="198"/>
      <c r="F644" s="198"/>
      <c r="G644" s="198"/>
      <c r="H644" s="198"/>
      <c r="I644" s="198"/>
      <c r="J644" s="198"/>
      <c r="K644" s="198"/>
      <c r="L644" s="198"/>
      <c r="M644" s="198"/>
      <c r="N644" s="198"/>
      <c r="O644" s="198"/>
      <c r="P644" s="198"/>
      <c r="Q644" s="198"/>
      <c r="R644" s="198"/>
      <c r="S644" s="198"/>
      <c r="T644" s="198"/>
      <c r="U644" s="198"/>
      <c r="V644" s="198"/>
      <c r="W644" s="198"/>
      <c r="X644" s="198"/>
      <c r="Y644" s="198"/>
      <c r="Z644" s="198"/>
    </row>
    <row r="645" ht="14.25" customHeight="1">
      <c r="A645" s="198"/>
      <c r="B645" s="198"/>
      <c r="C645" s="198"/>
      <c r="D645" s="198"/>
      <c r="E645" s="198"/>
      <c r="F645" s="198"/>
      <c r="G645" s="198"/>
      <c r="H645" s="198"/>
      <c r="I645" s="198"/>
      <c r="J645" s="198"/>
      <c r="K645" s="198"/>
      <c r="L645" s="198"/>
      <c r="M645" s="198"/>
      <c r="N645" s="198"/>
      <c r="O645" s="198"/>
      <c r="P645" s="198"/>
      <c r="Q645" s="198"/>
      <c r="R645" s="198"/>
      <c r="S645" s="198"/>
      <c r="T645" s="198"/>
      <c r="U645" s="198"/>
      <c r="V645" s="198"/>
      <c r="W645" s="198"/>
      <c r="X645" s="198"/>
      <c r="Y645" s="198"/>
      <c r="Z645" s="198"/>
    </row>
    <row r="646" ht="14.25" customHeight="1">
      <c r="A646" s="198"/>
      <c r="B646" s="198"/>
      <c r="C646" s="198"/>
      <c r="D646" s="198"/>
      <c r="E646" s="198"/>
      <c r="F646" s="198"/>
      <c r="G646" s="198"/>
      <c r="H646" s="198"/>
      <c r="I646" s="198"/>
      <c r="J646" s="198"/>
      <c r="K646" s="198"/>
      <c r="L646" s="198"/>
      <c r="M646" s="198"/>
      <c r="N646" s="198"/>
      <c r="O646" s="198"/>
      <c r="P646" s="198"/>
      <c r="Q646" s="198"/>
      <c r="R646" s="198"/>
      <c r="S646" s="198"/>
      <c r="T646" s="198"/>
      <c r="U646" s="198"/>
      <c r="V646" s="198"/>
      <c r="W646" s="198"/>
      <c r="X646" s="198"/>
      <c r="Y646" s="198"/>
      <c r="Z646" s="198"/>
    </row>
    <row r="647" ht="14.25" customHeight="1">
      <c r="A647" s="198"/>
      <c r="B647" s="198"/>
      <c r="C647" s="198"/>
      <c r="D647" s="198"/>
      <c r="E647" s="198"/>
      <c r="F647" s="198"/>
      <c r="G647" s="198"/>
      <c r="H647" s="198"/>
      <c r="I647" s="198"/>
      <c r="J647" s="198"/>
      <c r="K647" s="198"/>
      <c r="L647" s="198"/>
      <c r="M647" s="198"/>
      <c r="N647" s="198"/>
      <c r="O647" s="198"/>
      <c r="P647" s="198"/>
      <c r="Q647" s="198"/>
      <c r="R647" s="198"/>
      <c r="S647" s="198"/>
      <c r="T647" s="198"/>
      <c r="U647" s="198"/>
      <c r="V647" s="198"/>
      <c r="W647" s="198"/>
      <c r="X647" s="198"/>
      <c r="Y647" s="198"/>
      <c r="Z647" s="198"/>
    </row>
    <row r="648" ht="14.25" customHeight="1">
      <c r="A648" s="198"/>
      <c r="B648" s="198"/>
      <c r="C648" s="198"/>
      <c r="D648" s="198"/>
      <c r="E648" s="198"/>
      <c r="F648" s="198"/>
      <c r="G648" s="198"/>
      <c r="H648" s="198"/>
      <c r="I648" s="198"/>
      <c r="J648" s="198"/>
      <c r="K648" s="198"/>
      <c r="L648" s="198"/>
      <c r="M648" s="198"/>
      <c r="N648" s="198"/>
      <c r="O648" s="198"/>
      <c r="P648" s="198"/>
      <c r="Q648" s="198"/>
      <c r="R648" s="198"/>
      <c r="S648" s="198"/>
      <c r="T648" s="198"/>
      <c r="U648" s="198"/>
      <c r="V648" s="198"/>
      <c r="W648" s="198"/>
      <c r="X648" s="198"/>
      <c r="Y648" s="198"/>
      <c r="Z648" s="198"/>
    </row>
    <row r="649" ht="14.25" customHeight="1">
      <c r="A649" s="198"/>
      <c r="B649" s="198"/>
      <c r="C649" s="198"/>
      <c r="D649" s="198"/>
      <c r="E649" s="198"/>
      <c r="F649" s="198"/>
      <c r="G649" s="198"/>
      <c r="H649" s="198"/>
      <c r="I649" s="198"/>
      <c r="J649" s="198"/>
      <c r="K649" s="198"/>
      <c r="L649" s="198"/>
      <c r="M649" s="198"/>
      <c r="N649" s="198"/>
      <c r="O649" s="198"/>
      <c r="P649" s="198"/>
      <c r="Q649" s="198"/>
      <c r="R649" s="198"/>
      <c r="S649" s="198"/>
      <c r="T649" s="198"/>
      <c r="U649" s="198"/>
      <c r="V649" s="198"/>
      <c r="W649" s="198"/>
      <c r="X649" s="198"/>
      <c r="Y649" s="198"/>
      <c r="Z649" s="198"/>
    </row>
    <row r="650" ht="14.25" customHeight="1">
      <c r="A650" s="198"/>
      <c r="B650" s="198"/>
      <c r="C650" s="198"/>
      <c r="D650" s="198"/>
      <c r="E650" s="198"/>
      <c r="F650" s="198"/>
      <c r="G650" s="198"/>
      <c r="H650" s="198"/>
      <c r="I650" s="198"/>
      <c r="J650" s="198"/>
      <c r="K650" s="198"/>
      <c r="L650" s="198"/>
      <c r="M650" s="198"/>
      <c r="N650" s="198"/>
      <c r="O650" s="198"/>
      <c r="P650" s="198"/>
      <c r="Q650" s="198"/>
      <c r="R650" s="198"/>
      <c r="S650" s="198"/>
      <c r="T650" s="198"/>
      <c r="U650" s="198"/>
      <c r="V650" s="198"/>
      <c r="W650" s="198"/>
      <c r="X650" s="198"/>
      <c r="Y650" s="198"/>
      <c r="Z650" s="198"/>
    </row>
    <row r="651" ht="14.25" customHeight="1">
      <c r="A651" s="198"/>
      <c r="B651" s="198"/>
      <c r="C651" s="198"/>
      <c r="D651" s="198"/>
      <c r="E651" s="198"/>
      <c r="F651" s="198"/>
      <c r="G651" s="198"/>
      <c r="H651" s="198"/>
      <c r="I651" s="198"/>
      <c r="J651" s="198"/>
      <c r="K651" s="198"/>
      <c r="L651" s="198"/>
      <c r="M651" s="198"/>
      <c r="N651" s="198"/>
      <c r="O651" s="198"/>
      <c r="P651" s="198"/>
      <c r="Q651" s="198"/>
      <c r="R651" s="198"/>
      <c r="S651" s="198"/>
      <c r="T651" s="198"/>
      <c r="U651" s="198"/>
      <c r="V651" s="198"/>
      <c r="W651" s="198"/>
      <c r="X651" s="198"/>
      <c r="Y651" s="198"/>
      <c r="Z651" s="198"/>
    </row>
    <row r="652" ht="14.25" customHeight="1">
      <c r="A652" s="198"/>
      <c r="B652" s="198"/>
      <c r="C652" s="198"/>
      <c r="D652" s="198"/>
      <c r="E652" s="198"/>
      <c r="F652" s="198"/>
      <c r="G652" s="198"/>
      <c r="H652" s="198"/>
      <c r="I652" s="198"/>
      <c r="J652" s="198"/>
      <c r="K652" s="198"/>
      <c r="L652" s="198"/>
      <c r="M652" s="198"/>
      <c r="N652" s="198"/>
      <c r="O652" s="198"/>
      <c r="P652" s="198"/>
      <c r="Q652" s="198"/>
      <c r="R652" s="198"/>
      <c r="S652" s="198"/>
      <c r="T652" s="198"/>
      <c r="U652" s="198"/>
      <c r="V652" s="198"/>
      <c r="W652" s="198"/>
      <c r="X652" s="198"/>
      <c r="Y652" s="198"/>
      <c r="Z652" s="198"/>
    </row>
    <row r="653" ht="14.25" customHeight="1">
      <c r="A653" s="198"/>
      <c r="B653" s="198"/>
      <c r="C653" s="198"/>
      <c r="D653" s="198"/>
      <c r="E653" s="198"/>
      <c r="F653" s="198"/>
      <c r="G653" s="198"/>
      <c r="H653" s="198"/>
      <c r="I653" s="198"/>
      <c r="J653" s="198"/>
      <c r="K653" s="198"/>
      <c r="L653" s="198"/>
      <c r="M653" s="198"/>
      <c r="N653" s="198"/>
      <c r="O653" s="198"/>
      <c r="P653" s="198"/>
      <c r="Q653" s="198"/>
      <c r="R653" s="198"/>
      <c r="S653" s="198"/>
      <c r="T653" s="198"/>
      <c r="U653" s="198"/>
      <c r="V653" s="198"/>
      <c r="W653" s="198"/>
      <c r="X653" s="198"/>
      <c r="Y653" s="198"/>
      <c r="Z653" s="198"/>
    </row>
    <row r="654" ht="14.25" customHeight="1">
      <c r="A654" s="198"/>
      <c r="B654" s="198"/>
      <c r="C654" s="198"/>
      <c r="D654" s="198"/>
      <c r="E654" s="198"/>
      <c r="F654" s="198"/>
      <c r="G654" s="198"/>
      <c r="H654" s="198"/>
      <c r="I654" s="198"/>
      <c r="J654" s="198"/>
      <c r="K654" s="198"/>
      <c r="L654" s="198"/>
      <c r="M654" s="198"/>
      <c r="N654" s="198"/>
      <c r="O654" s="198"/>
      <c r="P654" s="198"/>
      <c r="Q654" s="198"/>
      <c r="R654" s="198"/>
      <c r="S654" s="198"/>
      <c r="T654" s="198"/>
      <c r="U654" s="198"/>
      <c r="V654" s="198"/>
      <c r="W654" s="198"/>
      <c r="X654" s="198"/>
      <c r="Y654" s="198"/>
      <c r="Z654" s="198"/>
    </row>
    <row r="655" ht="14.25" customHeight="1">
      <c r="A655" s="198"/>
      <c r="B655" s="198"/>
      <c r="C655" s="198"/>
      <c r="D655" s="198"/>
      <c r="E655" s="198"/>
      <c r="F655" s="198"/>
      <c r="G655" s="198"/>
      <c r="H655" s="198"/>
      <c r="I655" s="198"/>
      <c r="J655" s="198"/>
      <c r="K655" s="198"/>
      <c r="L655" s="198"/>
      <c r="M655" s="198"/>
      <c r="N655" s="198"/>
      <c r="O655" s="198"/>
      <c r="P655" s="198"/>
      <c r="Q655" s="198"/>
      <c r="R655" s="198"/>
      <c r="S655" s="198"/>
      <c r="T655" s="198"/>
      <c r="U655" s="198"/>
      <c r="V655" s="198"/>
      <c r="W655" s="198"/>
      <c r="X655" s="198"/>
      <c r="Y655" s="198"/>
      <c r="Z655" s="198"/>
    </row>
    <row r="656" ht="14.25" customHeight="1">
      <c r="A656" s="198"/>
      <c r="B656" s="198"/>
      <c r="C656" s="198"/>
      <c r="D656" s="198"/>
      <c r="E656" s="198"/>
      <c r="F656" s="198"/>
      <c r="G656" s="198"/>
      <c r="H656" s="198"/>
      <c r="I656" s="198"/>
      <c r="J656" s="198"/>
      <c r="K656" s="198"/>
      <c r="L656" s="198"/>
      <c r="M656" s="198"/>
      <c r="N656" s="198"/>
      <c r="O656" s="198"/>
      <c r="P656" s="198"/>
      <c r="Q656" s="198"/>
      <c r="R656" s="198"/>
      <c r="S656" s="198"/>
      <c r="T656" s="198"/>
      <c r="U656" s="198"/>
      <c r="V656" s="198"/>
      <c r="W656" s="198"/>
      <c r="X656" s="198"/>
      <c r="Y656" s="198"/>
      <c r="Z656" s="198"/>
    </row>
    <row r="657" ht="14.25" customHeight="1">
      <c r="A657" s="198"/>
      <c r="B657" s="198"/>
      <c r="C657" s="198"/>
      <c r="D657" s="198"/>
      <c r="E657" s="198"/>
      <c r="F657" s="198"/>
      <c r="G657" s="198"/>
      <c r="H657" s="198"/>
      <c r="I657" s="198"/>
      <c r="J657" s="198"/>
      <c r="K657" s="198"/>
      <c r="L657" s="198"/>
      <c r="M657" s="198"/>
      <c r="N657" s="198"/>
      <c r="O657" s="198"/>
      <c r="P657" s="198"/>
      <c r="Q657" s="198"/>
      <c r="R657" s="198"/>
      <c r="S657" s="198"/>
      <c r="T657" s="198"/>
      <c r="U657" s="198"/>
      <c r="V657" s="198"/>
      <c r="W657" s="198"/>
      <c r="X657" s="198"/>
      <c r="Y657" s="198"/>
      <c r="Z657" s="198"/>
    </row>
    <row r="658" ht="14.25" customHeight="1">
      <c r="A658" s="198"/>
      <c r="B658" s="198"/>
      <c r="C658" s="198"/>
      <c r="D658" s="198"/>
      <c r="E658" s="198"/>
      <c r="F658" s="198"/>
      <c r="G658" s="198"/>
      <c r="H658" s="198"/>
      <c r="I658" s="198"/>
      <c r="J658" s="198"/>
      <c r="K658" s="198"/>
      <c r="L658" s="198"/>
      <c r="M658" s="198"/>
      <c r="N658" s="198"/>
      <c r="O658" s="198"/>
      <c r="P658" s="198"/>
      <c r="Q658" s="198"/>
      <c r="R658" s="198"/>
      <c r="S658" s="198"/>
      <c r="T658" s="198"/>
      <c r="U658" s="198"/>
      <c r="V658" s="198"/>
      <c r="W658" s="198"/>
      <c r="X658" s="198"/>
      <c r="Y658" s="198"/>
      <c r="Z658" s="198"/>
    </row>
    <row r="659" ht="14.25" customHeight="1">
      <c r="A659" s="198"/>
      <c r="B659" s="198"/>
      <c r="C659" s="198"/>
      <c r="D659" s="198"/>
      <c r="E659" s="198"/>
      <c r="F659" s="198"/>
      <c r="G659" s="198"/>
      <c r="H659" s="198"/>
      <c r="I659" s="198"/>
      <c r="J659" s="198"/>
      <c r="K659" s="198"/>
      <c r="L659" s="198"/>
      <c r="M659" s="198"/>
      <c r="N659" s="198"/>
      <c r="O659" s="198"/>
      <c r="P659" s="198"/>
      <c r="Q659" s="198"/>
      <c r="R659" s="198"/>
      <c r="S659" s="198"/>
      <c r="T659" s="198"/>
      <c r="U659" s="198"/>
      <c r="V659" s="198"/>
      <c r="W659" s="198"/>
      <c r="X659" s="198"/>
      <c r="Y659" s="198"/>
      <c r="Z659" s="198"/>
    </row>
    <row r="660" ht="14.25" customHeight="1">
      <c r="A660" s="198"/>
      <c r="B660" s="198"/>
      <c r="C660" s="198"/>
      <c r="D660" s="198"/>
      <c r="E660" s="198"/>
      <c r="F660" s="198"/>
      <c r="G660" s="198"/>
      <c r="H660" s="198"/>
      <c r="I660" s="198"/>
      <c r="J660" s="198"/>
      <c r="K660" s="198"/>
      <c r="L660" s="198"/>
      <c r="M660" s="198"/>
      <c r="N660" s="198"/>
      <c r="O660" s="198"/>
      <c r="P660" s="198"/>
      <c r="Q660" s="198"/>
      <c r="R660" s="198"/>
      <c r="S660" s="198"/>
      <c r="T660" s="198"/>
      <c r="U660" s="198"/>
      <c r="V660" s="198"/>
      <c r="W660" s="198"/>
      <c r="X660" s="198"/>
      <c r="Y660" s="198"/>
      <c r="Z660" s="198"/>
    </row>
    <row r="661" ht="14.25" customHeight="1">
      <c r="A661" s="198"/>
      <c r="B661" s="198"/>
      <c r="C661" s="198"/>
      <c r="D661" s="198"/>
      <c r="E661" s="198"/>
      <c r="F661" s="198"/>
      <c r="G661" s="198"/>
      <c r="H661" s="198"/>
      <c r="I661" s="198"/>
      <c r="J661" s="198"/>
      <c r="K661" s="198"/>
      <c r="L661" s="198"/>
      <c r="M661" s="198"/>
      <c r="N661" s="198"/>
      <c r="O661" s="198"/>
      <c r="P661" s="198"/>
      <c r="Q661" s="198"/>
      <c r="R661" s="198"/>
      <c r="S661" s="198"/>
      <c r="T661" s="198"/>
      <c r="U661" s="198"/>
      <c r="V661" s="198"/>
      <c r="W661" s="198"/>
      <c r="X661" s="198"/>
      <c r="Y661" s="198"/>
      <c r="Z661" s="198"/>
    </row>
    <row r="662" ht="14.25" customHeight="1">
      <c r="A662" s="198"/>
      <c r="B662" s="198"/>
      <c r="C662" s="198"/>
      <c r="D662" s="198"/>
      <c r="E662" s="198"/>
      <c r="F662" s="198"/>
      <c r="G662" s="198"/>
      <c r="H662" s="198"/>
      <c r="I662" s="198"/>
      <c r="J662" s="198"/>
      <c r="K662" s="198"/>
      <c r="L662" s="198"/>
      <c r="M662" s="198"/>
      <c r="N662" s="198"/>
      <c r="O662" s="198"/>
      <c r="P662" s="198"/>
      <c r="Q662" s="198"/>
      <c r="R662" s="198"/>
      <c r="S662" s="198"/>
      <c r="T662" s="198"/>
      <c r="U662" s="198"/>
      <c r="V662" s="198"/>
      <c r="W662" s="198"/>
      <c r="X662" s="198"/>
      <c r="Y662" s="198"/>
      <c r="Z662" s="198"/>
    </row>
    <row r="663" ht="14.25" customHeight="1">
      <c r="A663" s="198"/>
      <c r="B663" s="198"/>
      <c r="C663" s="198"/>
      <c r="D663" s="198"/>
      <c r="E663" s="198"/>
      <c r="F663" s="198"/>
      <c r="G663" s="198"/>
      <c r="H663" s="198"/>
      <c r="I663" s="198"/>
      <c r="J663" s="198"/>
      <c r="K663" s="198"/>
      <c r="L663" s="198"/>
      <c r="M663" s="198"/>
      <c r="N663" s="198"/>
      <c r="O663" s="198"/>
      <c r="P663" s="198"/>
      <c r="Q663" s="198"/>
      <c r="R663" s="198"/>
      <c r="S663" s="198"/>
      <c r="T663" s="198"/>
      <c r="U663" s="198"/>
      <c r="V663" s="198"/>
      <c r="W663" s="198"/>
      <c r="X663" s="198"/>
      <c r="Y663" s="198"/>
      <c r="Z663" s="198"/>
    </row>
    <row r="664" ht="14.25" customHeight="1">
      <c r="A664" s="198"/>
      <c r="B664" s="198"/>
      <c r="C664" s="198"/>
      <c r="D664" s="198"/>
      <c r="E664" s="198"/>
      <c r="F664" s="198"/>
      <c r="G664" s="198"/>
      <c r="H664" s="198"/>
      <c r="I664" s="198"/>
      <c r="J664" s="198"/>
      <c r="K664" s="198"/>
      <c r="L664" s="198"/>
      <c r="M664" s="198"/>
      <c r="N664" s="198"/>
      <c r="O664" s="198"/>
      <c r="P664" s="198"/>
      <c r="Q664" s="198"/>
      <c r="R664" s="198"/>
      <c r="S664" s="198"/>
      <c r="T664" s="198"/>
      <c r="U664" s="198"/>
      <c r="V664" s="198"/>
      <c r="W664" s="198"/>
      <c r="X664" s="198"/>
      <c r="Y664" s="198"/>
      <c r="Z664" s="198"/>
    </row>
    <row r="665" ht="14.25" customHeight="1">
      <c r="A665" s="198"/>
      <c r="B665" s="198"/>
      <c r="C665" s="198"/>
      <c r="D665" s="198"/>
      <c r="E665" s="198"/>
      <c r="F665" s="198"/>
      <c r="G665" s="198"/>
      <c r="H665" s="198"/>
      <c r="I665" s="198"/>
      <c r="J665" s="198"/>
      <c r="K665" s="198"/>
      <c r="L665" s="198"/>
      <c r="M665" s="198"/>
      <c r="N665" s="198"/>
      <c r="O665" s="198"/>
      <c r="P665" s="198"/>
      <c r="Q665" s="198"/>
      <c r="R665" s="198"/>
      <c r="S665" s="198"/>
      <c r="T665" s="198"/>
      <c r="U665" s="198"/>
      <c r="V665" s="198"/>
      <c r="W665" s="198"/>
      <c r="X665" s="198"/>
      <c r="Y665" s="198"/>
      <c r="Z665" s="198"/>
    </row>
    <row r="666" ht="14.25" customHeight="1">
      <c r="A666" s="198"/>
      <c r="B666" s="198"/>
      <c r="C666" s="198"/>
      <c r="D666" s="198"/>
      <c r="E666" s="198"/>
      <c r="F666" s="198"/>
      <c r="G666" s="198"/>
      <c r="H666" s="198"/>
      <c r="I666" s="198"/>
      <c r="J666" s="198"/>
      <c r="K666" s="198"/>
      <c r="L666" s="198"/>
      <c r="M666" s="198"/>
      <c r="N666" s="198"/>
      <c r="O666" s="198"/>
      <c r="P666" s="198"/>
      <c r="Q666" s="198"/>
      <c r="R666" s="198"/>
      <c r="S666" s="198"/>
      <c r="T666" s="198"/>
      <c r="U666" s="198"/>
      <c r="V666" s="198"/>
      <c r="W666" s="198"/>
      <c r="X666" s="198"/>
      <c r="Y666" s="198"/>
      <c r="Z666" s="198"/>
    </row>
    <row r="667" ht="14.25" customHeight="1">
      <c r="A667" s="198"/>
      <c r="B667" s="198"/>
      <c r="C667" s="198"/>
      <c r="D667" s="198"/>
      <c r="E667" s="198"/>
      <c r="F667" s="198"/>
      <c r="G667" s="198"/>
      <c r="H667" s="198"/>
      <c r="I667" s="198"/>
      <c r="J667" s="198"/>
      <c r="K667" s="198"/>
      <c r="L667" s="198"/>
      <c r="M667" s="198"/>
      <c r="N667" s="198"/>
      <c r="O667" s="198"/>
      <c r="P667" s="198"/>
      <c r="Q667" s="198"/>
      <c r="R667" s="198"/>
      <c r="S667" s="198"/>
      <c r="T667" s="198"/>
      <c r="U667" s="198"/>
      <c r="V667" s="198"/>
      <c r="W667" s="198"/>
      <c r="X667" s="198"/>
      <c r="Y667" s="198"/>
      <c r="Z667" s="198"/>
    </row>
    <row r="668" ht="14.25" customHeight="1">
      <c r="A668" s="198"/>
      <c r="B668" s="198"/>
      <c r="C668" s="198"/>
      <c r="D668" s="198"/>
      <c r="E668" s="198"/>
      <c r="F668" s="198"/>
      <c r="G668" s="198"/>
      <c r="H668" s="198"/>
      <c r="I668" s="198"/>
      <c r="J668" s="198"/>
      <c r="K668" s="198"/>
      <c r="L668" s="198"/>
      <c r="M668" s="198"/>
      <c r="N668" s="198"/>
      <c r="O668" s="198"/>
      <c r="P668" s="198"/>
      <c r="Q668" s="198"/>
      <c r="R668" s="198"/>
      <c r="S668" s="198"/>
      <c r="T668" s="198"/>
      <c r="U668" s="198"/>
      <c r="V668" s="198"/>
      <c r="W668" s="198"/>
      <c r="X668" s="198"/>
      <c r="Y668" s="198"/>
      <c r="Z668" s="198"/>
    </row>
    <row r="669" ht="14.25" customHeight="1">
      <c r="A669" s="198"/>
      <c r="B669" s="198"/>
      <c r="C669" s="198"/>
      <c r="D669" s="198"/>
      <c r="E669" s="198"/>
      <c r="F669" s="198"/>
      <c r="G669" s="198"/>
      <c r="H669" s="198"/>
      <c r="I669" s="198"/>
      <c r="J669" s="198"/>
      <c r="K669" s="198"/>
      <c r="L669" s="198"/>
      <c r="M669" s="198"/>
      <c r="N669" s="198"/>
      <c r="O669" s="198"/>
      <c r="P669" s="198"/>
      <c r="Q669" s="198"/>
      <c r="R669" s="198"/>
      <c r="S669" s="198"/>
      <c r="T669" s="198"/>
      <c r="U669" s="198"/>
      <c r="V669" s="198"/>
      <c r="W669" s="198"/>
      <c r="X669" s="198"/>
      <c r="Y669" s="198"/>
      <c r="Z669" s="198"/>
    </row>
    <row r="670" ht="14.25" customHeight="1">
      <c r="A670" s="198"/>
      <c r="B670" s="198"/>
      <c r="C670" s="198"/>
      <c r="D670" s="198"/>
      <c r="E670" s="198"/>
      <c r="F670" s="198"/>
      <c r="G670" s="198"/>
      <c r="H670" s="198"/>
      <c r="I670" s="198"/>
      <c r="J670" s="198"/>
      <c r="K670" s="198"/>
      <c r="L670" s="198"/>
      <c r="M670" s="198"/>
      <c r="N670" s="198"/>
      <c r="O670" s="198"/>
      <c r="P670" s="198"/>
      <c r="Q670" s="198"/>
      <c r="R670" s="198"/>
      <c r="S670" s="198"/>
      <c r="T670" s="198"/>
      <c r="U670" s="198"/>
      <c r="V670" s="198"/>
      <c r="W670" s="198"/>
      <c r="X670" s="198"/>
      <c r="Y670" s="198"/>
      <c r="Z670" s="198"/>
    </row>
    <row r="671" ht="14.25" customHeight="1">
      <c r="A671" s="198"/>
      <c r="B671" s="198"/>
      <c r="C671" s="198"/>
      <c r="D671" s="198"/>
      <c r="E671" s="198"/>
      <c r="F671" s="198"/>
      <c r="G671" s="198"/>
      <c r="H671" s="198"/>
      <c r="I671" s="198"/>
      <c r="J671" s="198"/>
      <c r="K671" s="198"/>
      <c r="L671" s="198"/>
      <c r="M671" s="198"/>
      <c r="N671" s="198"/>
      <c r="O671" s="198"/>
      <c r="P671" s="198"/>
      <c r="Q671" s="198"/>
      <c r="R671" s="198"/>
      <c r="S671" s="198"/>
      <c r="T671" s="198"/>
      <c r="U671" s="198"/>
      <c r="V671" s="198"/>
      <c r="W671" s="198"/>
      <c r="X671" s="198"/>
      <c r="Y671" s="198"/>
      <c r="Z671" s="198"/>
    </row>
    <row r="672" ht="14.25" customHeight="1">
      <c r="A672" s="198"/>
      <c r="B672" s="198"/>
      <c r="C672" s="198"/>
      <c r="D672" s="198"/>
      <c r="E672" s="198"/>
      <c r="F672" s="198"/>
      <c r="G672" s="198"/>
      <c r="H672" s="198"/>
      <c r="I672" s="198"/>
      <c r="J672" s="198"/>
      <c r="K672" s="198"/>
      <c r="L672" s="198"/>
      <c r="M672" s="198"/>
      <c r="N672" s="198"/>
      <c r="O672" s="198"/>
      <c r="P672" s="198"/>
      <c r="Q672" s="198"/>
      <c r="R672" s="198"/>
      <c r="S672" s="198"/>
      <c r="T672" s="198"/>
      <c r="U672" s="198"/>
      <c r="V672" s="198"/>
      <c r="W672" s="198"/>
      <c r="X672" s="198"/>
      <c r="Y672" s="198"/>
      <c r="Z672" s="198"/>
    </row>
    <row r="673" ht="14.25" customHeight="1">
      <c r="A673" s="198"/>
      <c r="B673" s="198"/>
      <c r="C673" s="198"/>
      <c r="D673" s="198"/>
      <c r="E673" s="198"/>
      <c r="F673" s="198"/>
      <c r="G673" s="198"/>
      <c r="H673" s="198"/>
      <c r="I673" s="198"/>
      <c r="J673" s="198"/>
      <c r="K673" s="198"/>
      <c r="L673" s="198"/>
      <c r="M673" s="198"/>
      <c r="N673" s="198"/>
      <c r="O673" s="198"/>
      <c r="P673" s="198"/>
      <c r="Q673" s="198"/>
      <c r="R673" s="198"/>
      <c r="S673" s="198"/>
      <c r="T673" s="198"/>
      <c r="U673" s="198"/>
      <c r="V673" s="198"/>
      <c r="W673" s="198"/>
      <c r="X673" s="198"/>
      <c r="Y673" s="198"/>
      <c r="Z673" s="198"/>
    </row>
    <row r="674" ht="14.25" customHeight="1">
      <c r="A674" s="198"/>
      <c r="B674" s="198"/>
      <c r="C674" s="198"/>
      <c r="D674" s="198"/>
      <c r="E674" s="198"/>
      <c r="F674" s="198"/>
      <c r="G674" s="198"/>
      <c r="H674" s="198"/>
      <c r="I674" s="198"/>
      <c r="J674" s="198"/>
      <c r="K674" s="198"/>
      <c r="L674" s="198"/>
      <c r="M674" s="198"/>
      <c r="N674" s="198"/>
      <c r="O674" s="198"/>
      <c r="P674" s="198"/>
      <c r="Q674" s="198"/>
      <c r="R674" s="198"/>
      <c r="S674" s="198"/>
      <c r="T674" s="198"/>
      <c r="U674" s="198"/>
      <c r="V674" s="198"/>
      <c r="W674" s="198"/>
      <c r="X674" s="198"/>
      <c r="Y674" s="198"/>
      <c r="Z674" s="198"/>
    </row>
    <row r="675" ht="14.25" customHeight="1">
      <c r="A675" s="198"/>
      <c r="B675" s="198"/>
      <c r="C675" s="198"/>
      <c r="D675" s="198"/>
      <c r="E675" s="198"/>
      <c r="F675" s="198"/>
      <c r="G675" s="198"/>
      <c r="H675" s="198"/>
      <c r="I675" s="198"/>
      <c r="J675" s="198"/>
      <c r="K675" s="198"/>
      <c r="L675" s="198"/>
      <c r="M675" s="198"/>
      <c r="N675" s="198"/>
      <c r="O675" s="198"/>
      <c r="P675" s="198"/>
      <c r="Q675" s="198"/>
      <c r="R675" s="198"/>
      <c r="S675" s="198"/>
      <c r="T675" s="198"/>
      <c r="U675" s="198"/>
      <c r="V675" s="198"/>
      <c r="W675" s="198"/>
      <c r="X675" s="198"/>
      <c r="Y675" s="198"/>
      <c r="Z675" s="198"/>
    </row>
    <row r="676" ht="14.25" customHeight="1">
      <c r="A676" s="198"/>
      <c r="B676" s="198"/>
      <c r="C676" s="198"/>
      <c r="D676" s="198"/>
      <c r="E676" s="198"/>
      <c r="F676" s="198"/>
      <c r="G676" s="198"/>
      <c r="H676" s="198"/>
      <c r="I676" s="198"/>
      <c r="J676" s="198"/>
      <c r="K676" s="198"/>
      <c r="L676" s="198"/>
      <c r="M676" s="198"/>
      <c r="N676" s="198"/>
      <c r="O676" s="198"/>
      <c r="P676" s="198"/>
      <c r="Q676" s="198"/>
      <c r="R676" s="198"/>
      <c r="S676" s="198"/>
      <c r="T676" s="198"/>
      <c r="U676" s="198"/>
      <c r="V676" s="198"/>
      <c r="W676" s="198"/>
      <c r="X676" s="198"/>
      <c r="Y676" s="198"/>
      <c r="Z676" s="198"/>
    </row>
    <row r="677" ht="14.25" customHeight="1">
      <c r="A677" s="198"/>
      <c r="B677" s="198"/>
      <c r="C677" s="198"/>
      <c r="D677" s="198"/>
      <c r="E677" s="198"/>
      <c r="F677" s="198"/>
      <c r="G677" s="198"/>
      <c r="H677" s="198"/>
      <c r="I677" s="198"/>
      <c r="J677" s="198"/>
      <c r="K677" s="198"/>
      <c r="L677" s="198"/>
      <c r="M677" s="198"/>
      <c r="N677" s="198"/>
      <c r="O677" s="198"/>
      <c r="P677" s="198"/>
      <c r="Q677" s="198"/>
      <c r="R677" s="198"/>
      <c r="S677" s="198"/>
      <c r="T677" s="198"/>
      <c r="U677" s="198"/>
      <c r="V677" s="198"/>
      <c r="W677" s="198"/>
      <c r="X677" s="198"/>
      <c r="Y677" s="198"/>
      <c r="Z677" s="198"/>
    </row>
    <row r="678" ht="14.25" customHeight="1">
      <c r="A678" s="198"/>
      <c r="B678" s="198"/>
      <c r="C678" s="198"/>
      <c r="D678" s="198"/>
      <c r="E678" s="198"/>
      <c r="F678" s="198"/>
      <c r="G678" s="198"/>
      <c r="H678" s="198"/>
      <c r="I678" s="198"/>
      <c r="J678" s="198"/>
      <c r="K678" s="198"/>
      <c r="L678" s="198"/>
      <c r="M678" s="198"/>
      <c r="N678" s="198"/>
      <c r="O678" s="198"/>
      <c r="P678" s="198"/>
      <c r="Q678" s="198"/>
      <c r="R678" s="198"/>
      <c r="S678" s="198"/>
      <c r="T678" s="198"/>
      <c r="U678" s="198"/>
      <c r="V678" s="198"/>
      <c r="W678" s="198"/>
      <c r="X678" s="198"/>
      <c r="Y678" s="198"/>
      <c r="Z678" s="198"/>
    </row>
    <row r="679" ht="14.25" customHeight="1">
      <c r="A679" s="198"/>
      <c r="B679" s="198"/>
      <c r="C679" s="198"/>
      <c r="D679" s="198"/>
      <c r="E679" s="198"/>
      <c r="F679" s="198"/>
      <c r="G679" s="198"/>
      <c r="H679" s="198"/>
      <c r="I679" s="198"/>
      <c r="J679" s="198"/>
      <c r="K679" s="198"/>
      <c r="L679" s="198"/>
      <c r="M679" s="198"/>
      <c r="N679" s="198"/>
      <c r="O679" s="198"/>
      <c r="P679" s="198"/>
      <c r="Q679" s="198"/>
      <c r="R679" s="198"/>
      <c r="S679" s="198"/>
      <c r="T679" s="198"/>
      <c r="U679" s="198"/>
      <c r="V679" s="198"/>
      <c r="W679" s="198"/>
      <c r="X679" s="198"/>
      <c r="Y679" s="198"/>
      <c r="Z679" s="198"/>
    </row>
    <row r="680" ht="14.25" customHeight="1">
      <c r="A680" s="198"/>
      <c r="B680" s="198"/>
      <c r="C680" s="198"/>
      <c r="D680" s="198"/>
      <c r="E680" s="198"/>
      <c r="F680" s="198"/>
      <c r="G680" s="198"/>
      <c r="H680" s="198"/>
      <c r="I680" s="198"/>
      <c r="J680" s="198"/>
      <c r="K680" s="198"/>
      <c r="L680" s="198"/>
      <c r="M680" s="198"/>
      <c r="N680" s="198"/>
      <c r="O680" s="198"/>
      <c r="P680" s="198"/>
      <c r="Q680" s="198"/>
      <c r="R680" s="198"/>
      <c r="S680" s="198"/>
      <c r="T680" s="198"/>
      <c r="U680" s="198"/>
      <c r="V680" s="198"/>
      <c r="W680" s="198"/>
      <c r="X680" s="198"/>
      <c r="Y680" s="198"/>
      <c r="Z680" s="198"/>
    </row>
    <row r="681" ht="14.25" customHeight="1">
      <c r="A681" s="198"/>
      <c r="B681" s="198"/>
      <c r="C681" s="198"/>
      <c r="D681" s="198"/>
      <c r="E681" s="198"/>
      <c r="F681" s="198"/>
      <c r="G681" s="198"/>
      <c r="H681" s="198"/>
      <c r="I681" s="198"/>
      <c r="J681" s="198"/>
      <c r="K681" s="198"/>
      <c r="L681" s="198"/>
      <c r="M681" s="198"/>
      <c r="N681" s="198"/>
      <c r="O681" s="198"/>
      <c r="P681" s="198"/>
      <c r="Q681" s="198"/>
      <c r="R681" s="198"/>
      <c r="S681" s="198"/>
      <c r="T681" s="198"/>
      <c r="U681" s="198"/>
      <c r="V681" s="198"/>
      <c r="W681" s="198"/>
      <c r="X681" s="198"/>
      <c r="Y681" s="198"/>
      <c r="Z681" s="198"/>
    </row>
    <row r="682" ht="14.25" customHeight="1">
      <c r="A682" s="198"/>
      <c r="B682" s="198"/>
      <c r="C682" s="198"/>
      <c r="D682" s="198"/>
      <c r="E682" s="198"/>
      <c r="F682" s="198"/>
      <c r="G682" s="198"/>
      <c r="H682" s="198"/>
      <c r="I682" s="198"/>
      <c r="J682" s="198"/>
      <c r="K682" s="198"/>
      <c r="L682" s="198"/>
      <c r="M682" s="198"/>
      <c r="N682" s="198"/>
      <c r="O682" s="198"/>
      <c r="P682" s="198"/>
      <c r="Q682" s="198"/>
      <c r="R682" s="198"/>
      <c r="S682" s="198"/>
      <c r="T682" s="198"/>
      <c r="U682" s="198"/>
      <c r="V682" s="198"/>
      <c r="W682" s="198"/>
      <c r="X682" s="198"/>
      <c r="Y682" s="198"/>
      <c r="Z682" s="198"/>
    </row>
    <row r="683" ht="14.25" customHeight="1">
      <c r="A683" s="198"/>
      <c r="B683" s="198"/>
      <c r="C683" s="198"/>
      <c r="D683" s="198"/>
      <c r="E683" s="198"/>
      <c r="F683" s="198"/>
      <c r="G683" s="198"/>
      <c r="H683" s="198"/>
      <c r="I683" s="198"/>
      <c r="J683" s="198"/>
      <c r="K683" s="198"/>
      <c r="L683" s="198"/>
      <c r="M683" s="198"/>
      <c r="N683" s="198"/>
      <c r="O683" s="198"/>
      <c r="P683" s="198"/>
      <c r="Q683" s="198"/>
      <c r="R683" s="198"/>
      <c r="S683" s="198"/>
      <c r="T683" s="198"/>
      <c r="U683" s="198"/>
      <c r="V683" s="198"/>
      <c r="W683" s="198"/>
      <c r="X683" s="198"/>
      <c r="Y683" s="198"/>
      <c r="Z683" s="198"/>
    </row>
    <row r="684" ht="14.25" customHeight="1">
      <c r="A684" s="198"/>
      <c r="B684" s="198"/>
      <c r="C684" s="198"/>
      <c r="D684" s="198"/>
      <c r="E684" s="198"/>
      <c r="F684" s="198"/>
      <c r="G684" s="198"/>
      <c r="H684" s="198"/>
      <c r="I684" s="198"/>
      <c r="J684" s="198"/>
      <c r="K684" s="198"/>
      <c r="L684" s="198"/>
      <c r="M684" s="198"/>
      <c r="N684" s="198"/>
      <c r="O684" s="198"/>
      <c r="P684" s="198"/>
      <c r="Q684" s="198"/>
      <c r="R684" s="198"/>
      <c r="S684" s="198"/>
      <c r="T684" s="198"/>
      <c r="U684" s="198"/>
      <c r="V684" s="198"/>
      <c r="W684" s="198"/>
      <c r="X684" s="198"/>
      <c r="Y684" s="198"/>
      <c r="Z684" s="198"/>
    </row>
    <row r="685" ht="14.25" customHeight="1">
      <c r="A685" s="198"/>
      <c r="B685" s="198"/>
      <c r="C685" s="198"/>
      <c r="D685" s="198"/>
      <c r="E685" s="198"/>
      <c r="F685" s="198"/>
      <c r="G685" s="198"/>
      <c r="H685" s="198"/>
      <c r="I685" s="198"/>
      <c r="J685" s="198"/>
      <c r="K685" s="198"/>
      <c r="L685" s="198"/>
      <c r="M685" s="198"/>
      <c r="N685" s="198"/>
      <c r="O685" s="198"/>
      <c r="P685" s="198"/>
      <c r="Q685" s="198"/>
      <c r="R685" s="198"/>
      <c r="S685" s="198"/>
      <c r="T685" s="198"/>
      <c r="U685" s="198"/>
      <c r="V685" s="198"/>
      <c r="W685" s="198"/>
      <c r="X685" s="198"/>
      <c r="Y685" s="198"/>
      <c r="Z685" s="198"/>
    </row>
    <row r="686" ht="14.25" customHeight="1">
      <c r="A686" s="198"/>
      <c r="B686" s="198"/>
      <c r="C686" s="198"/>
      <c r="D686" s="198"/>
      <c r="E686" s="198"/>
      <c r="F686" s="198"/>
      <c r="G686" s="198"/>
      <c r="H686" s="198"/>
      <c r="I686" s="198"/>
      <c r="J686" s="198"/>
      <c r="K686" s="198"/>
      <c r="L686" s="198"/>
      <c r="M686" s="198"/>
      <c r="N686" s="198"/>
      <c r="O686" s="198"/>
      <c r="P686" s="198"/>
      <c r="Q686" s="198"/>
      <c r="R686" s="198"/>
      <c r="S686" s="198"/>
      <c r="T686" s="198"/>
      <c r="U686" s="198"/>
      <c r="V686" s="198"/>
      <c r="W686" s="198"/>
      <c r="X686" s="198"/>
      <c r="Y686" s="198"/>
      <c r="Z686" s="198"/>
    </row>
    <row r="687" ht="14.25" customHeight="1">
      <c r="A687" s="198"/>
      <c r="B687" s="198"/>
      <c r="C687" s="198"/>
      <c r="D687" s="198"/>
      <c r="E687" s="198"/>
      <c r="F687" s="198"/>
      <c r="G687" s="198"/>
      <c r="H687" s="198"/>
      <c r="I687" s="198"/>
      <c r="J687" s="198"/>
      <c r="K687" s="198"/>
      <c r="L687" s="198"/>
      <c r="M687" s="198"/>
      <c r="N687" s="198"/>
      <c r="O687" s="198"/>
      <c r="P687" s="198"/>
      <c r="Q687" s="198"/>
      <c r="R687" s="198"/>
      <c r="S687" s="198"/>
      <c r="T687" s="198"/>
      <c r="U687" s="198"/>
      <c r="V687" s="198"/>
      <c r="W687" s="198"/>
      <c r="X687" s="198"/>
      <c r="Y687" s="198"/>
      <c r="Z687" s="198"/>
    </row>
    <row r="688" ht="14.25" customHeight="1">
      <c r="A688" s="198"/>
      <c r="B688" s="198"/>
      <c r="C688" s="198"/>
      <c r="D688" s="198"/>
      <c r="E688" s="198"/>
      <c r="F688" s="198"/>
      <c r="G688" s="198"/>
      <c r="H688" s="198"/>
      <c r="I688" s="198"/>
      <c r="J688" s="198"/>
      <c r="K688" s="198"/>
      <c r="L688" s="198"/>
      <c r="M688" s="198"/>
      <c r="N688" s="198"/>
      <c r="O688" s="198"/>
      <c r="P688" s="198"/>
      <c r="Q688" s="198"/>
      <c r="R688" s="198"/>
      <c r="S688" s="198"/>
      <c r="T688" s="198"/>
      <c r="U688" s="198"/>
      <c r="V688" s="198"/>
      <c r="W688" s="198"/>
      <c r="X688" s="198"/>
      <c r="Y688" s="198"/>
      <c r="Z688" s="198"/>
    </row>
    <row r="689" ht="14.25" customHeight="1">
      <c r="A689" s="198"/>
      <c r="B689" s="198"/>
      <c r="C689" s="198"/>
      <c r="D689" s="198"/>
      <c r="E689" s="198"/>
      <c r="F689" s="198"/>
      <c r="G689" s="198"/>
      <c r="H689" s="198"/>
      <c r="I689" s="198"/>
      <c r="J689" s="198"/>
      <c r="K689" s="198"/>
      <c r="L689" s="198"/>
      <c r="M689" s="198"/>
      <c r="N689" s="198"/>
      <c r="O689" s="198"/>
      <c r="P689" s="198"/>
      <c r="Q689" s="198"/>
      <c r="R689" s="198"/>
      <c r="S689" s="198"/>
      <c r="T689" s="198"/>
      <c r="U689" s="198"/>
      <c r="V689" s="198"/>
      <c r="W689" s="198"/>
      <c r="X689" s="198"/>
      <c r="Y689" s="198"/>
      <c r="Z689" s="198"/>
    </row>
    <row r="690" ht="14.25" customHeight="1">
      <c r="A690" s="198"/>
      <c r="B690" s="198"/>
      <c r="C690" s="198"/>
      <c r="D690" s="198"/>
      <c r="E690" s="198"/>
      <c r="F690" s="198"/>
      <c r="G690" s="198"/>
      <c r="H690" s="198"/>
      <c r="I690" s="198"/>
      <c r="J690" s="198"/>
      <c r="K690" s="198"/>
      <c r="L690" s="198"/>
      <c r="M690" s="198"/>
      <c r="N690" s="198"/>
      <c r="O690" s="198"/>
      <c r="P690" s="198"/>
      <c r="Q690" s="198"/>
      <c r="R690" s="198"/>
      <c r="S690" s="198"/>
      <c r="T690" s="198"/>
      <c r="U690" s="198"/>
      <c r="V690" s="198"/>
      <c r="W690" s="198"/>
      <c r="X690" s="198"/>
      <c r="Y690" s="198"/>
      <c r="Z690" s="198"/>
    </row>
    <row r="691" ht="14.25" customHeight="1">
      <c r="A691" s="198"/>
      <c r="B691" s="198"/>
      <c r="C691" s="198"/>
      <c r="D691" s="198"/>
      <c r="E691" s="198"/>
      <c r="F691" s="198"/>
      <c r="G691" s="198"/>
      <c r="H691" s="198"/>
      <c r="I691" s="198"/>
      <c r="J691" s="198"/>
      <c r="K691" s="198"/>
      <c r="L691" s="198"/>
      <c r="M691" s="198"/>
      <c r="N691" s="198"/>
      <c r="O691" s="198"/>
      <c r="P691" s="198"/>
      <c r="Q691" s="198"/>
      <c r="R691" s="198"/>
      <c r="S691" s="198"/>
      <c r="T691" s="198"/>
      <c r="U691" s="198"/>
      <c r="V691" s="198"/>
      <c r="W691" s="198"/>
      <c r="X691" s="198"/>
      <c r="Y691" s="198"/>
      <c r="Z691" s="198"/>
    </row>
    <row r="692" ht="14.25" customHeight="1">
      <c r="A692" s="198"/>
      <c r="B692" s="198"/>
      <c r="C692" s="198"/>
      <c r="D692" s="198"/>
      <c r="E692" s="198"/>
      <c r="F692" s="198"/>
      <c r="G692" s="198"/>
      <c r="H692" s="198"/>
      <c r="I692" s="198"/>
      <c r="J692" s="198"/>
      <c r="K692" s="198"/>
      <c r="L692" s="198"/>
      <c r="M692" s="198"/>
      <c r="N692" s="198"/>
      <c r="O692" s="198"/>
      <c r="P692" s="198"/>
      <c r="Q692" s="198"/>
      <c r="R692" s="198"/>
      <c r="S692" s="198"/>
      <c r="T692" s="198"/>
      <c r="U692" s="198"/>
      <c r="V692" s="198"/>
      <c r="W692" s="198"/>
      <c r="X692" s="198"/>
      <c r="Y692" s="198"/>
      <c r="Z692" s="198"/>
    </row>
    <row r="693" ht="14.25" customHeight="1">
      <c r="A693" s="198"/>
      <c r="B693" s="198"/>
      <c r="C693" s="198"/>
      <c r="D693" s="198"/>
      <c r="E693" s="198"/>
      <c r="F693" s="198"/>
      <c r="G693" s="198"/>
      <c r="H693" s="198"/>
      <c r="I693" s="198"/>
      <c r="J693" s="198"/>
      <c r="K693" s="198"/>
      <c r="L693" s="198"/>
      <c r="M693" s="198"/>
      <c r="N693" s="198"/>
      <c r="O693" s="198"/>
      <c r="P693" s="198"/>
      <c r="Q693" s="198"/>
      <c r="R693" s="198"/>
      <c r="S693" s="198"/>
      <c r="T693" s="198"/>
      <c r="U693" s="198"/>
      <c r="V693" s="198"/>
      <c r="W693" s="198"/>
      <c r="X693" s="198"/>
      <c r="Y693" s="198"/>
      <c r="Z693" s="198"/>
    </row>
    <row r="694" ht="14.25" customHeight="1">
      <c r="A694" s="198"/>
      <c r="B694" s="198"/>
      <c r="C694" s="198"/>
      <c r="D694" s="198"/>
      <c r="E694" s="198"/>
      <c r="F694" s="198"/>
      <c r="G694" s="198"/>
      <c r="H694" s="198"/>
      <c r="I694" s="198"/>
      <c r="J694" s="198"/>
      <c r="K694" s="198"/>
      <c r="L694" s="198"/>
      <c r="M694" s="198"/>
      <c r="N694" s="198"/>
      <c r="O694" s="198"/>
      <c r="P694" s="198"/>
      <c r="Q694" s="198"/>
      <c r="R694" s="198"/>
      <c r="S694" s="198"/>
      <c r="T694" s="198"/>
      <c r="U694" s="198"/>
      <c r="V694" s="198"/>
      <c r="W694" s="198"/>
      <c r="X694" s="198"/>
      <c r="Y694" s="198"/>
      <c r="Z694" s="198"/>
    </row>
    <row r="695" ht="14.25" customHeight="1">
      <c r="A695" s="198"/>
      <c r="B695" s="198"/>
      <c r="C695" s="198"/>
      <c r="D695" s="198"/>
      <c r="E695" s="198"/>
      <c r="F695" s="198"/>
      <c r="G695" s="198"/>
      <c r="H695" s="198"/>
      <c r="I695" s="198"/>
      <c r="J695" s="198"/>
      <c r="K695" s="198"/>
      <c r="L695" s="198"/>
      <c r="M695" s="198"/>
      <c r="N695" s="198"/>
      <c r="O695" s="198"/>
      <c r="P695" s="198"/>
      <c r="Q695" s="198"/>
      <c r="R695" s="198"/>
      <c r="S695" s="198"/>
      <c r="T695" s="198"/>
      <c r="U695" s="198"/>
      <c r="V695" s="198"/>
      <c r="W695" s="198"/>
      <c r="X695" s="198"/>
      <c r="Y695" s="198"/>
      <c r="Z695" s="198"/>
    </row>
    <row r="696" ht="14.25" customHeight="1">
      <c r="A696" s="198"/>
      <c r="B696" s="198"/>
      <c r="C696" s="198"/>
      <c r="D696" s="198"/>
      <c r="E696" s="198"/>
      <c r="F696" s="198"/>
      <c r="G696" s="198"/>
      <c r="H696" s="198"/>
      <c r="I696" s="198"/>
      <c r="J696" s="198"/>
      <c r="K696" s="198"/>
      <c r="L696" s="198"/>
      <c r="M696" s="198"/>
      <c r="N696" s="198"/>
      <c r="O696" s="198"/>
      <c r="P696" s="198"/>
      <c r="Q696" s="198"/>
      <c r="R696" s="198"/>
      <c r="S696" s="198"/>
      <c r="T696" s="198"/>
      <c r="U696" s="198"/>
      <c r="V696" s="198"/>
      <c r="W696" s="198"/>
      <c r="X696" s="198"/>
      <c r="Y696" s="198"/>
      <c r="Z696" s="198"/>
    </row>
    <row r="697" ht="14.25" customHeight="1">
      <c r="A697" s="198"/>
      <c r="B697" s="198"/>
      <c r="C697" s="198"/>
      <c r="D697" s="198"/>
      <c r="E697" s="198"/>
      <c r="F697" s="198"/>
      <c r="G697" s="198"/>
      <c r="H697" s="198"/>
      <c r="I697" s="198"/>
      <c r="J697" s="198"/>
      <c r="K697" s="198"/>
      <c r="L697" s="198"/>
      <c r="M697" s="198"/>
      <c r="N697" s="198"/>
      <c r="O697" s="198"/>
      <c r="P697" s="198"/>
      <c r="Q697" s="198"/>
      <c r="R697" s="198"/>
      <c r="S697" s="198"/>
      <c r="T697" s="198"/>
      <c r="U697" s="198"/>
      <c r="V697" s="198"/>
      <c r="W697" s="198"/>
      <c r="X697" s="198"/>
      <c r="Y697" s="198"/>
      <c r="Z697" s="198"/>
    </row>
    <row r="698" ht="14.25" customHeight="1">
      <c r="A698" s="198"/>
      <c r="B698" s="198"/>
      <c r="C698" s="198"/>
      <c r="D698" s="198"/>
      <c r="E698" s="198"/>
      <c r="F698" s="198"/>
      <c r="G698" s="198"/>
      <c r="H698" s="198"/>
      <c r="I698" s="198"/>
      <c r="J698" s="198"/>
      <c r="K698" s="198"/>
      <c r="L698" s="198"/>
      <c r="M698" s="198"/>
      <c r="N698" s="198"/>
      <c r="O698" s="198"/>
      <c r="P698" s="198"/>
      <c r="Q698" s="198"/>
      <c r="R698" s="198"/>
      <c r="S698" s="198"/>
      <c r="T698" s="198"/>
      <c r="U698" s="198"/>
      <c r="V698" s="198"/>
      <c r="W698" s="198"/>
      <c r="X698" s="198"/>
      <c r="Y698" s="198"/>
      <c r="Z698" s="198"/>
    </row>
    <row r="699" ht="14.25" customHeight="1">
      <c r="A699" s="198"/>
      <c r="B699" s="198"/>
      <c r="C699" s="198"/>
      <c r="D699" s="198"/>
      <c r="E699" s="198"/>
      <c r="F699" s="198"/>
      <c r="G699" s="198"/>
      <c r="H699" s="198"/>
      <c r="I699" s="198"/>
      <c r="J699" s="198"/>
      <c r="K699" s="198"/>
      <c r="L699" s="198"/>
      <c r="M699" s="198"/>
      <c r="N699" s="198"/>
      <c r="O699" s="198"/>
      <c r="P699" s="198"/>
      <c r="Q699" s="198"/>
      <c r="R699" s="198"/>
      <c r="S699" s="198"/>
      <c r="T699" s="198"/>
      <c r="U699" s="198"/>
      <c r="V699" s="198"/>
      <c r="W699" s="198"/>
      <c r="X699" s="198"/>
      <c r="Y699" s="198"/>
      <c r="Z699" s="198"/>
    </row>
    <row r="700" ht="14.25" customHeight="1">
      <c r="A700" s="198"/>
      <c r="B700" s="198"/>
      <c r="C700" s="198"/>
      <c r="D700" s="198"/>
      <c r="E700" s="198"/>
      <c r="F700" s="198"/>
      <c r="G700" s="198"/>
      <c r="H700" s="198"/>
      <c r="I700" s="198"/>
      <c r="J700" s="198"/>
      <c r="K700" s="198"/>
      <c r="L700" s="198"/>
      <c r="M700" s="198"/>
      <c r="N700" s="198"/>
      <c r="O700" s="198"/>
      <c r="P700" s="198"/>
      <c r="Q700" s="198"/>
      <c r="R700" s="198"/>
      <c r="S700" s="198"/>
      <c r="T700" s="198"/>
      <c r="U700" s="198"/>
      <c r="V700" s="198"/>
      <c r="W700" s="198"/>
      <c r="X700" s="198"/>
      <c r="Y700" s="198"/>
      <c r="Z700" s="198"/>
    </row>
    <row r="701" ht="14.25" customHeight="1">
      <c r="A701" s="198"/>
      <c r="B701" s="198"/>
      <c r="C701" s="198"/>
      <c r="D701" s="198"/>
      <c r="E701" s="198"/>
      <c r="F701" s="198"/>
      <c r="G701" s="198"/>
      <c r="H701" s="198"/>
      <c r="I701" s="198"/>
      <c r="J701" s="198"/>
      <c r="K701" s="198"/>
      <c r="L701" s="198"/>
      <c r="M701" s="198"/>
      <c r="N701" s="198"/>
      <c r="O701" s="198"/>
      <c r="P701" s="198"/>
      <c r="Q701" s="198"/>
      <c r="R701" s="198"/>
      <c r="S701" s="198"/>
      <c r="T701" s="198"/>
      <c r="U701" s="198"/>
      <c r="V701" s="198"/>
      <c r="W701" s="198"/>
      <c r="X701" s="198"/>
      <c r="Y701" s="198"/>
      <c r="Z701" s="198"/>
    </row>
    <row r="702" ht="14.25" customHeight="1">
      <c r="A702" s="198"/>
      <c r="B702" s="198"/>
      <c r="C702" s="198"/>
      <c r="D702" s="198"/>
      <c r="E702" s="198"/>
      <c r="F702" s="198"/>
      <c r="G702" s="198"/>
      <c r="H702" s="198"/>
      <c r="I702" s="198"/>
      <c r="J702" s="198"/>
      <c r="K702" s="198"/>
      <c r="L702" s="198"/>
      <c r="M702" s="198"/>
      <c r="N702" s="198"/>
      <c r="O702" s="198"/>
      <c r="P702" s="198"/>
      <c r="Q702" s="198"/>
      <c r="R702" s="198"/>
      <c r="S702" s="198"/>
      <c r="T702" s="198"/>
      <c r="U702" s="198"/>
      <c r="V702" s="198"/>
      <c r="W702" s="198"/>
      <c r="X702" s="198"/>
      <c r="Y702" s="198"/>
      <c r="Z702" s="198"/>
    </row>
    <row r="703" ht="14.25" customHeight="1">
      <c r="A703" s="198"/>
      <c r="B703" s="198"/>
      <c r="C703" s="198"/>
      <c r="D703" s="198"/>
      <c r="E703" s="198"/>
      <c r="F703" s="198"/>
      <c r="G703" s="198"/>
      <c r="H703" s="198"/>
      <c r="I703" s="198"/>
      <c r="J703" s="198"/>
      <c r="K703" s="198"/>
      <c r="L703" s="198"/>
      <c r="M703" s="198"/>
      <c r="N703" s="198"/>
      <c r="O703" s="198"/>
      <c r="P703" s="198"/>
      <c r="Q703" s="198"/>
      <c r="R703" s="198"/>
      <c r="S703" s="198"/>
      <c r="T703" s="198"/>
      <c r="U703" s="198"/>
      <c r="V703" s="198"/>
      <c r="W703" s="198"/>
      <c r="X703" s="198"/>
      <c r="Y703" s="198"/>
      <c r="Z703" s="198"/>
    </row>
    <row r="704" ht="14.25" customHeight="1">
      <c r="A704" s="198"/>
      <c r="B704" s="198"/>
      <c r="C704" s="198"/>
      <c r="D704" s="198"/>
      <c r="E704" s="198"/>
      <c r="F704" s="198"/>
      <c r="G704" s="198"/>
      <c r="H704" s="198"/>
      <c r="I704" s="198"/>
      <c r="J704" s="198"/>
      <c r="K704" s="198"/>
      <c r="L704" s="198"/>
      <c r="M704" s="198"/>
      <c r="N704" s="198"/>
      <c r="O704" s="198"/>
      <c r="P704" s="198"/>
      <c r="Q704" s="198"/>
      <c r="R704" s="198"/>
      <c r="S704" s="198"/>
      <c r="T704" s="198"/>
      <c r="U704" s="198"/>
      <c r="V704" s="198"/>
      <c r="W704" s="198"/>
      <c r="X704" s="198"/>
      <c r="Y704" s="198"/>
      <c r="Z704" s="198"/>
    </row>
    <row r="705" ht="14.25" customHeight="1">
      <c r="A705" s="198"/>
      <c r="B705" s="198"/>
      <c r="C705" s="198"/>
      <c r="D705" s="198"/>
      <c r="E705" s="198"/>
      <c r="F705" s="198"/>
      <c r="G705" s="198"/>
      <c r="H705" s="198"/>
      <c r="I705" s="198"/>
      <c r="J705" s="198"/>
      <c r="K705" s="198"/>
      <c r="L705" s="198"/>
      <c r="M705" s="198"/>
      <c r="N705" s="198"/>
      <c r="O705" s="198"/>
      <c r="P705" s="198"/>
      <c r="Q705" s="198"/>
      <c r="R705" s="198"/>
      <c r="S705" s="198"/>
      <c r="T705" s="198"/>
      <c r="U705" s="198"/>
      <c r="V705" s="198"/>
      <c r="W705" s="198"/>
      <c r="X705" s="198"/>
      <c r="Y705" s="198"/>
      <c r="Z705" s="198"/>
    </row>
    <row r="706" ht="14.25" customHeight="1">
      <c r="A706" s="198"/>
      <c r="B706" s="198"/>
      <c r="C706" s="198"/>
      <c r="D706" s="198"/>
      <c r="E706" s="198"/>
      <c r="F706" s="198"/>
      <c r="G706" s="198"/>
      <c r="H706" s="198"/>
      <c r="I706" s="198"/>
      <c r="J706" s="198"/>
      <c r="K706" s="198"/>
      <c r="L706" s="198"/>
      <c r="M706" s="198"/>
      <c r="N706" s="198"/>
      <c r="O706" s="198"/>
      <c r="P706" s="198"/>
      <c r="Q706" s="198"/>
      <c r="R706" s="198"/>
      <c r="S706" s="198"/>
      <c r="T706" s="198"/>
      <c r="U706" s="198"/>
      <c r="V706" s="198"/>
      <c r="W706" s="198"/>
      <c r="X706" s="198"/>
      <c r="Y706" s="198"/>
      <c r="Z706" s="198"/>
    </row>
    <row r="707" ht="14.25" customHeight="1">
      <c r="A707" s="198"/>
      <c r="B707" s="198"/>
      <c r="C707" s="198"/>
      <c r="D707" s="198"/>
      <c r="E707" s="198"/>
      <c r="F707" s="198"/>
      <c r="G707" s="198"/>
      <c r="H707" s="198"/>
      <c r="I707" s="198"/>
      <c r="J707" s="198"/>
      <c r="K707" s="198"/>
      <c r="L707" s="198"/>
      <c r="M707" s="198"/>
      <c r="N707" s="198"/>
      <c r="O707" s="198"/>
      <c r="P707" s="198"/>
      <c r="Q707" s="198"/>
      <c r="R707" s="198"/>
      <c r="S707" s="198"/>
      <c r="T707" s="198"/>
      <c r="U707" s="198"/>
      <c r="V707" s="198"/>
      <c r="W707" s="198"/>
      <c r="X707" s="198"/>
      <c r="Y707" s="198"/>
      <c r="Z707" s="198"/>
    </row>
    <row r="708" ht="14.25" customHeight="1">
      <c r="A708" s="198"/>
      <c r="B708" s="198"/>
      <c r="C708" s="198"/>
      <c r="D708" s="198"/>
      <c r="E708" s="198"/>
      <c r="F708" s="198"/>
      <c r="G708" s="198"/>
      <c r="H708" s="198"/>
      <c r="I708" s="198"/>
      <c r="J708" s="198"/>
      <c r="K708" s="198"/>
      <c r="L708" s="198"/>
      <c r="M708" s="198"/>
      <c r="N708" s="198"/>
      <c r="O708" s="198"/>
      <c r="P708" s="198"/>
      <c r="Q708" s="198"/>
      <c r="R708" s="198"/>
      <c r="S708" s="198"/>
      <c r="T708" s="198"/>
      <c r="U708" s="198"/>
      <c r="V708" s="198"/>
      <c r="W708" s="198"/>
      <c r="X708" s="198"/>
      <c r="Y708" s="198"/>
      <c r="Z708" s="198"/>
    </row>
    <row r="709" ht="14.25" customHeight="1">
      <c r="A709" s="198"/>
      <c r="B709" s="198"/>
      <c r="C709" s="198"/>
      <c r="D709" s="198"/>
      <c r="E709" s="198"/>
      <c r="F709" s="198"/>
      <c r="G709" s="198"/>
      <c r="H709" s="198"/>
      <c r="I709" s="198"/>
      <c r="J709" s="198"/>
      <c r="K709" s="198"/>
      <c r="L709" s="198"/>
      <c r="M709" s="198"/>
      <c r="N709" s="198"/>
      <c r="O709" s="198"/>
      <c r="P709" s="198"/>
      <c r="Q709" s="198"/>
      <c r="R709" s="198"/>
      <c r="S709" s="198"/>
      <c r="T709" s="198"/>
      <c r="U709" s="198"/>
      <c r="V709" s="198"/>
      <c r="W709" s="198"/>
      <c r="X709" s="198"/>
      <c r="Y709" s="198"/>
      <c r="Z709" s="198"/>
    </row>
    <row r="710" ht="14.25" customHeight="1">
      <c r="A710" s="198"/>
      <c r="B710" s="198"/>
      <c r="C710" s="198"/>
      <c r="D710" s="198"/>
      <c r="E710" s="198"/>
      <c r="F710" s="198"/>
      <c r="G710" s="198"/>
      <c r="H710" s="198"/>
      <c r="I710" s="198"/>
      <c r="J710" s="198"/>
      <c r="K710" s="198"/>
      <c r="L710" s="198"/>
      <c r="M710" s="198"/>
      <c r="N710" s="198"/>
      <c r="O710" s="198"/>
      <c r="P710" s="198"/>
      <c r="Q710" s="198"/>
      <c r="R710" s="198"/>
      <c r="S710" s="198"/>
      <c r="T710" s="198"/>
      <c r="U710" s="198"/>
      <c r="V710" s="198"/>
      <c r="W710" s="198"/>
      <c r="X710" s="198"/>
      <c r="Y710" s="198"/>
      <c r="Z710" s="198"/>
    </row>
    <row r="711" ht="14.25" customHeight="1">
      <c r="A711" s="198"/>
      <c r="B711" s="198"/>
      <c r="C711" s="198"/>
      <c r="D711" s="198"/>
      <c r="E711" s="198"/>
      <c r="F711" s="198"/>
      <c r="G711" s="198"/>
      <c r="H711" s="198"/>
      <c r="I711" s="198"/>
      <c r="J711" s="198"/>
      <c r="K711" s="198"/>
      <c r="L711" s="198"/>
      <c r="M711" s="198"/>
      <c r="N711" s="198"/>
      <c r="O711" s="198"/>
      <c r="P711" s="198"/>
      <c r="Q711" s="198"/>
      <c r="R711" s="198"/>
      <c r="S711" s="198"/>
      <c r="T711" s="198"/>
      <c r="U711" s="198"/>
      <c r="V711" s="198"/>
      <c r="W711" s="198"/>
      <c r="X711" s="198"/>
      <c r="Y711" s="198"/>
      <c r="Z711" s="198"/>
    </row>
    <row r="712" ht="14.25" customHeight="1">
      <c r="A712" s="198"/>
      <c r="B712" s="198"/>
      <c r="C712" s="198"/>
      <c r="D712" s="198"/>
      <c r="E712" s="198"/>
      <c r="F712" s="198"/>
      <c r="G712" s="198"/>
      <c r="H712" s="198"/>
      <c r="I712" s="198"/>
      <c r="J712" s="198"/>
      <c r="K712" s="198"/>
      <c r="L712" s="198"/>
      <c r="M712" s="198"/>
      <c r="N712" s="198"/>
      <c r="O712" s="198"/>
      <c r="P712" s="198"/>
      <c r="Q712" s="198"/>
      <c r="R712" s="198"/>
      <c r="S712" s="198"/>
      <c r="T712" s="198"/>
      <c r="U712" s="198"/>
      <c r="V712" s="198"/>
      <c r="W712" s="198"/>
      <c r="X712" s="198"/>
      <c r="Y712" s="198"/>
      <c r="Z712" s="198"/>
    </row>
    <row r="713" ht="14.25" customHeight="1">
      <c r="A713" s="198"/>
      <c r="B713" s="198"/>
      <c r="C713" s="198"/>
      <c r="D713" s="198"/>
      <c r="E713" s="198"/>
      <c r="F713" s="198"/>
      <c r="G713" s="198"/>
      <c r="H713" s="198"/>
      <c r="I713" s="198"/>
      <c r="J713" s="198"/>
      <c r="K713" s="198"/>
      <c r="L713" s="198"/>
      <c r="M713" s="198"/>
      <c r="N713" s="198"/>
      <c r="O713" s="198"/>
      <c r="P713" s="198"/>
      <c r="Q713" s="198"/>
      <c r="R713" s="198"/>
      <c r="S713" s="198"/>
      <c r="T713" s="198"/>
      <c r="U713" s="198"/>
      <c r="V713" s="198"/>
      <c r="W713" s="198"/>
      <c r="X713" s="198"/>
      <c r="Y713" s="198"/>
      <c r="Z713" s="198"/>
    </row>
    <row r="714" ht="14.25" customHeight="1">
      <c r="A714" s="198"/>
      <c r="B714" s="198"/>
      <c r="C714" s="198"/>
      <c r="D714" s="198"/>
      <c r="E714" s="198"/>
      <c r="F714" s="198"/>
      <c r="G714" s="198"/>
      <c r="H714" s="198"/>
      <c r="I714" s="198"/>
      <c r="J714" s="198"/>
      <c r="K714" s="198"/>
      <c r="L714" s="198"/>
      <c r="M714" s="198"/>
      <c r="N714" s="198"/>
      <c r="O714" s="198"/>
      <c r="P714" s="198"/>
      <c r="Q714" s="198"/>
      <c r="R714" s="198"/>
      <c r="S714" s="198"/>
      <c r="T714" s="198"/>
      <c r="U714" s="198"/>
      <c r="V714" s="198"/>
      <c r="W714" s="198"/>
      <c r="X714" s="198"/>
      <c r="Y714" s="198"/>
      <c r="Z714" s="198"/>
    </row>
    <row r="715" ht="14.25" customHeight="1">
      <c r="A715" s="198"/>
      <c r="B715" s="198"/>
      <c r="C715" s="198"/>
      <c r="D715" s="198"/>
      <c r="E715" s="198"/>
      <c r="F715" s="198"/>
      <c r="G715" s="198"/>
      <c r="H715" s="198"/>
      <c r="I715" s="198"/>
      <c r="J715" s="198"/>
      <c r="K715" s="198"/>
      <c r="L715" s="198"/>
      <c r="M715" s="198"/>
      <c r="N715" s="198"/>
      <c r="O715" s="198"/>
      <c r="P715" s="198"/>
      <c r="Q715" s="198"/>
      <c r="R715" s="198"/>
      <c r="S715" s="198"/>
      <c r="T715" s="198"/>
      <c r="U715" s="198"/>
      <c r="V715" s="198"/>
      <c r="W715" s="198"/>
      <c r="X715" s="198"/>
      <c r="Y715" s="198"/>
      <c r="Z715" s="198"/>
    </row>
    <row r="716" ht="14.25" customHeight="1">
      <c r="A716" s="198"/>
      <c r="B716" s="198"/>
      <c r="C716" s="198"/>
      <c r="D716" s="198"/>
      <c r="E716" s="198"/>
      <c r="F716" s="198"/>
      <c r="G716" s="198"/>
      <c r="H716" s="198"/>
      <c r="I716" s="198"/>
      <c r="J716" s="198"/>
      <c r="K716" s="198"/>
      <c r="L716" s="198"/>
      <c r="M716" s="198"/>
      <c r="N716" s="198"/>
      <c r="O716" s="198"/>
      <c r="P716" s="198"/>
      <c r="Q716" s="198"/>
      <c r="R716" s="198"/>
      <c r="S716" s="198"/>
      <c r="T716" s="198"/>
      <c r="U716" s="198"/>
      <c r="V716" s="198"/>
      <c r="W716" s="198"/>
      <c r="X716" s="198"/>
      <c r="Y716" s="198"/>
      <c r="Z716" s="198"/>
    </row>
    <row r="717" ht="14.25" customHeight="1">
      <c r="A717" s="198"/>
      <c r="B717" s="198"/>
      <c r="C717" s="198"/>
      <c r="D717" s="198"/>
      <c r="E717" s="198"/>
      <c r="F717" s="198"/>
      <c r="G717" s="198"/>
      <c r="H717" s="198"/>
      <c r="I717" s="198"/>
      <c r="J717" s="198"/>
      <c r="K717" s="198"/>
      <c r="L717" s="198"/>
      <c r="M717" s="198"/>
      <c r="N717" s="198"/>
      <c r="O717" s="198"/>
      <c r="P717" s="198"/>
      <c r="Q717" s="198"/>
      <c r="R717" s="198"/>
      <c r="S717" s="198"/>
      <c r="T717" s="198"/>
      <c r="U717" s="198"/>
      <c r="V717" s="198"/>
      <c r="W717" s="198"/>
      <c r="X717" s="198"/>
      <c r="Y717" s="198"/>
      <c r="Z717" s="198"/>
    </row>
    <row r="718" ht="14.25" customHeight="1">
      <c r="A718" s="198"/>
      <c r="B718" s="198"/>
      <c r="C718" s="198"/>
      <c r="D718" s="198"/>
      <c r="E718" s="198"/>
      <c r="F718" s="198"/>
      <c r="G718" s="198"/>
      <c r="H718" s="198"/>
      <c r="I718" s="198"/>
      <c r="J718" s="198"/>
      <c r="K718" s="198"/>
      <c r="L718" s="198"/>
      <c r="M718" s="198"/>
      <c r="N718" s="198"/>
      <c r="O718" s="198"/>
      <c r="P718" s="198"/>
      <c r="Q718" s="198"/>
      <c r="R718" s="198"/>
      <c r="S718" s="198"/>
      <c r="T718" s="198"/>
      <c r="U718" s="198"/>
      <c r="V718" s="198"/>
      <c r="W718" s="198"/>
      <c r="X718" s="198"/>
      <c r="Y718" s="198"/>
      <c r="Z718" s="198"/>
    </row>
    <row r="719" ht="14.25" customHeight="1">
      <c r="A719" s="198"/>
      <c r="B719" s="198"/>
      <c r="C719" s="198"/>
      <c r="D719" s="198"/>
      <c r="E719" s="198"/>
      <c r="F719" s="198"/>
      <c r="G719" s="198"/>
      <c r="H719" s="198"/>
      <c r="I719" s="198"/>
      <c r="J719" s="198"/>
      <c r="K719" s="198"/>
      <c r="L719" s="198"/>
      <c r="M719" s="198"/>
      <c r="N719" s="198"/>
      <c r="O719" s="198"/>
      <c r="P719" s="198"/>
      <c r="Q719" s="198"/>
      <c r="R719" s="198"/>
      <c r="S719" s="198"/>
      <c r="T719" s="198"/>
      <c r="U719" s="198"/>
      <c r="V719" s="198"/>
      <c r="W719" s="198"/>
      <c r="X719" s="198"/>
      <c r="Y719" s="198"/>
      <c r="Z719" s="198"/>
    </row>
    <row r="720" ht="14.25" customHeight="1">
      <c r="A720" s="198"/>
      <c r="B720" s="198"/>
      <c r="C720" s="198"/>
      <c r="D720" s="198"/>
      <c r="E720" s="198"/>
      <c r="F720" s="198"/>
      <c r="G720" s="198"/>
      <c r="H720" s="198"/>
      <c r="I720" s="198"/>
      <c r="J720" s="198"/>
      <c r="K720" s="198"/>
      <c r="L720" s="198"/>
      <c r="M720" s="198"/>
      <c r="N720" s="198"/>
      <c r="O720" s="198"/>
      <c r="P720" s="198"/>
      <c r="Q720" s="198"/>
      <c r="R720" s="198"/>
      <c r="S720" s="198"/>
      <c r="T720" s="198"/>
      <c r="U720" s="198"/>
      <c r="V720" s="198"/>
      <c r="W720" s="198"/>
      <c r="X720" s="198"/>
      <c r="Y720" s="198"/>
      <c r="Z720" s="198"/>
    </row>
    <row r="721" ht="14.25" customHeight="1">
      <c r="A721" s="198"/>
      <c r="B721" s="198"/>
      <c r="C721" s="198"/>
      <c r="D721" s="198"/>
      <c r="E721" s="198"/>
      <c r="F721" s="198"/>
      <c r="G721" s="198"/>
      <c r="H721" s="198"/>
      <c r="I721" s="198"/>
      <c r="J721" s="198"/>
      <c r="K721" s="198"/>
      <c r="L721" s="198"/>
      <c r="M721" s="198"/>
      <c r="N721" s="198"/>
      <c r="O721" s="198"/>
      <c r="P721" s="198"/>
      <c r="Q721" s="198"/>
      <c r="R721" s="198"/>
      <c r="S721" s="198"/>
      <c r="T721" s="198"/>
      <c r="U721" s="198"/>
      <c r="V721" s="198"/>
      <c r="W721" s="198"/>
      <c r="X721" s="198"/>
      <c r="Y721" s="198"/>
      <c r="Z721" s="198"/>
    </row>
    <row r="722" ht="14.25" customHeight="1">
      <c r="A722" s="198"/>
      <c r="B722" s="198"/>
      <c r="C722" s="198"/>
      <c r="D722" s="198"/>
      <c r="E722" s="198"/>
      <c r="F722" s="198"/>
      <c r="G722" s="198"/>
      <c r="H722" s="198"/>
      <c r="I722" s="198"/>
      <c r="J722" s="198"/>
      <c r="K722" s="198"/>
      <c r="L722" s="198"/>
      <c r="M722" s="198"/>
      <c r="N722" s="198"/>
      <c r="O722" s="198"/>
      <c r="P722" s="198"/>
      <c r="Q722" s="198"/>
      <c r="R722" s="198"/>
      <c r="S722" s="198"/>
      <c r="T722" s="198"/>
      <c r="U722" s="198"/>
      <c r="V722" s="198"/>
      <c r="W722" s="198"/>
      <c r="X722" s="198"/>
      <c r="Y722" s="198"/>
      <c r="Z722" s="198"/>
    </row>
    <row r="723" ht="14.25" customHeight="1">
      <c r="A723" s="198"/>
      <c r="B723" s="198"/>
      <c r="C723" s="198"/>
      <c r="D723" s="198"/>
      <c r="E723" s="198"/>
      <c r="F723" s="198"/>
      <c r="G723" s="198"/>
      <c r="H723" s="198"/>
      <c r="I723" s="198"/>
      <c r="J723" s="198"/>
      <c r="K723" s="198"/>
      <c r="L723" s="198"/>
      <c r="M723" s="198"/>
      <c r="N723" s="198"/>
      <c r="O723" s="198"/>
      <c r="P723" s="198"/>
      <c r="Q723" s="198"/>
      <c r="R723" s="198"/>
      <c r="S723" s="198"/>
      <c r="T723" s="198"/>
      <c r="U723" s="198"/>
      <c r="V723" s="198"/>
      <c r="W723" s="198"/>
      <c r="X723" s="198"/>
      <c r="Y723" s="198"/>
      <c r="Z723" s="198"/>
    </row>
    <row r="724" ht="14.25" customHeight="1">
      <c r="A724" s="198"/>
      <c r="B724" s="198"/>
      <c r="C724" s="198"/>
      <c r="D724" s="198"/>
      <c r="E724" s="198"/>
      <c r="F724" s="198"/>
      <c r="G724" s="198"/>
      <c r="H724" s="198"/>
      <c r="I724" s="198"/>
      <c r="J724" s="198"/>
      <c r="K724" s="198"/>
      <c r="L724" s="198"/>
      <c r="M724" s="198"/>
      <c r="N724" s="198"/>
      <c r="O724" s="198"/>
      <c r="P724" s="198"/>
      <c r="Q724" s="198"/>
      <c r="R724" s="198"/>
      <c r="S724" s="198"/>
      <c r="T724" s="198"/>
      <c r="U724" s="198"/>
      <c r="V724" s="198"/>
      <c r="W724" s="198"/>
      <c r="X724" s="198"/>
      <c r="Y724" s="198"/>
      <c r="Z724" s="198"/>
    </row>
    <row r="725" ht="14.25" customHeight="1">
      <c r="A725" s="198"/>
      <c r="B725" s="198"/>
      <c r="C725" s="198"/>
      <c r="D725" s="198"/>
      <c r="E725" s="198"/>
      <c r="F725" s="198"/>
      <c r="G725" s="198"/>
      <c r="H725" s="198"/>
      <c r="I725" s="198"/>
      <c r="J725" s="198"/>
      <c r="K725" s="198"/>
      <c r="L725" s="198"/>
      <c r="M725" s="198"/>
      <c r="N725" s="198"/>
      <c r="O725" s="198"/>
      <c r="P725" s="198"/>
      <c r="Q725" s="198"/>
      <c r="R725" s="198"/>
      <c r="S725" s="198"/>
      <c r="T725" s="198"/>
      <c r="U725" s="198"/>
      <c r="V725" s="198"/>
      <c r="W725" s="198"/>
      <c r="X725" s="198"/>
      <c r="Y725" s="198"/>
      <c r="Z725" s="198"/>
    </row>
    <row r="726" ht="14.25" customHeight="1">
      <c r="A726" s="198"/>
      <c r="B726" s="198"/>
      <c r="C726" s="198"/>
      <c r="D726" s="198"/>
      <c r="E726" s="198"/>
      <c r="F726" s="198"/>
      <c r="G726" s="198"/>
      <c r="H726" s="198"/>
      <c r="I726" s="198"/>
      <c r="J726" s="198"/>
      <c r="K726" s="198"/>
      <c r="L726" s="198"/>
      <c r="M726" s="198"/>
      <c r="N726" s="198"/>
      <c r="O726" s="198"/>
      <c r="P726" s="198"/>
      <c r="Q726" s="198"/>
      <c r="R726" s="198"/>
      <c r="S726" s="198"/>
      <c r="T726" s="198"/>
      <c r="U726" s="198"/>
      <c r="V726" s="198"/>
      <c r="W726" s="198"/>
      <c r="X726" s="198"/>
      <c r="Y726" s="198"/>
      <c r="Z726" s="198"/>
    </row>
    <row r="727" ht="14.25" customHeight="1">
      <c r="A727" s="198"/>
      <c r="B727" s="198"/>
      <c r="C727" s="198"/>
      <c r="D727" s="198"/>
      <c r="E727" s="198"/>
      <c r="F727" s="198"/>
      <c r="G727" s="198"/>
      <c r="H727" s="198"/>
      <c r="I727" s="198"/>
      <c r="J727" s="198"/>
      <c r="K727" s="198"/>
      <c r="L727" s="198"/>
      <c r="M727" s="198"/>
      <c r="N727" s="198"/>
      <c r="O727" s="198"/>
      <c r="P727" s="198"/>
      <c r="Q727" s="198"/>
      <c r="R727" s="198"/>
      <c r="S727" s="198"/>
      <c r="T727" s="198"/>
      <c r="U727" s="198"/>
      <c r="V727" s="198"/>
      <c r="W727" s="198"/>
      <c r="X727" s="198"/>
      <c r="Y727" s="198"/>
      <c r="Z727" s="198"/>
    </row>
    <row r="728" ht="14.25" customHeight="1">
      <c r="A728" s="198"/>
      <c r="B728" s="198"/>
      <c r="C728" s="198"/>
      <c r="D728" s="198"/>
      <c r="E728" s="198"/>
      <c r="F728" s="198"/>
      <c r="G728" s="198"/>
      <c r="H728" s="198"/>
      <c r="I728" s="198"/>
      <c r="J728" s="198"/>
      <c r="K728" s="198"/>
      <c r="L728" s="198"/>
      <c r="M728" s="198"/>
      <c r="N728" s="198"/>
      <c r="O728" s="198"/>
      <c r="P728" s="198"/>
      <c r="Q728" s="198"/>
      <c r="R728" s="198"/>
      <c r="S728" s="198"/>
      <c r="T728" s="198"/>
      <c r="U728" s="198"/>
      <c r="V728" s="198"/>
      <c r="W728" s="198"/>
      <c r="X728" s="198"/>
      <c r="Y728" s="198"/>
      <c r="Z728" s="198"/>
    </row>
    <row r="729" ht="14.25" customHeight="1">
      <c r="A729" s="198"/>
      <c r="B729" s="198"/>
      <c r="C729" s="198"/>
      <c r="D729" s="198"/>
      <c r="E729" s="198"/>
      <c r="F729" s="198"/>
      <c r="G729" s="198"/>
      <c r="H729" s="198"/>
      <c r="I729" s="198"/>
      <c r="J729" s="198"/>
      <c r="K729" s="198"/>
      <c r="L729" s="198"/>
      <c r="M729" s="198"/>
      <c r="N729" s="198"/>
      <c r="O729" s="198"/>
      <c r="P729" s="198"/>
      <c r="Q729" s="198"/>
      <c r="R729" s="198"/>
      <c r="S729" s="198"/>
      <c r="T729" s="198"/>
      <c r="U729" s="198"/>
      <c r="V729" s="198"/>
      <c r="W729" s="198"/>
      <c r="X729" s="198"/>
      <c r="Y729" s="198"/>
      <c r="Z729" s="198"/>
    </row>
    <row r="730" ht="14.25" customHeight="1">
      <c r="A730" s="198"/>
      <c r="B730" s="198"/>
      <c r="C730" s="198"/>
      <c r="D730" s="198"/>
      <c r="E730" s="198"/>
      <c r="F730" s="198"/>
      <c r="G730" s="198"/>
      <c r="H730" s="198"/>
      <c r="I730" s="198"/>
      <c r="J730" s="198"/>
      <c r="K730" s="198"/>
      <c r="L730" s="198"/>
      <c r="M730" s="198"/>
      <c r="N730" s="198"/>
      <c r="O730" s="198"/>
      <c r="P730" s="198"/>
      <c r="Q730" s="198"/>
      <c r="R730" s="198"/>
      <c r="S730" s="198"/>
      <c r="T730" s="198"/>
      <c r="U730" s="198"/>
      <c r="V730" s="198"/>
      <c r="W730" s="198"/>
      <c r="X730" s="198"/>
      <c r="Y730" s="198"/>
      <c r="Z730" s="198"/>
    </row>
    <row r="731" ht="14.25" customHeight="1">
      <c r="A731" s="198"/>
      <c r="B731" s="198"/>
      <c r="C731" s="198"/>
      <c r="D731" s="198"/>
      <c r="E731" s="198"/>
      <c r="F731" s="198"/>
      <c r="G731" s="198"/>
      <c r="H731" s="198"/>
      <c r="I731" s="198"/>
      <c r="J731" s="198"/>
      <c r="K731" s="198"/>
      <c r="L731" s="198"/>
      <c r="M731" s="198"/>
      <c r="N731" s="198"/>
      <c r="O731" s="198"/>
      <c r="P731" s="198"/>
      <c r="Q731" s="198"/>
      <c r="R731" s="198"/>
      <c r="S731" s="198"/>
      <c r="T731" s="198"/>
      <c r="U731" s="198"/>
      <c r="V731" s="198"/>
      <c r="W731" s="198"/>
      <c r="X731" s="198"/>
      <c r="Y731" s="198"/>
      <c r="Z731" s="198"/>
    </row>
    <row r="732" ht="14.25" customHeight="1">
      <c r="A732" s="198"/>
      <c r="B732" s="198"/>
      <c r="C732" s="198"/>
      <c r="D732" s="198"/>
      <c r="E732" s="198"/>
      <c r="F732" s="198"/>
      <c r="G732" s="198"/>
      <c r="H732" s="198"/>
      <c r="I732" s="198"/>
      <c r="J732" s="198"/>
      <c r="K732" s="198"/>
      <c r="L732" s="198"/>
      <c r="M732" s="198"/>
      <c r="N732" s="198"/>
      <c r="O732" s="198"/>
      <c r="P732" s="198"/>
      <c r="Q732" s="198"/>
      <c r="R732" s="198"/>
      <c r="S732" s="198"/>
      <c r="T732" s="198"/>
      <c r="U732" s="198"/>
      <c r="V732" s="198"/>
      <c r="W732" s="198"/>
      <c r="X732" s="198"/>
      <c r="Y732" s="198"/>
      <c r="Z732" s="198"/>
    </row>
    <row r="733" ht="14.25" customHeight="1">
      <c r="A733" s="198"/>
      <c r="B733" s="198"/>
      <c r="C733" s="198"/>
      <c r="D733" s="198"/>
      <c r="E733" s="198"/>
      <c r="F733" s="198"/>
      <c r="G733" s="198"/>
      <c r="H733" s="198"/>
      <c r="I733" s="198"/>
      <c r="J733" s="198"/>
      <c r="K733" s="198"/>
      <c r="L733" s="198"/>
      <c r="M733" s="198"/>
      <c r="N733" s="198"/>
      <c r="O733" s="198"/>
      <c r="P733" s="198"/>
      <c r="Q733" s="198"/>
      <c r="R733" s="198"/>
      <c r="S733" s="198"/>
      <c r="T733" s="198"/>
      <c r="U733" s="198"/>
      <c r="V733" s="198"/>
      <c r="W733" s="198"/>
      <c r="X733" s="198"/>
      <c r="Y733" s="198"/>
      <c r="Z733" s="198"/>
    </row>
    <row r="734" ht="14.25" customHeight="1">
      <c r="A734" s="198"/>
      <c r="B734" s="198"/>
      <c r="C734" s="198"/>
      <c r="D734" s="198"/>
      <c r="E734" s="198"/>
      <c r="F734" s="198"/>
      <c r="G734" s="198"/>
      <c r="H734" s="198"/>
      <c r="I734" s="198"/>
      <c r="J734" s="198"/>
      <c r="K734" s="198"/>
      <c r="L734" s="198"/>
      <c r="M734" s="198"/>
      <c r="N734" s="198"/>
      <c r="O734" s="198"/>
      <c r="P734" s="198"/>
      <c r="Q734" s="198"/>
      <c r="R734" s="198"/>
      <c r="S734" s="198"/>
      <c r="T734" s="198"/>
      <c r="U734" s="198"/>
      <c r="V734" s="198"/>
      <c r="W734" s="198"/>
      <c r="X734" s="198"/>
      <c r="Y734" s="198"/>
      <c r="Z734" s="198"/>
    </row>
    <row r="735" ht="14.25" customHeight="1">
      <c r="A735" s="198"/>
      <c r="B735" s="198"/>
      <c r="C735" s="198"/>
      <c r="D735" s="198"/>
      <c r="E735" s="198"/>
      <c r="F735" s="198"/>
      <c r="G735" s="198"/>
      <c r="H735" s="198"/>
      <c r="I735" s="198"/>
      <c r="J735" s="198"/>
      <c r="K735" s="198"/>
      <c r="L735" s="198"/>
      <c r="M735" s="198"/>
      <c r="N735" s="198"/>
      <c r="O735" s="198"/>
      <c r="P735" s="198"/>
      <c r="Q735" s="198"/>
      <c r="R735" s="198"/>
      <c r="S735" s="198"/>
      <c r="T735" s="198"/>
      <c r="U735" s="198"/>
      <c r="V735" s="198"/>
      <c r="W735" s="198"/>
      <c r="X735" s="198"/>
      <c r="Y735" s="198"/>
      <c r="Z735" s="198"/>
    </row>
    <row r="736" ht="14.25" customHeight="1">
      <c r="A736" s="198"/>
      <c r="B736" s="198"/>
      <c r="C736" s="198"/>
      <c r="D736" s="198"/>
      <c r="E736" s="198"/>
      <c r="F736" s="198"/>
      <c r="G736" s="198"/>
      <c r="H736" s="198"/>
      <c r="I736" s="198"/>
      <c r="J736" s="198"/>
      <c r="K736" s="198"/>
      <c r="L736" s="198"/>
      <c r="M736" s="198"/>
      <c r="N736" s="198"/>
      <c r="O736" s="198"/>
      <c r="P736" s="198"/>
      <c r="Q736" s="198"/>
      <c r="R736" s="198"/>
      <c r="S736" s="198"/>
      <c r="T736" s="198"/>
      <c r="U736" s="198"/>
      <c r="V736" s="198"/>
      <c r="W736" s="198"/>
      <c r="X736" s="198"/>
      <c r="Y736" s="198"/>
      <c r="Z736" s="198"/>
    </row>
    <row r="737" ht="14.25" customHeight="1">
      <c r="A737" s="198"/>
      <c r="B737" s="198"/>
      <c r="C737" s="198"/>
      <c r="D737" s="198"/>
      <c r="E737" s="198"/>
      <c r="F737" s="198"/>
      <c r="G737" s="198"/>
      <c r="H737" s="198"/>
      <c r="I737" s="198"/>
      <c r="J737" s="198"/>
      <c r="K737" s="198"/>
      <c r="L737" s="198"/>
      <c r="M737" s="198"/>
      <c r="N737" s="198"/>
      <c r="O737" s="198"/>
      <c r="P737" s="198"/>
      <c r="Q737" s="198"/>
      <c r="R737" s="198"/>
      <c r="S737" s="198"/>
      <c r="T737" s="198"/>
      <c r="U737" s="198"/>
      <c r="V737" s="198"/>
      <c r="W737" s="198"/>
      <c r="X737" s="198"/>
      <c r="Y737" s="198"/>
      <c r="Z737" s="198"/>
    </row>
    <row r="738" ht="14.25" customHeight="1">
      <c r="A738" s="198"/>
      <c r="B738" s="198"/>
      <c r="C738" s="198"/>
      <c r="D738" s="198"/>
      <c r="E738" s="198"/>
      <c r="F738" s="198"/>
      <c r="G738" s="198"/>
      <c r="H738" s="198"/>
      <c r="I738" s="198"/>
      <c r="J738" s="198"/>
      <c r="K738" s="198"/>
      <c r="L738" s="198"/>
      <c r="M738" s="198"/>
      <c r="N738" s="198"/>
      <c r="O738" s="198"/>
      <c r="P738" s="198"/>
      <c r="Q738" s="198"/>
      <c r="R738" s="198"/>
      <c r="S738" s="198"/>
      <c r="T738" s="198"/>
      <c r="U738" s="198"/>
      <c r="V738" s="198"/>
      <c r="W738" s="198"/>
      <c r="X738" s="198"/>
      <c r="Y738" s="198"/>
      <c r="Z738" s="198"/>
    </row>
    <row r="739" ht="14.25" customHeight="1">
      <c r="A739" s="198"/>
      <c r="B739" s="198"/>
      <c r="C739" s="198"/>
      <c r="D739" s="198"/>
      <c r="E739" s="198"/>
      <c r="F739" s="198"/>
      <c r="G739" s="198"/>
      <c r="H739" s="198"/>
      <c r="I739" s="198"/>
      <c r="J739" s="198"/>
      <c r="K739" s="198"/>
      <c r="L739" s="198"/>
      <c r="M739" s="198"/>
      <c r="N739" s="198"/>
      <c r="O739" s="198"/>
      <c r="P739" s="198"/>
      <c r="Q739" s="198"/>
      <c r="R739" s="198"/>
      <c r="S739" s="198"/>
      <c r="T739" s="198"/>
      <c r="U739" s="198"/>
      <c r="V739" s="198"/>
      <c r="W739" s="198"/>
      <c r="X739" s="198"/>
      <c r="Y739" s="198"/>
      <c r="Z739" s="198"/>
    </row>
    <row r="740" ht="14.25" customHeight="1">
      <c r="A740" s="198"/>
      <c r="B740" s="198"/>
      <c r="C740" s="198"/>
      <c r="D740" s="198"/>
      <c r="E740" s="198"/>
      <c r="F740" s="198"/>
      <c r="G740" s="198"/>
      <c r="H740" s="198"/>
      <c r="I740" s="198"/>
      <c r="J740" s="198"/>
      <c r="K740" s="198"/>
      <c r="L740" s="198"/>
      <c r="M740" s="198"/>
      <c r="N740" s="198"/>
      <c r="O740" s="198"/>
      <c r="P740" s="198"/>
      <c r="Q740" s="198"/>
      <c r="R740" s="198"/>
      <c r="S740" s="198"/>
      <c r="T740" s="198"/>
      <c r="U740" s="198"/>
      <c r="V740" s="198"/>
      <c r="W740" s="198"/>
      <c r="X740" s="198"/>
      <c r="Y740" s="198"/>
      <c r="Z740" s="198"/>
    </row>
    <row r="741" ht="14.25" customHeight="1">
      <c r="A741" s="198"/>
      <c r="B741" s="198"/>
      <c r="C741" s="198"/>
      <c r="D741" s="198"/>
      <c r="E741" s="198"/>
      <c r="F741" s="198"/>
      <c r="G741" s="198"/>
      <c r="H741" s="198"/>
      <c r="I741" s="198"/>
      <c r="J741" s="198"/>
      <c r="K741" s="198"/>
      <c r="L741" s="198"/>
      <c r="M741" s="198"/>
      <c r="N741" s="198"/>
      <c r="O741" s="198"/>
      <c r="P741" s="198"/>
      <c r="Q741" s="198"/>
      <c r="R741" s="198"/>
      <c r="S741" s="198"/>
      <c r="T741" s="198"/>
      <c r="U741" s="198"/>
      <c r="V741" s="198"/>
      <c r="W741" s="198"/>
      <c r="X741" s="198"/>
      <c r="Y741" s="198"/>
      <c r="Z741" s="198"/>
    </row>
    <row r="742" ht="14.25" customHeight="1">
      <c r="A742" s="198"/>
      <c r="B742" s="198"/>
      <c r="C742" s="198"/>
      <c r="D742" s="198"/>
      <c r="E742" s="198"/>
      <c r="F742" s="198"/>
      <c r="G742" s="198"/>
      <c r="H742" s="198"/>
      <c r="I742" s="198"/>
      <c r="J742" s="198"/>
      <c r="K742" s="198"/>
      <c r="L742" s="198"/>
      <c r="M742" s="198"/>
      <c r="N742" s="198"/>
      <c r="O742" s="198"/>
      <c r="P742" s="198"/>
      <c r="Q742" s="198"/>
      <c r="R742" s="198"/>
      <c r="S742" s="198"/>
      <c r="T742" s="198"/>
      <c r="U742" s="198"/>
      <c r="V742" s="198"/>
      <c r="W742" s="198"/>
      <c r="X742" s="198"/>
      <c r="Y742" s="198"/>
      <c r="Z742" s="198"/>
    </row>
    <row r="743" ht="14.25" customHeight="1">
      <c r="A743" s="198"/>
      <c r="B743" s="198"/>
      <c r="C743" s="198"/>
      <c r="D743" s="198"/>
      <c r="E743" s="198"/>
      <c r="F743" s="198"/>
      <c r="G743" s="198"/>
      <c r="H743" s="198"/>
      <c r="I743" s="198"/>
      <c r="J743" s="198"/>
      <c r="K743" s="198"/>
      <c r="L743" s="198"/>
      <c r="M743" s="198"/>
      <c r="N743" s="198"/>
      <c r="O743" s="198"/>
      <c r="P743" s="198"/>
      <c r="Q743" s="198"/>
      <c r="R743" s="198"/>
      <c r="S743" s="198"/>
      <c r="T743" s="198"/>
      <c r="U743" s="198"/>
      <c r="V743" s="198"/>
      <c r="W743" s="198"/>
      <c r="X743" s="198"/>
      <c r="Y743" s="198"/>
      <c r="Z743" s="198"/>
    </row>
    <row r="744" ht="14.25" customHeight="1">
      <c r="A744" s="198"/>
      <c r="B744" s="198"/>
      <c r="C744" s="198"/>
      <c r="D744" s="198"/>
      <c r="E744" s="198"/>
      <c r="F744" s="198"/>
      <c r="G744" s="198"/>
      <c r="H744" s="198"/>
      <c r="I744" s="198"/>
      <c r="J744" s="198"/>
      <c r="K744" s="198"/>
      <c r="L744" s="198"/>
      <c r="M744" s="198"/>
      <c r="N744" s="198"/>
      <c r="O744" s="198"/>
      <c r="P744" s="198"/>
      <c r="Q744" s="198"/>
      <c r="R744" s="198"/>
      <c r="S744" s="198"/>
      <c r="T744" s="198"/>
      <c r="U744" s="198"/>
      <c r="V744" s="198"/>
      <c r="W744" s="198"/>
      <c r="X744" s="198"/>
      <c r="Y744" s="198"/>
      <c r="Z744" s="198"/>
    </row>
    <row r="745" ht="14.25" customHeight="1">
      <c r="A745" s="198"/>
      <c r="B745" s="198"/>
      <c r="C745" s="198"/>
      <c r="D745" s="198"/>
      <c r="E745" s="198"/>
      <c r="F745" s="198"/>
      <c r="G745" s="198"/>
      <c r="H745" s="198"/>
      <c r="I745" s="198"/>
      <c r="J745" s="198"/>
      <c r="K745" s="198"/>
      <c r="L745" s="198"/>
      <c r="M745" s="198"/>
      <c r="N745" s="198"/>
      <c r="O745" s="198"/>
      <c r="P745" s="198"/>
      <c r="Q745" s="198"/>
      <c r="R745" s="198"/>
      <c r="S745" s="198"/>
      <c r="T745" s="198"/>
      <c r="U745" s="198"/>
      <c r="V745" s="198"/>
      <c r="W745" s="198"/>
      <c r="X745" s="198"/>
      <c r="Y745" s="198"/>
      <c r="Z745" s="198"/>
    </row>
    <row r="746" ht="14.25" customHeight="1">
      <c r="A746" s="198"/>
      <c r="B746" s="198"/>
      <c r="C746" s="198"/>
      <c r="D746" s="198"/>
      <c r="E746" s="198"/>
      <c r="F746" s="198"/>
      <c r="G746" s="198"/>
      <c r="H746" s="198"/>
      <c r="I746" s="198"/>
      <c r="J746" s="198"/>
      <c r="K746" s="198"/>
      <c r="L746" s="198"/>
      <c r="M746" s="198"/>
      <c r="N746" s="198"/>
      <c r="O746" s="198"/>
      <c r="P746" s="198"/>
      <c r="Q746" s="198"/>
      <c r="R746" s="198"/>
      <c r="S746" s="198"/>
      <c r="T746" s="198"/>
      <c r="U746" s="198"/>
      <c r="V746" s="198"/>
      <c r="W746" s="198"/>
      <c r="X746" s="198"/>
      <c r="Y746" s="198"/>
      <c r="Z746" s="198"/>
    </row>
    <row r="747" ht="14.25" customHeight="1">
      <c r="A747" s="198"/>
      <c r="B747" s="198"/>
      <c r="C747" s="198"/>
      <c r="D747" s="198"/>
      <c r="E747" s="198"/>
      <c r="F747" s="198"/>
      <c r="G747" s="198"/>
      <c r="H747" s="198"/>
      <c r="I747" s="198"/>
      <c r="J747" s="198"/>
      <c r="K747" s="198"/>
      <c r="L747" s="198"/>
      <c r="M747" s="198"/>
      <c r="N747" s="198"/>
      <c r="O747" s="198"/>
      <c r="P747" s="198"/>
      <c r="Q747" s="198"/>
      <c r="R747" s="198"/>
      <c r="S747" s="198"/>
      <c r="T747" s="198"/>
      <c r="U747" s="198"/>
      <c r="V747" s="198"/>
      <c r="W747" s="198"/>
      <c r="X747" s="198"/>
      <c r="Y747" s="198"/>
      <c r="Z747" s="198"/>
    </row>
    <row r="748" ht="14.25" customHeight="1">
      <c r="A748" s="198"/>
      <c r="B748" s="198"/>
      <c r="C748" s="198"/>
      <c r="D748" s="198"/>
      <c r="E748" s="198"/>
      <c r="F748" s="198"/>
      <c r="G748" s="198"/>
      <c r="H748" s="198"/>
      <c r="I748" s="198"/>
      <c r="J748" s="198"/>
      <c r="K748" s="198"/>
      <c r="L748" s="198"/>
      <c r="M748" s="198"/>
      <c r="N748" s="198"/>
      <c r="O748" s="198"/>
      <c r="P748" s="198"/>
      <c r="Q748" s="198"/>
      <c r="R748" s="198"/>
      <c r="S748" s="198"/>
      <c r="T748" s="198"/>
      <c r="U748" s="198"/>
      <c r="V748" s="198"/>
      <c r="W748" s="198"/>
      <c r="X748" s="198"/>
      <c r="Y748" s="198"/>
      <c r="Z748" s="198"/>
    </row>
    <row r="749" ht="14.25" customHeight="1">
      <c r="A749" s="198"/>
      <c r="B749" s="198"/>
      <c r="C749" s="198"/>
      <c r="D749" s="198"/>
      <c r="E749" s="198"/>
      <c r="F749" s="198"/>
      <c r="G749" s="198"/>
      <c r="H749" s="198"/>
      <c r="I749" s="198"/>
      <c r="J749" s="198"/>
      <c r="K749" s="198"/>
      <c r="L749" s="198"/>
      <c r="M749" s="198"/>
      <c r="N749" s="198"/>
      <c r="O749" s="198"/>
      <c r="P749" s="198"/>
      <c r="Q749" s="198"/>
      <c r="R749" s="198"/>
      <c r="S749" s="198"/>
      <c r="T749" s="198"/>
      <c r="U749" s="198"/>
      <c r="V749" s="198"/>
      <c r="W749" s="198"/>
      <c r="X749" s="198"/>
      <c r="Y749" s="198"/>
      <c r="Z749" s="198"/>
    </row>
    <row r="750" ht="14.25" customHeight="1">
      <c r="A750" s="198"/>
      <c r="B750" s="198"/>
      <c r="C750" s="198"/>
      <c r="D750" s="198"/>
      <c r="E750" s="198"/>
      <c r="F750" s="198"/>
      <c r="G750" s="198"/>
      <c r="H750" s="198"/>
      <c r="I750" s="198"/>
      <c r="J750" s="198"/>
      <c r="K750" s="198"/>
      <c r="L750" s="198"/>
      <c r="M750" s="198"/>
      <c r="N750" s="198"/>
      <c r="O750" s="198"/>
      <c r="P750" s="198"/>
      <c r="Q750" s="198"/>
      <c r="R750" s="198"/>
      <c r="S750" s="198"/>
      <c r="T750" s="198"/>
      <c r="U750" s="198"/>
      <c r="V750" s="198"/>
      <c r="W750" s="198"/>
      <c r="X750" s="198"/>
      <c r="Y750" s="198"/>
      <c r="Z750" s="198"/>
    </row>
    <row r="751" ht="14.25" customHeight="1">
      <c r="A751" s="198"/>
      <c r="B751" s="198"/>
      <c r="C751" s="198"/>
      <c r="D751" s="198"/>
      <c r="E751" s="198"/>
      <c r="F751" s="198"/>
      <c r="G751" s="198"/>
      <c r="H751" s="198"/>
      <c r="I751" s="198"/>
      <c r="J751" s="198"/>
      <c r="K751" s="198"/>
      <c r="L751" s="198"/>
      <c r="M751" s="198"/>
      <c r="N751" s="198"/>
      <c r="O751" s="198"/>
      <c r="P751" s="198"/>
      <c r="Q751" s="198"/>
      <c r="R751" s="198"/>
      <c r="S751" s="198"/>
      <c r="T751" s="198"/>
      <c r="U751" s="198"/>
      <c r="V751" s="198"/>
      <c r="W751" s="198"/>
      <c r="X751" s="198"/>
      <c r="Y751" s="198"/>
      <c r="Z751" s="198"/>
    </row>
    <row r="752" ht="14.25" customHeight="1">
      <c r="A752" s="198"/>
      <c r="B752" s="198"/>
      <c r="C752" s="198"/>
      <c r="D752" s="198"/>
      <c r="E752" s="198"/>
      <c r="F752" s="198"/>
      <c r="G752" s="198"/>
      <c r="H752" s="198"/>
      <c r="I752" s="198"/>
      <c r="J752" s="198"/>
      <c r="K752" s="198"/>
      <c r="L752" s="198"/>
      <c r="M752" s="198"/>
      <c r="N752" s="198"/>
      <c r="O752" s="198"/>
      <c r="P752" s="198"/>
      <c r="Q752" s="198"/>
      <c r="R752" s="198"/>
      <c r="S752" s="198"/>
      <c r="T752" s="198"/>
      <c r="U752" s="198"/>
      <c r="V752" s="198"/>
      <c r="W752" s="198"/>
      <c r="X752" s="198"/>
      <c r="Y752" s="198"/>
      <c r="Z752" s="198"/>
    </row>
    <row r="753" ht="14.25" customHeight="1">
      <c r="A753" s="198"/>
      <c r="B753" s="198"/>
      <c r="C753" s="198"/>
      <c r="D753" s="198"/>
      <c r="E753" s="198"/>
      <c r="F753" s="198"/>
      <c r="G753" s="198"/>
      <c r="H753" s="198"/>
      <c r="I753" s="198"/>
      <c r="J753" s="198"/>
      <c r="K753" s="198"/>
      <c r="L753" s="198"/>
      <c r="M753" s="198"/>
      <c r="N753" s="198"/>
      <c r="O753" s="198"/>
      <c r="P753" s="198"/>
      <c r="Q753" s="198"/>
      <c r="R753" s="198"/>
      <c r="S753" s="198"/>
      <c r="T753" s="198"/>
      <c r="U753" s="198"/>
      <c r="V753" s="198"/>
      <c r="W753" s="198"/>
      <c r="X753" s="198"/>
      <c r="Y753" s="198"/>
      <c r="Z753" s="198"/>
    </row>
    <row r="754" ht="14.25" customHeight="1">
      <c r="A754" s="198"/>
      <c r="B754" s="198"/>
      <c r="C754" s="198"/>
      <c r="D754" s="198"/>
      <c r="E754" s="198"/>
      <c r="F754" s="198"/>
      <c r="G754" s="198"/>
      <c r="H754" s="198"/>
      <c r="I754" s="198"/>
      <c r="J754" s="198"/>
      <c r="K754" s="198"/>
      <c r="L754" s="198"/>
      <c r="M754" s="198"/>
      <c r="N754" s="198"/>
      <c r="O754" s="198"/>
      <c r="P754" s="198"/>
      <c r="Q754" s="198"/>
      <c r="R754" s="198"/>
      <c r="S754" s="198"/>
      <c r="T754" s="198"/>
      <c r="U754" s="198"/>
      <c r="V754" s="198"/>
      <c r="W754" s="198"/>
      <c r="X754" s="198"/>
      <c r="Y754" s="198"/>
      <c r="Z754" s="198"/>
    </row>
    <row r="755" ht="14.25" customHeight="1">
      <c r="A755" s="198"/>
      <c r="B755" s="198"/>
      <c r="C755" s="198"/>
      <c r="D755" s="198"/>
      <c r="E755" s="198"/>
      <c r="F755" s="198"/>
      <c r="G755" s="198"/>
      <c r="H755" s="198"/>
      <c r="I755" s="198"/>
      <c r="J755" s="198"/>
      <c r="K755" s="198"/>
      <c r="L755" s="198"/>
      <c r="M755" s="198"/>
      <c r="N755" s="198"/>
      <c r="O755" s="198"/>
      <c r="P755" s="198"/>
      <c r="Q755" s="198"/>
      <c r="R755" s="198"/>
      <c r="S755" s="198"/>
      <c r="T755" s="198"/>
      <c r="U755" s="198"/>
      <c r="V755" s="198"/>
      <c r="W755" s="198"/>
      <c r="X755" s="198"/>
      <c r="Y755" s="198"/>
      <c r="Z755" s="198"/>
    </row>
    <row r="756" ht="14.25" customHeight="1">
      <c r="A756" s="198"/>
      <c r="B756" s="198"/>
      <c r="C756" s="198"/>
      <c r="D756" s="198"/>
      <c r="E756" s="198"/>
      <c r="F756" s="198"/>
      <c r="G756" s="198"/>
      <c r="H756" s="198"/>
      <c r="I756" s="198"/>
      <c r="J756" s="198"/>
      <c r="K756" s="198"/>
      <c r="L756" s="198"/>
      <c r="M756" s="198"/>
      <c r="N756" s="198"/>
      <c r="O756" s="198"/>
      <c r="P756" s="198"/>
      <c r="Q756" s="198"/>
      <c r="R756" s="198"/>
      <c r="S756" s="198"/>
      <c r="T756" s="198"/>
      <c r="U756" s="198"/>
      <c r="V756" s="198"/>
      <c r="W756" s="198"/>
      <c r="X756" s="198"/>
      <c r="Y756" s="198"/>
      <c r="Z756" s="198"/>
    </row>
    <row r="757" ht="14.25" customHeight="1">
      <c r="A757" s="198"/>
      <c r="B757" s="198"/>
      <c r="C757" s="198"/>
      <c r="D757" s="198"/>
      <c r="E757" s="198"/>
      <c r="F757" s="198"/>
      <c r="G757" s="198"/>
      <c r="H757" s="198"/>
      <c r="I757" s="198"/>
      <c r="J757" s="198"/>
      <c r="K757" s="198"/>
      <c r="L757" s="198"/>
      <c r="M757" s="198"/>
      <c r="N757" s="198"/>
      <c r="O757" s="198"/>
      <c r="P757" s="198"/>
      <c r="Q757" s="198"/>
      <c r="R757" s="198"/>
      <c r="S757" s="198"/>
      <c r="T757" s="198"/>
      <c r="U757" s="198"/>
      <c r="V757" s="198"/>
      <c r="W757" s="198"/>
      <c r="X757" s="198"/>
      <c r="Y757" s="198"/>
      <c r="Z757" s="198"/>
    </row>
    <row r="758" ht="14.25" customHeight="1">
      <c r="A758" s="198"/>
      <c r="B758" s="198"/>
      <c r="C758" s="198"/>
      <c r="D758" s="198"/>
      <c r="E758" s="198"/>
      <c r="F758" s="198"/>
      <c r="G758" s="198"/>
      <c r="H758" s="198"/>
      <c r="I758" s="198"/>
      <c r="J758" s="198"/>
      <c r="K758" s="198"/>
      <c r="L758" s="198"/>
      <c r="M758" s="198"/>
      <c r="N758" s="198"/>
      <c r="O758" s="198"/>
      <c r="P758" s="198"/>
      <c r="Q758" s="198"/>
      <c r="R758" s="198"/>
      <c r="S758" s="198"/>
      <c r="T758" s="198"/>
      <c r="U758" s="198"/>
      <c r="V758" s="198"/>
      <c r="W758" s="198"/>
      <c r="X758" s="198"/>
      <c r="Y758" s="198"/>
      <c r="Z758" s="198"/>
    </row>
    <row r="759" ht="14.25" customHeight="1">
      <c r="A759" s="198"/>
      <c r="B759" s="198"/>
      <c r="C759" s="198"/>
      <c r="D759" s="198"/>
      <c r="E759" s="198"/>
      <c r="F759" s="198"/>
      <c r="G759" s="198"/>
      <c r="H759" s="198"/>
      <c r="I759" s="198"/>
      <c r="J759" s="198"/>
      <c r="K759" s="198"/>
      <c r="L759" s="198"/>
      <c r="M759" s="198"/>
      <c r="N759" s="198"/>
      <c r="O759" s="198"/>
      <c r="P759" s="198"/>
      <c r="Q759" s="198"/>
      <c r="R759" s="198"/>
      <c r="S759" s="198"/>
      <c r="T759" s="198"/>
      <c r="U759" s="198"/>
      <c r="V759" s="198"/>
      <c r="W759" s="198"/>
      <c r="X759" s="198"/>
      <c r="Y759" s="198"/>
      <c r="Z759" s="198"/>
    </row>
    <row r="760" ht="14.25" customHeight="1">
      <c r="A760" s="198"/>
      <c r="B760" s="198"/>
      <c r="C760" s="198"/>
      <c r="D760" s="198"/>
      <c r="E760" s="198"/>
      <c r="F760" s="198"/>
      <c r="G760" s="198"/>
      <c r="H760" s="198"/>
      <c r="I760" s="198"/>
      <c r="J760" s="198"/>
      <c r="K760" s="198"/>
      <c r="L760" s="198"/>
      <c r="M760" s="198"/>
      <c r="N760" s="198"/>
      <c r="O760" s="198"/>
      <c r="P760" s="198"/>
      <c r="Q760" s="198"/>
      <c r="R760" s="198"/>
      <c r="S760" s="198"/>
      <c r="T760" s="198"/>
      <c r="U760" s="198"/>
      <c r="V760" s="198"/>
      <c r="W760" s="198"/>
      <c r="X760" s="198"/>
      <c r="Y760" s="198"/>
      <c r="Z760" s="198"/>
    </row>
    <row r="761" ht="14.25" customHeight="1">
      <c r="A761" s="198"/>
      <c r="B761" s="198"/>
      <c r="C761" s="198"/>
      <c r="D761" s="198"/>
      <c r="E761" s="198"/>
      <c r="F761" s="198"/>
      <c r="G761" s="198"/>
      <c r="H761" s="198"/>
      <c r="I761" s="198"/>
      <c r="J761" s="198"/>
      <c r="K761" s="198"/>
      <c r="L761" s="198"/>
      <c r="M761" s="198"/>
      <c r="N761" s="198"/>
      <c r="O761" s="198"/>
      <c r="P761" s="198"/>
      <c r="Q761" s="198"/>
      <c r="R761" s="198"/>
      <c r="S761" s="198"/>
      <c r="T761" s="198"/>
      <c r="U761" s="198"/>
      <c r="V761" s="198"/>
      <c r="W761" s="198"/>
      <c r="X761" s="198"/>
      <c r="Y761" s="198"/>
      <c r="Z761" s="198"/>
    </row>
    <row r="762" ht="14.25" customHeight="1">
      <c r="A762" s="198"/>
      <c r="B762" s="198"/>
      <c r="C762" s="198"/>
      <c r="D762" s="198"/>
      <c r="E762" s="198"/>
      <c r="F762" s="198"/>
      <c r="G762" s="198"/>
      <c r="H762" s="198"/>
      <c r="I762" s="198"/>
      <c r="J762" s="198"/>
      <c r="K762" s="198"/>
      <c r="L762" s="198"/>
      <c r="M762" s="198"/>
      <c r="N762" s="198"/>
      <c r="O762" s="198"/>
      <c r="P762" s="198"/>
      <c r="Q762" s="198"/>
      <c r="R762" s="198"/>
      <c r="S762" s="198"/>
      <c r="T762" s="198"/>
      <c r="U762" s="198"/>
      <c r="V762" s="198"/>
      <c r="W762" s="198"/>
      <c r="X762" s="198"/>
      <c r="Y762" s="198"/>
      <c r="Z762" s="198"/>
    </row>
    <row r="763" ht="14.25" customHeight="1">
      <c r="A763" s="198"/>
      <c r="B763" s="198"/>
      <c r="C763" s="198"/>
      <c r="D763" s="198"/>
      <c r="E763" s="198"/>
      <c r="F763" s="198"/>
      <c r="G763" s="198"/>
      <c r="H763" s="198"/>
      <c r="I763" s="198"/>
      <c r="J763" s="198"/>
      <c r="K763" s="198"/>
      <c r="L763" s="198"/>
      <c r="M763" s="198"/>
      <c r="N763" s="198"/>
      <c r="O763" s="198"/>
      <c r="P763" s="198"/>
      <c r="Q763" s="198"/>
      <c r="R763" s="198"/>
      <c r="S763" s="198"/>
      <c r="T763" s="198"/>
      <c r="U763" s="198"/>
      <c r="V763" s="198"/>
      <c r="W763" s="198"/>
      <c r="X763" s="198"/>
      <c r="Y763" s="198"/>
      <c r="Z763" s="198"/>
    </row>
    <row r="764" ht="14.25" customHeight="1">
      <c r="A764" s="198"/>
      <c r="B764" s="198"/>
      <c r="C764" s="198"/>
      <c r="D764" s="198"/>
      <c r="E764" s="198"/>
      <c r="F764" s="198"/>
      <c r="G764" s="198"/>
      <c r="H764" s="198"/>
      <c r="I764" s="198"/>
      <c r="J764" s="198"/>
      <c r="K764" s="198"/>
      <c r="L764" s="198"/>
      <c r="M764" s="198"/>
      <c r="N764" s="198"/>
      <c r="O764" s="198"/>
      <c r="P764" s="198"/>
      <c r="Q764" s="198"/>
      <c r="R764" s="198"/>
      <c r="S764" s="198"/>
      <c r="T764" s="198"/>
      <c r="U764" s="198"/>
      <c r="V764" s="198"/>
      <c r="W764" s="198"/>
      <c r="X764" s="198"/>
      <c r="Y764" s="198"/>
      <c r="Z764" s="198"/>
    </row>
    <row r="765" ht="14.25" customHeight="1">
      <c r="A765" s="198"/>
      <c r="B765" s="198"/>
      <c r="C765" s="198"/>
      <c r="D765" s="198"/>
      <c r="E765" s="198"/>
      <c r="F765" s="198"/>
      <c r="G765" s="198"/>
      <c r="H765" s="198"/>
      <c r="I765" s="198"/>
      <c r="J765" s="198"/>
      <c r="K765" s="198"/>
      <c r="L765" s="198"/>
      <c r="M765" s="198"/>
      <c r="N765" s="198"/>
      <c r="O765" s="198"/>
      <c r="P765" s="198"/>
      <c r="Q765" s="198"/>
      <c r="R765" s="198"/>
      <c r="S765" s="198"/>
      <c r="T765" s="198"/>
      <c r="U765" s="198"/>
      <c r="V765" s="198"/>
      <c r="W765" s="198"/>
      <c r="X765" s="198"/>
      <c r="Y765" s="198"/>
      <c r="Z765" s="198"/>
    </row>
    <row r="766" ht="14.25" customHeight="1">
      <c r="A766" s="198"/>
      <c r="B766" s="198"/>
      <c r="C766" s="198"/>
      <c r="D766" s="198"/>
      <c r="E766" s="198"/>
      <c r="F766" s="198"/>
      <c r="G766" s="198"/>
      <c r="H766" s="198"/>
      <c r="I766" s="198"/>
      <c r="J766" s="198"/>
      <c r="K766" s="198"/>
      <c r="L766" s="198"/>
      <c r="M766" s="198"/>
      <c r="N766" s="198"/>
      <c r="O766" s="198"/>
      <c r="P766" s="198"/>
      <c r="Q766" s="198"/>
      <c r="R766" s="198"/>
      <c r="S766" s="198"/>
      <c r="T766" s="198"/>
      <c r="U766" s="198"/>
      <c r="V766" s="198"/>
      <c r="W766" s="198"/>
      <c r="X766" s="198"/>
      <c r="Y766" s="198"/>
      <c r="Z766" s="198"/>
    </row>
    <row r="767" ht="14.25" customHeight="1">
      <c r="A767" s="198"/>
      <c r="B767" s="198"/>
      <c r="C767" s="198"/>
      <c r="D767" s="198"/>
      <c r="E767" s="198"/>
      <c r="F767" s="198"/>
      <c r="G767" s="198"/>
      <c r="H767" s="198"/>
      <c r="I767" s="198"/>
      <c r="J767" s="198"/>
      <c r="K767" s="198"/>
      <c r="L767" s="198"/>
      <c r="M767" s="198"/>
      <c r="N767" s="198"/>
      <c r="O767" s="198"/>
      <c r="P767" s="198"/>
      <c r="Q767" s="198"/>
      <c r="R767" s="198"/>
      <c r="S767" s="198"/>
      <c r="T767" s="198"/>
      <c r="U767" s="198"/>
      <c r="V767" s="198"/>
      <c r="W767" s="198"/>
      <c r="X767" s="198"/>
      <c r="Y767" s="198"/>
      <c r="Z767" s="198"/>
    </row>
    <row r="768" ht="14.25" customHeight="1">
      <c r="A768" s="198"/>
      <c r="B768" s="198"/>
      <c r="C768" s="198"/>
      <c r="D768" s="198"/>
      <c r="E768" s="198"/>
      <c r="F768" s="198"/>
      <c r="G768" s="198"/>
      <c r="H768" s="198"/>
      <c r="I768" s="198"/>
      <c r="J768" s="198"/>
      <c r="K768" s="198"/>
      <c r="L768" s="198"/>
      <c r="M768" s="198"/>
      <c r="N768" s="198"/>
      <c r="O768" s="198"/>
      <c r="P768" s="198"/>
      <c r="Q768" s="198"/>
      <c r="R768" s="198"/>
      <c r="S768" s="198"/>
      <c r="T768" s="198"/>
      <c r="U768" s="198"/>
      <c r="V768" s="198"/>
      <c r="W768" s="198"/>
      <c r="X768" s="198"/>
      <c r="Y768" s="198"/>
      <c r="Z768" s="198"/>
    </row>
    <row r="769" ht="14.25" customHeight="1">
      <c r="A769" s="198"/>
      <c r="B769" s="198"/>
      <c r="C769" s="198"/>
      <c r="D769" s="198"/>
      <c r="E769" s="198"/>
      <c r="F769" s="198"/>
      <c r="G769" s="198"/>
      <c r="H769" s="198"/>
      <c r="I769" s="198"/>
      <c r="J769" s="198"/>
      <c r="K769" s="198"/>
      <c r="L769" s="198"/>
      <c r="M769" s="198"/>
      <c r="N769" s="198"/>
      <c r="O769" s="198"/>
      <c r="P769" s="198"/>
      <c r="Q769" s="198"/>
      <c r="R769" s="198"/>
      <c r="S769" s="198"/>
      <c r="T769" s="198"/>
      <c r="U769" s="198"/>
      <c r="V769" s="198"/>
      <c r="W769" s="198"/>
      <c r="X769" s="198"/>
      <c r="Y769" s="198"/>
      <c r="Z769" s="198"/>
    </row>
    <row r="770" ht="14.25" customHeight="1">
      <c r="A770" s="198"/>
      <c r="B770" s="198"/>
      <c r="C770" s="198"/>
      <c r="D770" s="198"/>
      <c r="E770" s="198"/>
      <c r="F770" s="198"/>
      <c r="G770" s="198"/>
      <c r="H770" s="198"/>
      <c r="I770" s="198"/>
      <c r="J770" s="198"/>
      <c r="K770" s="198"/>
      <c r="L770" s="198"/>
      <c r="M770" s="198"/>
      <c r="N770" s="198"/>
      <c r="O770" s="198"/>
      <c r="P770" s="198"/>
      <c r="Q770" s="198"/>
      <c r="R770" s="198"/>
      <c r="S770" s="198"/>
      <c r="T770" s="198"/>
      <c r="U770" s="198"/>
      <c r="V770" s="198"/>
      <c r="W770" s="198"/>
      <c r="X770" s="198"/>
      <c r="Y770" s="198"/>
      <c r="Z770" s="198"/>
    </row>
    <row r="771" ht="14.25" customHeight="1">
      <c r="A771" s="198"/>
      <c r="B771" s="198"/>
      <c r="C771" s="198"/>
      <c r="D771" s="198"/>
      <c r="E771" s="198"/>
      <c r="F771" s="198"/>
      <c r="G771" s="198"/>
      <c r="H771" s="198"/>
      <c r="I771" s="198"/>
      <c r="J771" s="198"/>
      <c r="K771" s="198"/>
      <c r="L771" s="198"/>
      <c r="M771" s="198"/>
      <c r="N771" s="198"/>
      <c r="O771" s="198"/>
      <c r="P771" s="198"/>
      <c r="Q771" s="198"/>
      <c r="R771" s="198"/>
      <c r="S771" s="198"/>
      <c r="T771" s="198"/>
      <c r="U771" s="198"/>
      <c r="V771" s="198"/>
      <c r="W771" s="198"/>
      <c r="X771" s="198"/>
      <c r="Y771" s="198"/>
      <c r="Z771" s="198"/>
    </row>
    <row r="772" ht="14.25" customHeight="1">
      <c r="A772" s="198"/>
      <c r="B772" s="198"/>
      <c r="C772" s="198"/>
      <c r="D772" s="198"/>
      <c r="E772" s="198"/>
      <c r="F772" s="198"/>
      <c r="G772" s="198"/>
      <c r="H772" s="198"/>
      <c r="I772" s="198"/>
      <c r="J772" s="198"/>
      <c r="K772" s="198"/>
      <c r="L772" s="198"/>
      <c r="M772" s="198"/>
      <c r="N772" s="198"/>
      <c r="O772" s="198"/>
      <c r="P772" s="198"/>
      <c r="Q772" s="198"/>
      <c r="R772" s="198"/>
      <c r="S772" s="198"/>
      <c r="T772" s="198"/>
      <c r="U772" s="198"/>
      <c r="V772" s="198"/>
      <c r="W772" s="198"/>
      <c r="X772" s="198"/>
      <c r="Y772" s="198"/>
      <c r="Z772" s="198"/>
    </row>
    <row r="773" ht="14.25" customHeight="1">
      <c r="A773" s="198"/>
      <c r="B773" s="198"/>
      <c r="C773" s="198"/>
      <c r="D773" s="198"/>
      <c r="E773" s="198"/>
      <c r="F773" s="198"/>
      <c r="G773" s="198"/>
      <c r="H773" s="198"/>
      <c r="I773" s="198"/>
      <c r="J773" s="198"/>
      <c r="K773" s="198"/>
      <c r="L773" s="198"/>
      <c r="M773" s="198"/>
      <c r="N773" s="198"/>
      <c r="O773" s="198"/>
      <c r="P773" s="198"/>
      <c r="Q773" s="198"/>
      <c r="R773" s="198"/>
      <c r="S773" s="198"/>
      <c r="T773" s="198"/>
      <c r="U773" s="198"/>
      <c r="V773" s="198"/>
      <c r="W773" s="198"/>
      <c r="X773" s="198"/>
      <c r="Y773" s="198"/>
      <c r="Z773" s="198"/>
    </row>
    <row r="774" ht="14.25" customHeight="1">
      <c r="A774" s="198"/>
      <c r="B774" s="198"/>
      <c r="C774" s="198"/>
      <c r="D774" s="198"/>
      <c r="E774" s="198"/>
      <c r="F774" s="198"/>
      <c r="G774" s="198"/>
      <c r="H774" s="198"/>
      <c r="I774" s="198"/>
      <c r="J774" s="198"/>
      <c r="K774" s="198"/>
      <c r="L774" s="198"/>
      <c r="M774" s="198"/>
      <c r="N774" s="198"/>
      <c r="O774" s="198"/>
      <c r="P774" s="198"/>
      <c r="Q774" s="198"/>
      <c r="R774" s="198"/>
      <c r="S774" s="198"/>
      <c r="T774" s="198"/>
      <c r="U774" s="198"/>
      <c r="V774" s="198"/>
      <c r="W774" s="198"/>
      <c r="X774" s="198"/>
      <c r="Y774" s="198"/>
      <c r="Z774" s="198"/>
    </row>
    <row r="775" ht="14.25" customHeight="1">
      <c r="A775" s="198"/>
      <c r="B775" s="198"/>
      <c r="C775" s="198"/>
      <c r="D775" s="198"/>
      <c r="E775" s="198"/>
      <c r="F775" s="198"/>
      <c r="G775" s="198"/>
      <c r="H775" s="198"/>
      <c r="I775" s="198"/>
      <c r="J775" s="198"/>
      <c r="K775" s="198"/>
      <c r="L775" s="198"/>
      <c r="M775" s="198"/>
      <c r="N775" s="198"/>
      <c r="O775" s="198"/>
      <c r="P775" s="198"/>
      <c r="Q775" s="198"/>
      <c r="R775" s="198"/>
      <c r="S775" s="198"/>
      <c r="T775" s="198"/>
      <c r="U775" s="198"/>
      <c r="V775" s="198"/>
      <c r="W775" s="198"/>
      <c r="X775" s="198"/>
      <c r="Y775" s="198"/>
      <c r="Z775" s="198"/>
    </row>
    <row r="776" ht="14.25" customHeight="1">
      <c r="A776" s="198"/>
      <c r="B776" s="198"/>
      <c r="C776" s="198"/>
      <c r="D776" s="198"/>
      <c r="E776" s="198"/>
      <c r="F776" s="198"/>
      <c r="G776" s="198"/>
      <c r="H776" s="198"/>
      <c r="I776" s="198"/>
      <c r="J776" s="198"/>
      <c r="K776" s="198"/>
      <c r="L776" s="198"/>
      <c r="M776" s="198"/>
      <c r="N776" s="198"/>
      <c r="O776" s="198"/>
      <c r="P776" s="198"/>
      <c r="Q776" s="198"/>
      <c r="R776" s="198"/>
      <c r="S776" s="198"/>
      <c r="T776" s="198"/>
      <c r="U776" s="198"/>
      <c r="V776" s="198"/>
      <c r="W776" s="198"/>
      <c r="X776" s="198"/>
      <c r="Y776" s="198"/>
      <c r="Z776" s="198"/>
    </row>
    <row r="777" ht="14.25" customHeight="1">
      <c r="A777" s="198"/>
      <c r="B777" s="198"/>
      <c r="C777" s="198"/>
      <c r="D777" s="198"/>
      <c r="E777" s="198"/>
      <c r="F777" s="198"/>
      <c r="G777" s="198"/>
      <c r="H777" s="198"/>
      <c r="I777" s="198"/>
      <c r="J777" s="198"/>
      <c r="K777" s="198"/>
      <c r="L777" s="198"/>
      <c r="M777" s="198"/>
      <c r="N777" s="198"/>
      <c r="O777" s="198"/>
      <c r="P777" s="198"/>
      <c r="Q777" s="198"/>
      <c r="R777" s="198"/>
      <c r="S777" s="198"/>
      <c r="T777" s="198"/>
      <c r="U777" s="198"/>
      <c r="V777" s="198"/>
      <c r="W777" s="198"/>
      <c r="X777" s="198"/>
      <c r="Y777" s="198"/>
      <c r="Z777" s="198"/>
    </row>
    <row r="778" ht="14.25" customHeight="1">
      <c r="A778" s="198"/>
      <c r="B778" s="198"/>
      <c r="C778" s="198"/>
      <c r="D778" s="198"/>
      <c r="E778" s="198"/>
      <c r="F778" s="198"/>
      <c r="G778" s="198"/>
      <c r="H778" s="198"/>
      <c r="I778" s="198"/>
      <c r="J778" s="198"/>
      <c r="K778" s="198"/>
      <c r="L778" s="198"/>
      <c r="M778" s="198"/>
      <c r="N778" s="198"/>
      <c r="O778" s="198"/>
      <c r="P778" s="198"/>
      <c r="Q778" s="198"/>
      <c r="R778" s="198"/>
      <c r="S778" s="198"/>
      <c r="T778" s="198"/>
      <c r="U778" s="198"/>
      <c r="V778" s="198"/>
      <c r="W778" s="198"/>
      <c r="X778" s="198"/>
      <c r="Y778" s="198"/>
      <c r="Z778" s="198"/>
    </row>
    <row r="779" ht="14.25" customHeight="1">
      <c r="A779" s="198"/>
      <c r="B779" s="198"/>
      <c r="C779" s="198"/>
      <c r="D779" s="198"/>
      <c r="E779" s="198"/>
      <c r="F779" s="198"/>
      <c r="G779" s="198"/>
      <c r="H779" s="198"/>
      <c r="I779" s="198"/>
      <c r="J779" s="198"/>
      <c r="K779" s="198"/>
      <c r="L779" s="198"/>
      <c r="M779" s="198"/>
      <c r="N779" s="198"/>
      <c r="O779" s="198"/>
      <c r="P779" s="198"/>
      <c r="Q779" s="198"/>
      <c r="R779" s="198"/>
      <c r="S779" s="198"/>
      <c r="T779" s="198"/>
      <c r="U779" s="198"/>
      <c r="V779" s="198"/>
      <c r="W779" s="198"/>
      <c r="X779" s="198"/>
      <c r="Y779" s="198"/>
      <c r="Z779" s="198"/>
    </row>
    <row r="780" ht="14.25" customHeight="1">
      <c r="A780" s="198"/>
      <c r="B780" s="198"/>
      <c r="C780" s="198"/>
      <c r="D780" s="198"/>
      <c r="E780" s="198"/>
      <c r="F780" s="198"/>
      <c r="G780" s="198"/>
      <c r="H780" s="198"/>
      <c r="I780" s="198"/>
      <c r="J780" s="198"/>
      <c r="K780" s="198"/>
      <c r="L780" s="198"/>
      <c r="M780" s="198"/>
      <c r="N780" s="198"/>
      <c r="O780" s="198"/>
      <c r="P780" s="198"/>
      <c r="Q780" s="198"/>
      <c r="R780" s="198"/>
      <c r="S780" s="198"/>
      <c r="T780" s="198"/>
      <c r="U780" s="198"/>
      <c r="V780" s="198"/>
      <c r="W780" s="198"/>
      <c r="X780" s="198"/>
      <c r="Y780" s="198"/>
      <c r="Z780" s="198"/>
    </row>
    <row r="781" ht="14.25" customHeight="1">
      <c r="A781" s="198"/>
      <c r="B781" s="198"/>
      <c r="C781" s="198"/>
      <c r="D781" s="198"/>
      <c r="E781" s="198"/>
      <c r="F781" s="198"/>
      <c r="G781" s="198"/>
      <c r="H781" s="198"/>
      <c r="I781" s="198"/>
      <c r="J781" s="198"/>
      <c r="K781" s="198"/>
      <c r="L781" s="198"/>
      <c r="M781" s="198"/>
      <c r="N781" s="198"/>
      <c r="O781" s="198"/>
      <c r="P781" s="198"/>
      <c r="Q781" s="198"/>
      <c r="R781" s="198"/>
      <c r="S781" s="198"/>
      <c r="T781" s="198"/>
      <c r="U781" s="198"/>
      <c r="V781" s="198"/>
      <c r="W781" s="198"/>
      <c r="X781" s="198"/>
      <c r="Y781" s="198"/>
      <c r="Z781" s="198"/>
    </row>
    <row r="782" ht="14.25" customHeight="1">
      <c r="A782" s="198"/>
      <c r="B782" s="198"/>
      <c r="C782" s="198"/>
      <c r="D782" s="198"/>
      <c r="E782" s="198"/>
      <c r="F782" s="198"/>
      <c r="G782" s="198"/>
      <c r="H782" s="198"/>
      <c r="I782" s="198"/>
      <c r="J782" s="198"/>
      <c r="K782" s="198"/>
      <c r="L782" s="198"/>
      <c r="M782" s="198"/>
      <c r="N782" s="198"/>
      <c r="O782" s="198"/>
      <c r="P782" s="198"/>
      <c r="Q782" s="198"/>
      <c r="R782" s="198"/>
      <c r="S782" s="198"/>
      <c r="T782" s="198"/>
      <c r="U782" s="198"/>
      <c r="V782" s="198"/>
      <c r="W782" s="198"/>
      <c r="X782" s="198"/>
      <c r="Y782" s="198"/>
      <c r="Z782" s="198"/>
    </row>
    <row r="783" ht="14.25" customHeight="1">
      <c r="A783" s="198"/>
      <c r="B783" s="198"/>
      <c r="C783" s="198"/>
      <c r="D783" s="198"/>
      <c r="E783" s="198"/>
      <c r="F783" s="198"/>
      <c r="G783" s="198"/>
      <c r="H783" s="198"/>
      <c r="I783" s="198"/>
      <c r="J783" s="198"/>
      <c r="K783" s="198"/>
      <c r="L783" s="198"/>
      <c r="M783" s="198"/>
      <c r="N783" s="198"/>
      <c r="O783" s="198"/>
      <c r="P783" s="198"/>
      <c r="Q783" s="198"/>
      <c r="R783" s="198"/>
      <c r="S783" s="198"/>
      <c r="T783" s="198"/>
      <c r="U783" s="198"/>
      <c r="V783" s="198"/>
      <c r="W783" s="198"/>
      <c r="X783" s="198"/>
      <c r="Y783" s="198"/>
      <c r="Z783" s="198"/>
    </row>
    <row r="784" ht="14.25" customHeight="1">
      <c r="A784" s="198"/>
      <c r="B784" s="198"/>
      <c r="C784" s="198"/>
      <c r="D784" s="198"/>
      <c r="E784" s="198"/>
      <c r="F784" s="198"/>
      <c r="G784" s="198"/>
      <c r="H784" s="198"/>
      <c r="I784" s="198"/>
      <c r="J784" s="198"/>
      <c r="K784" s="198"/>
      <c r="L784" s="198"/>
      <c r="M784" s="198"/>
      <c r="N784" s="198"/>
      <c r="O784" s="198"/>
      <c r="P784" s="198"/>
      <c r="Q784" s="198"/>
      <c r="R784" s="198"/>
      <c r="S784" s="198"/>
      <c r="T784" s="198"/>
      <c r="U784" s="198"/>
      <c r="V784" s="198"/>
      <c r="W784" s="198"/>
      <c r="X784" s="198"/>
      <c r="Y784" s="198"/>
      <c r="Z784" s="198"/>
    </row>
    <row r="785" ht="14.25" customHeight="1">
      <c r="A785" s="198"/>
      <c r="B785" s="198"/>
      <c r="C785" s="198"/>
      <c r="D785" s="198"/>
      <c r="E785" s="198"/>
      <c r="F785" s="198"/>
      <c r="G785" s="198"/>
      <c r="H785" s="198"/>
      <c r="I785" s="198"/>
      <c r="J785" s="198"/>
      <c r="K785" s="198"/>
      <c r="L785" s="198"/>
      <c r="M785" s="198"/>
      <c r="N785" s="198"/>
      <c r="O785" s="198"/>
      <c r="P785" s="198"/>
      <c r="Q785" s="198"/>
      <c r="R785" s="198"/>
      <c r="S785" s="198"/>
      <c r="T785" s="198"/>
      <c r="U785" s="198"/>
      <c r="V785" s="198"/>
      <c r="W785" s="198"/>
      <c r="X785" s="198"/>
      <c r="Y785" s="198"/>
      <c r="Z785" s="198"/>
    </row>
    <row r="786" ht="14.25" customHeight="1">
      <c r="A786" s="198"/>
      <c r="B786" s="198"/>
      <c r="C786" s="198"/>
      <c r="D786" s="198"/>
      <c r="E786" s="198"/>
      <c r="F786" s="198"/>
      <c r="G786" s="198"/>
      <c r="H786" s="198"/>
      <c r="I786" s="198"/>
      <c r="J786" s="198"/>
      <c r="K786" s="198"/>
      <c r="L786" s="198"/>
      <c r="M786" s="198"/>
      <c r="N786" s="198"/>
      <c r="O786" s="198"/>
      <c r="P786" s="198"/>
      <c r="Q786" s="198"/>
      <c r="R786" s="198"/>
      <c r="S786" s="198"/>
      <c r="T786" s="198"/>
      <c r="U786" s="198"/>
      <c r="V786" s="198"/>
      <c r="W786" s="198"/>
      <c r="X786" s="198"/>
      <c r="Y786" s="198"/>
      <c r="Z786" s="198"/>
    </row>
    <row r="787" ht="14.25" customHeight="1">
      <c r="A787" s="198"/>
      <c r="B787" s="198"/>
      <c r="C787" s="198"/>
      <c r="D787" s="198"/>
      <c r="E787" s="198"/>
      <c r="F787" s="198"/>
      <c r="G787" s="198"/>
      <c r="H787" s="198"/>
      <c r="I787" s="198"/>
      <c r="J787" s="198"/>
      <c r="K787" s="198"/>
      <c r="L787" s="198"/>
      <c r="M787" s="198"/>
      <c r="N787" s="198"/>
      <c r="O787" s="198"/>
      <c r="P787" s="198"/>
      <c r="Q787" s="198"/>
      <c r="R787" s="198"/>
      <c r="S787" s="198"/>
      <c r="T787" s="198"/>
      <c r="U787" s="198"/>
      <c r="V787" s="198"/>
      <c r="W787" s="198"/>
      <c r="X787" s="198"/>
      <c r="Y787" s="198"/>
      <c r="Z787" s="198"/>
    </row>
    <row r="788" ht="14.25" customHeight="1">
      <c r="A788" s="198"/>
      <c r="B788" s="198"/>
      <c r="C788" s="198"/>
      <c r="D788" s="198"/>
      <c r="E788" s="198"/>
      <c r="F788" s="198"/>
      <c r="G788" s="198"/>
      <c r="H788" s="198"/>
      <c r="I788" s="198"/>
      <c r="J788" s="198"/>
      <c r="K788" s="198"/>
      <c r="L788" s="198"/>
      <c r="M788" s="198"/>
      <c r="N788" s="198"/>
      <c r="O788" s="198"/>
      <c r="P788" s="198"/>
      <c r="Q788" s="198"/>
      <c r="R788" s="198"/>
      <c r="S788" s="198"/>
      <c r="T788" s="198"/>
      <c r="U788" s="198"/>
      <c r="V788" s="198"/>
      <c r="W788" s="198"/>
      <c r="X788" s="198"/>
      <c r="Y788" s="198"/>
      <c r="Z788" s="198"/>
    </row>
    <row r="789" ht="14.25" customHeight="1">
      <c r="A789" s="198"/>
      <c r="B789" s="198"/>
      <c r="C789" s="198"/>
      <c r="D789" s="198"/>
      <c r="E789" s="198"/>
      <c r="F789" s="198"/>
      <c r="G789" s="198"/>
      <c r="H789" s="198"/>
      <c r="I789" s="198"/>
      <c r="J789" s="198"/>
      <c r="K789" s="198"/>
      <c r="L789" s="198"/>
      <c r="M789" s="198"/>
      <c r="N789" s="198"/>
      <c r="O789" s="198"/>
      <c r="P789" s="198"/>
      <c r="Q789" s="198"/>
      <c r="R789" s="198"/>
      <c r="S789" s="198"/>
      <c r="T789" s="198"/>
      <c r="U789" s="198"/>
      <c r="V789" s="198"/>
      <c r="W789" s="198"/>
      <c r="X789" s="198"/>
      <c r="Y789" s="198"/>
      <c r="Z789" s="198"/>
    </row>
    <row r="790" ht="14.25" customHeight="1">
      <c r="A790" s="198"/>
      <c r="B790" s="198"/>
      <c r="C790" s="198"/>
      <c r="D790" s="198"/>
      <c r="E790" s="198"/>
      <c r="F790" s="198"/>
      <c r="G790" s="198"/>
      <c r="H790" s="198"/>
      <c r="I790" s="198"/>
      <c r="J790" s="198"/>
      <c r="K790" s="198"/>
      <c r="L790" s="198"/>
      <c r="M790" s="198"/>
      <c r="N790" s="198"/>
      <c r="O790" s="198"/>
      <c r="P790" s="198"/>
      <c r="Q790" s="198"/>
      <c r="R790" s="198"/>
      <c r="S790" s="198"/>
      <c r="T790" s="198"/>
      <c r="U790" s="198"/>
      <c r="V790" s="198"/>
      <c r="W790" s="198"/>
      <c r="X790" s="198"/>
      <c r="Y790" s="198"/>
      <c r="Z790" s="198"/>
    </row>
    <row r="791" ht="14.25" customHeight="1">
      <c r="A791" s="198"/>
      <c r="B791" s="198"/>
      <c r="C791" s="198"/>
      <c r="D791" s="198"/>
      <c r="E791" s="198"/>
      <c r="F791" s="198"/>
      <c r="G791" s="198"/>
      <c r="H791" s="198"/>
      <c r="I791" s="198"/>
      <c r="J791" s="198"/>
      <c r="K791" s="198"/>
      <c r="L791" s="198"/>
      <c r="M791" s="198"/>
      <c r="N791" s="198"/>
      <c r="O791" s="198"/>
      <c r="P791" s="198"/>
      <c r="Q791" s="198"/>
      <c r="R791" s="198"/>
      <c r="S791" s="198"/>
      <c r="T791" s="198"/>
      <c r="U791" s="198"/>
      <c r="V791" s="198"/>
      <c r="W791" s="198"/>
      <c r="X791" s="198"/>
      <c r="Y791" s="198"/>
      <c r="Z791" s="198"/>
    </row>
    <row r="792" ht="14.25" customHeight="1">
      <c r="A792" s="198"/>
      <c r="B792" s="198"/>
      <c r="C792" s="198"/>
      <c r="D792" s="198"/>
      <c r="E792" s="198"/>
      <c r="F792" s="198"/>
      <c r="G792" s="198"/>
      <c r="H792" s="198"/>
      <c r="I792" s="198"/>
      <c r="J792" s="198"/>
      <c r="K792" s="198"/>
      <c r="L792" s="198"/>
      <c r="M792" s="198"/>
      <c r="N792" s="198"/>
      <c r="O792" s="198"/>
      <c r="P792" s="198"/>
      <c r="Q792" s="198"/>
      <c r="R792" s="198"/>
      <c r="S792" s="198"/>
      <c r="T792" s="198"/>
      <c r="U792" s="198"/>
      <c r="V792" s="198"/>
      <c r="W792" s="198"/>
      <c r="X792" s="198"/>
      <c r="Y792" s="198"/>
      <c r="Z792" s="198"/>
    </row>
    <row r="793" ht="14.25" customHeight="1">
      <c r="A793" s="198"/>
      <c r="B793" s="198"/>
      <c r="C793" s="198"/>
      <c r="D793" s="198"/>
      <c r="E793" s="198"/>
      <c r="F793" s="198"/>
      <c r="G793" s="198"/>
      <c r="H793" s="198"/>
      <c r="I793" s="198"/>
      <c r="J793" s="198"/>
      <c r="K793" s="198"/>
      <c r="L793" s="198"/>
      <c r="M793" s="198"/>
      <c r="N793" s="198"/>
      <c r="O793" s="198"/>
      <c r="P793" s="198"/>
      <c r="Q793" s="198"/>
      <c r="R793" s="198"/>
      <c r="S793" s="198"/>
      <c r="T793" s="198"/>
      <c r="U793" s="198"/>
      <c r="V793" s="198"/>
      <c r="W793" s="198"/>
      <c r="X793" s="198"/>
      <c r="Y793" s="198"/>
      <c r="Z793" s="198"/>
    </row>
    <row r="794" ht="14.25" customHeight="1">
      <c r="A794" s="198"/>
      <c r="B794" s="198"/>
      <c r="C794" s="198"/>
      <c r="D794" s="198"/>
      <c r="E794" s="198"/>
      <c r="F794" s="198"/>
      <c r="G794" s="198"/>
      <c r="H794" s="198"/>
      <c r="I794" s="198"/>
      <c r="J794" s="198"/>
      <c r="K794" s="198"/>
      <c r="L794" s="198"/>
      <c r="M794" s="198"/>
      <c r="N794" s="198"/>
      <c r="O794" s="198"/>
      <c r="P794" s="198"/>
      <c r="Q794" s="198"/>
      <c r="R794" s="198"/>
      <c r="S794" s="198"/>
      <c r="T794" s="198"/>
      <c r="U794" s="198"/>
      <c r="V794" s="198"/>
      <c r="W794" s="198"/>
      <c r="X794" s="198"/>
      <c r="Y794" s="198"/>
      <c r="Z794" s="198"/>
    </row>
    <row r="795" ht="14.25" customHeight="1">
      <c r="A795" s="198"/>
      <c r="B795" s="198"/>
      <c r="C795" s="198"/>
      <c r="D795" s="198"/>
      <c r="E795" s="198"/>
      <c r="F795" s="198"/>
      <c r="G795" s="198"/>
      <c r="H795" s="198"/>
      <c r="I795" s="198"/>
      <c r="J795" s="198"/>
      <c r="K795" s="198"/>
      <c r="L795" s="198"/>
      <c r="M795" s="198"/>
      <c r="N795" s="198"/>
      <c r="O795" s="198"/>
      <c r="P795" s="198"/>
      <c r="Q795" s="198"/>
      <c r="R795" s="198"/>
      <c r="S795" s="198"/>
      <c r="T795" s="198"/>
      <c r="U795" s="198"/>
      <c r="V795" s="198"/>
      <c r="W795" s="198"/>
      <c r="X795" s="198"/>
      <c r="Y795" s="198"/>
      <c r="Z795" s="198"/>
    </row>
    <row r="796" ht="14.25" customHeight="1">
      <c r="A796" s="198"/>
      <c r="B796" s="198"/>
      <c r="C796" s="198"/>
      <c r="D796" s="198"/>
      <c r="E796" s="198"/>
      <c r="F796" s="198"/>
      <c r="G796" s="198"/>
      <c r="H796" s="198"/>
      <c r="I796" s="198"/>
      <c r="J796" s="198"/>
      <c r="K796" s="198"/>
      <c r="L796" s="198"/>
      <c r="M796" s="198"/>
      <c r="N796" s="198"/>
      <c r="O796" s="198"/>
      <c r="P796" s="198"/>
      <c r="Q796" s="198"/>
      <c r="R796" s="198"/>
      <c r="S796" s="198"/>
      <c r="T796" s="198"/>
      <c r="U796" s="198"/>
      <c r="V796" s="198"/>
      <c r="W796" s="198"/>
      <c r="X796" s="198"/>
      <c r="Y796" s="198"/>
      <c r="Z796" s="198"/>
    </row>
    <row r="797" ht="14.25" customHeight="1">
      <c r="A797" s="198"/>
      <c r="B797" s="198"/>
      <c r="C797" s="198"/>
      <c r="D797" s="198"/>
      <c r="E797" s="198"/>
      <c r="F797" s="198"/>
      <c r="G797" s="198"/>
      <c r="H797" s="198"/>
      <c r="I797" s="198"/>
      <c r="J797" s="198"/>
      <c r="K797" s="198"/>
      <c r="L797" s="198"/>
      <c r="M797" s="198"/>
      <c r="N797" s="198"/>
      <c r="O797" s="198"/>
      <c r="P797" s="198"/>
      <c r="Q797" s="198"/>
      <c r="R797" s="198"/>
      <c r="S797" s="198"/>
      <c r="T797" s="198"/>
      <c r="U797" s="198"/>
      <c r="V797" s="198"/>
      <c r="W797" s="198"/>
      <c r="X797" s="198"/>
      <c r="Y797" s="198"/>
      <c r="Z797" s="198"/>
    </row>
    <row r="798" ht="14.25" customHeight="1">
      <c r="A798" s="198"/>
      <c r="B798" s="198"/>
      <c r="C798" s="198"/>
      <c r="D798" s="198"/>
      <c r="E798" s="198"/>
      <c r="F798" s="198"/>
      <c r="G798" s="198"/>
      <c r="H798" s="198"/>
      <c r="I798" s="198"/>
      <c r="J798" s="198"/>
      <c r="K798" s="198"/>
      <c r="L798" s="198"/>
      <c r="M798" s="198"/>
      <c r="N798" s="198"/>
      <c r="O798" s="198"/>
      <c r="P798" s="198"/>
      <c r="Q798" s="198"/>
      <c r="R798" s="198"/>
      <c r="S798" s="198"/>
      <c r="T798" s="198"/>
      <c r="U798" s="198"/>
      <c r="V798" s="198"/>
      <c r="W798" s="198"/>
      <c r="X798" s="198"/>
      <c r="Y798" s="198"/>
      <c r="Z798" s="198"/>
    </row>
    <row r="799" ht="14.25" customHeight="1">
      <c r="A799" s="198"/>
      <c r="B799" s="198"/>
      <c r="C799" s="198"/>
      <c r="D799" s="198"/>
      <c r="E799" s="198"/>
      <c r="F799" s="198"/>
      <c r="G799" s="198"/>
      <c r="H799" s="198"/>
      <c r="I799" s="198"/>
      <c r="J799" s="198"/>
      <c r="K799" s="198"/>
      <c r="L799" s="198"/>
      <c r="M799" s="198"/>
      <c r="N799" s="198"/>
      <c r="O799" s="198"/>
      <c r="P799" s="198"/>
      <c r="Q799" s="198"/>
      <c r="R799" s="198"/>
      <c r="S799" s="198"/>
      <c r="T799" s="198"/>
      <c r="U799" s="198"/>
      <c r="V799" s="198"/>
      <c r="W799" s="198"/>
      <c r="X799" s="198"/>
      <c r="Y799" s="198"/>
      <c r="Z799" s="198"/>
    </row>
    <row r="800" ht="14.25" customHeight="1">
      <c r="A800" s="198"/>
      <c r="B800" s="198"/>
      <c r="C800" s="198"/>
      <c r="D800" s="198"/>
      <c r="E800" s="198"/>
      <c r="F800" s="198"/>
      <c r="G800" s="198"/>
      <c r="H800" s="198"/>
      <c r="I800" s="198"/>
      <c r="J800" s="198"/>
      <c r="K800" s="198"/>
      <c r="L800" s="198"/>
      <c r="M800" s="198"/>
      <c r="N800" s="198"/>
      <c r="O800" s="198"/>
      <c r="P800" s="198"/>
      <c r="Q800" s="198"/>
      <c r="R800" s="198"/>
      <c r="S800" s="198"/>
      <c r="T800" s="198"/>
      <c r="U800" s="198"/>
      <c r="V800" s="198"/>
      <c r="W800" s="198"/>
      <c r="X800" s="198"/>
      <c r="Y800" s="198"/>
      <c r="Z800" s="198"/>
    </row>
    <row r="801" ht="14.25" customHeight="1">
      <c r="A801" s="198"/>
      <c r="B801" s="198"/>
      <c r="C801" s="198"/>
      <c r="D801" s="198"/>
      <c r="E801" s="198"/>
      <c r="F801" s="198"/>
      <c r="G801" s="198"/>
      <c r="H801" s="198"/>
      <c r="I801" s="198"/>
      <c r="J801" s="198"/>
      <c r="K801" s="198"/>
      <c r="L801" s="198"/>
      <c r="M801" s="198"/>
      <c r="N801" s="198"/>
      <c r="O801" s="198"/>
      <c r="P801" s="198"/>
      <c r="Q801" s="198"/>
      <c r="R801" s="198"/>
      <c r="S801" s="198"/>
      <c r="T801" s="198"/>
      <c r="U801" s="198"/>
      <c r="V801" s="198"/>
      <c r="W801" s="198"/>
      <c r="X801" s="198"/>
      <c r="Y801" s="198"/>
      <c r="Z801" s="198"/>
    </row>
    <row r="802" ht="14.25" customHeight="1">
      <c r="A802" s="198"/>
      <c r="B802" s="198"/>
      <c r="C802" s="198"/>
      <c r="D802" s="198"/>
      <c r="E802" s="198"/>
      <c r="F802" s="198"/>
      <c r="G802" s="198"/>
      <c r="H802" s="198"/>
      <c r="I802" s="198"/>
      <c r="J802" s="198"/>
      <c r="K802" s="198"/>
      <c r="L802" s="198"/>
      <c r="M802" s="198"/>
      <c r="N802" s="198"/>
      <c r="O802" s="198"/>
      <c r="P802" s="198"/>
      <c r="Q802" s="198"/>
      <c r="R802" s="198"/>
      <c r="S802" s="198"/>
      <c r="T802" s="198"/>
      <c r="U802" s="198"/>
      <c r="V802" s="198"/>
      <c r="W802" s="198"/>
      <c r="X802" s="198"/>
      <c r="Y802" s="198"/>
      <c r="Z802" s="198"/>
    </row>
    <row r="803" ht="14.25" customHeight="1">
      <c r="A803" s="198"/>
      <c r="B803" s="198"/>
      <c r="C803" s="198"/>
      <c r="D803" s="198"/>
      <c r="E803" s="198"/>
      <c r="F803" s="198"/>
      <c r="G803" s="198"/>
      <c r="H803" s="198"/>
      <c r="I803" s="198"/>
      <c r="J803" s="198"/>
      <c r="K803" s="198"/>
      <c r="L803" s="198"/>
      <c r="M803" s="198"/>
      <c r="N803" s="198"/>
      <c r="O803" s="198"/>
      <c r="P803" s="198"/>
      <c r="Q803" s="198"/>
      <c r="R803" s="198"/>
      <c r="S803" s="198"/>
      <c r="T803" s="198"/>
      <c r="U803" s="198"/>
      <c r="V803" s="198"/>
      <c r="W803" s="198"/>
      <c r="X803" s="198"/>
      <c r="Y803" s="198"/>
      <c r="Z803" s="198"/>
    </row>
    <row r="804" ht="14.25" customHeight="1">
      <c r="A804" s="198"/>
      <c r="B804" s="198"/>
      <c r="C804" s="198"/>
      <c r="D804" s="198"/>
      <c r="E804" s="198"/>
      <c r="F804" s="198"/>
      <c r="G804" s="198"/>
      <c r="H804" s="198"/>
      <c r="I804" s="198"/>
      <c r="J804" s="198"/>
      <c r="K804" s="198"/>
      <c r="L804" s="198"/>
      <c r="M804" s="198"/>
      <c r="N804" s="198"/>
      <c r="O804" s="198"/>
      <c r="P804" s="198"/>
      <c r="Q804" s="198"/>
      <c r="R804" s="198"/>
      <c r="S804" s="198"/>
      <c r="T804" s="198"/>
      <c r="U804" s="198"/>
      <c r="V804" s="198"/>
      <c r="W804" s="198"/>
      <c r="X804" s="198"/>
      <c r="Y804" s="198"/>
      <c r="Z804" s="198"/>
    </row>
    <row r="805" ht="14.25" customHeight="1">
      <c r="A805" s="198"/>
      <c r="B805" s="198"/>
      <c r="C805" s="198"/>
      <c r="D805" s="198"/>
      <c r="E805" s="198"/>
      <c r="F805" s="198"/>
      <c r="G805" s="198"/>
      <c r="H805" s="198"/>
      <c r="I805" s="198"/>
      <c r="J805" s="198"/>
      <c r="K805" s="198"/>
      <c r="L805" s="198"/>
      <c r="M805" s="198"/>
      <c r="N805" s="198"/>
      <c r="O805" s="198"/>
      <c r="P805" s="198"/>
      <c r="Q805" s="198"/>
      <c r="R805" s="198"/>
      <c r="S805" s="198"/>
      <c r="T805" s="198"/>
      <c r="U805" s="198"/>
      <c r="V805" s="198"/>
      <c r="W805" s="198"/>
      <c r="X805" s="198"/>
      <c r="Y805" s="198"/>
      <c r="Z805" s="198"/>
    </row>
    <row r="806" ht="14.25" customHeight="1">
      <c r="A806" s="198"/>
      <c r="B806" s="198"/>
      <c r="C806" s="198"/>
      <c r="D806" s="198"/>
      <c r="E806" s="198"/>
      <c r="F806" s="198"/>
      <c r="G806" s="198"/>
      <c r="H806" s="198"/>
      <c r="I806" s="198"/>
      <c r="J806" s="198"/>
      <c r="K806" s="198"/>
      <c r="L806" s="198"/>
      <c r="M806" s="198"/>
      <c r="N806" s="198"/>
      <c r="O806" s="198"/>
      <c r="P806" s="198"/>
      <c r="Q806" s="198"/>
      <c r="R806" s="198"/>
      <c r="S806" s="198"/>
      <c r="T806" s="198"/>
      <c r="U806" s="198"/>
      <c r="V806" s="198"/>
      <c r="W806" s="198"/>
      <c r="X806" s="198"/>
      <c r="Y806" s="198"/>
      <c r="Z806" s="198"/>
    </row>
    <row r="807" ht="14.25" customHeight="1">
      <c r="A807" s="198"/>
      <c r="B807" s="198"/>
      <c r="C807" s="198"/>
      <c r="D807" s="198"/>
      <c r="E807" s="198"/>
      <c r="F807" s="198"/>
      <c r="G807" s="198"/>
      <c r="H807" s="198"/>
      <c r="I807" s="198"/>
      <c r="J807" s="198"/>
      <c r="K807" s="198"/>
      <c r="L807" s="198"/>
      <c r="M807" s="198"/>
      <c r="N807" s="198"/>
      <c r="O807" s="198"/>
      <c r="P807" s="198"/>
      <c r="Q807" s="198"/>
      <c r="R807" s="198"/>
      <c r="S807" s="198"/>
      <c r="T807" s="198"/>
      <c r="U807" s="198"/>
      <c r="V807" s="198"/>
      <c r="W807" s="198"/>
      <c r="X807" s="198"/>
      <c r="Y807" s="198"/>
      <c r="Z807" s="198"/>
    </row>
    <row r="808" ht="14.25" customHeight="1">
      <c r="A808" s="198"/>
      <c r="B808" s="198"/>
      <c r="C808" s="198"/>
      <c r="D808" s="198"/>
      <c r="E808" s="198"/>
      <c r="F808" s="198"/>
      <c r="G808" s="198"/>
      <c r="H808" s="198"/>
      <c r="I808" s="198"/>
      <c r="J808" s="198"/>
      <c r="K808" s="198"/>
      <c r="L808" s="198"/>
      <c r="M808" s="198"/>
      <c r="N808" s="198"/>
      <c r="O808" s="198"/>
      <c r="P808" s="198"/>
      <c r="Q808" s="198"/>
      <c r="R808" s="198"/>
      <c r="S808" s="198"/>
      <c r="T808" s="198"/>
      <c r="U808" s="198"/>
      <c r="V808" s="198"/>
      <c r="W808" s="198"/>
      <c r="X808" s="198"/>
      <c r="Y808" s="198"/>
      <c r="Z808" s="198"/>
    </row>
    <row r="809" ht="14.25" customHeight="1">
      <c r="A809" s="198"/>
      <c r="B809" s="198"/>
      <c r="C809" s="198"/>
      <c r="D809" s="198"/>
      <c r="E809" s="198"/>
      <c r="F809" s="198"/>
      <c r="G809" s="198"/>
      <c r="H809" s="198"/>
      <c r="I809" s="198"/>
      <c r="J809" s="198"/>
      <c r="K809" s="198"/>
      <c r="L809" s="198"/>
      <c r="M809" s="198"/>
      <c r="N809" s="198"/>
      <c r="O809" s="198"/>
      <c r="P809" s="198"/>
      <c r="Q809" s="198"/>
      <c r="R809" s="198"/>
      <c r="S809" s="198"/>
      <c r="T809" s="198"/>
      <c r="U809" s="198"/>
      <c r="V809" s="198"/>
      <c r="W809" s="198"/>
      <c r="X809" s="198"/>
      <c r="Y809" s="198"/>
      <c r="Z809" s="198"/>
    </row>
    <row r="810" ht="14.25" customHeight="1">
      <c r="A810" s="198"/>
      <c r="B810" s="198"/>
      <c r="C810" s="198"/>
      <c r="D810" s="198"/>
      <c r="E810" s="198"/>
      <c r="F810" s="198"/>
      <c r="G810" s="198"/>
      <c r="H810" s="198"/>
      <c r="I810" s="198"/>
      <c r="J810" s="198"/>
      <c r="K810" s="198"/>
      <c r="L810" s="198"/>
      <c r="M810" s="198"/>
      <c r="N810" s="198"/>
      <c r="O810" s="198"/>
      <c r="P810" s="198"/>
      <c r="Q810" s="198"/>
      <c r="R810" s="198"/>
      <c r="S810" s="198"/>
      <c r="T810" s="198"/>
      <c r="U810" s="198"/>
      <c r="V810" s="198"/>
      <c r="W810" s="198"/>
      <c r="X810" s="198"/>
      <c r="Y810" s="198"/>
      <c r="Z810" s="198"/>
    </row>
    <row r="811" ht="14.25" customHeight="1">
      <c r="A811" s="198"/>
      <c r="B811" s="198"/>
      <c r="C811" s="198"/>
      <c r="D811" s="198"/>
      <c r="E811" s="198"/>
      <c r="F811" s="198"/>
      <c r="G811" s="198"/>
      <c r="H811" s="198"/>
      <c r="I811" s="198"/>
      <c r="J811" s="198"/>
      <c r="K811" s="198"/>
      <c r="L811" s="198"/>
      <c r="M811" s="198"/>
      <c r="N811" s="198"/>
      <c r="O811" s="198"/>
      <c r="P811" s="198"/>
      <c r="Q811" s="198"/>
      <c r="R811" s="198"/>
      <c r="S811" s="198"/>
      <c r="T811" s="198"/>
      <c r="U811" s="198"/>
      <c r="V811" s="198"/>
      <c r="W811" s="198"/>
      <c r="X811" s="198"/>
      <c r="Y811" s="198"/>
      <c r="Z811" s="198"/>
    </row>
    <row r="812" ht="14.25" customHeight="1">
      <c r="A812" s="198"/>
      <c r="B812" s="198"/>
      <c r="C812" s="198"/>
      <c r="D812" s="198"/>
      <c r="E812" s="198"/>
      <c r="F812" s="198"/>
      <c r="G812" s="198"/>
      <c r="H812" s="198"/>
      <c r="I812" s="198"/>
      <c r="J812" s="198"/>
      <c r="K812" s="198"/>
      <c r="L812" s="198"/>
      <c r="M812" s="198"/>
      <c r="N812" s="198"/>
      <c r="O812" s="198"/>
      <c r="P812" s="198"/>
      <c r="Q812" s="198"/>
      <c r="R812" s="198"/>
      <c r="S812" s="198"/>
      <c r="T812" s="198"/>
      <c r="U812" s="198"/>
      <c r="V812" s="198"/>
      <c r="W812" s="198"/>
      <c r="X812" s="198"/>
      <c r="Y812" s="198"/>
      <c r="Z812" s="198"/>
    </row>
    <row r="813" ht="14.25" customHeight="1">
      <c r="A813" s="198"/>
      <c r="B813" s="198"/>
      <c r="C813" s="198"/>
      <c r="D813" s="198"/>
      <c r="E813" s="198"/>
      <c r="F813" s="198"/>
      <c r="G813" s="198"/>
      <c r="H813" s="198"/>
      <c r="I813" s="198"/>
      <c r="J813" s="198"/>
      <c r="K813" s="198"/>
      <c r="L813" s="198"/>
      <c r="M813" s="198"/>
      <c r="N813" s="198"/>
      <c r="O813" s="198"/>
      <c r="P813" s="198"/>
      <c r="Q813" s="198"/>
      <c r="R813" s="198"/>
      <c r="S813" s="198"/>
      <c r="T813" s="198"/>
      <c r="U813" s="198"/>
      <c r="V813" s="198"/>
      <c r="W813" s="198"/>
      <c r="X813" s="198"/>
      <c r="Y813" s="198"/>
      <c r="Z813" s="198"/>
    </row>
    <row r="814" ht="14.25" customHeight="1">
      <c r="A814" s="198"/>
      <c r="B814" s="198"/>
      <c r="C814" s="198"/>
      <c r="D814" s="198"/>
      <c r="E814" s="198"/>
      <c r="F814" s="198"/>
      <c r="G814" s="198"/>
      <c r="H814" s="198"/>
      <c r="I814" s="198"/>
      <c r="J814" s="198"/>
      <c r="K814" s="198"/>
      <c r="L814" s="198"/>
      <c r="M814" s="198"/>
      <c r="N814" s="198"/>
      <c r="O814" s="198"/>
      <c r="P814" s="198"/>
      <c r="Q814" s="198"/>
      <c r="R814" s="198"/>
      <c r="S814" s="198"/>
      <c r="T814" s="198"/>
      <c r="U814" s="198"/>
      <c r="V814" s="198"/>
      <c r="W814" s="198"/>
      <c r="X814" s="198"/>
      <c r="Y814" s="198"/>
      <c r="Z814" s="198"/>
    </row>
    <row r="815" ht="14.25" customHeight="1">
      <c r="A815" s="198"/>
      <c r="B815" s="198"/>
      <c r="C815" s="198"/>
      <c r="D815" s="198"/>
      <c r="E815" s="198"/>
      <c r="F815" s="198"/>
      <c r="G815" s="198"/>
      <c r="H815" s="198"/>
      <c r="I815" s="198"/>
      <c r="J815" s="198"/>
      <c r="K815" s="198"/>
      <c r="L815" s="198"/>
      <c r="M815" s="198"/>
      <c r="N815" s="198"/>
      <c r="O815" s="198"/>
      <c r="P815" s="198"/>
      <c r="Q815" s="198"/>
      <c r="R815" s="198"/>
      <c r="S815" s="198"/>
      <c r="T815" s="198"/>
      <c r="U815" s="198"/>
      <c r="V815" s="198"/>
      <c r="W815" s="198"/>
      <c r="X815" s="198"/>
      <c r="Y815" s="198"/>
      <c r="Z815" s="198"/>
    </row>
    <row r="816" ht="14.25" customHeight="1">
      <c r="A816" s="198"/>
      <c r="B816" s="198"/>
      <c r="C816" s="198"/>
      <c r="D816" s="198"/>
      <c r="E816" s="198"/>
      <c r="F816" s="198"/>
      <c r="G816" s="198"/>
      <c r="H816" s="198"/>
      <c r="I816" s="198"/>
      <c r="J816" s="198"/>
      <c r="K816" s="198"/>
      <c r="L816" s="198"/>
      <c r="M816" s="198"/>
      <c r="N816" s="198"/>
      <c r="O816" s="198"/>
      <c r="P816" s="198"/>
      <c r="Q816" s="198"/>
      <c r="R816" s="198"/>
      <c r="S816" s="198"/>
      <c r="T816" s="198"/>
      <c r="U816" s="198"/>
      <c r="V816" s="198"/>
      <c r="W816" s="198"/>
      <c r="X816" s="198"/>
      <c r="Y816" s="198"/>
      <c r="Z816" s="198"/>
    </row>
    <row r="817" ht="14.25" customHeight="1">
      <c r="A817" s="198"/>
      <c r="B817" s="198"/>
      <c r="C817" s="198"/>
      <c r="D817" s="198"/>
      <c r="E817" s="198"/>
      <c r="F817" s="198"/>
      <c r="G817" s="198"/>
      <c r="H817" s="198"/>
      <c r="I817" s="198"/>
      <c r="J817" s="198"/>
      <c r="K817" s="198"/>
      <c r="L817" s="198"/>
      <c r="M817" s="198"/>
      <c r="N817" s="198"/>
      <c r="O817" s="198"/>
      <c r="P817" s="198"/>
      <c r="Q817" s="198"/>
      <c r="R817" s="198"/>
      <c r="S817" s="198"/>
      <c r="T817" s="198"/>
      <c r="U817" s="198"/>
      <c r="V817" s="198"/>
      <c r="W817" s="198"/>
      <c r="X817" s="198"/>
      <c r="Y817" s="198"/>
      <c r="Z817" s="198"/>
    </row>
    <row r="818" ht="14.25" customHeight="1">
      <c r="A818" s="198"/>
      <c r="B818" s="198"/>
      <c r="C818" s="198"/>
      <c r="D818" s="198"/>
      <c r="E818" s="198"/>
      <c r="F818" s="198"/>
      <c r="G818" s="198"/>
      <c r="H818" s="198"/>
      <c r="I818" s="198"/>
      <c r="J818" s="198"/>
      <c r="K818" s="198"/>
      <c r="L818" s="198"/>
      <c r="M818" s="198"/>
      <c r="N818" s="198"/>
      <c r="O818" s="198"/>
      <c r="P818" s="198"/>
      <c r="Q818" s="198"/>
      <c r="R818" s="198"/>
      <c r="S818" s="198"/>
      <c r="T818" s="198"/>
      <c r="U818" s="198"/>
      <c r="V818" s="198"/>
      <c r="W818" s="198"/>
      <c r="X818" s="198"/>
      <c r="Y818" s="198"/>
      <c r="Z818" s="198"/>
    </row>
    <row r="819" ht="14.25" customHeight="1">
      <c r="A819" s="198"/>
      <c r="B819" s="198"/>
      <c r="C819" s="198"/>
      <c r="D819" s="198"/>
      <c r="E819" s="198"/>
      <c r="F819" s="198"/>
      <c r="G819" s="198"/>
      <c r="H819" s="198"/>
      <c r="I819" s="198"/>
      <c r="J819" s="198"/>
      <c r="K819" s="198"/>
      <c r="L819" s="198"/>
      <c r="M819" s="198"/>
      <c r="N819" s="198"/>
      <c r="O819" s="198"/>
      <c r="P819" s="198"/>
      <c r="Q819" s="198"/>
      <c r="R819" s="198"/>
      <c r="S819" s="198"/>
      <c r="T819" s="198"/>
      <c r="U819" s="198"/>
      <c r="V819" s="198"/>
      <c r="W819" s="198"/>
      <c r="X819" s="198"/>
      <c r="Y819" s="198"/>
      <c r="Z819" s="198"/>
    </row>
    <row r="820" ht="14.25" customHeight="1">
      <c r="A820" s="198"/>
      <c r="B820" s="198"/>
      <c r="C820" s="198"/>
      <c r="D820" s="198"/>
      <c r="E820" s="198"/>
      <c r="F820" s="198"/>
      <c r="G820" s="198"/>
      <c r="H820" s="198"/>
      <c r="I820" s="198"/>
      <c r="J820" s="198"/>
      <c r="K820" s="198"/>
      <c r="L820" s="198"/>
      <c r="M820" s="198"/>
      <c r="N820" s="198"/>
      <c r="O820" s="198"/>
      <c r="P820" s="198"/>
      <c r="Q820" s="198"/>
      <c r="R820" s="198"/>
      <c r="S820" s="198"/>
      <c r="T820" s="198"/>
      <c r="U820" s="198"/>
      <c r="V820" s="198"/>
      <c r="W820" s="198"/>
      <c r="X820" s="198"/>
      <c r="Y820" s="198"/>
      <c r="Z820" s="198"/>
    </row>
    <row r="821" ht="14.25" customHeight="1">
      <c r="A821" s="198"/>
      <c r="B821" s="198"/>
      <c r="C821" s="198"/>
      <c r="D821" s="198"/>
      <c r="E821" s="198"/>
      <c r="F821" s="198"/>
      <c r="G821" s="198"/>
      <c r="H821" s="198"/>
      <c r="I821" s="198"/>
      <c r="J821" s="198"/>
      <c r="K821" s="198"/>
      <c r="L821" s="198"/>
      <c r="M821" s="198"/>
      <c r="N821" s="198"/>
      <c r="O821" s="198"/>
      <c r="P821" s="198"/>
      <c r="Q821" s="198"/>
      <c r="R821" s="198"/>
      <c r="S821" s="198"/>
      <c r="T821" s="198"/>
      <c r="U821" s="198"/>
      <c r="V821" s="198"/>
      <c r="W821" s="198"/>
      <c r="X821" s="198"/>
      <c r="Y821" s="198"/>
      <c r="Z821" s="198"/>
    </row>
    <row r="822" ht="14.25" customHeight="1">
      <c r="A822" s="198"/>
      <c r="B822" s="198"/>
      <c r="C822" s="198"/>
      <c r="D822" s="198"/>
      <c r="E822" s="198"/>
      <c r="F822" s="198"/>
      <c r="G822" s="198"/>
      <c r="H822" s="198"/>
      <c r="I822" s="198"/>
      <c r="J822" s="198"/>
      <c r="K822" s="198"/>
      <c r="L822" s="198"/>
      <c r="M822" s="198"/>
      <c r="N822" s="198"/>
      <c r="O822" s="198"/>
      <c r="P822" s="198"/>
      <c r="Q822" s="198"/>
      <c r="R822" s="198"/>
      <c r="S822" s="198"/>
      <c r="T822" s="198"/>
      <c r="U822" s="198"/>
      <c r="V822" s="198"/>
      <c r="W822" s="198"/>
      <c r="X822" s="198"/>
      <c r="Y822" s="198"/>
      <c r="Z822" s="198"/>
    </row>
    <row r="823" ht="14.25" customHeight="1">
      <c r="A823" s="198"/>
      <c r="B823" s="198"/>
      <c r="C823" s="198"/>
      <c r="D823" s="198"/>
      <c r="E823" s="198"/>
      <c r="F823" s="198"/>
      <c r="G823" s="198"/>
      <c r="H823" s="198"/>
      <c r="I823" s="198"/>
      <c r="J823" s="198"/>
      <c r="K823" s="198"/>
      <c r="L823" s="198"/>
      <c r="M823" s="198"/>
      <c r="N823" s="198"/>
      <c r="O823" s="198"/>
      <c r="P823" s="198"/>
      <c r="Q823" s="198"/>
      <c r="R823" s="198"/>
      <c r="S823" s="198"/>
      <c r="T823" s="198"/>
      <c r="U823" s="198"/>
      <c r="V823" s="198"/>
      <c r="W823" s="198"/>
      <c r="X823" s="198"/>
      <c r="Y823" s="198"/>
      <c r="Z823" s="198"/>
    </row>
    <row r="824" ht="14.25" customHeight="1">
      <c r="A824" s="198"/>
      <c r="B824" s="198"/>
      <c r="C824" s="198"/>
      <c r="D824" s="198"/>
      <c r="E824" s="198"/>
      <c r="F824" s="198"/>
      <c r="G824" s="198"/>
      <c r="H824" s="198"/>
      <c r="I824" s="198"/>
      <c r="J824" s="198"/>
      <c r="K824" s="198"/>
      <c r="L824" s="198"/>
      <c r="M824" s="198"/>
      <c r="N824" s="198"/>
      <c r="O824" s="198"/>
      <c r="P824" s="198"/>
      <c r="Q824" s="198"/>
      <c r="R824" s="198"/>
      <c r="S824" s="198"/>
      <c r="T824" s="198"/>
      <c r="U824" s="198"/>
      <c r="V824" s="198"/>
      <c r="W824" s="198"/>
      <c r="X824" s="198"/>
      <c r="Y824" s="198"/>
      <c r="Z824" s="198"/>
    </row>
    <row r="825" ht="14.25" customHeight="1">
      <c r="A825" s="198"/>
      <c r="B825" s="198"/>
      <c r="C825" s="198"/>
      <c r="D825" s="198"/>
      <c r="E825" s="198"/>
      <c r="F825" s="198"/>
      <c r="G825" s="198"/>
      <c r="H825" s="198"/>
      <c r="I825" s="198"/>
      <c r="J825" s="198"/>
      <c r="K825" s="198"/>
      <c r="L825" s="198"/>
      <c r="M825" s="198"/>
      <c r="N825" s="198"/>
      <c r="O825" s="198"/>
      <c r="P825" s="198"/>
      <c r="Q825" s="198"/>
      <c r="R825" s="198"/>
      <c r="S825" s="198"/>
      <c r="T825" s="198"/>
      <c r="U825" s="198"/>
      <c r="V825" s="198"/>
      <c r="W825" s="198"/>
      <c r="X825" s="198"/>
      <c r="Y825" s="198"/>
      <c r="Z825" s="198"/>
    </row>
    <row r="826" ht="14.25" customHeight="1">
      <c r="A826" s="198"/>
      <c r="B826" s="198"/>
      <c r="C826" s="198"/>
      <c r="D826" s="198"/>
      <c r="E826" s="198"/>
      <c r="F826" s="198"/>
      <c r="G826" s="198"/>
      <c r="H826" s="198"/>
      <c r="I826" s="198"/>
      <c r="J826" s="198"/>
      <c r="K826" s="198"/>
      <c r="L826" s="198"/>
      <c r="M826" s="198"/>
      <c r="N826" s="198"/>
      <c r="O826" s="198"/>
      <c r="P826" s="198"/>
      <c r="Q826" s="198"/>
      <c r="R826" s="198"/>
      <c r="S826" s="198"/>
      <c r="T826" s="198"/>
      <c r="U826" s="198"/>
      <c r="V826" s="198"/>
      <c r="W826" s="198"/>
      <c r="X826" s="198"/>
      <c r="Y826" s="198"/>
      <c r="Z826" s="198"/>
    </row>
    <row r="827" ht="14.25" customHeight="1">
      <c r="A827" s="198"/>
      <c r="B827" s="198"/>
      <c r="C827" s="198"/>
      <c r="D827" s="198"/>
      <c r="E827" s="198"/>
      <c r="F827" s="198"/>
      <c r="G827" s="198"/>
      <c r="H827" s="198"/>
      <c r="I827" s="198"/>
      <c r="J827" s="198"/>
      <c r="K827" s="198"/>
      <c r="L827" s="198"/>
      <c r="M827" s="198"/>
      <c r="N827" s="198"/>
      <c r="O827" s="198"/>
      <c r="P827" s="198"/>
      <c r="Q827" s="198"/>
      <c r="R827" s="198"/>
      <c r="S827" s="198"/>
      <c r="T827" s="198"/>
      <c r="U827" s="198"/>
      <c r="V827" s="198"/>
      <c r="W827" s="198"/>
      <c r="X827" s="198"/>
      <c r="Y827" s="198"/>
      <c r="Z827" s="198"/>
    </row>
    <row r="828" ht="14.25" customHeight="1">
      <c r="A828" s="198"/>
      <c r="B828" s="198"/>
      <c r="C828" s="198"/>
      <c r="D828" s="198"/>
      <c r="E828" s="198"/>
      <c r="F828" s="198"/>
      <c r="G828" s="198"/>
      <c r="H828" s="198"/>
      <c r="I828" s="198"/>
      <c r="J828" s="198"/>
      <c r="K828" s="198"/>
      <c r="L828" s="198"/>
      <c r="M828" s="198"/>
      <c r="N828" s="198"/>
      <c r="O828" s="198"/>
      <c r="P828" s="198"/>
      <c r="Q828" s="198"/>
      <c r="R828" s="198"/>
      <c r="S828" s="198"/>
      <c r="T828" s="198"/>
      <c r="U828" s="198"/>
      <c r="V828" s="198"/>
      <c r="W828" s="198"/>
      <c r="X828" s="198"/>
      <c r="Y828" s="198"/>
      <c r="Z828" s="198"/>
    </row>
    <row r="829" ht="14.25" customHeight="1">
      <c r="A829" s="198"/>
      <c r="B829" s="198"/>
      <c r="C829" s="198"/>
      <c r="D829" s="198"/>
      <c r="E829" s="198"/>
      <c r="F829" s="198"/>
      <c r="G829" s="198"/>
      <c r="H829" s="198"/>
      <c r="I829" s="198"/>
      <c r="J829" s="198"/>
      <c r="K829" s="198"/>
      <c r="L829" s="198"/>
      <c r="M829" s="198"/>
      <c r="N829" s="198"/>
      <c r="O829" s="198"/>
      <c r="P829" s="198"/>
      <c r="Q829" s="198"/>
      <c r="R829" s="198"/>
      <c r="S829" s="198"/>
      <c r="T829" s="198"/>
      <c r="U829" s="198"/>
      <c r="V829" s="198"/>
      <c r="W829" s="198"/>
      <c r="X829" s="198"/>
      <c r="Y829" s="198"/>
      <c r="Z829" s="198"/>
    </row>
    <row r="830" ht="14.25" customHeight="1">
      <c r="A830" s="198"/>
      <c r="B830" s="198"/>
      <c r="C830" s="198"/>
      <c r="D830" s="198"/>
      <c r="E830" s="198"/>
      <c r="F830" s="198"/>
      <c r="G830" s="198"/>
      <c r="H830" s="198"/>
      <c r="I830" s="198"/>
      <c r="J830" s="198"/>
      <c r="K830" s="198"/>
      <c r="L830" s="198"/>
      <c r="M830" s="198"/>
      <c r="N830" s="198"/>
      <c r="O830" s="198"/>
      <c r="P830" s="198"/>
      <c r="Q830" s="198"/>
      <c r="R830" s="198"/>
      <c r="S830" s="198"/>
      <c r="T830" s="198"/>
      <c r="U830" s="198"/>
      <c r="V830" s="198"/>
      <c r="W830" s="198"/>
      <c r="X830" s="198"/>
      <c r="Y830" s="198"/>
      <c r="Z830" s="198"/>
    </row>
    <row r="831" ht="14.25" customHeight="1">
      <c r="A831" s="198"/>
      <c r="B831" s="198"/>
      <c r="C831" s="198"/>
      <c r="D831" s="198"/>
      <c r="E831" s="198"/>
      <c r="F831" s="198"/>
      <c r="G831" s="198"/>
      <c r="H831" s="198"/>
      <c r="I831" s="198"/>
      <c r="J831" s="198"/>
      <c r="K831" s="198"/>
      <c r="L831" s="198"/>
      <c r="M831" s="198"/>
      <c r="N831" s="198"/>
      <c r="O831" s="198"/>
      <c r="P831" s="198"/>
      <c r="Q831" s="198"/>
      <c r="R831" s="198"/>
      <c r="S831" s="198"/>
      <c r="T831" s="198"/>
      <c r="U831" s="198"/>
      <c r="V831" s="198"/>
      <c r="W831" s="198"/>
      <c r="X831" s="198"/>
      <c r="Y831" s="198"/>
      <c r="Z831" s="198"/>
    </row>
    <row r="832" ht="14.25" customHeight="1">
      <c r="A832" s="198"/>
      <c r="B832" s="198"/>
      <c r="C832" s="198"/>
      <c r="D832" s="198"/>
      <c r="E832" s="198"/>
      <c r="F832" s="198"/>
      <c r="G832" s="198"/>
      <c r="H832" s="198"/>
      <c r="I832" s="198"/>
      <c r="J832" s="198"/>
      <c r="K832" s="198"/>
      <c r="L832" s="198"/>
      <c r="M832" s="198"/>
      <c r="N832" s="198"/>
      <c r="O832" s="198"/>
      <c r="P832" s="198"/>
      <c r="Q832" s="198"/>
      <c r="R832" s="198"/>
      <c r="S832" s="198"/>
      <c r="T832" s="198"/>
      <c r="U832" s="198"/>
      <c r="V832" s="198"/>
      <c r="W832" s="198"/>
      <c r="X832" s="198"/>
      <c r="Y832" s="198"/>
      <c r="Z832" s="198"/>
    </row>
    <row r="833" ht="14.25" customHeight="1">
      <c r="A833" s="198"/>
      <c r="B833" s="198"/>
      <c r="C833" s="198"/>
      <c r="D833" s="198"/>
      <c r="E833" s="198"/>
      <c r="F833" s="198"/>
      <c r="G833" s="198"/>
      <c r="H833" s="198"/>
      <c r="I833" s="198"/>
      <c r="J833" s="198"/>
      <c r="K833" s="198"/>
      <c r="L833" s="198"/>
      <c r="M833" s="198"/>
      <c r="N833" s="198"/>
      <c r="O833" s="198"/>
      <c r="P833" s="198"/>
      <c r="Q833" s="198"/>
      <c r="R833" s="198"/>
      <c r="S833" s="198"/>
      <c r="T833" s="198"/>
      <c r="U833" s="198"/>
      <c r="V833" s="198"/>
      <c r="W833" s="198"/>
      <c r="X833" s="198"/>
      <c r="Y833" s="198"/>
      <c r="Z833" s="198"/>
    </row>
    <row r="834" ht="14.25" customHeight="1">
      <c r="A834" s="198"/>
      <c r="B834" s="198"/>
      <c r="C834" s="198"/>
      <c r="D834" s="198"/>
      <c r="E834" s="198"/>
      <c r="F834" s="198"/>
      <c r="G834" s="198"/>
      <c r="H834" s="198"/>
      <c r="I834" s="198"/>
      <c r="J834" s="198"/>
      <c r="K834" s="198"/>
      <c r="L834" s="198"/>
      <c r="M834" s="198"/>
      <c r="N834" s="198"/>
      <c r="O834" s="198"/>
      <c r="P834" s="198"/>
      <c r="Q834" s="198"/>
      <c r="R834" s="198"/>
      <c r="S834" s="198"/>
      <c r="T834" s="198"/>
      <c r="U834" s="198"/>
      <c r="V834" s="198"/>
      <c r="W834" s="198"/>
      <c r="X834" s="198"/>
      <c r="Y834" s="198"/>
      <c r="Z834" s="198"/>
    </row>
    <row r="835" ht="14.25" customHeight="1">
      <c r="A835" s="198"/>
      <c r="B835" s="198"/>
      <c r="C835" s="198"/>
      <c r="D835" s="198"/>
      <c r="E835" s="198"/>
      <c r="F835" s="198"/>
      <c r="G835" s="198"/>
      <c r="H835" s="198"/>
      <c r="I835" s="198"/>
      <c r="J835" s="198"/>
      <c r="K835" s="198"/>
      <c r="L835" s="198"/>
      <c r="M835" s="198"/>
      <c r="N835" s="198"/>
      <c r="O835" s="198"/>
      <c r="P835" s="198"/>
      <c r="Q835" s="198"/>
      <c r="R835" s="198"/>
      <c r="S835" s="198"/>
      <c r="T835" s="198"/>
      <c r="U835" s="198"/>
      <c r="V835" s="198"/>
      <c r="W835" s="198"/>
      <c r="X835" s="198"/>
      <c r="Y835" s="198"/>
      <c r="Z835" s="198"/>
    </row>
    <row r="836" ht="14.25" customHeight="1">
      <c r="A836" s="198"/>
      <c r="B836" s="198"/>
      <c r="C836" s="198"/>
      <c r="D836" s="198"/>
      <c r="E836" s="198"/>
      <c r="F836" s="198"/>
      <c r="G836" s="198"/>
      <c r="H836" s="198"/>
      <c r="I836" s="198"/>
      <c r="J836" s="198"/>
      <c r="K836" s="198"/>
      <c r="L836" s="198"/>
      <c r="M836" s="198"/>
      <c r="N836" s="198"/>
      <c r="O836" s="198"/>
      <c r="P836" s="198"/>
      <c r="Q836" s="198"/>
      <c r="R836" s="198"/>
      <c r="S836" s="198"/>
      <c r="T836" s="198"/>
      <c r="U836" s="198"/>
      <c r="V836" s="198"/>
      <c r="W836" s="198"/>
      <c r="X836" s="198"/>
      <c r="Y836" s="198"/>
      <c r="Z836" s="198"/>
    </row>
    <row r="837" ht="14.25" customHeight="1">
      <c r="A837" s="198"/>
      <c r="B837" s="198"/>
      <c r="C837" s="198"/>
      <c r="D837" s="198"/>
      <c r="E837" s="198"/>
      <c r="F837" s="198"/>
      <c r="G837" s="198"/>
      <c r="H837" s="198"/>
      <c r="I837" s="198"/>
      <c r="J837" s="198"/>
      <c r="K837" s="198"/>
      <c r="L837" s="198"/>
      <c r="M837" s="198"/>
      <c r="N837" s="198"/>
      <c r="O837" s="198"/>
      <c r="P837" s="198"/>
      <c r="Q837" s="198"/>
      <c r="R837" s="198"/>
      <c r="S837" s="198"/>
      <c r="T837" s="198"/>
      <c r="U837" s="198"/>
      <c r="V837" s="198"/>
      <c r="W837" s="198"/>
      <c r="X837" s="198"/>
      <c r="Y837" s="198"/>
      <c r="Z837" s="198"/>
    </row>
    <row r="838" ht="14.25" customHeight="1">
      <c r="A838" s="198"/>
      <c r="B838" s="198"/>
      <c r="C838" s="198"/>
      <c r="D838" s="198"/>
      <c r="E838" s="198"/>
      <c r="F838" s="198"/>
      <c r="G838" s="198"/>
      <c r="H838" s="198"/>
      <c r="I838" s="198"/>
      <c r="J838" s="198"/>
      <c r="K838" s="198"/>
      <c r="L838" s="198"/>
      <c r="M838" s="198"/>
      <c r="N838" s="198"/>
      <c r="O838" s="198"/>
      <c r="P838" s="198"/>
      <c r="Q838" s="198"/>
      <c r="R838" s="198"/>
      <c r="S838" s="198"/>
      <c r="T838" s="198"/>
      <c r="U838" s="198"/>
      <c r="V838" s="198"/>
      <c r="W838" s="198"/>
      <c r="X838" s="198"/>
      <c r="Y838" s="198"/>
      <c r="Z838" s="198"/>
    </row>
    <row r="839" ht="14.25" customHeight="1">
      <c r="A839" s="198"/>
      <c r="B839" s="198"/>
      <c r="C839" s="198"/>
      <c r="D839" s="198"/>
      <c r="E839" s="198"/>
      <c r="F839" s="198"/>
      <c r="G839" s="198"/>
      <c r="H839" s="198"/>
      <c r="I839" s="198"/>
      <c r="J839" s="198"/>
      <c r="K839" s="198"/>
      <c r="L839" s="198"/>
      <c r="M839" s="198"/>
      <c r="N839" s="198"/>
      <c r="O839" s="198"/>
      <c r="P839" s="198"/>
      <c r="Q839" s="198"/>
      <c r="R839" s="198"/>
      <c r="S839" s="198"/>
      <c r="T839" s="198"/>
      <c r="U839" s="198"/>
      <c r="V839" s="198"/>
      <c r="W839" s="198"/>
      <c r="X839" s="198"/>
      <c r="Y839" s="198"/>
      <c r="Z839" s="198"/>
    </row>
    <row r="840" ht="14.25" customHeight="1">
      <c r="A840" s="198"/>
      <c r="B840" s="198"/>
      <c r="C840" s="198"/>
      <c r="D840" s="198"/>
      <c r="E840" s="198"/>
      <c r="F840" s="198"/>
      <c r="G840" s="198"/>
      <c r="H840" s="198"/>
      <c r="I840" s="198"/>
      <c r="J840" s="198"/>
      <c r="K840" s="198"/>
      <c r="L840" s="198"/>
      <c r="M840" s="198"/>
      <c r="N840" s="198"/>
      <c r="O840" s="198"/>
      <c r="P840" s="198"/>
      <c r="Q840" s="198"/>
      <c r="R840" s="198"/>
      <c r="S840" s="198"/>
      <c r="T840" s="198"/>
      <c r="U840" s="198"/>
      <c r="V840" s="198"/>
      <c r="W840" s="198"/>
      <c r="X840" s="198"/>
      <c r="Y840" s="198"/>
      <c r="Z840" s="198"/>
    </row>
    <row r="841" ht="14.25" customHeight="1">
      <c r="A841" s="198"/>
      <c r="B841" s="198"/>
      <c r="C841" s="198"/>
      <c r="D841" s="198"/>
      <c r="E841" s="198"/>
      <c r="F841" s="198"/>
      <c r="G841" s="198"/>
      <c r="H841" s="198"/>
      <c r="I841" s="198"/>
      <c r="J841" s="198"/>
      <c r="K841" s="198"/>
      <c r="L841" s="198"/>
      <c r="M841" s="198"/>
      <c r="N841" s="198"/>
      <c r="O841" s="198"/>
      <c r="P841" s="198"/>
      <c r="Q841" s="198"/>
      <c r="R841" s="198"/>
      <c r="S841" s="198"/>
      <c r="T841" s="198"/>
      <c r="U841" s="198"/>
      <c r="V841" s="198"/>
      <c r="W841" s="198"/>
      <c r="X841" s="198"/>
      <c r="Y841" s="198"/>
      <c r="Z841" s="198"/>
    </row>
    <row r="842" ht="14.25" customHeight="1">
      <c r="A842" s="198"/>
      <c r="B842" s="198"/>
      <c r="C842" s="198"/>
      <c r="D842" s="198"/>
      <c r="E842" s="198"/>
      <c r="F842" s="198"/>
      <c r="G842" s="198"/>
      <c r="H842" s="198"/>
      <c r="I842" s="198"/>
      <c r="J842" s="198"/>
      <c r="K842" s="198"/>
      <c r="L842" s="198"/>
      <c r="M842" s="198"/>
      <c r="N842" s="198"/>
      <c r="O842" s="198"/>
      <c r="P842" s="198"/>
      <c r="Q842" s="198"/>
      <c r="R842" s="198"/>
      <c r="S842" s="198"/>
      <c r="T842" s="198"/>
      <c r="U842" s="198"/>
      <c r="V842" s="198"/>
      <c r="W842" s="198"/>
      <c r="X842" s="198"/>
      <c r="Y842" s="198"/>
      <c r="Z842" s="198"/>
    </row>
    <row r="843" ht="14.25" customHeight="1">
      <c r="A843" s="198"/>
      <c r="B843" s="198"/>
      <c r="C843" s="198"/>
      <c r="D843" s="198"/>
      <c r="E843" s="198"/>
      <c r="F843" s="198"/>
      <c r="G843" s="198"/>
      <c r="H843" s="198"/>
      <c r="I843" s="198"/>
      <c r="J843" s="198"/>
      <c r="K843" s="198"/>
      <c r="L843" s="198"/>
      <c r="M843" s="198"/>
      <c r="N843" s="198"/>
      <c r="O843" s="198"/>
      <c r="P843" s="198"/>
      <c r="Q843" s="198"/>
      <c r="R843" s="198"/>
      <c r="S843" s="198"/>
      <c r="T843" s="198"/>
      <c r="U843" s="198"/>
      <c r="V843" s="198"/>
      <c r="W843" s="198"/>
      <c r="X843" s="198"/>
      <c r="Y843" s="198"/>
      <c r="Z843" s="198"/>
    </row>
    <row r="844" ht="14.25" customHeight="1">
      <c r="A844" s="198"/>
      <c r="B844" s="198"/>
      <c r="C844" s="198"/>
      <c r="D844" s="198"/>
      <c r="E844" s="198"/>
      <c r="F844" s="198"/>
      <c r="G844" s="198"/>
      <c r="H844" s="198"/>
      <c r="I844" s="198"/>
      <c r="J844" s="198"/>
      <c r="K844" s="198"/>
      <c r="L844" s="198"/>
      <c r="M844" s="198"/>
      <c r="N844" s="198"/>
      <c r="O844" s="198"/>
      <c r="P844" s="198"/>
      <c r="Q844" s="198"/>
      <c r="R844" s="198"/>
      <c r="S844" s="198"/>
      <c r="T844" s="198"/>
      <c r="U844" s="198"/>
      <c r="V844" s="198"/>
      <c r="W844" s="198"/>
      <c r="X844" s="198"/>
      <c r="Y844" s="198"/>
      <c r="Z844" s="198"/>
    </row>
    <row r="845" ht="14.25" customHeight="1">
      <c r="A845" s="198"/>
      <c r="B845" s="198"/>
      <c r="C845" s="198"/>
      <c r="D845" s="198"/>
      <c r="E845" s="198"/>
      <c r="F845" s="198"/>
      <c r="G845" s="198"/>
      <c r="H845" s="198"/>
      <c r="I845" s="198"/>
      <c r="J845" s="198"/>
      <c r="K845" s="198"/>
      <c r="L845" s="198"/>
      <c r="M845" s="198"/>
      <c r="N845" s="198"/>
      <c r="O845" s="198"/>
      <c r="P845" s="198"/>
      <c r="Q845" s="198"/>
      <c r="R845" s="198"/>
      <c r="S845" s="198"/>
      <c r="T845" s="198"/>
      <c r="U845" s="198"/>
      <c r="V845" s="198"/>
      <c r="W845" s="198"/>
      <c r="X845" s="198"/>
      <c r="Y845" s="198"/>
      <c r="Z845" s="198"/>
    </row>
    <row r="846" ht="14.25" customHeight="1">
      <c r="A846" s="198"/>
      <c r="B846" s="198"/>
      <c r="C846" s="198"/>
      <c r="D846" s="198"/>
      <c r="E846" s="198"/>
      <c r="F846" s="198"/>
      <c r="G846" s="198"/>
      <c r="H846" s="198"/>
      <c r="I846" s="198"/>
      <c r="J846" s="198"/>
      <c r="K846" s="198"/>
      <c r="L846" s="198"/>
      <c r="M846" s="198"/>
      <c r="N846" s="198"/>
      <c r="O846" s="198"/>
      <c r="P846" s="198"/>
      <c r="Q846" s="198"/>
      <c r="R846" s="198"/>
      <c r="S846" s="198"/>
      <c r="T846" s="198"/>
      <c r="U846" s="198"/>
      <c r="V846" s="198"/>
      <c r="W846" s="198"/>
      <c r="X846" s="198"/>
      <c r="Y846" s="198"/>
      <c r="Z846" s="198"/>
    </row>
    <row r="847" ht="14.25" customHeight="1">
      <c r="A847" s="198"/>
      <c r="B847" s="198"/>
      <c r="C847" s="198"/>
      <c r="D847" s="198"/>
      <c r="E847" s="198"/>
      <c r="F847" s="198"/>
      <c r="G847" s="198"/>
      <c r="H847" s="198"/>
      <c r="I847" s="198"/>
      <c r="J847" s="198"/>
      <c r="K847" s="198"/>
      <c r="L847" s="198"/>
      <c r="M847" s="198"/>
      <c r="N847" s="198"/>
      <c r="O847" s="198"/>
      <c r="P847" s="198"/>
      <c r="Q847" s="198"/>
      <c r="R847" s="198"/>
      <c r="S847" s="198"/>
      <c r="T847" s="198"/>
      <c r="U847" s="198"/>
      <c r="V847" s="198"/>
      <c r="W847" s="198"/>
      <c r="X847" s="198"/>
      <c r="Y847" s="198"/>
      <c r="Z847" s="198"/>
    </row>
    <row r="848" ht="14.25" customHeight="1">
      <c r="A848" s="198"/>
      <c r="B848" s="198"/>
      <c r="C848" s="198"/>
      <c r="D848" s="198"/>
      <c r="E848" s="198"/>
      <c r="F848" s="198"/>
      <c r="G848" s="198"/>
      <c r="H848" s="198"/>
      <c r="I848" s="198"/>
      <c r="J848" s="198"/>
      <c r="K848" s="198"/>
      <c r="L848" s="198"/>
      <c r="M848" s="198"/>
      <c r="N848" s="198"/>
      <c r="O848" s="198"/>
      <c r="P848" s="198"/>
      <c r="Q848" s="198"/>
      <c r="R848" s="198"/>
      <c r="S848" s="198"/>
      <c r="T848" s="198"/>
      <c r="U848" s="198"/>
      <c r="V848" s="198"/>
      <c r="W848" s="198"/>
      <c r="X848" s="198"/>
      <c r="Y848" s="198"/>
      <c r="Z848" s="198"/>
    </row>
    <row r="849" ht="14.25" customHeight="1">
      <c r="A849" s="198"/>
      <c r="B849" s="198"/>
      <c r="C849" s="198"/>
      <c r="D849" s="198"/>
      <c r="E849" s="198"/>
      <c r="F849" s="198"/>
      <c r="G849" s="198"/>
      <c r="H849" s="198"/>
      <c r="I849" s="198"/>
      <c r="J849" s="198"/>
      <c r="K849" s="198"/>
      <c r="L849" s="198"/>
      <c r="M849" s="198"/>
      <c r="N849" s="198"/>
      <c r="O849" s="198"/>
      <c r="P849" s="198"/>
      <c r="Q849" s="198"/>
      <c r="R849" s="198"/>
      <c r="S849" s="198"/>
      <c r="T849" s="198"/>
      <c r="U849" s="198"/>
      <c r="V849" s="198"/>
      <c r="W849" s="198"/>
      <c r="X849" s="198"/>
      <c r="Y849" s="198"/>
      <c r="Z849" s="198"/>
    </row>
    <row r="850" ht="14.25" customHeight="1">
      <c r="A850" s="198"/>
      <c r="B850" s="198"/>
      <c r="C850" s="198"/>
      <c r="D850" s="198"/>
      <c r="E850" s="198"/>
      <c r="F850" s="198"/>
      <c r="G850" s="198"/>
      <c r="H850" s="198"/>
      <c r="I850" s="198"/>
      <c r="J850" s="198"/>
      <c r="K850" s="198"/>
      <c r="L850" s="198"/>
      <c r="M850" s="198"/>
      <c r="N850" s="198"/>
      <c r="O850" s="198"/>
      <c r="P850" s="198"/>
      <c r="Q850" s="198"/>
      <c r="R850" s="198"/>
      <c r="S850" s="198"/>
      <c r="T850" s="198"/>
      <c r="U850" s="198"/>
      <c r="V850" s="198"/>
      <c r="W850" s="198"/>
      <c r="X850" s="198"/>
      <c r="Y850" s="198"/>
      <c r="Z850" s="198"/>
    </row>
    <row r="851" ht="14.25" customHeight="1">
      <c r="A851" s="198"/>
      <c r="B851" s="198"/>
      <c r="C851" s="198"/>
      <c r="D851" s="198"/>
      <c r="E851" s="198"/>
      <c r="F851" s="198"/>
      <c r="G851" s="198"/>
      <c r="H851" s="198"/>
      <c r="I851" s="198"/>
      <c r="J851" s="198"/>
      <c r="K851" s="198"/>
      <c r="L851" s="198"/>
      <c r="M851" s="198"/>
      <c r="N851" s="198"/>
      <c r="O851" s="198"/>
      <c r="P851" s="198"/>
      <c r="Q851" s="198"/>
      <c r="R851" s="198"/>
      <c r="S851" s="198"/>
      <c r="T851" s="198"/>
      <c r="U851" s="198"/>
      <c r="V851" s="198"/>
      <c r="W851" s="198"/>
      <c r="X851" s="198"/>
      <c r="Y851" s="198"/>
      <c r="Z851" s="198"/>
    </row>
    <row r="852" ht="14.25" customHeight="1">
      <c r="A852" s="198"/>
      <c r="B852" s="198"/>
      <c r="C852" s="198"/>
      <c r="D852" s="198"/>
      <c r="E852" s="198"/>
      <c r="F852" s="198"/>
      <c r="G852" s="198"/>
      <c r="H852" s="198"/>
      <c r="I852" s="198"/>
      <c r="J852" s="198"/>
      <c r="K852" s="198"/>
      <c r="L852" s="198"/>
      <c r="M852" s="198"/>
      <c r="N852" s="198"/>
      <c r="O852" s="198"/>
      <c r="P852" s="198"/>
      <c r="Q852" s="198"/>
      <c r="R852" s="198"/>
      <c r="S852" s="198"/>
      <c r="T852" s="198"/>
      <c r="U852" s="198"/>
      <c r="V852" s="198"/>
      <c r="W852" s="198"/>
      <c r="X852" s="198"/>
      <c r="Y852" s="198"/>
      <c r="Z852" s="198"/>
    </row>
    <row r="853" ht="14.25" customHeight="1">
      <c r="A853" s="198"/>
      <c r="B853" s="198"/>
      <c r="C853" s="198"/>
      <c r="D853" s="198"/>
      <c r="E853" s="198"/>
      <c r="F853" s="198"/>
      <c r="G853" s="198"/>
      <c r="H853" s="198"/>
      <c r="I853" s="198"/>
      <c r="J853" s="198"/>
      <c r="K853" s="198"/>
      <c r="L853" s="198"/>
      <c r="M853" s="198"/>
      <c r="N853" s="198"/>
      <c r="O853" s="198"/>
      <c r="P853" s="198"/>
      <c r="Q853" s="198"/>
      <c r="R853" s="198"/>
      <c r="S853" s="198"/>
      <c r="T853" s="198"/>
      <c r="U853" s="198"/>
      <c r="V853" s="198"/>
      <c r="W853" s="198"/>
      <c r="X853" s="198"/>
      <c r="Y853" s="198"/>
      <c r="Z853" s="198"/>
    </row>
    <row r="854" ht="14.25" customHeight="1">
      <c r="A854" s="198"/>
      <c r="B854" s="198"/>
      <c r="C854" s="198"/>
      <c r="D854" s="198"/>
      <c r="E854" s="198"/>
      <c r="F854" s="198"/>
      <c r="G854" s="198"/>
      <c r="H854" s="198"/>
      <c r="I854" s="198"/>
      <c r="J854" s="198"/>
      <c r="K854" s="198"/>
      <c r="L854" s="198"/>
      <c r="M854" s="198"/>
      <c r="N854" s="198"/>
      <c r="O854" s="198"/>
      <c r="P854" s="198"/>
      <c r="Q854" s="198"/>
      <c r="R854" s="198"/>
      <c r="S854" s="198"/>
      <c r="T854" s="198"/>
      <c r="U854" s="198"/>
      <c r="V854" s="198"/>
      <c r="W854" s="198"/>
      <c r="X854" s="198"/>
      <c r="Y854" s="198"/>
      <c r="Z854" s="198"/>
    </row>
    <row r="855" ht="14.25" customHeight="1">
      <c r="A855" s="198"/>
      <c r="B855" s="198"/>
      <c r="C855" s="198"/>
      <c r="D855" s="198"/>
      <c r="E855" s="198"/>
      <c r="F855" s="198"/>
      <c r="G855" s="198"/>
      <c r="H855" s="198"/>
      <c r="I855" s="198"/>
      <c r="J855" s="198"/>
      <c r="K855" s="198"/>
      <c r="L855" s="198"/>
      <c r="M855" s="198"/>
      <c r="N855" s="198"/>
      <c r="O855" s="198"/>
      <c r="P855" s="198"/>
      <c r="Q855" s="198"/>
      <c r="R855" s="198"/>
      <c r="S855" s="198"/>
      <c r="T855" s="198"/>
      <c r="U855" s="198"/>
      <c r="V855" s="198"/>
      <c r="W855" s="198"/>
      <c r="X855" s="198"/>
      <c r="Y855" s="198"/>
      <c r="Z855" s="198"/>
    </row>
    <row r="856" ht="14.25" customHeight="1">
      <c r="A856" s="198"/>
      <c r="B856" s="198"/>
      <c r="C856" s="198"/>
      <c r="D856" s="198"/>
      <c r="E856" s="198"/>
      <c r="F856" s="198"/>
      <c r="G856" s="198"/>
      <c r="H856" s="198"/>
      <c r="I856" s="198"/>
      <c r="J856" s="198"/>
      <c r="K856" s="198"/>
      <c r="L856" s="198"/>
      <c r="M856" s="198"/>
      <c r="N856" s="198"/>
      <c r="O856" s="198"/>
      <c r="P856" s="198"/>
      <c r="Q856" s="198"/>
      <c r="R856" s="198"/>
      <c r="S856" s="198"/>
      <c r="T856" s="198"/>
      <c r="U856" s="198"/>
      <c r="V856" s="198"/>
      <c r="W856" s="198"/>
      <c r="X856" s="198"/>
      <c r="Y856" s="198"/>
      <c r="Z856" s="198"/>
    </row>
    <row r="857" ht="14.25" customHeight="1">
      <c r="A857" s="198"/>
      <c r="B857" s="198"/>
      <c r="C857" s="198"/>
      <c r="D857" s="198"/>
      <c r="E857" s="198"/>
      <c r="F857" s="198"/>
      <c r="G857" s="198"/>
      <c r="H857" s="198"/>
      <c r="I857" s="198"/>
      <c r="J857" s="198"/>
      <c r="K857" s="198"/>
      <c r="L857" s="198"/>
      <c r="M857" s="198"/>
      <c r="N857" s="198"/>
      <c r="O857" s="198"/>
      <c r="P857" s="198"/>
      <c r="Q857" s="198"/>
      <c r="R857" s="198"/>
      <c r="S857" s="198"/>
      <c r="T857" s="198"/>
      <c r="U857" s="198"/>
      <c r="V857" s="198"/>
      <c r="W857" s="198"/>
      <c r="X857" s="198"/>
      <c r="Y857" s="198"/>
      <c r="Z857" s="198"/>
    </row>
    <row r="858" ht="14.25" customHeight="1">
      <c r="A858" s="198"/>
      <c r="B858" s="198"/>
      <c r="C858" s="198"/>
      <c r="D858" s="198"/>
      <c r="E858" s="198"/>
      <c r="F858" s="198"/>
      <c r="G858" s="198"/>
      <c r="H858" s="198"/>
      <c r="I858" s="198"/>
      <c r="J858" s="198"/>
      <c r="K858" s="198"/>
      <c r="L858" s="198"/>
      <c r="M858" s="198"/>
      <c r="N858" s="198"/>
      <c r="O858" s="198"/>
      <c r="P858" s="198"/>
      <c r="Q858" s="198"/>
      <c r="R858" s="198"/>
      <c r="S858" s="198"/>
      <c r="T858" s="198"/>
      <c r="U858" s="198"/>
      <c r="V858" s="198"/>
      <c r="W858" s="198"/>
      <c r="X858" s="198"/>
      <c r="Y858" s="198"/>
      <c r="Z858" s="198"/>
    </row>
    <row r="859" ht="14.25" customHeight="1">
      <c r="A859" s="198"/>
      <c r="B859" s="198"/>
      <c r="C859" s="198"/>
      <c r="D859" s="198"/>
      <c r="E859" s="198"/>
      <c r="F859" s="198"/>
      <c r="G859" s="198"/>
      <c r="H859" s="198"/>
      <c r="I859" s="198"/>
      <c r="J859" s="198"/>
      <c r="K859" s="198"/>
      <c r="L859" s="198"/>
      <c r="M859" s="198"/>
      <c r="N859" s="198"/>
      <c r="O859" s="198"/>
      <c r="P859" s="198"/>
      <c r="Q859" s="198"/>
      <c r="R859" s="198"/>
      <c r="S859" s="198"/>
      <c r="T859" s="198"/>
      <c r="U859" s="198"/>
      <c r="V859" s="198"/>
      <c r="W859" s="198"/>
      <c r="X859" s="198"/>
      <c r="Y859" s="198"/>
      <c r="Z859" s="198"/>
    </row>
    <row r="860" ht="14.25" customHeight="1">
      <c r="A860" s="198"/>
      <c r="B860" s="198"/>
      <c r="C860" s="198"/>
      <c r="D860" s="198"/>
      <c r="E860" s="198"/>
      <c r="F860" s="198"/>
      <c r="G860" s="198"/>
      <c r="H860" s="198"/>
      <c r="I860" s="198"/>
      <c r="J860" s="198"/>
      <c r="K860" s="198"/>
      <c r="L860" s="198"/>
      <c r="M860" s="198"/>
      <c r="N860" s="198"/>
      <c r="O860" s="198"/>
      <c r="P860" s="198"/>
      <c r="Q860" s="198"/>
      <c r="R860" s="198"/>
      <c r="S860" s="198"/>
      <c r="T860" s="198"/>
      <c r="U860" s="198"/>
      <c r="V860" s="198"/>
      <c r="W860" s="198"/>
      <c r="X860" s="198"/>
      <c r="Y860" s="198"/>
      <c r="Z860" s="198"/>
    </row>
    <row r="861" ht="14.25" customHeight="1">
      <c r="A861" s="198"/>
      <c r="B861" s="198"/>
      <c r="C861" s="198"/>
      <c r="D861" s="198"/>
      <c r="E861" s="198"/>
      <c r="F861" s="198"/>
      <c r="G861" s="198"/>
      <c r="H861" s="198"/>
      <c r="I861" s="198"/>
      <c r="J861" s="198"/>
      <c r="K861" s="198"/>
      <c r="L861" s="198"/>
      <c r="M861" s="198"/>
      <c r="N861" s="198"/>
      <c r="O861" s="198"/>
      <c r="P861" s="198"/>
      <c r="Q861" s="198"/>
      <c r="R861" s="198"/>
      <c r="S861" s="198"/>
      <c r="T861" s="198"/>
      <c r="U861" s="198"/>
      <c r="V861" s="198"/>
      <c r="W861" s="198"/>
      <c r="X861" s="198"/>
      <c r="Y861" s="198"/>
      <c r="Z861" s="198"/>
    </row>
    <row r="862" ht="14.25" customHeight="1">
      <c r="A862" s="198"/>
      <c r="B862" s="198"/>
      <c r="C862" s="198"/>
      <c r="D862" s="198"/>
      <c r="E862" s="198"/>
      <c r="F862" s="198"/>
      <c r="G862" s="198"/>
      <c r="H862" s="198"/>
      <c r="I862" s="198"/>
      <c r="J862" s="198"/>
      <c r="K862" s="198"/>
      <c r="L862" s="198"/>
      <c r="M862" s="198"/>
      <c r="N862" s="198"/>
      <c r="O862" s="198"/>
      <c r="P862" s="198"/>
      <c r="Q862" s="198"/>
      <c r="R862" s="198"/>
      <c r="S862" s="198"/>
      <c r="T862" s="198"/>
      <c r="U862" s="198"/>
      <c r="V862" s="198"/>
      <c r="W862" s="198"/>
      <c r="X862" s="198"/>
      <c r="Y862" s="198"/>
      <c r="Z862" s="198"/>
    </row>
    <row r="863" ht="14.25" customHeight="1">
      <c r="A863" s="198"/>
      <c r="B863" s="198"/>
      <c r="C863" s="198"/>
      <c r="D863" s="198"/>
      <c r="E863" s="198"/>
      <c r="F863" s="198"/>
      <c r="G863" s="198"/>
      <c r="H863" s="198"/>
      <c r="I863" s="198"/>
      <c r="J863" s="198"/>
      <c r="K863" s="198"/>
      <c r="L863" s="198"/>
      <c r="M863" s="198"/>
      <c r="N863" s="198"/>
      <c r="O863" s="198"/>
      <c r="P863" s="198"/>
      <c r="Q863" s="198"/>
      <c r="R863" s="198"/>
      <c r="S863" s="198"/>
      <c r="T863" s="198"/>
      <c r="U863" s="198"/>
      <c r="V863" s="198"/>
      <c r="W863" s="198"/>
      <c r="X863" s="198"/>
      <c r="Y863" s="198"/>
      <c r="Z863" s="198"/>
    </row>
    <row r="864" ht="14.25" customHeight="1">
      <c r="A864" s="198"/>
      <c r="B864" s="198"/>
      <c r="C864" s="198"/>
      <c r="D864" s="198"/>
      <c r="E864" s="198"/>
      <c r="F864" s="198"/>
      <c r="G864" s="198"/>
      <c r="H864" s="198"/>
      <c r="I864" s="198"/>
      <c r="J864" s="198"/>
      <c r="K864" s="198"/>
      <c r="L864" s="198"/>
      <c r="M864" s="198"/>
      <c r="N864" s="198"/>
      <c r="O864" s="198"/>
      <c r="P864" s="198"/>
      <c r="Q864" s="198"/>
      <c r="R864" s="198"/>
      <c r="S864" s="198"/>
      <c r="T864" s="198"/>
      <c r="U864" s="198"/>
      <c r="V864" s="198"/>
      <c r="W864" s="198"/>
      <c r="X864" s="198"/>
      <c r="Y864" s="198"/>
      <c r="Z864" s="198"/>
    </row>
    <row r="865" ht="14.25" customHeight="1">
      <c r="A865" s="198"/>
      <c r="B865" s="198"/>
      <c r="C865" s="198"/>
      <c r="D865" s="198"/>
      <c r="E865" s="198"/>
      <c r="F865" s="198"/>
      <c r="G865" s="198"/>
      <c r="H865" s="198"/>
      <c r="I865" s="198"/>
      <c r="J865" s="198"/>
      <c r="K865" s="198"/>
      <c r="L865" s="198"/>
      <c r="M865" s="198"/>
      <c r="N865" s="198"/>
      <c r="O865" s="198"/>
      <c r="P865" s="198"/>
      <c r="Q865" s="198"/>
      <c r="R865" s="198"/>
      <c r="S865" s="198"/>
      <c r="T865" s="198"/>
      <c r="U865" s="198"/>
      <c r="V865" s="198"/>
      <c r="W865" s="198"/>
      <c r="X865" s="198"/>
      <c r="Y865" s="198"/>
      <c r="Z865" s="198"/>
    </row>
    <row r="866" ht="14.25" customHeight="1">
      <c r="A866" s="198"/>
      <c r="B866" s="198"/>
      <c r="C866" s="198"/>
      <c r="D866" s="198"/>
      <c r="E866" s="198"/>
      <c r="F866" s="198"/>
      <c r="G866" s="198"/>
      <c r="H866" s="198"/>
      <c r="I866" s="198"/>
      <c r="J866" s="198"/>
      <c r="K866" s="198"/>
      <c r="L866" s="198"/>
      <c r="M866" s="198"/>
      <c r="N866" s="198"/>
      <c r="O866" s="198"/>
      <c r="P866" s="198"/>
      <c r="Q866" s="198"/>
      <c r="R866" s="198"/>
      <c r="S866" s="198"/>
      <c r="T866" s="198"/>
      <c r="U866" s="198"/>
      <c r="V866" s="198"/>
      <c r="W866" s="198"/>
      <c r="X866" s="198"/>
      <c r="Y866" s="198"/>
      <c r="Z866" s="198"/>
    </row>
    <row r="867" ht="14.25" customHeight="1">
      <c r="A867" s="198"/>
      <c r="B867" s="198"/>
      <c r="C867" s="198"/>
      <c r="D867" s="198"/>
      <c r="E867" s="198"/>
      <c r="F867" s="198"/>
      <c r="G867" s="198"/>
      <c r="H867" s="198"/>
      <c r="I867" s="198"/>
      <c r="J867" s="198"/>
      <c r="K867" s="198"/>
      <c r="L867" s="198"/>
      <c r="M867" s="198"/>
      <c r="N867" s="198"/>
      <c r="O867" s="198"/>
      <c r="P867" s="198"/>
      <c r="Q867" s="198"/>
      <c r="R867" s="198"/>
      <c r="S867" s="198"/>
      <c r="T867" s="198"/>
      <c r="U867" s="198"/>
      <c r="V867" s="198"/>
      <c r="W867" s="198"/>
      <c r="X867" s="198"/>
      <c r="Y867" s="198"/>
      <c r="Z867" s="198"/>
    </row>
    <row r="868" ht="14.25" customHeight="1">
      <c r="A868" s="198"/>
      <c r="B868" s="198"/>
      <c r="C868" s="198"/>
      <c r="D868" s="198"/>
      <c r="E868" s="198"/>
      <c r="F868" s="198"/>
      <c r="G868" s="198"/>
      <c r="H868" s="198"/>
      <c r="I868" s="198"/>
      <c r="J868" s="198"/>
      <c r="K868" s="198"/>
      <c r="L868" s="198"/>
      <c r="M868" s="198"/>
      <c r="N868" s="198"/>
      <c r="O868" s="198"/>
      <c r="P868" s="198"/>
      <c r="Q868" s="198"/>
      <c r="R868" s="198"/>
      <c r="S868" s="198"/>
      <c r="T868" s="198"/>
      <c r="U868" s="198"/>
      <c r="V868" s="198"/>
      <c r="W868" s="198"/>
      <c r="X868" s="198"/>
      <c r="Y868" s="198"/>
      <c r="Z868" s="198"/>
    </row>
    <row r="869" ht="14.25" customHeight="1">
      <c r="A869" s="198"/>
      <c r="B869" s="198"/>
      <c r="C869" s="198"/>
      <c r="D869" s="198"/>
      <c r="E869" s="198"/>
      <c r="F869" s="198"/>
      <c r="G869" s="198"/>
      <c r="H869" s="198"/>
      <c r="I869" s="198"/>
      <c r="J869" s="198"/>
      <c r="K869" s="198"/>
      <c r="L869" s="198"/>
      <c r="M869" s="198"/>
      <c r="N869" s="198"/>
      <c r="O869" s="198"/>
      <c r="P869" s="198"/>
      <c r="Q869" s="198"/>
      <c r="R869" s="198"/>
      <c r="S869" s="198"/>
      <c r="T869" s="198"/>
      <c r="U869" s="198"/>
      <c r="V869" s="198"/>
      <c r="W869" s="198"/>
      <c r="X869" s="198"/>
      <c r="Y869" s="198"/>
      <c r="Z869" s="198"/>
    </row>
    <row r="870" ht="14.25" customHeight="1">
      <c r="A870" s="198"/>
      <c r="B870" s="198"/>
      <c r="C870" s="198"/>
      <c r="D870" s="198"/>
      <c r="E870" s="198"/>
      <c r="F870" s="198"/>
      <c r="G870" s="198"/>
      <c r="H870" s="198"/>
      <c r="I870" s="198"/>
      <c r="J870" s="198"/>
      <c r="K870" s="198"/>
      <c r="L870" s="198"/>
      <c r="M870" s="198"/>
      <c r="N870" s="198"/>
      <c r="O870" s="198"/>
      <c r="P870" s="198"/>
      <c r="Q870" s="198"/>
      <c r="R870" s="198"/>
      <c r="S870" s="198"/>
      <c r="T870" s="198"/>
      <c r="U870" s="198"/>
      <c r="V870" s="198"/>
      <c r="W870" s="198"/>
      <c r="X870" s="198"/>
      <c r="Y870" s="198"/>
      <c r="Z870" s="198"/>
    </row>
    <row r="871" ht="14.25" customHeight="1">
      <c r="A871" s="198"/>
      <c r="B871" s="198"/>
      <c r="C871" s="198"/>
      <c r="D871" s="198"/>
      <c r="E871" s="198"/>
      <c r="F871" s="198"/>
      <c r="G871" s="198"/>
      <c r="H871" s="198"/>
      <c r="I871" s="198"/>
      <c r="J871" s="198"/>
      <c r="K871" s="198"/>
      <c r="L871" s="198"/>
      <c r="M871" s="198"/>
      <c r="N871" s="198"/>
      <c r="O871" s="198"/>
      <c r="P871" s="198"/>
      <c r="Q871" s="198"/>
      <c r="R871" s="198"/>
      <c r="S871" s="198"/>
      <c r="T871" s="198"/>
      <c r="U871" s="198"/>
      <c r="V871" s="198"/>
      <c r="W871" s="198"/>
      <c r="X871" s="198"/>
      <c r="Y871" s="198"/>
      <c r="Z871" s="198"/>
    </row>
    <row r="872" ht="14.25" customHeight="1">
      <c r="A872" s="198"/>
      <c r="B872" s="198"/>
      <c r="C872" s="198"/>
      <c r="D872" s="198"/>
      <c r="E872" s="198"/>
      <c r="F872" s="198"/>
      <c r="G872" s="198"/>
      <c r="H872" s="198"/>
      <c r="I872" s="198"/>
      <c r="J872" s="198"/>
      <c r="K872" s="198"/>
      <c r="L872" s="198"/>
      <c r="M872" s="198"/>
      <c r="N872" s="198"/>
      <c r="O872" s="198"/>
      <c r="P872" s="198"/>
      <c r="Q872" s="198"/>
      <c r="R872" s="198"/>
      <c r="S872" s="198"/>
      <c r="T872" s="198"/>
      <c r="U872" s="198"/>
      <c r="V872" s="198"/>
      <c r="W872" s="198"/>
      <c r="X872" s="198"/>
      <c r="Y872" s="198"/>
      <c r="Z872" s="198"/>
    </row>
    <row r="873" ht="14.25" customHeight="1">
      <c r="A873" s="198"/>
      <c r="B873" s="198"/>
      <c r="C873" s="198"/>
      <c r="D873" s="198"/>
      <c r="E873" s="198"/>
      <c r="F873" s="198"/>
      <c r="G873" s="198"/>
      <c r="H873" s="198"/>
      <c r="I873" s="198"/>
      <c r="J873" s="198"/>
      <c r="K873" s="198"/>
      <c r="L873" s="198"/>
      <c r="M873" s="198"/>
      <c r="N873" s="198"/>
      <c r="O873" s="198"/>
      <c r="P873" s="198"/>
      <c r="Q873" s="198"/>
      <c r="R873" s="198"/>
      <c r="S873" s="198"/>
      <c r="T873" s="198"/>
      <c r="U873" s="198"/>
      <c r="V873" s="198"/>
      <c r="W873" s="198"/>
      <c r="X873" s="198"/>
      <c r="Y873" s="198"/>
      <c r="Z873" s="198"/>
    </row>
    <row r="874" ht="14.25" customHeight="1">
      <c r="A874" s="198"/>
      <c r="B874" s="198"/>
      <c r="C874" s="198"/>
      <c r="D874" s="198"/>
      <c r="E874" s="198"/>
      <c r="F874" s="198"/>
      <c r="G874" s="198"/>
      <c r="H874" s="198"/>
      <c r="I874" s="198"/>
      <c r="J874" s="198"/>
      <c r="K874" s="198"/>
      <c r="L874" s="198"/>
      <c r="M874" s="198"/>
      <c r="N874" s="198"/>
      <c r="O874" s="198"/>
      <c r="P874" s="198"/>
      <c r="Q874" s="198"/>
      <c r="R874" s="198"/>
      <c r="S874" s="198"/>
      <c r="T874" s="198"/>
      <c r="U874" s="198"/>
      <c r="V874" s="198"/>
      <c r="W874" s="198"/>
      <c r="X874" s="198"/>
      <c r="Y874" s="198"/>
      <c r="Z874" s="198"/>
    </row>
    <row r="875" ht="14.25" customHeight="1">
      <c r="A875" s="198"/>
      <c r="B875" s="198"/>
      <c r="C875" s="198"/>
      <c r="D875" s="198"/>
      <c r="E875" s="198"/>
      <c r="F875" s="198"/>
      <c r="G875" s="198"/>
      <c r="H875" s="198"/>
      <c r="I875" s="198"/>
      <c r="J875" s="198"/>
      <c r="K875" s="198"/>
      <c r="L875" s="198"/>
      <c r="M875" s="198"/>
      <c r="N875" s="198"/>
      <c r="O875" s="198"/>
      <c r="P875" s="198"/>
      <c r="Q875" s="198"/>
      <c r="R875" s="198"/>
      <c r="S875" s="198"/>
      <c r="T875" s="198"/>
      <c r="U875" s="198"/>
      <c r="V875" s="198"/>
      <c r="W875" s="198"/>
      <c r="X875" s="198"/>
      <c r="Y875" s="198"/>
      <c r="Z875" s="198"/>
    </row>
    <row r="876" ht="14.25" customHeight="1">
      <c r="A876" s="198"/>
      <c r="B876" s="198"/>
      <c r="C876" s="198"/>
      <c r="D876" s="198"/>
      <c r="E876" s="198"/>
      <c r="F876" s="198"/>
      <c r="G876" s="198"/>
      <c r="H876" s="198"/>
      <c r="I876" s="198"/>
      <c r="J876" s="198"/>
      <c r="K876" s="198"/>
      <c r="L876" s="198"/>
      <c r="M876" s="198"/>
      <c r="N876" s="198"/>
      <c r="O876" s="198"/>
      <c r="P876" s="198"/>
      <c r="Q876" s="198"/>
      <c r="R876" s="198"/>
      <c r="S876" s="198"/>
      <c r="T876" s="198"/>
      <c r="U876" s="198"/>
      <c r="V876" s="198"/>
      <c r="W876" s="198"/>
      <c r="X876" s="198"/>
      <c r="Y876" s="198"/>
      <c r="Z876" s="198"/>
    </row>
    <row r="877" ht="14.25" customHeight="1">
      <c r="A877" s="198"/>
      <c r="B877" s="198"/>
      <c r="C877" s="198"/>
      <c r="D877" s="198"/>
      <c r="E877" s="198"/>
      <c r="F877" s="198"/>
      <c r="G877" s="198"/>
      <c r="H877" s="198"/>
      <c r="I877" s="198"/>
      <c r="J877" s="198"/>
      <c r="K877" s="198"/>
      <c r="L877" s="198"/>
      <c r="M877" s="198"/>
      <c r="N877" s="198"/>
      <c r="O877" s="198"/>
      <c r="P877" s="198"/>
      <c r="Q877" s="198"/>
      <c r="R877" s="198"/>
      <c r="S877" s="198"/>
      <c r="T877" s="198"/>
      <c r="U877" s="198"/>
      <c r="V877" s="198"/>
      <c r="W877" s="198"/>
      <c r="X877" s="198"/>
      <c r="Y877" s="198"/>
      <c r="Z877" s="198"/>
    </row>
    <row r="878" ht="14.25" customHeight="1">
      <c r="A878" s="198"/>
      <c r="B878" s="198"/>
      <c r="C878" s="198"/>
      <c r="D878" s="198"/>
      <c r="E878" s="198"/>
      <c r="F878" s="198"/>
      <c r="G878" s="198"/>
      <c r="H878" s="198"/>
      <c r="I878" s="198"/>
      <c r="J878" s="198"/>
      <c r="K878" s="198"/>
      <c r="L878" s="198"/>
      <c r="M878" s="198"/>
      <c r="N878" s="198"/>
      <c r="O878" s="198"/>
      <c r="P878" s="198"/>
      <c r="Q878" s="198"/>
      <c r="R878" s="198"/>
      <c r="S878" s="198"/>
      <c r="T878" s="198"/>
      <c r="U878" s="198"/>
      <c r="V878" s="198"/>
      <c r="W878" s="198"/>
      <c r="X878" s="198"/>
      <c r="Y878" s="198"/>
      <c r="Z878" s="198"/>
    </row>
    <row r="879" ht="14.25" customHeight="1">
      <c r="A879" s="198"/>
      <c r="B879" s="198"/>
      <c r="C879" s="198"/>
      <c r="D879" s="198"/>
      <c r="E879" s="198"/>
      <c r="F879" s="198"/>
      <c r="G879" s="198"/>
      <c r="H879" s="198"/>
      <c r="I879" s="198"/>
      <c r="J879" s="198"/>
      <c r="K879" s="198"/>
      <c r="L879" s="198"/>
      <c r="M879" s="198"/>
      <c r="N879" s="198"/>
      <c r="O879" s="198"/>
      <c r="P879" s="198"/>
      <c r="Q879" s="198"/>
      <c r="R879" s="198"/>
      <c r="S879" s="198"/>
      <c r="T879" s="198"/>
      <c r="U879" s="198"/>
      <c r="V879" s="198"/>
      <c r="W879" s="198"/>
      <c r="X879" s="198"/>
      <c r="Y879" s="198"/>
      <c r="Z879" s="198"/>
    </row>
    <row r="880" ht="14.25" customHeight="1">
      <c r="A880" s="198"/>
      <c r="B880" s="198"/>
      <c r="C880" s="198"/>
      <c r="D880" s="198"/>
      <c r="E880" s="198"/>
      <c r="F880" s="198"/>
      <c r="G880" s="198"/>
      <c r="H880" s="198"/>
      <c r="I880" s="198"/>
      <c r="J880" s="198"/>
      <c r="K880" s="198"/>
      <c r="L880" s="198"/>
      <c r="M880" s="198"/>
      <c r="N880" s="198"/>
      <c r="O880" s="198"/>
      <c r="P880" s="198"/>
      <c r="Q880" s="198"/>
      <c r="R880" s="198"/>
      <c r="S880" s="198"/>
      <c r="T880" s="198"/>
      <c r="U880" s="198"/>
      <c r="V880" s="198"/>
      <c r="W880" s="198"/>
      <c r="X880" s="198"/>
      <c r="Y880" s="198"/>
      <c r="Z880" s="198"/>
    </row>
    <row r="881" ht="14.25" customHeight="1">
      <c r="A881" s="198"/>
      <c r="B881" s="198"/>
      <c r="C881" s="198"/>
      <c r="D881" s="198"/>
      <c r="E881" s="198"/>
      <c r="F881" s="198"/>
      <c r="G881" s="198"/>
      <c r="H881" s="198"/>
      <c r="I881" s="198"/>
      <c r="J881" s="198"/>
      <c r="K881" s="198"/>
      <c r="L881" s="198"/>
      <c r="M881" s="198"/>
      <c r="N881" s="198"/>
      <c r="O881" s="198"/>
      <c r="P881" s="198"/>
      <c r="Q881" s="198"/>
      <c r="R881" s="198"/>
      <c r="S881" s="198"/>
      <c r="T881" s="198"/>
      <c r="U881" s="198"/>
      <c r="V881" s="198"/>
      <c r="W881" s="198"/>
      <c r="X881" s="198"/>
      <c r="Y881" s="198"/>
      <c r="Z881" s="198"/>
    </row>
    <row r="882" ht="14.25" customHeight="1">
      <c r="A882" s="198"/>
      <c r="B882" s="198"/>
      <c r="C882" s="198"/>
      <c r="D882" s="198"/>
      <c r="E882" s="198"/>
      <c r="F882" s="198"/>
      <c r="G882" s="198"/>
      <c r="H882" s="198"/>
      <c r="I882" s="198"/>
      <c r="J882" s="198"/>
      <c r="K882" s="198"/>
      <c r="L882" s="198"/>
      <c r="M882" s="198"/>
      <c r="N882" s="198"/>
      <c r="O882" s="198"/>
      <c r="P882" s="198"/>
      <c r="Q882" s="198"/>
      <c r="R882" s="198"/>
      <c r="S882" s="198"/>
      <c r="T882" s="198"/>
      <c r="U882" s="198"/>
      <c r="V882" s="198"/>
      <c r="W882" s="198"/>
      <c r="X882" s="198"/>
      <c r="Y882" s="198"/>
      <c r="Z882" s="198"/>
    </row>
    <row r="883" ht="14.25" customHeight="1">
      <c r="A883" s="198"/>
      <c r="B883" s="198"/>
      <c r="C883" s="198"/>
      <c r="D883" s="198"/>
      <c r="E883" s="198"/>
      <c r="F883" s="198"/>
      <c r="G883" s="198"/>
      <c r="H883" s="198"/>
      <c r="I883" s="198"/>
      <c r="J883" s="198"/>
      <c r="K883" s="198"/>
      <c r="L883" s="198"/>
      <c r="M883" s="198"/>
      <c r="N883" s="198"/>
      <c r="O883" s="198"/>
      <c r="P883" s="198"/>
      <c r="Q883" s="198"/>
      <c r="R883" s="198"/>
      <c r="S883" s="198"/>
      <c r="T883" s="198"/>
      <c r="U883" s="198"/>
      <c r="V883" s="198"/>
      <c r="W883" s="198"/>
      <c r="X883" s="198"/>
      <c r="Y883" s="198"/>
      <c r="Z883" s="198"/>
    </row>
    <row r="884" ht="14.25" customHeight="1">
      <c r="A884" s="198"/>
      <c r="B884" s="198"/>
      <c r="C884" s="198"/>
      <c r="D884" s="198"/>
      <c r="E884" s="198"/>
      <c r="F884" s="198"/>
      <c r="G884" s="198"/>
      <c r="H884" s="198"/>
      <c r="I884" s="198"/>
      <c r="J884" s="198"/>
      <c r="K884" s="198"/>
      <c r="L884" s="198"/>
      <c r="M884" s="198"/>
      <c r="N884" s="198"/>
      <c r="O884" s="198"/>
      <c r="P884" s="198"/>
      <c r="Q884" s="198"/>
      <c r="R884" s="198"/>
      <c r="S884" s="198"/>
      <c r="T884" s="198"/>
      <c r="U884" s="198"/>
      <c r="V884" s="198"/>
      <c r="W884" s="198"/>
      <c r="X884" s="198"/>
      <c r="Y884" s="198"/>
      <c r="Z884" s="198"/>
    </row>
    <row r="885" ht="14.25" customHeight="1">
      <c r="A885" s="198"/>
      <c r="B885" s="198"/>
      <c r="C885" s="198"/>
      <c r="D885" s="198"/>
      <c r="E885" s="198"/>
      <c r="F885" s="198"/>
      <c r="G885" s="198"/>
      <c r="H885" s="198"/>
      <c r="I885" s="198"/>
      <c r="J885" s="198"/>
      <c r="K885" s="198"/>
      <c r="L885" s="198"/>
      <c r="M885" s="198"/>
      <c r="N885" s="198"/>
      <c r="O885" s="198"/>
      <c r="P885" s="198"/>
      <c r="Q885" s="198"/>
      <c r="R885" s="198"/>
      <c r="S885" s="198"/>
      <c r="T885" s="198"/>
      <c r="U885" s="198"/>
      <c r="V885" s="198"/>
      <c r="W885" s="198"/>
      <c r="X885" s="198"/>
      <c r="Y885" s="198"/>
      <c r="Z885" s="198"/>
    </row>
    <row r="886" ht="14.25" customHeight="1">
      <c r="A886" s="198"/>
      <c r="B886" s="198"/>
      <c r="C886" s="198"/>
      <c r="D886" s="198"/>
      <c r="E886" s="198"/>
      <c r="F886" s="198"/>
      <c r="G886" s="198"/>
      <c r="H886" s="198"/>
      <c r="I886" s="198"/>
      <c r="J886" s="198"/>
      <c r="K886" s="198"/>
      <c r="L886" s="198"/>
      <c r="M886" s="198"/>
      <c r="N886" s="198"/>
      <c r="O886" s="198"/>
      <c r="P886" s="198"/>
      <c r="Q886" s="198"/>
      <c r="R886" s="198"/>
      <c r="S886" s="198"/>
      <c r="T886" s="198"/>
      <c r="U886" s="198"/>
      <c r="V886" s="198"/>
      <c r="W886" s="198"/>
      <c r="X886" s="198"/>
      <c r="Y886" s="198"/>
      <c r="Z886" s="198"/>
    </row>
    <row r="887" ht="14.25" customHeight="1">
      <c r="A887" s="198"/>
      <c r="B887" s="198"/>
      <c r="C887" s="198"/>
      <c r="D887" s="198"/>
      <c r="E887" s="198"/>
      <c r="F887" s="198"/>
      <c r="G887" s="198"/>
      <c r="H887" s="198"/>
      <c r="I887" s="198"/>
      <c r="J887" s="198"/>
      <c r="K887" s="198"/>
      <c r="L887" s="198"/>
      <c r="M887" s="198"/>
      <c r="N887" s="198"/>
      <c r="O887" s="198"/>
      <c r="P887" s="198"/>
      <c r="Q887" s="198"/>
      <c r="R887" s="198"/>
      <c r="S887" s="198"/>
      <c r="T887" s="198"/>
      <c r="U887" s="198"/>
      <c r="V887" s="198"/>
      <c r="W887" s="198"/>
      <c r="X887" s="198"/>
      <c r="Y887" s="198"/>
      <c r="Z887" s="198"/>
    </row>
    <row r="888" ht="14.25" customHeight="1">
      <c r="A888" s="198"/>
      <c r="B888" s="198"/>
      <c r="C888" s="198"/>
      <c r="D888" s="198"/>
      <c r="E888" s="198"/>
      <c r="F888" s="198"/>
      <c r="G888" s="198"/>
      <c r="H888" s="198"/>
      <c r="I888" s="198"/>
      <c r="J888" s="198"/>
      <c r="K888" s="198"/>
      <c r="L888" s="198"/>
      <c r="M888" s="198"/>
      <c r="N888" s="198"/>
      <c r="O888" s="198"/>
      <c r="P888" s="198"/>
      <c r="Q888" s="198"/>
      <c r="R888" s="198"/>
      <c r="S888" s="198"/>
      <c r="T888" s="198"/>
      <c r="U888" s="198"/>
      <c r="V888" s="198"/>
      <c r="W888" s="198"/>
      <c r="X888" s="198"/>
      <c r="Y888" s="198"/>
      <c r="Z888" s="198"/>
    </row>
    <row r="889" ht="14.25" customHeight="1">
      <c r="A889" s="198"/>
      <c r="B889" s="198"/>
      <c r="C889" s="198"/>
      <c r="D889" s="198"/>
      <c r="E889" s="198"/>
      <c r="F889" s="198"/>
      <c r="G889" s="198"/>
      <c r="H889" s="198"/>
      <c r="I889" s="198"/>
      <c r="J889" s="198"/>
      <c r="K889" s="198"/>
      <c r="L889" s="198"/>
      <c r="M889" s="198"/>
      <c r="N889" s="198"/>
      <c r="O889" s="198"/>
      <c r="P889" s="198"/>
      <c r="Q889" s="198"/>
      <c r="R889" s="198"/>
      <c r="S889" s="198"/>
      <c r="T889" s="198"/>
      <c r="U889" s="198"/>
      <c r="V889" s="198"/>
      <c r="W889" s="198"/>
      <c r="X889" s="198"/>
      <c r="Y889" s="198"/>
      <c r="Z889" s="198"/>
    </row>
    <row r="890" ht="14.25" customHeight="1">
      <c r="A890" s="198"/>
      <c r="B890" s="198"/>
      <c r="C890" s="198"/>
      <c r="D890" s="198"/>
      <c r="E890" s="198"/>
      <c r="F890" s="198"/>
      <c r="G890" s="198"/>
      <c r="H890" s="198"/>
      <c r="I890" s="198"/>
      <c r="J890" s="198"/>
      <c r="K890" s="198"/>
      <c r="L890" s="198"/>
      <c r="M890" s="198"/>
      <c r="N890" s="198"/>
      <c r="O890" s="198"/>
      <c r="P890" s="198"/>
      <c r="Q890" s="198"/>
      <c r="R890" s="198"/>
      <c r="S890" s="198"/>
      <c r="T890" s="198"/>
      <c r="U890" s="198"/>
      <c r="V890" s="198"/>
      <c r="W890" s="198"/>
      <c r="X890" s="198"/>
      <c r="Y890" s="198"/>
      <c r="Z890" s="198"/>
    </row>
    <row r="891" ht="14.25" customHeight="1">
      <c r="A891" s="198"/>
      <c r="B891" s="198"/>
      <c r="C891" s="198"/>
      <c r="D891" s="198"/>
      <c r="E891" s="198"/>
      <c r="F891" s="198"/>
      <c r="G891" s="198"/>
      <c r="H891" s="198"/>
      <c r="I891" s="198"/>
      <c r="J891" s="198"/>
      <c r="K891" s="198"/>
      <c r="L891" s="198"/>
      <c r="M891" s="198"/>
      <c r="N891" s="198"/>
      <c r="O891" s="198"/>
      <c r="P891" s="198"/>
      <c r="Q891" s="198"/>
      <c r="R891" s="198"/>
      <c r="S891" s="198"/>
      <c r="T891" s="198"/>
      <c r="U891" s="198"/>
      <c r="V891" s="198"/>
      <c r="W891" s="198"/>
      <c r="X891" s="198"/>
      <c r="Y891" s="198"/>
      <c r="Z891" s="198"/>
    </row>
    <row r="892" ht="14.25" customHeight="1">
      <c r="A892" s="198"/>
      <c r="B892" s="198"/>
      <c r="C892" s="198"/>
      <c r="D892" s="198"/>
      <c r="E892" s="198"/>
      <c r="F892" s="198"/>
      <c r="G892" s="198"/>
      <c r="H892" s="198"/>
      <c r="I892" s="198"/>
      <c r="J892" s="198"/>
      <c r="K892" s="198"/>
      <c r="L892" s="198"/>
      <c r="M892" s="198"/>
      <c r="N892" s="198"/>
      <c r="O892" s="198"/>
      <c r="P892" s="198"/>
      <c r="Q892" s="198"/>
      <c r="R892" s="198"/>
      <c r="S892" s="198"/>
      <c r="T892" s="198"/>
      <c r="U892" s="198"/>
      <c r="V892" s="198"/>
      <c r="W892" s="198"/>
      <c r="X892" s="198"/>
      <c r="Y892" s="198"/>
      <c r="Z892" s="198"/>
    </row>
    <row r="893" ht="14.25" customHeight="1">
      <c r="A893" s="198"/>
      <c r="B893" s="198"/>
      <c r="C893" s="198"/>
      <c r="D893" s="198"/>
      <c r="E893" s="198"/>
      <c r="F893" s="198"/>
      <c r="G893" s="198"/>
      <c r="H893" s="198"/>
      <c r="I893" s="198"/>
      <c r="J893" s="198"/>
      <c r="K893" s="198"/>
      <c r="L893" s="198"/>
      <c r="M893" s="198"/>
      <c r="N893" s="198"/>
      <c r="O893" s="198"/>
      <c r="P893" s="198"/>
      <c r="Q893" s="198"/>
      <c r="R893" s="198"/>
      <c r="S893" s="198"/>
      <c r="T893" s="198"/>
      <c r="U893" s="198"/>
      <c r="V893" s="198"/>
      <c r="W893" s="198"/>
      <c r="X893" s="198"/>
      <c r="Y893" s="198"/>
      <c r="Z893" s="198"/>
    </row>
    <row r="894" ht="14.25" customHeight="1">
      <c r="A894" s="198"/>
      <c r="B894" s="198"/>
      <c r="C894" s="198"/>
      <c r="D894" s="198"/>
      <c r="E894" s="198"/>
      <c r="F894" s="198"/>
      <c r="G894" s="198"/>
      <c r="H894" s="198"/>
      <c r="I894" s="198"/>
      <c r="J894" s="198"/>
      <c r="K894" s="198"/>
      <c r="L894" s="198"/>
      <c r="M894" s="198"/>
      <c r="N894" s="198"/>
      <c r="O894" s="198"/>
      <c r="P894" s="198"/>
      <c r="Q894" s="198"/>
      <c r="R894" s="198"/>
      <c r="S894" s="198"/>
      <c r="T894" s="198"/>
      <c r="U894" s="198"/>
      <c r="V894" s="198"/>
      <c r="W894" s="198"/>
      <c r="X894" s="198"/>
      <c r="Y894" s="198"/>
      <c r="Z894" s="198"/>
    </row>
    <row r="895" ht="14.25" customHeight="1">
      <c r="A895" s="198"/>
      <c r="B895" s="198"/>
      <c r="C895" s="198"/>
      <c r="D895" s="198"/>
      <c r="E895" s="198"/>
      <c r="F895" s="198"/>
      <c r="G895" s="198"/>
      <c r="H895" s="198"/>
      <c r="I895" s="198"/>
      <c r="J895" s="198"/>
      <c r="K895" s="198"/>
      <c r="L895" s="198"/>
      <c r="M895" s="198"/>
      <c r="N895" s="198"/>
      <c r="O895" s="198"/>
      <c r="P895" s="198"/>
      <c r="Q895" s="198"/>
      <c r="R895" s="198"/>
      <c r="S895" s="198"/>
      <c r="T895" s="198"/>
      <c r="U895" s="198"/>
      <c r="V895" s="198"/>
      <c r="W895" s="198"/>
      <c r="X895" s="198"/>
      <c r="Y895" s="198"/>
      <c r="Z895" s="198"/>
    </row>
    <row r="896" ht="14.25" customHeight="1">
      <c r="A896" s="198"/>
      <c r="B896" s="198"/>
      <c r="C896" s="198"/>
      <c r="D896" s="198"/>
      <c r="E896" s="198"/>
      <c r="F896" s="198"/>
      <c r="G896" s="198"/>
      <c r="H896" s="198"/>
      <c r="I896" s="198"/>
      <c r="J896" s="198"/>
      <c r="K896" s="198"/>
      <c r="L896" s="198"/>
      <c r="M896" s="198"/>
      <c r="N896" s="198"/>
      <c r="O896" s="198"/>
      <c r="P896" s="198"/>
      <c r="Q896" s="198"/>
      <c r="R896" s="198"/>
      <c r="S896" s="198"/>
      <c r="T896" s="198"/>
      <c r="U896" s="198"/>
      <c r="V896" s="198"/>
      <c r="W896" s="198"/>
      <c r="X896" s="198"/>
      <c r="Y896" s="198"/>
      <c r="Z896" s="198"/>
    </row>
    <row r="897" ht="14.25" customHeight="1">
      <c r="A897" s="198"/>
      <c r="B897" s="198"/>
      <c r="C897" s="198"/>
      <c r="D897" s="198"/>
      <c r="E897" s="198"/>
      <c r="F897" s="198"/>
      <c r="G897" s="198"/>
      <c r="H897" s="198"/>
      <c r="I897" s="198"/>
      <c r="J897" s="198"/>
      <c r="K897" s="198"/>
      <c r="L897" s="198"/>
      <c r="M897" s="198"/>
      <c r="N897" s="198"/>
      <c r="O897" s="198"/>
      <c r="P897" s="198"/>
      <c r="Q897" s="198"/>
      <c r="R897" s="198"/>
      <c r="S897" s="198"/>
      <c r="T897" s="198"/>
      <c r="U897" s="198"/>
      <c r="V897" s="198"/>
      <c r="W897" s="198"/>
      <c r="X897" s="198"/>
      <c r="Y897" s="198"/>
      <c r="Z897" s="198"/>
    </row>
    <row r="898" ht="14.25" customHeight="1">
      <c r="A898" s="198"/>
      <c r="B898" s="198"/>
      <c r="C898" s="198"/>
      <c r="D898" s="198"/>
      <c r="E898" s="198"/>
      <c r="F898" s="198"/>
      <c r="G898" s="198"/>
      <c r="H898" s="198"/>
      <c r="I898" s="198"/>
      <c r="J898" s="198"/>
      <c r="K898" s="198"/>
      <c r="L898" s="198"/>
      <c r="M898" s="198"/>
      <c r="N898" s="198"/>
      <c r="O898" s="198"/>
      <c r="P898" s="198"/>
      <c r="Q898" s="198"/>
      <c r="R898" s="198"/>
      <c r="S898" s="198"/>
      <c r="T898" s="198"/>
      <c r="U898" s="198"/>
      <c r="V898" s="198"/>
      <c r="W898" s="198"/>
      <c r="X898" s="198"/>
      <c r="Y898" s="198"/>
      <c r="Z898" s="198"/>
    </row>
    <row r="899" ht="14.25" customHeight="1">
      <c r="A899" s="198"/>
      <c r="B899" s="198"/>
      <c r="C899" s="198"/>
      <c r="D899" s="198"/>
      <c r="E899" s="198"/>
      <c r="F899" s="198"/>
      <c r="G899" s="198"/>
      <c r="H899" s="198"/>
      <c r="I899" s="198"/>
      <c r="J899" s="198"/>
      <c r="K899" s="198"/>
      <c r="L899" s="198"/>
      <c r="M899" s="198"/>
      <c r="N899" s="198"/>
      <c r="O899" s="198"/>
      <c r="P899" s="198"/>
      <c r="Q899" s="198"/>
      <c r="R899" s="198"/>
      <c r="S899" s="198"/>
      <c r="T899" s="198"/>
      <c r="U899" s="198"/>
      <c r="V899" s="198"/>
      <c r="W899" s="198"/>
      <c r="X899" s="198"/>
      <c r="Y899" s="198"/>
      <c r="Z899" s="198"/>
    </row>
    <row r="900" ht="14.25" customHeight="1">
      <c r="A900" s="198"/>
      <c r="B900" s="198"/>
      <c r="C900" s="198"/>
      <c r="D900" s="198"/>
      <c r="E900" s="198"/>
      <c r="F900" s="198"/>
      <c r="G900" s="198"/>
      <c r="H900" s="198"/>
      <c r="I900" s="198"/>
      <c r="J900" s="198"/>
      <c r="K900" s="198"/>
      <c r="L900" s="198"/>
      <c r="M900" s="198"/>
      <c r="N900" s="198"/>
      <c r="O900" s="198"/>
      <c r="P900" s="198"/>
      <c r="Q900" s="198"/>
      <c r="R900" s="198"/>
      <c r="S900" s="198"/>
      <c r="T900" s="198"/>
      <c r="U900" s="198"/>
      <c r="V900" s="198"/>
      <c r="W900" s="198"/>
      <c r="X900" s="198"/>
      <c r="Y900" s="198"/>
      <c r="Z900" s="198"/>
    </row>
    <row r="901" ht="14.25" customHeight="1">
      <c r="A901" s="198"/>
      <c r="B901" s="198"/>
      <c r="C901" s="198"/>
      <c r="D901" s="198"/>
      <c r="E901" s="198"/>
      <c r="F901" s="198"/>
      <c r="G901" s="198"/>
      <c r="H901" s="198"/>
      <c r="I901" s="198"/>
      <c r="J901" s="198"/>
      <c r="K901" s="198"/>
      <c r="L901" s="198"/>
      <c r="M901" s="198"/>
      <c r="N901" s="198"/>
      <c r="O901" s="198"/>
      <c r="P901" s="198"/>
      <c r="Q901" s="198"/>
      <c r="R901" s="198"/>
      <c r="S901" s="198"/>
      <c r="T901" s="198"/>
      <c r="U901" s="198"/>
      <c r="V901" s="198"/>
      <c r="W901" s="198"/>
      <c r="X901" s="198"/>
      <c r="Y901" s="198"/>
      <c r="Z901" s="198"/>
    </row>
    <row r="902" ht="14.25" customHeight="1">
      <c r="A902" s="198"/>
      <c r="B902" s="198"/>
      <c r="C902" s="198"/>
      <c r="D902" s="198"/>
      <c r="E902" s="198"/>
      <c r="F902" s="198"/>
      <c r="G902" s="198"/>
      <c r="H902" s="198"/>
      <c r="I902" s="198"/>
      <c r="J902" s="198"/>
      <c r="K902" s="198"/>
      <c r="L902" s="198"/>
      <c r="M902" s="198"/>
      <c r="N902" s="198"/>
      <c r="O902" s="198"/>
      <c r="P902" s="198"/>
      <c r="Q902" s="198"/>
      <c r="R902" s="198"/>
      <c r="S902" s="198"/>
      <c r="T902" s="198"/>
      <c r="U902" s="198"/>
      <c r="V902" s="198"/>
      <c r="W902" s="198"/>
      <c r="X902" s="198"/>
      <c r="Y902" s="198"/>
      <c r="Z902" s="198"/>
    </row>
    <row r="903" ht="14.25" customHeight="1">
      <c r="A903" s="198"/>
      <c r="B903" s="198"/>
      <c r="C903" s="198"/>
      <c r="D903" s="198"/>
      <c r="E903" s="198"/>
      <c r="F903" s="198"/>
      <c r="G903" s="198"/>
      <c r="H903" s="198"/>
      <c r="I903" s="198"/>
      <c r="J903" s="198"/>
      <c r="K903" s="198"/>
      <c r="L903" s="198"/>
      <c r="M903" s="198"/>
      <c r="N903" s="198"/>
      <c r="O903" s="198"/>
      <c r="P903" s="198"/>
      <c r="Q903" s="198"/>
      <c r="R903" s="198"/>
      <c r="S903" s="198"/>
      <c r="T903" s="198"/>
      <c r="U903" s="198"/>
      <c r="V903" s="198"/>
      <c r="W903" s="198"/>
      <c r="X903" s="198"/>
      <c r="Y903" s="198"/>
      <c r="Z903" s="198"/>
    </row>
    <row r="904" ht="14.25" customHeight="1">
      <c r="A904" s="198"/>
      <c r="B904" s="198"/>
      <c r="C904" s="198"/>
      <c r="D904" s="198"/>
      <c r="E904" s="198"/>
      <c r="F904" s="198"/>
      <c r="G904" s="198"/>
      <c r="H904" s="198"/>
      <c r="I904" s="198"/>
      <c r="J904" s="198"/>
      <c r="K904" s="198"/>
      <c r="L904" s="198"/>
      <c r="M904" s="198"/>
      <c r="N904" s="198"/>
      <c r="O904" s="198"/>
      <c r="P904" s="198"/>
      <c r="Q904" s="198"/>
      <c r="R904" s="198"/>
      <c r="S904" s="198"/>
      <c r="T904" s="198"/>
      <c r="U904" s="198"/>
      <c r="V904" s="198"/>
      <c r="W904" s="198"/>
      <c r="X904" s="198"/>
      <c r="Y904" s="198"/>
      <c r="Z904" s="198"/>
    </row>
    <row r="905" ht="14.25" customHeight="1">
      <c r="A905" s="198"/>
      <c r="B905" s="198"/>
      <c r="C905" s="198"/>
      <c r="D905" s="198"/>
      <c r="E905" s="198"/>
      <c r="F905" s="198"/>
      <c r="G905" s="198"/>
      <c r="H905" s="198"/>
      <c r="I905" s="198"/>
      <c r="J905" s="198"/>
      <c r="K905" s="198"/>
      <c r="L905" s="198"/>
      <c r="M905" s="198"/>
      <c r="N905" s="198"/>
      <c r="O905" s="198"/>
      <c r="P905" s="198"/>
      <c r="Q905" s="198"/>
      <c r="R905" s="198"/>
      <c r="S905" s="198"/>
      <c r="T905" s="198"/>
      <c r="U905" s="198"/>
      <c r="V905" s="198"/>
      <c r="W905" s="198"/>
      <c r="X905" s="198"/>
      <c r="Y905" s="198"/>
      <c r="Z905" s="198"/>
    </row>
    <row r="906" ht="14.25" customHeight="1">
      <c r="A906" s="198"/>
      <c r="B906" s="198"/>
      <c r="C906" s="198"/>
      <c r="D906" s="198"/>
      <c r="E906" s="198"/>
      <c r="F906" s="198"/>
      <c r="G906" s="198"/>
      <c r="H906" s="198"/>
      <c r="I906" s="198"/>
      <c r="J906" s="198"/>
      <c r="K906" s="198"/>
      <c r="L906" s="198"/>
      <c r="M906" s="198"/>
      <c r="N906" s="198"/>
      <c r="O906" s="198"/>
      <c r="P906" s="198"/>
      <c r="Q906" s="198"/>
      <c r="R906" s="198"/>
      <c r="S906" s="198"/>
      <c r="T906" s="198"/>
      <c r="U906" s="198"/>
      <c r="V906" s="198"/>
      <c r="W906" s="198"/>
      <c r="X906" s="198"/>
      <c r="Y906" s="198"/>
      <c r="Z906" s="198"/>
    </row>
    <row r="907" ht="14.25" customHeight="1">
      <c r="A907" s="198"/>
      <c r="B907" s="198"/>
      <c r="C907" s="198"/>
      <c r="D907" s="198"/>
      <c r="E907" s="198"/>
      <c r="F907" s="198"/>
      <c r="G907" s="198"/>
      <c r="H907" s="198"/>
      <c r="I907" s="198"/>
      <c r="J907" s="198"/>
      <c r="K907" s="198"/>
      <c r="L907" s="198"/>
      <c r="M907" s="198"/>
      <c r="N907" s="198"/>
      <c r="O907" s="198"/>
      <c r="P907" s="198"/>
      <c r="Q907" s="198"/>
      <c r="R907" s="198"/>
      <c r="S907" s="198"/>
      <c r="T907" s="198"/>
      <c r="U907" s="198"/>
      <c r="V907" s="198"/>
      <c r="W907" s="198"/>
      <c r="X907" s="198"/>
      <c r="Y907" s="198"/>
      <c r="Z907" s="198"/>
    </row>
    <row r="908" ht="14.25" customHeight="1">
      <c r="A908" s="198"/>
      <c r="B908" s="198"/>
      <c r="C908" s="198"/>
      <c r="D908" s="198"/>
      <c r="E908" s="198"/>
      <c r="F908" s="198"/>
      <c r="G908" s="198"/>
      <c r="H908" s="198"/>
      <c r="I908" s="198"/>
      <c r="J908" s="198"/>
      <c r="K908" s="198"/>
      <c r="L908" s="198"/>
      <c r="M908" s="198"/>
      <c r="N908" s="198"/>
      <c r="O908" s="198"/>
      <c r="P908" s="198"/>
      <c r="Q908" s="198"/>
      <c r="R908" s="198"/>
      <c r="S908" s="198"/>
      <c r="T908" s="198"/>
      <c r="U908" s="198"/>
      <c r="V908" s="198"/>
      <c r="W908" s="198"/>
      <c r="X908" s="198"/>
      <c r="Y908" s="198"/>
      <c r="Z908" s="198"/>
    </row>
    <row r="909" ht="14.25" customHeight="1">
      <c r="A909" s="198"/>
      <c r="B909" s="198"/>
      <c r="C909" s="198"/>
      <c r="D909" s="198"/>
      <c r="E909" s="198"/>
      <c r="F909" s="198"/>
      <c r="G909" s="198"/>
      <c r="H909" s="198"/>
      <c r="I909" s="198"/>
      <c r="J909" s="198"/>
      <c r="K909" s="198"/>
      <c r="L909" s="198"/>
      <c r="M909" s="198"/>
      <c r="N909" s="198"/>
      <c r="O909" s="198"/>
      <c r="P909" s="198"/>
      <c r="Q909" s="198"/>
      <c r="R909" s="198"/>
      <c r="S909" s="198"/>
      <c r="T909" s="198"/>
      <c r="U909" s="198"/>
      <c r="V909" s="198"/>
      <c r="W909" s="198"/>
      <c r="X909" s="198"/>
      <c r="Y909" s="198"/>
      <c r="Z909" s="198"/>
    </row>
    <row r="910" ht="14.25" customHeight="1">
      <c r="A910" s="198"/>
      <c r="B910" s="198"/>
      <c r="C910" s="198"/>
      <c r="D910" s="198"/>
      <c r="E910" s="198"/>
      <c r="F910" s="198"/>
      <c r="G910" s="198"/>
      <c r="H910" s="198"/>
      <c r="I910" s="198"/>
      <c r="J910" s="198"/>
      <c r="K910" s="198"/>
      <c r="L910" s="198"/>
      <c r="M910" s="198"/>
      <c r="N910" s="198"/>
      <c r="O910" s="198"/>
      <c r="P910" s="198"/>
      <c r="Q910" s="198"/>
      <c r="R910" s="198"/>
      <c r="S910" s="198"/>
      <c r="T910" s="198"/>
      <c r="U910" s="198"/>
      <c r="V910" s="198"/>
      <c r="W910" s="198"/>
      <c r="X910" s="198"/>
      <c r="Y910" s="198"/>
      <c r="Z910" s="198"/>
    </row>
    <row r="911" ht="14.25" customHeight="1">
      <c r="A911" s="198"/>
      <c r="B911" s="198"/>
      <c r="C911" s="198"/>
      <c r="D911" s="198"/>
      <c r="E911" s="198"/>
      <c r="F911" s="198"/>
      <c r="G911" s="198"/>
      <c r="H911" s="198"/>
      <c r="I911" s="198"/>
      <c r="J911" s="198"/>
      <c r="K911" s="198"/>
      <c r="L911" s="198"/>
      <c r="M911" s="198"/>
      <c r="N911" s="198"/>
      <c r="O911" s="198"/>
      <c r="P911" s="198"/>
      <c r="Q911" s="198"/>
      <c r="R911" s="198"/>
      <c r="S911" s="198"/>
      <c r="T911" s="198"/>
      <c r="U911" s="198"/>
      <c r="V911" s="198"/>
      <c r="W911" s="198"/>
      <c r="X911" s="198"/>
      <c r="Y911" s="198"/>
      <c r="Z911" s="198"/>
    </row>
    <row r="912" ht="14.25" customHeight="1">
      <c r="A912" s="198"/>
      <c r="B912" s="198"/>
      <c r="C912" s="198"/>
      <c r="D912" s="198"/>
      <c r="E912" s="198"/>
      <c r="F912" s="198"/>
      <c r="G912" s="198"/>
      <c r="H912" s="198"/>
      <c r="I912" s="198"/>
      <c r="J912" s="198"/>
      <c r="K912" s="198"/>
      <c r="L912" s="198"/>
      <c r="M912" s="198"/>
      <c r="N912" s="198"/>
      <c r="O912" s="198"/>
      <c r="P912" s="198"/>
      <c r="Q912" s="198"/>
      <c r="R912" s="198"/>
      <c r="S912" s="198"/>
      <c r="T912" s="198"/>
      <c r="U912" s="198"/>
      <c r="V912" s="198"/>
      <c r="W912" s="198"/>
      <c r="X912" s="198"/>
      <c r="Y912" s="198"/>
      <c r="Z912" s="198"/>
    </row>
    <row r="913" ht="14.25" customHeight="1">
      <c r="A913" s="198"/>
      <c r="B913" s="198"/>
      <c r="C913" s="198"/>
      <c r="D913" s="198"/>
      <c r="E913" s="198"/>
      <c r="F913" s="198"/>
      <c r="G913" s="198"/>
      <c r="H913" s="198"/>
      <c r="I913" s="198"/>
      <c r="J913" s="198"/>
      <c r="K913" s="198"/>
      <c r="L913" s="198"/>
      <c r="M913" s="198"/>
      <c r="N913" s="198"/>
      <c r="O913" s="198"/>
      <c r="P913" s="198"/>
      <c r="Q913" s="198"/>
      <c r="R913" s="198"/>
      <c r="S913" s="198"/>
      <c r="T913" s="198"/>
      <c r="U913" s="198"/>
      <c r="V913" s="198"/>
      <c r="W913" s="198"/>
      <c r="X913" s="198"/>
      <c r="Y913" s="198"/>
      <c r="Z913" s="198"/>
    </row>
    <row r="914" ht="14.25" customHeight="1">
      <c r="A914" s="198"/>
      <c r="B914" s="198"/>
      <c r="C914" s="198"/>
      <c r="D914" s="198"/>
      <c r="E914" s="198"/>
      <c r="F914" s="198"/>
      <c r="G914" s="198"/>
      <c r="H914" s="198"/>
      <c r="I914" s="198"/>
      <c r="J914" s="198"/>
      <c r="K914" s="198"/>
      <c r="L914" s="198"/>
      <c r="M914" s="198"/>
      <c r="N914" s="198"/>
      <c r="O914" s="198"/>
      <c r="P914" s="198"/>
      <c r="Q914" s="198"/>
      <c r="R914" s="198"/>
      <c r="S914" s="198"/>
      <c r="T914" s="198"/>
      <c r="U914" s="198"/>
      <c r="V914" s="198"/>
      <c r="W914" s="198"/>
      <c r="X914" s="198"/>
      <c r="Y914" s="198"/>
      <c r="Z914" s="198"/>
    </row>
    <row r="915" ht="14.25" customHeight="1">
      <c r="A915" s="198"/>
      <c r="B915" s="198"/>
      <c r="C915" s="198"/>
      <c r="D915" s="198"/>
      <c r="E915" s="198"/>
      <c r="F915" s="198"/>
      <c r="G915" s="198"/>
      <c r="H915" s="198"/>
      <c r="I915" s="198"/>
      <c r="J915" s="198"/>
      <c r="K915" s="198"/>
      <c r="L915" s="198"/>
      <c r="M915" s="198"/>
      <c r="N915" s="198"/>
      <c r="O915" s="198"/>
      <c r="P915" s="198"/>
      <c r="Q915" s="198"/>
      <c r="R915" s="198"/>
      <c r="S915" s="198"/>
      <c r="T915" s="198"/>
      <c r="U915" s="198"/>
      <c r="V915" s="198"/>
      <c r="W915" s="198"/>
      <c r="X915" s="198"/>
      <c r="Y915" s="198"/>
      <c r="Z915" s="198"/>
    </row>
    <row r="916" ht="14.25" customHeight="1">
      <c r="A916" s="198"/>
      <c r="B916" s="198"/>
      <c r="C916" s="198"/>
      <c r="D916" s="198"/>
      <c r="E916" s="198"/>
      <c r="F916" s="198"/>
      <c r="G916" s="198"/>
      <c r="H916" s="198"/>
      <c r="I916" s="198"/>
      <c r="J916" s="198"/>
      <c r="K916" s="198"/>
      <c r="L916" s="198"/>
      <c r="M916" s="198"/>
      <c r="N916" s="198"/>
      <c r="O916" s="198"/>
      <c r="P916" s="198"/>
      <c r="Q916" s="198"/>
      <c r="R916" s="198"/>
      <c r="S916" s="198"/>
      <c r="T916" s="198"/>
      <c r="U916" s="198"/>
      <c r="V916" s="198"/>
      <c r="W916" s="198"/>
      <c r="X916" s="198"/>
      <c r="Y916" s="198"/>
      <c r="Z916" s="198"/>
    </row>
    <row r="917" ht="14.25" customHeight="1">
      <c r="A917" s="198"/>
      <c r="B917" s="198"/>
      <c r="C917" s="198"/>
      <c r="D917" s="198"/>
      <c r="E917" s="198"/>
      <c r="F917" s="198"/>
      <c r="G917" s="198"/>
      <c r="H917" s="198"/>
      <c r="I917" s="198"/>
      <c r="J917" s="198"/>
      <c r="K917" s="198"/>
      <c r="L917" s="198"/>
      <c r="M917" s="198"/>
      <c r="N917" s="198"/>
      <c r="O917" s="198"/>
      <c r="P917" s="198"/>
      <c r="Q917" s="198"/>
      <c r="R917" s="198"/>
      <c r="S917" s="198"/>
      <c r="T917" s="198"/>
      <c r="U917" s="198"/>
      <c r="V917" s="198"/>
      <c r="W917" s="198"/>
      <c r="X917" s="198"/>
      <c r="Y917" s="198"/>
      <c r="Z917" s="198"/>
    </row>
    <row r="918" ht="14.25" customHeight="1">
      <c r="A918" s="198"/>
      <c r="B918" s="198"/>
      <c r="C918" s="198"/>
      <c r="D918" s="198"/>
      <c r="E918" s="198"/>
      <c r="F918" s="198"/>
      <c r="G918" s="198"/>
      <c r="H918" s="198"/>
      <c r="I918" s="198"/>
      <c r="J918" s="198"/>
      <c r="K918" s="198"/>
      <c r="L918" s="198"/>
      <c r="M918" s="198"/>
      <c r="N918" s="198"/>
      <c r="O918" s="198"/>
      <c r="P918" s="198"/>
      <c r="Q918" s="198"/>
      <c r="R918" s="198"/>
      <c r="S918" s="198"/>
      <c r="T918" s="198"/>
      <c r="U918" s="198"/>
      <c r="V918" s="198"/>
      <c r="W918" s="198"/>
      <c r="X918" s="198"/>
      <c r="Y918" s="198"/>
      <c r="Z918" s="198"/>
    </row>
    <row r="919" ht="14.25" customHeight="1">
      <c r="A919" s="198"/>
      <c r="B919" s="198"/>
      <c r="C919" s="198"/>
      <c r="D919" s="198"/>
      <c r="E919" s="198"/>
      <c r="F919" s="198"/>
      <c r="G919" s="198"/>
      <c r="H919" s="198"/>
      <c r="I919" s="198"/>
      <c r="J919" s="198"/>
      <c r="K919" s="198"/>
      <c r="L919" s="198"/>
      <c r="M919" s="198"/>
      <c r="N919" s="198"/>
      <c r="O919" s="198"/>
      <c r="P919" s="198"/>
      <c r="Q919" s="198"/>
      <c r="R919" s="198"/>
      <c r="S919" s="198"/>
      <c r="T919" s="198"/>
      <c r="U919" s="198"/>
      <c r="V919" s="198"/>
      <c r="W919" s="198"/>
      <c r="X919" s="198"/>
      <c r="Y919" s="198"/>
      <c r="Z919" s="198"/>
    </row>
    <row r="920" ht="14.25" customHeight="1">
      <c r="A920" s="198"/>
      <c r="B920" s="198"/>
      <c r="C920" s="198"/>
      <c r="D920" s="198"/>
      <c r="E920" s="198"/>
      <c r="F920" s="198"/>
      <c r="G920" s="198"/>
      <c r="H920" s="198"/>
      <c r="I920" s="198"/>
      <c r="J920" s="198"/>
      <c r="K920" s="198"/>
      <c r="L920" s="198"/>
      <c r="M920" s="198"/>
      <c r="N920" s="198"/>
      <c r="O920" s="198"/>
      <c r="P920" s="198"/>
      <c r="Q920" s="198"/>
      <c r="R920" s="198"/>
      <c r="S920" s="198"/>
      <c r="T920" s="198"/>
      <c r="U920" s="198"/>
      <c r="V920" s="198"/>
      <c r="W920" s="198"/>
      <c r="X920" s="198"/>
      <c r="Y920" s="198"/>
      <c r="Z920" s="198"/>
    </row>
    <row r="921" ht="14.25" customHeight="1">
      <c r="A921" s="198"/>
      <c r="B921" s="198"/>
      <c r="C921" s="198"/>
      <c r="D921" s="198"/>
      <c r="E921" s="198"/>
      <c r="F921" s="198"/>
      <c r="G921" s="198"/>
      <c r="H921" s="198"/>
      <c r="I921" s="198"/>
      <c r="J921" s="198"/>
      <c r="K921" s="198"/>
      <c r="L921" s="198"/>
      <c r="M921" s="198"/>
      <c r="N921" s="198"/>
      <c r="O921" s="198"/>
      <c r="P921" s="198"/>
      <c r="Q921" s="198"/>
      <c r="R921" s="198"/>
      <c r="S921" s="198"/>
      <c r="T921" s="198"/>
      <c r="U921" s="198"/>
      <c r="V921" s="198"/>
      <c r="W921" s="198"/>
      <c r="X921" s="198"/>
      <c r="Y921" s="198"/>
      <c r="Z921" s="198"/>
    </row>
    <row r="922" ht="14.25" customHeight="1">
      <c r="A922" s="198"/>
      <c r="B922" s="198"/>
      <c r="C922" s="198"/>
      <c r="D922" s="198"/>
      <c r="E922" s="198"/>
      <c r="F922" s="198"/>
      <c r="G922" s="198"/>
      <c r="H922" s="198"/>
      <c r="I922" s="198"/>
      <c r="J922" s="198"/>
      <c r="K922" s="198"/>
      <c r="L922" s="198"/>
      <c r="M922" s="198"/>
      <c r="N922" s="198"/>
      <c r="O922" s="198"/>
      <c r="P922" s="198"/>
      <c r="Q922" s="198"/>
      <c r="R922" s="198"/>
      <c r="S922" s="198"/>
      <c r="T922" s="198"/>
      <c r="U922" s="198"/>
      <c r="V922" s="198"/>
      <c r="W922" s="198"/>
      <c r="X922" s="198"/>
      <c r="Y922" s="198"/>
      <c r="Z922" s="198"/>
    </row>
    <row r="923" ht="14.25" customHeight="1">
      <c r="A923" s="198"/>
      <c r="B923" s="198"/>
      <c r="C923" s="198"/>
      <c r="D923" s="198"/>
      <c r="E923" s="198"/>
      <c r="F923" s="198"/>
      <c r="G923" s="198"/>
      <c r="H923" s="198"/>
      <c r="I923" s="198"/>
      <c r="J923" s="198"/>
      <c r="K923" s="198"/>
      <c r="L923" s="198"/>
      <c r="M923" s="198"/>
      <c r="N923" s="198"/>
      <c r="O923" s="198"/>
      <c r="P923" s="198"/>
      <c r="Q923" s="198"/>
      <c r="R923" s="198"/>
      <c r="S923" s="198"/>
      <c r="T923" s="198"/>
      <c r="U923" s="198"/>
      <c r="V923" s="198"/>
      <c r="W923" s="198"/>
      <c r="X923" s="198"/>
      <c r="Y923" s="198"/>
      <c r="Z923" s="198"/>
    </row>
    <row r="924" ht="14.25" customHeight="1">
      <c r="A924" s="198"/>
      <c r="B924" s="198"/>
      <c r="C924" s="198"/>
      <c r="D924" s="198"/>
      <c r="E924" s="198"/>
      <c r="F924" s="198"/>
      <c r="G924" s="198"/>
      <c r="H924" s="198"/>
      <c r="I924" s="198"/>
      <c r="J924" s="198"/>
      <c r="K924" s="198"/>
      <c r="L924" s="198"/>
      <c r="M924" s="198"/>
      <c r="N924" s="198"/>
      <c r="O924" s="198"/>
      <c r="P924" s="198"/>
      <c r="Q924" s="198"/>
      <c r="R924" s="198"/>
      <c r="S924" s="198"/>
      <c r="T924" s="198"/>
      <c r="U924" s="198"/>
      <c r="V924" s="198"/>
      <c r="W924" s="198"/>
      <c r="X924" s="198"/>
      <c r="Y924" s="198"/>
      <c r="Z924" s="198"/>
    </row>
    <row r="925" ht="14.25" customHeight="1">
      <c r="A925" s="198"/>
      <c r="B925" s="198"/>
      <c r="C925" s="198"/>
      <c r="D925" s="198"/>
      <c r="E925" s="198"/>
      <c r="F925" s="198"/>
      <c r="G925" s="198"/>
      <c r="H925" s="198"/>
      <c r="I925" s="198"/>
      <c r="J925" s="198"/>
      <c r="K925" s="198"/>
      <c r="L925" s="198"/>
      <c r="M925" s="198"/>
      <c r="N925" s="198"/>
      <c r="O925" s="198"/>
      <c r="P925" s="198"/>
      <c r="Q925" s="198"/>
      <c r="R925" s="198"/>
      <c r="S925" s="198"/>
      <c r="T925" s="198"/>
      <c r="U925" s="198"/>
      <c r="V925" s="198"/>
      <c r="W925" s="198"/>
      <c r="X925" s="198"/>
      <c r="Y925" s="198"/>
      <c r="Z925" s="198"/>
    </row>
    <row r="926" ht="14.25" customHeight="1">
      <c r="A926" s="198"/>
      <c r="B926" s="198"/>
      <c r="C926" s="198"/>
      <c r="D926" s="198"/>
      <c r="E926" s="198"/>
      <c r="F926" s="198"/>
      <c r="G926" s="198"/>
      <c r="H926" s="198"/>
      <c r="I926" s="198"/>
      <c r="J926" s="198"/>
      <c r="K926" s="198"/>
      <c r="L926" s="198"/>
      <c r="M926" s="198"/>
      <c r="N926" s="198"/>
      <c r="O926" s="198"/>
      <c r="P926" s="198"/>
      <c r="Q926" s="198"/>
      <c r="R926" s="198"/>
      <c r="S926" s="198"/>
      <c r="T926" s="198"/>
      <c r="U926" s="198"/>
      <c r="V926" s="198"/>
      <c r="W926" s="198"/>
      <c r="X926" s="198"/>
      <c r="Y926" s="198"/>
      <c r="Z926" s="198"/>
    </row>
    <row r="927" ht="14.25" customHeight="1">
      <c r="A927" s="198"/>
      <c r="B927" s="198"/>
      <c r="C927" s="198"/>
      <c r="D927" s="198"/>
      <c r="E927" s="198"/>
      <c r="F927" s="198"/>
      <c r="G927" s="198"/>
      <c r="H927" s="198"/>
      <c r="I927" s="198"/>
      <c r="J927" s="198"/>
      <c r="K927" s="198"/>
      <c r="L927" s="198"/>
      <c r="M927" s="198"/>
      <c r="N927" s="198"/>
      <c r="O927" s="198"/>
      <c r="P927" s="198"/>
      <c r="Q927" s="198"/>
      <c r="R927" s="198"/>
      <c r="S927" s="198"/>
      <c r="T927" s="198"/>
      <c r="U927" s="198"/>
      <c r="V927" s="198"/>
      <c r="W927" s="198"/>
      <c r="X927" s="198"/>
      <c r="Y927" s="198"/>
      <c r="Z927" s="198"/>
    </row>
    <row r="928" ht="14.25" customHeight="1">
      <c r="A928" s="198"/>
      <c r="B928" s="198"/>
      <c r="C928" s="198"/>
      <c r="D928" s="198"/>
      <c r="E928" s="198"/>
      <c r="F928" s="198"/>
      <c r="G928" s="198"/>
      <c r="H928" s="198"/>
      <c r="I928" s="198"/>
      <c r="J928" s="198"/>
      <c r="K928" s="198"/>
      <c r="L928" s="198"/>
      <c r="M928" s="198"/>
      <c r="N928" s="198"/>
      <c r="O928" s="198"/>
      <c r="P928" s="198"/>
      <c r="Q928" s="198"/>
      <c r="R928" s="198"/>
      <c r="S928" s="198"/>
      <c r="T928" s="198"/>
      <c r="U928" s="198"/>
      <c r="V928" s="198"/>
      <c r="W928" s="198"/>
      <c r="X928" s="198"/>
      <c r="Y928" s="198"/>
      <c r="Z928" s="198"/>
    </row>
    <row r="929" ht="14.25" customHeight="1">
      <c r="A929" s="198"/>
      <c r="B929" s="198"/>
      <c r="C929" s="198"/>
      <c r="D929" s="198"/>
      <c r="E929" s="198"/>
      <c r="F929" s="198"/>
      <c r="G929" s="198"/>
      <c r="H929" s="198"/>
      <c r="I929" s="198"/>
      <c r="J929" s="198"/>
      <c r="K929" s="198"/>
      <c r="L929" s="198"/>
      <c r="M929" s="198"/>
      <c r="N929" s="198"/>
      <c r="O929" s="198"/>
      <c r="P929" s="198"/>
      <c r="Q929" s="198"/>
      <c r="R929" s="198"/>
      <c r="S929" s="198"/>
      <c r="T929" s="198"/>
      <c r="U929" s="198"/>
      <c r="V929" s="198"/>
      <c r="W929" s="198"/>
      <c r="X929" s="198"/>
      <c r="Y929" s="198"/>
      <c r="Z929" s="198"/>
    </row>
    <row r="930" ht="14.25" customHeight="1">
      <c r="A930" s="198"/>
      <c r="B930" s="198"/>
      <c r="C930" s="198"/>
      <c r="D930" s="198"/>
      <c r="E930" s="198"/>
      <c r="F930" s="198"/>
      <c r="G930" s="198"/>
      <c r="H930" s="198"/>
      <c r="I930" s="198"/>
      <c r="J930" s="198"/>
      <c r="K930" s="198"/>
      <c r="L930" s="198"/>
      <c r="M930" s="198"/>
      <c r="N930" s="198"/>
      <c r="O930" s="198"/>
      <c r="P930" s="198"/>
      <c r="Q930" s="198"/>
      <c r="R930" s="198"/>
      <c r="S930" s="198"/>
      <c r="T930" s="198"/>
      <c r="U930" s="198"/>
      <c r="V930" s="198"/>
      <c r="W930" s="198"/>
      <c r="X930" s="198"/>
      <c r="Y930" s="198"/>
      <c r="Z930" s="198"/>
    </row>
    <row r="931" ht="14.25" customHeight="1">
      <c r="A931" s="198"/>
      <c r="B931" s="198"/>
      <c r="C931" s="198"/>
      <c r="D931" s="198"/>
      <c r="E931" s="198"/>
      <c r="F931" s="198"/>
      <c r="G931" s="198"/>
      <c r="H931" s="198"/>
      <c r="I931" s="198"/>
      <c r="J931" s="198"/>
      <c r="K931" s="198"/>
      <c r="L931" s="198"/>
      <c r="M931" s="198"/>
      <c r="N931" s="198"/>
      <c r="O931" s="198"/>
      <c r="P931" s="198"/>
      <c r="Q931" s="198"/>
      <c r="R931" s="198"/>
      <c r="S931" s="198"/>
      <c r="T931" s="198"/>
      <c r="U931" s="198"/>
      <c r="V931" s="198"/>
      <c r="W931" s="198"/>
      <c r="X931" s="198"/>
      <c r="Y931" s="198"/>
      <c r="Z931" s="198"/>
    </row>
    <row r="932" ht="14.25" customHeight="1">
      <c r="A932" s="198"/>
      <c r="B932" s="198"/>
      <c r="C932" s="198"/>
      <c r="D932" s="198"/>
      <c r="E932" s="198"/>
      <c r="F932" s="198"/>
      <c r="G932" s="198"/>
      <c r="H932" s="198"/>
      <c r="I932" s="198"/>
      <c r="J932" s="198"/>
      <c r="K932" s="198"/>
      <c r="L932" s="198"/>
      <c r="M932" s="198"/>
      <c r="N932" s="198"/>
      <c r="O932" s="198"/>
      <c r="P932" s="198"/>
      <c r="Q932" s="198"/>
      <c r="R932" s="198"/>
      <c r="S932" s="198"/>
      <c r="T932" s="198"/>
      <c r="U932" s="198"/>
      <c r="V932" s="198"/>
      <c r="W932" s="198"/>
      <c r="X932" s="198"/>
      <c r="Y932" s="198"/>
      <c r="Z932" s="198"/>
    </row>
    <row r="933" ht="14.25" customHeight="1">
      <c r="A933" s="198"/>
      <c r="B933" s="198"/>
      <c r="C933" s="198"/>
      <c r="D933" s="198"/>
      <c r="E933" s="198"/>
      <c r="F933" s="198"/>
      <c r="G933" s="198"/>
      <c r="H933" s="198"/>
      <c r="I933" s="198"/>
      <c r="J933" s="198"/>
      <c r="K933" s="198"/>
      <c r="L933" s="198"/>
      <c r="M933" s="198"/>
      <c r="N933" s="198"/>
      <c r="O933" s="198"/>
      <c r="P933" s="198"/>
      <c r="Q933" s="198"/>
      <c r="R933" s="198"/>
      <c r="S933" s="198"/>
      <c r="T933" s="198"/>
      <c r="U933" s="198"/>
      <c r="V933" s="198"/>
      <c r="W933" s="198"/>
      <c r="X933" s="198"/>
      <c r="Y933" s="198"/>
      <c r="Z933" s="198"/>
    </row>
    <row r="934" ht="14.25" customHeight="1">
      <c r="A934" s="198"/>
      <c r="B934" s="198"/>
      <c r="C934" s="198"/>
      <c r="D934" s="198"/>
      <c r="E934" s="198"/>
      <c r="F934" s="198"/>
      <c r="G934" s="198"/>
      <c r="H934" s="198"/>
      <c r="I934" s="198"/>
      <c r="J934" s="198"/>
      <c r="K934" s="198"/>
      <c r="L934" s="198"/>
      <c r="M934" s="198"/>
      <c r="N934" s="198"/>
      <c r="O934" s="198"/>
      <c r="P934" s="198"/>
      <c r="Q934" s="198"/>
      <c r="R934" s="198"/>
      <c r="S934" s="198"/>
      <c r="T934" s="198"/>
      <c r="U934" s="198"/>
      <c r="V934" s="198"/>
      <c r="W934" s="198"/>
      <c r="X934" s="198"/>
      <c r="Y934" s="198"/>
      <c r="Z934" s="198"/>
    </row>
    <row r="935" ht="14.25" customHeight="1">
      <c r="A935" s="198"/>
      <c r="B935" s="198"/>
      <c r="C935" s="198"/>
      <c r="D935" s="198"/>
      <c r="E935" s="198"/>
      <c r="F935" s="198"/>
      <c r="G935" s="198"/>
      <c r="H935" s="198"/>
      <c r="I935" s="198"/>
      <c r="J935" s="198"/>
      <c r="K935" s="198"/>
      <c r="L935" s="198"/>
      <c r="M935" s="198"/>
      <c r="N935" s="198"/>
      <c r="O935" s="198"/>
      <c r="P935" s="198"/>
      <c r="Q935" s="198"/>
      <c r="R935" s="198"/>
      <c r="S935" s="198"/>
      <c r="T935" s="198"/>
      <c r="U935" s="198"/>
      <c r="V935" s="198"/>
      <c r="W935" s="198"/>
      <c r="X935" s="198"/>
      <c r="Y935" s="198"/>
      <c r="Z935" s="198"/>
    </row>
    <row r="936" ht="14.25" customHeight="1">
      <c r="A936" s="198"/>
      <c r="B936" s="198"/>
      <c r="C936" s="198"/>
      <c r="D936" s="198"/>
      <c r="E936" s="198"/>
      <c r="F936" s="198"/>
      <c r="G936" s="198"/>
      <c r="H936" s="198"/>
      <c r="I936" s="198"/>
      <c r="J936" s="198"/>
      <c r="K936" s="198"/>
      <c r="L936" s="198"/>
      <c r="M936" s="198"/>
      <c r="N936" s="198"/>
      <c r="O936" s="198"/>
      <c r="P936" s="198"/>
      <c r="Q936" s="198"/>
      <c r="R936" s="198"/>
      <c r="S936" s="198"/>
      <c r="T936" s="198"/>
      <c r="U936" s="198"/>
      <c r="V936" s="198"/>
      <c r="W936" s="198"/>
      <c r="X936" s="198"/>
      <c r="Y936" s="198"/>
      <c r="Z936" s="198"/>
    </row>
    <row r="937" ht="14.25" customHeight="1">
      <c r="A937" s="198"/>
      <c r="B937" s="198"/>
      <c r="C937" s="198"/>
      <c r="D937" s="198"/>
      <c r="E937" s="198"/>
      <c r="F937" s="198"/>
      <c r="G937" s="198"/>
      <c r="H937" s="198"/>
      <c r="I937" s="198"/>
      <c r="J937" s="198"/>
      <c r="K937" s="198"/>
      <c r="L937" s="198"/>
      <c r="M937" s="198"/>
      <c r="N937" s="198"/>
      <c r="O937" s="198"/>
      <c r="P937" s="198"/>
      <c r="Q937" s="198"/>
      <c r="R937" s="198"/>
      <c r="S937" s="198"/>
      <c r="T937" s="198"/>
      <c r="U937" s="198"/>
      <c r="V937" s="198"/>
      <c r="W937" s="198"/>
      <c r="X937" s="198"/>
      <c r="Y937" s="198"/>
      <c r="Z937" s="198"/>
    </row>
    <row r="938" ht="14.25" customHeight="1">
      <c r="A938" s="198"/>
      <c r="B938" s="198"/>
      <c r="C938" s="198"/>
      <c r="D938" s="198"/>
      <c r="E938" s="198"/>
      <c r="F938" s="198"/>
      <c r="G938" s="198"/>
      <c r="H938" s="198"/>
      <c r="I938" s="198"/>
      <c r="J938" s="198"/>
      <c r="K938" s="198"/>
      <c r="L938" s="198"/>
      <c r="M938" s="198"/>
      <c r="N938" s="198"/>
      <c r="O938" s="198"/>
      <c r="P938" s="198"/>
      <c r="Q938" s="198"/>
      <c r="R938" s="198"/>
      <c r="S938" s="198"/>
      <c r="T938" s="198"/>
      <c r="U938" s="198"/>
      <c r="V938" s="198"/>
      <c r="W938" s="198"/>
      <c r="X938" s="198"/>
      <c r="Y938" s="198"/>
      <c r="Z938" s="198"/>
    </row>
    <row r="939" ht="14.25" customHeight="1">
      <c r="A939" s="198"/>
      <c r="B939" s="198"/>
      <c r="C939" s="198"/>
      <c r="D939" s="198"/>
      <c r="E939" s="198"/>
      <c r="F939" s="198"/>
      <c r="G939" s="198"/>
      <c r="H939" s="198"/>
      <c r="I939" s="198"/>
      <c r="J939" s="198"/>
      <c r="K939" s="198"/>
      <c r="L939" s="198"/>
      <c r="M939" s="198"/>
      <c r="N939" s="198"/>
      <c r="O939" s="198"/>
      <c r="P939" s="198"/>
      <c r="Q939" s="198"/>
      <c r="R939" s="198"/>
      <c r="S939" s="198"/>
      <c r="T939" s="198"/>
      <c r="U939" s="198"/>
      <c r="V939" s="198"/>
      <c r="W939" s="198"/>
      <c r="X939" s="198"/>
      <c r="Y939" s="198"/>
      <c r="Z939" s="198"/>
    </row>
    <row r="940" ht="14.25" customHeight="1">
      <c r="A940" s="198"/>
      <c r="B940" s="198"/>
      <c r="C940" s="198"/>
      <c r="D940" s="198"/>
      <c r="E940" s="198"/>
      <c r="F940" s="198"/>
      <c r="G940" s="198"/>
      <c r="H940" s="198"/>
      <c r="I940" s="198"/>
      <c r="J940" s="198"/>
      <c r="K940" s="198"/>
      <c r="L940" s="198"/>
      <c r="M940" s="198"/>
      <c r="N940" s="198"/>
      <c r="O940" s="198"/>
      <c r="P940" s="198"/>
      <c r="Q940" s="198"/>
      <c r="R940" s="198"/>
      <c r="S940" s="198"/>
      <c r="T940" s="198"/>
      <c r="U940" s="198"/>
      <c r="V940" s="198"/>
      <c r="W940" s="198"/>
      <c r="X940" s="198"/>
      <c r="Y940" s="198"/>
      <c r="Z940" s="198"/>
    </row>
    <row r="941" ht="14.25" customHeight="1">
      <c r="A941" s="198"/>
      <c r="B941" s="198"/>
      <c r="C941" s="198"/>
      <c r="D941" s="198"/>
      <c r="E941" s="198"/>
      <c r="F941" s="198"/>
      <c r="G941" s="198"/>
      <c r="H941" s="198"/>
      <c r="I941" s="198"/>
      <c r="J941" s="198"/>
      <c r="K941" s="198"/>
      <c r="L941" s="198"/>
      <c r="M941" s="198"/>
      <c r="N941" s="198"/>
      <c r="O941" s="198"/>
      <c r="P941" s="198"/>
      <c r="Q941" s="198"/>
      <c r="R941" s="198"/>
      <c r="S941" s="198"/>
      <c r="T941" s="198"/>
      <c r="U941" s="198"/>
      <c r="V941" s="198"/>
      <c r="W941" s="198"/>
      <c r="X941" s="198"/>
      <c r="Y941" s="198"/>
      <c r="Z941" s="198"/>
    </row>
    <row r="942" ht="14.25" customHeight="1">
      <c r="A942" s="198"/>
      <c r="B942" s="198"/>
      <c r="C942" s="198"/>
      <c r="D942" s="198"/>
      <c r="E942" s="198"/>
      <c r="F942" s="198"/>
      <c r="G942" s="198"/>
      <c r="H942" s="198"/>
      <c r="I942" s="198"/>
      <c r="J942" s="198"/>
      <c r="K942" s="198"/>
      <c r="L942" s="198"/>
      <c r="M942" s="198"/>
      <c r="N942" s="198"/>
      <c r="O942" s="198"/>
      <c r="P942" s="198"/>
      <c r="Q942" s="198"/>
      <c r="R942" s="198"/>
      <c r="S942" s="198"/>
      <c r="T942" s="198"/>
      <c r="U942" s="198"/>
      <c r="V942" s="198"/>
      <c r="W942" s="198"/>
      <c r="X942" s="198"/>
      <c r="Y942" s="198"/>
      <c r="Z942" s="198"/>
    </row>
    <row r="943" ht="14.25" customHeight="1">
      <c r="A943" s="198"/>
      <c r="B943" s="198"/>
      <c r="C943" s="198"/>
      <c r="D943" s="198"/>
      <c r="E943" s="198"/>
      <c r="F943" s="198"/>
      <c r="G943" s="198"/>
      <c r="H943" s="198"/>
      <c r="I943" s="198"/>
      <c r="J943" s="198"/>
      <c r="K943" s="198"/>
      <c r="L943" s="198"/>
      <c r="M943" s="198"/>
      <c r="N943" s="198"/>
      <c r="O943" s="198"/>
      <c r="P943" s="198"/>
      <c r="Q943" s="198"/>
      <c r="R943" s="198"/>
      <c r="S943" s="198"/>
      <c r="T943" s="198"/>
      <c r="U943" s="198"/>
      <c r="V943" s="198"/>
      <c r="W943" s="198"/>
      <c r="X943" s="198"/>
      <c r="Y943" s="198"/>
      <c r="Z943" s="198"/>
    </row>
    <row r="944" ht="14.25" customHeight="1">
      <c r="A944" s="198"/>
      <c r="B944" s="198"/>
      <c r="C944" s="198"/>
      <c r="D944" s="198"/>
      <c r="E944" s="198"/>
      <c r="F944" s="198"/>
      <c r="G944" s="198"/>
      <c r="H944" s="198"/>
      <c r="I944" s="198"/>
      <c r="J944" s="198"/>
      <c r="K944" s="198"/>
      <c r="L944" s="198"/>
      <c r="M944" s="198"/>
      <c r="N944" s="198"/>
      <c r="O944" s="198"/>
      <c r="P944" s="198"/>
      <c r="Q944" s="198"/>
      <c r="R944" s="198"/>
      <c r="S944" s="198"/>
      <c r="T944" s="198"/>
      <c r="U944" s="198"/>
      <c r="V944" s="198"/>
      <c r="W944" s="198"/>
      <c r="X944" s="198"/>
      <c r="Y944" s="198"/>
      <c r="Z944" s="198"/>
    </row>
    <row r="945" ht="14.25" customHeight="1">
      <c r="A945" s="198"/>
      <c r="B945" s="198"/>
      <c r="C945" s="198"/>
      <c r="D945" s="198"/>
      <c r="E945" s="198"/>
      <c r="F945" s="198"/>
      <c r="G945" s="198"/>
      <c r="H945" s="198"/>
      <c r="I945" s="198"/>
      <c r="J945" s="198"/>
      <c r="K945" s="198"/>
      <c r="L945" s="198"/>
      <c r="M945" s="198"/>
      <c r="N945" s="198"/>
      <c r="O945" s="198"/>
      <c r="P945" s="198"/>
      <c r="Q945" s="198"/>
      <c r="R945" s="198"/>
      <c r="S945" s="198"/>
      <c r="T945" s="198"/>
      <c r="U945" s="198"/>
      <c r="V945" s="198"/>
      <c r="W945" s="198"/>
      <c r="X945" s="198"/>
      <c r="Y945" s="198"/>
      <c r="Z945" s="198"/>
    </row>
    <row r="946" ht="14.25" customHeight="1">
      <c r="A946" s="198"/>
      <c r="B946" s="198"/>
      <c r="C946" s="198"/>
      <c r="D946" s="198"/>
      <c r="E946" s="198"/>
      <c r="F946" s="198"/>
      <c r="G946" s="198"/>
      <c r="H946" s="198"/>
      <c r="I946" s="198"/>
      <c r="J946" s="198"/>
      <c r="K946" s="198"/>
      <c r="L946" s="198"/>
      <c r="M946" s="198"/>
      <c r="N946" s="198"/>
      <c r="O946" s="198"/>
      <c r="P946" s="198"/>
      <c r="Q946" s="198"/>
      <c r="R946" s="198"/>
      <c r="S946" s="198"/>
      <c r="T946" s="198"/>
      <c r="U946" s="198"/>
      <c r="V946" s="198"/>
      <c r="W946" s="198"/>
      <c r="X946" s="198"/>
      <c r="Y946" s="198"/>
      <c r="Z946" s="198"/>
    </row>
    <row r="947" ht="14.25" customHeight="1">
      <c r="A947" s="198"/>
      <c r="B947" s="198"/>
      <c r="C947" s="198"/>
      <c r="D947" s="198"/>
      <c r="E947" s="198"/>
      <c r="F947" s="198"/>
      <c r="G947" s="198"/>
      <c r="H947" s="198"/>
      <c r="I947" s="198"/>
      <c r="J947" s="198"/>
      <c r="K947" s="198"/>
      <c r="L947" s="198"/>
      <c r="M947" s="198"/>
      <c r="N947" s="198"/>
      <c r="O947" s="198"/>
      <c r="P947" s="198"/>
      <c r="Q947" s="198"/>
      <c r="R947" s="198"/>
      <c r="S947" s="198"/>
      <c r="T947" s="198"/>
      <c r="U947" s="198"/>
      <c r="V947" s="198"/>
      <c r="W947" s="198"/>
      <c r="X947" s="198"/>
      <c r="Y947" s="198"/>
      <c r="Z947" s="198"/>
    </row>
    <row r="948" ht="14.25" customHeight="1">
      <c r="A948" s="198"/>
      <c r="B948" s="198"/>
      <c r="C948" s="198"/>
      <c r="D948" s="198"/>
      <c r="E948" s="198"/>
      <c r="F948" s="198"/>
      <c r="G948" s="198"/>
      <c r="H948" s="198"/>
      <c r="I948" s="198"/>
      <c r="J948" s="198"/>
      <c r="K948" s="198"/>
      <c r="L948" s="198"/>
      <c r="M948" s="198"/>
      <c r="N948" s="198"/>
      <c r="O948" s="198"/>
      <c r="P948" s="198"/>
      <c r="Q948" s="198"/>
      <c r="R948" s="198"/>
      <c r="S948" s="198"/>
      <c r="T948" s="198"/>
      <c r="U948" s="198"/>
      <c r="V948" s="198"/>
      <c r="W948" s="198"/>
      <c r="X948" s="198"/>
      <c r="Y948" s="198"/>
      <c r="Z948" s="198"/>
    </row>
    <row r="949" ht="14.25" customHeight="1">
      <c r="A949" s="198"/>
      <c r="B949" s="198"/>
      <c r="C949" s="198"/>
      <c r="D949" s="198"/>
      <c r="E949" s="198"/>
      <c r="F949" s="198"/>
      <c r="G949" s="198"/>
      <c r="H949" s="198"/>
      <c r="I949" s="198"/>
      <c r="J949" s="198"/>
      <c r="K949" s="198"/>
      <c r="L949" s="198"/>
      <c r="M949" s="198"/>
      <c r="N949" s="198"/>
      <c r="O949" s="198"/>
      <c r="P949" s="198"/>
      <c r="Q949" s="198"/>
      <c r="R949" s="198"/>
      <c r="S949" s="198"/>
      <c r="T949" s="198"/>
      <c r="U949" s="198"/>
      <c r="V949" s="198"/>
      <c r="W949" s="198"/>
      <c r="X949" s="198"/>
      <c r="Y949" s="198"/>
      <c r="Z949" s="198"/>
    </row>
    <row r="950" ht="14.25" customHeight="1">
      <c r="A950" s="198"/>
      <c r="B950" s="198"/>
      <c r="C950" s="198"/>
      <c r="D950" s="198"/>
      <c r="E950" s="198"/>
      <c r="F950" s="198"/>
      <c r="G950" s="198"/>
      <c r="H950" s="198"/>
      <c r="I950" s="198"/>
      <c r="J950" s="198"/>
      <c r="K950" s="198"/>
      <c r="L950" s="198"/>
      <c r="M950" s="198"/>
      <c r="N950" s="198"/>
      <c r="O950" s="198"/>
      <c r="P950" s="198"/>
      <c r="Q950" s="198"/>
      <c r="R950" s="198"/>
      <c r="S950" s="198"/>
      <c r="T950" s="198"/>
      <c r="U950" s="198"/>
      <c r="V950" s="198"/>
      <c r="W950" s="198"/>
      <c r="X950" s="198"/>
      <c r="Y950" s="198"/>
      <c r="Z950" s="198"/>
    </row>
    <row r="951" ht="14.25" customHeight="1">
      <c r="A951" s="198"/>
      <c r="B951" s="198"/>
      <c r="C951" s="198"/>
      <c r="D951" s="198"/>
      <c r="E951" s="198"/>
      <c r="F951" s="198"/>
      <c r="G951" s="198"/>
      <c r="H951" s="198"/>
      <c r="I951" s="198"/>
      <c r="J951" s="198"/>
      <c r="K951" s="198"/>
      <c r="L951" s="198"/>
      <c r="M951" s="198"/>
      <c r="N951" s="198"/>
      <c r="O951" s="198"/>
      <c r="P951" s="198"/>
      <c r="Q951" s="198"/>
      <c r="R951" s="198"/>
      <c r="S951" s="198"/>
      <c r="T951" s="198"/>
      <c r="U951" s="198"/>
      <c r="V951" s="198"/>
      <c r="W951" s="198"/>
      <c r="X951" s="198"/>
      <c r="Y951" s="198"/>
      <c r="Z951" s="198"/>
    </row>
    <row r="952" ht="14.25" customHeight="1">
      <c r="A952" s="198"/>
      <c r="B952" s="198"/>
      <c r="C952" s="198"/>
      <c r="D952" s="198"/>
      <c r="E952" s="198"/>
      <c r="F952" s="198"/>
      <c r="G952" s="198"/>
      <c r="H952" s="198"/>
      <c r="I952" s="198"/>
      <c r="J952" s="198"/>
      <c r="K952" s="198"/>
      <c r="L952" s="198"/>
      <c r="M952" s="198"/>
      <c r="N952" s="198"/>
      <c r="O952" s="198"/>
      <c r="P952" s="198"/>
      <c r="Q952" s="198"/>
      <c r="R952" s="198"/>
      <c r="S952" s="198"/>
      <c r="T952" s="198"/>
      <c r="U952" s="198"/>
      <c r="V952" s="198"/>
      <c r="W952" s="198"/>
      <c r="X952" s="198"/>
      <c r="Y952" s="198"/>
      <c r="Z952" s="198"/>
    </row>
    <row r="953" ht="14.25" customHeight="1">
      <c r="A953" s="198"/>
      <c r="B953" s="198"/>
      <c r="C953" s="198"/>
      <c r="D953" s="198"/>
      <c r="E953" s="198"/>
      <c r="F953" s="198"/>
      <c r="G953" s="198"/>
      <c r="H953" s="198"/>
      <c r="I953" s="198"/>
      <c r="J953" s="198"/>
      <c r="K953" s="198"/>
      <c r="L953" s="198"/>
      <c r="M953" s="198"/>
      <c r="N953" s="198"/>
      <c r="O953" s="198"/>
      <c r="P953" s="198"/>
      <c r="Q953" s="198"/>
      <c r="R953" s="198"/>
      <c r="S953" s="198"/>
      <c r="T953" s="198"/>
      <c r="U953" s="198"/>
      <c r="V953" s="198"/>
      <c r="W953" s="198"/>
      <c r="X953" s="198"/>
      <c r="Y953" s="198"/>
      <c r="Z953" s="198"/>
    </row>
    <row r="954" ht="14.25" customHeight="1">
      <c r="A954" s="198"/>
      <c r="B954" s="198"/>
      <c r="C954" s="198"/>
      <c r="D954" s="198"/>
      <c r="E954" s="198"/>
      <c r="F954" s="198"/>
      <c r="G954" s="198"/>
      <c r="H954" s="198"/>
      <c r="I954" s="198"/>
      <c r="J954" s="198"/>
      <c r="K954" s="198"/>
      <c r="L954" s="198"/>
      <c r="M954" s="198"/>
      <c r="N954" s="198"/>
      <c r="O954" s="198"/>
      <c r="P954" s="198"/>
      <c r="Q954" s="198"/>
      <c r="R954" s="198"/>
      <c r="S954" s="198"/>
      <c r="T954" s="198"/>
      <c r="U954" s="198"/>
      <c r="V954" s="198"/>
      <c r="W954" s="198"/>
      <c r="X954" s="198"/>
      <c r="Y954" s="198"/>
      <c r="Z954" s="198"/>
    </row>
    <row r="955" ht="14.25" customHeight="1">
      <c r="A955" s="198"/>
      <c r="B955" s="198"/>
      <c r="C955" s="198"/>
      <c r="D955" s="198"/>
      <c r="E955" s="198"/>
      <c r="F955" s="198"/>
      <c r="G955" s="198"/>
      <c r="H955" s="198"/>
      <c r="I955" s="198"/>
      <c r="J955" s="198"/>
      <c r="K955" s="198"/>
      <c r="L955" s="198"/>
      <c r="M955" s="198"/>
      <c r="N955" s="198"/>
      <c r="O955" s="198"/>
      <c r="P955" s="198"/>
      <c r="Q955" s="198"/>
      <c r="R955" s="198"/>
      <c r="S955" s="198"/>
      <c r="T955" s="198"/>
      <c r="U955" s="198"/>
      <c r="V955" s="198"/>
      <c r="W955" s="198"/>
      <c r="X955" s="198"/>
      <c r="Y955" s="198"/>
      <c r="Z955" s="198"/>
    </row>
    <row r="956" ht="14.25" customHeight="1">
      <c r="A956" s="198"/>
      <c r="B956" s="198"/>
      <c r="C956" s="198"/>
      <c r="D956" s="198"/>
      <c r="E956" s="198"/>
      <c r="F956" s="198"/>
      <c r="G956" s="198"/>
      <c r="H956" s="198"/>
      <c r="I956" s="198"/>
      <c r="J956" s="198"/>
      <c r="K956" s="198"/>
      <c r="L956" s="198"/>
      <c r="M956" s="198"/>
      <c r="N956" s="198"/>
      <c r="O956" s="198"/>
      <c r="P956" s="198"/>
      <c r="Q956" s="198"/>
      <c r="R956" s="198"/>
      <c r="S956" s="198"/>
      <c r="T956" s="198"/>
      <c r="U956" s="198"/>
      <c r="V956" s="198"/>
      <c r="W956" s="198"/>
      <c r="X956" s="198"/>
      <c r="Y956" s="198"/>
      <c r="Z956" s="198"/>
    </row>
    <row r="957" ht="14.25" customHeight="1">
      <c r="A957" s="198"/>
      <c r="B957" s="198"/>
      <c r="C957" s="198"/>
      <c r="D957" s="198"/>
      <c r="E957" s="198"/>
      <c r="F957" s="198"/>
      <c r="G957" s="198"/>
      <c r="H957" s="198"/>
      <c r="I957" s="198"/>
      <c r="J957" s="198"/>
      <c r="K957" s="198"/>
      <c r="L957" s="198"/>
      <c r="M957" s="198"/>
      <c r="N957" s="198"/>
      <c r="O957" s="198"/>
      <c r="P957" s="198"/>
      <c r="Q957" s="198"/>
      <c r="R957" s="198"/>
      <c r="S957" s="198"/>
      <c r="T957" s="198"/>
      <c r="U957" s="198"/>
      <c r="V957" s="198"/>
      <c r="W957" s="198"/>
      <c r="X957" s="198"/>
      <c r="Y957" s="198"/>
      <c r="Z957" s="198"/>
    </row>
    <row r="958" ht="14.25" customHeight="1">
      <c r="A958" s="198"/>
      <c r="B958" s="198"/>
      <c r="C958" s="198"/>
      <c r="D958" s="198"/>
      <c r="E958" s="198"/>
      <c r="F958" s="198"/>
      <c r="G958" s="198"/>
      <c r="H958" s="198"/>
      <c r="I958" s="198"/>
      <c r="J958" s="198"/>
      <c r="K958" s="198"/>
      <c r="L958" s="198"/>
      <c r="M958" s="198"/>
      <c r="N958" s="198"/>
      <c r="O958" s="198"/>
      <c r="P958" s="198"/>
      <c r="Q958" s="198"/>
      <c r="R958" s="198"/>
      <c r="S958" s="198"/>
      <c r="T958" s="198"/>
      <c r="U958" s="198"/>
      <c r="V958" s="198"/>
      <c r="W958" s="198"/>
      <c r="X958" s="198"/>
      <c r="Y958" s="198"/>
      <c r="Z958" s="198"/>
    </row>
    <row r="959" ht="14.25" customHeight="1">
      <c r="A959" s="198"/>
      <c r="B959" s="198"/>
      <c r="C959" s="198"/>
      <c r="D959" s="198"/>
      <c r="E959" s="198"/>
      <c r="F959" s="198"/>
      <c r="G959" s="198"/>
      <c r="H959" s="198"/>
      <c r="I959" s="198"/>
      <c r="J959" s="198"/>
      <c r="K959" s="198"/>
      <c r="L959" s="198"/>
      <c r="M959" s="198"/>
      <c r="N959" s="198"/>
      <c r="O959" s="198"/>
      <c r="P959" s="198"/>
      <c r="Q959" s="198"/>
      <c r="R959" s="198"/>
      <c r="S959" s="198"/>
      <c r="T959" s="198"/>
      <c r="U959" s="198"/>
      <c r="V959" s="198"/>
      <c r="W959" s="198"/>
      <c r="X959" s="198"/>
      <c r="Y959" s="198"/>
      <c r="Z959" s="198"/>
    </row>
    <row r="960" ht="14.25" customHeight="1">
      <c r="A960" s="198"/>
      <c r="B960" s="198"/>
      <c r="C960" s="198"/>
      <c r="D960" s="198"/>
      <c r="E960" s="198"/>
      <c r="F960" s="198"/>
      <c r="G960" s="198"/>
      <c r="H960" s="198"/>
      <c r="I960" s="198"/>
      <c r="J960" s="198"/>
      <c r="K960" s="198"/>
      <c r="L960" s="198"/>
      <c r="M960" s="198"/>
      <c r="N960" s="198"/>
      <c r="O960" s="198"/>
      <c r="P960" s="198"/>
      <c r="Q960" s="198"/>
      <c r="R960" s="198"/>
      <c r="S960" s="198"/>
      <c r="T960" s="198"/>
      <c r="U960" s="198"/>
      <c r="V960" s="198"/>
      <c r="W960" s="198"/>
      <c r="X960" s="198"/>
      <c r="Y960" s="198"/>
      <c r="Z960" s="198"/>
    </row>
    <row r="961" ht="14.25" customHeight="1">
      <c r="A961" s="198"/>
      <c r="B961" s="198"/>
      <c r="C961" s="198"/>
      <c r="D961" s="198"/>
      <c r="E961" s="198"/>
      <c r="F961" s="198"/>
      <c r="G961" s="198"/>
      <c r="H961" s="198"/>
      <c r="I961" s="198"/>
      <c r="J961" s="198"/>
      <c r="K961" s="198"/>
      <c r="L961" s="198"/>
      <c r="M961" s="198"/>
      <c r="N961" s="198"/>
      <c r="O961" s="198"/>
      <c r="P961" s="198"/>
      <c r="Q961" s="198"/>
      <c r="R961" s="198"/>
      <c r="S961" s="198"/>
      <c r="T961" s="198"/>
      <c r="U961" s="198"/>
      <c r="V961" s="198"/>
      <c r="W961" s="198"/>
      <c r="X961" s="198"/>
      <c r="Y961" s="198"/>
      <c r="Z961" s="198"/>
    </row>
    <row r="962" ht="14.25" customHeight="1">
      <c r="A962" s="198"/>
      <c r="B962" s="198"/>
      <c r="C962" s="198"/>
      <c r="D962" s="198"/>
      <c r="E962" s="198"/>
      <c r="F962" s="198"/>
      <c r="G962" s="198"/>
      <c r="H962" s="198"/>
      <c r="I962" s="198"/>
      <c r="J962" s="198"/>
      <c r="K962" s="198"/>
      <c r="L962" s="198"/>
      <c r="M962" s="198"/>
      <c r="N962" s="198"/>
      <c r="O962" s="198"/>
      <c r="P962" s="198"/>
      <c r="Q962" s="198"/>
      <c r="R962" s="198"/>
      <c r="S962" s="198"/>
      <c r="T962" s="198"/>
      <c r="U962" s="198"/>
      <c r="V962" s="198"/>
      <c r="W962" s="198"/>
      <c r="X962" s="198"/>
      <c r="Y962" s="198"/>
      <c r="Z962" s="198"/>
    </row>
    <row r="963" ht="14.25" customHeight="1">
      <c r="A963" s="198"/>
      <c r="B963" s="198"/>
      <c r="C963" s="198"/>
      <c r="D963" s="198"/>
      <c r="E963" s="198"/>
      <c r="F963" s="198"/>
      <c r="G963" s="198"/>
      <c r="H963" s="198"/>
      <c r="I963" s="198"/>
      <c r="J963" s="198"/>
      <c r="K963" s="198"/>
      <c r="L963" s="198"/>
      <c r="M963" s="198"/>
      <c r="N963" s="198"/>
      <c r="O963" s="198"/>
      <c r="P963" s="198"/>
      <c r="Q963" s="198"/>
      <c r="R963" s="198"/>
      <c r="S963" s="198"/>
      <c r="T963" s="198"/>
      <c r="U963" s="198"/>
      <c r="V963" s="198"/>
      <c r="W963" s="198"/>
      <c r="X963" s="198"/>
      <c r="Y963" s="198"/>
      <c r="Z963" s="198"/>
    </row>
    <row r="964" ht="14.25" customHeight="1">
      <c r="A964" s="198"/>
      <c r="B964" s="198"/>
      <c r="C964" s="198"/>
      <c r="D964" s="198"/>
      <c r="E964" s="198"/>
      <c r="F964" s="198"/>
      <c r="G964" s="198"/>
      <c r="H964" s="198"/>
      <c r="I964" s="198"/>
      <c r="J964" s="198"/>
      <c r="K964" s="198"/>
      <c r="L964" s="198"/>
      <c r="M964" s="198"/>
      <c r="N964" s="198"/>
      <c r="O964" s="198"/>
      <c r="P964" s="198"/>
      <c r="Q964" s="198"/>
      <c r="R964" s="198"/>
      <c r="S964" s="198"/>
      <c r="T964" s="198"/>
      <c r="U964" s="198"/>
      <c r="V964" s="198"/>
      <c r="W964" s="198"/>
      <c r="X964" s="198"/>
      <c r="Y964" s="198"/>
      <c r="Z964" s="198"/>
    </row>
    <row r="965" ht="14.25" customHeight="1">
      <c r="A965" s="198"/>
      <c r="B965" s="198"/>
      <c r="C965" s="198"/>
      <c r="D965" s="198"/>
      <c r="E965" s="198"/>
      <c r="F965" s="198"/>
      <c r="G965" s="198"/>
      <c r="H965" s="198"/>
      <c r="I965" s="198"/>
      <c r="J965" s="198"/>
      <c r="K965" s="198"/>
      <c r="L965" s="198"/>
      <c r="M965" s="198"/>
      <c r="N965" s="198"/>
      <c r="O965" s="198"/>
      <c r="P965" s="198"/>
      <c r="Q965" s="198"/>
      <c r="R965" s="198"/>
      <c r="S965" s="198"/>
      <c r="T965" s="198"/>
      <c r="U965" s="198"/>
      <c r="V965" s="198"/>
      <c r="W965" s="198"/>
      <c r="X965" s="198"/>
      <c r="Y965" s="198"/>
      <c r="Z965" s="198"/>
    </row>
    <row r="966" ht="14.25" customHeight="1">
      <c r="A966" s="198"/>
      <c r="B966" s="198"/>
      <c r="C966" s="198"/>
      <c r="D966" s="198"/>
      <c r="E966" s="198"/>
      <c r="F966" s="198"/>
      <c r="G966" s="198"/>
      <c r="H966" s="198"/>
      <c r="I966" s="198"/>
      <c r="J966" s="198"/>
      <c r="K966" s="198"/>
      <c r="L966" s="198"/>
      <c r="M966" s="198"/>
      <c r="N966" s="198"/>
      <c r="O966" s="198"/>
      <c r="P966" s="198"/>
      <c r="Q966" s="198"/>
      <c r="R966" s="198"/>
      <c r="S966" s="198"/>
      <c r="T966" s="198"/>
      <c r="U966" s="198"/>
      <c r="V966" s="198"/>
      <c r="W966" s="198"/>
      <c r="X966" s="198"/>
      <c r="Y966" s="198"/>
      <c r="Z966" s="198"/>
    </row>
    <row r="967" ht="14.25" customHeight="1">
      <c r="A967" s="198"/>
      <c r="B967" s="198"/>
      <c r="C967" s="198"/>
      <c r="D967" s="198"/>
      <c r="E967" s="198"/>
      <c r="F967" s="198"/>
      <c r="G967" s="198"/>
      <c r="H967" s="198"/>
      <c r="I967" s="198"/>
      <c r="J967" s="198"/>
      <c r="K967" s="198"/>
      <c r="L967" s="198"/>
      <c r="M967" s="198"/>
      <c r="N967" s="198"/>
      <c r="O967" s="198"/>
      <c r="P967" s="198"/>
      <c r="Q967" s="198"/>
      <c r="R967" s="198"/>
      <c r="S967" s="198"/>
      <c r="T967" s="198"/>
      <c r="U967" s="198"/>
      <c r="V967" s="198"/>
      <c r="W967" s="198"/>
      <c r="X967" s="198"/>
      <c r="Y967" s="198"/>
      <c r="Z967" s="198"/>
    </row>
    <row r="968" ht="14.25" customHeight="1">
      <c r="A968" s="198"/>
      <c r="B968" s="198"/>
      <c r="C968" s="198"/>
      <c r="D968" s="198"/>
      <c r="E968" s="198"/>
      <c r="F968" s="198"/>
      <c r="G968" s="198"/>
      <c r="H968" s="198"/>
      <c r="I968" s="198"/>
      <c r="J968" s="198"/>
      <c r="K968" s="198"/>
      <c r="L968" s="198"/>
      <c r="M968" s="198"/>
      <c r="N968" s="198"/>
      <c r="O968" s="198"/>
      <c r="P968" s="198"/>
      <c r="Q968" s="198"/>
      <c r="R968" s="198"/>
      <c r="S968" s="198"/>
      <c r="T968" s="198"/>
      <c r="U968" s="198"/>
      <c r="V968" s="198"/>
      <c r="W968" s="198"/>
      <c r="X968" s="198"/>
      <c r="Y968" s="198"/>
      <c r="Z968" s="198"/>
    </row>
    <row r="969" ht="14.25" customHeight="1">
      <c r="A969" s="198"/>
      <c r="B969" s="198"/>
      <c r="C969" s="198"/>
      <c r="D969" s="198"/>
      <c r="E969" s="198"/>
      <c r="F969" s="198"/>
      <c r="G969" s="198"/>
      <c r="H969" s="198"/>
      <c r="I969" s="198"/>
      <c r="J969" s="198"/>
      <c r="K969" s="198"/>
      <c r="L969" s="198"/>
      <c r="M969" s="198"/>
      <c r="N969" s="198"/>
      <c r="O969" s="198"/>
      <c r="P969" s="198"/>
      <c r="Q969" s="198"/>
      <c r="R969" s="198"/>
      <c r="S969" s="198"/>
      <c r="T969" s="198"/>
      <c r="U969" s="198"/>
      <c r="V969" s="198"/>
      <c r="W969" s="198"/>
      <c r="X969" s="198"/>
      <c r="Y969" s="198"/>
      <c r="Z969" s="198"/>
    </row>
    <row r="970" ht="14.25" customHeight="1">
      <c r="A970" s="198"/>
      <c r="B970" s="198"/>
      <c r="C970" s="198"/>
      <c r="D970" s="198"/>
      <c r="E970" s="198"/>
      <c r="F970" s="198"/>
      <c r="G970" s="198"/>
      <c r="H970" s="198"/>
      <c r="I970" s="198"/>
      <c r="J970" s="198"/>
      <c r="K970" s="198"/>
      <c r="L970" s="198"/>
      <c r="M970" s="198"/>
      <c r="N970" s="198"/>
      <c r="O970" s="198"/>
      <c r="P970" s="198"/>
      <c r="Q970" s="198"/>
      <c r="R970" s="198"/>
      <c r="S970" s="198"/>
      <c r="T970" s="198"/>
      <c r="U970" s="198"/>
      <c r="V970" s="198"/>
      <c r="W970" s="198"/>
      <c r="X970" s="198"/>
      <c r="Y970" s="198"/>
      <c r="Z970" s="198"/>
    </row>
    <row r="971" ht="14.25" customHeight="1">
      <c r="A971" s="198"/>
      <c r="B971" s="198"/>
      <c r="C971" s="198"/>
      <c r="D971" s="198"/>
      <c r="E971" s="198"/>
      <c r="F971" s="198"/>
      <c r="G971" s="198"/>
      <c r="H971" s="198"/>
      <c r="I971" s="198"/>
      <c r="J971" s="198"/>
      <c r="K971" s="198"/>
      <c r="L971" s="198"/>
      <c r="M971" s="198"/>
      <c r="N971" s="198"/>
      <c r="O971" s="198"/>
      <c r="P971" s="198"/>
      <c r="Q971" s="198"/>
      <c r="R971" s="198"/>
      <c r="S971" s="198"/>
      <c r="T971" s="198"/>
      <c r="U971" s="198"/>
      <c r="V971" s="198"/>
      <c r="W971" s="198"/>
      <c r="X971" s="198"/>
      <c r="Y971" s="198"/>
      <c r="Z971" s="198"/>
    </row>
    <row r="972" ht="14.25" customHeight="1">
      <c r="A972" s="198"/>
      <c r="B972" s="198"/>
      <c r="C972" s="198"/>
      <c r="D972" s="198"/>
      <c r="E972" s="198"/>
      <c r="F972" s="198"/>
      <c r="G972" s="198"/>
      <c r="H972" s="198"/>
      <c r="I972" s="198"/>
      <c r="J972" s="198"/>
      <c r="K972" s="198"/>
      <c r="L972" s="198"/>
      <c r="M972" s="198"/>
      <c r="N972" s="198"/>
      <c r="O972" s="198"/>
      <c r="P972" s="198"/>
      <c r="Q972" s="198"/>
      <c r="R972" s="198"/>
      <c r="S972" s="198"/>
      <c r="T972" s="198"/>
      <c r="U972" s="198"/>
      <c r="V972" s="198"/>
      <c r="W972" s="198"/>
      <c r="X972" s="198"/>
      <c r="Y972" s="198"/>
      <c r="Z972" s="198"/>
    </row>
    <row r="973" ht="14.25" customHeight="1">
      <c r="A973" s="198"/>
      <c r="B973" s="198"/>
      <c r="C973" s="198"/>
      <c r="D973" s="198"/>
      <c r="E973" s="198"/>
      <c r="F973" s="198"/>
      <c r="G973" s="198"/>
      <c r="H973" s="198"/>
      <c r="I973" s="198"/>
      <c r="J973" s="198"/>
      <c r="K973" s="198"/>
      <c r="L973" s="198"/>
      <c r="M973" s="198"/>
      <c r="N973" s="198"/>
      <c r="O973" s="198"/>
      <c r="P973" s="198"/>
      <c r="Q973" s="198"/>
      <c r="R973" s="198"/>
      <c r="S973" s="198"/>
      <c r="T973" s="198"/>
      <c r="U973" s="198"/>
      <c r="V973" s="198"/>
      <c r="W973" s="198"/>
      <c r="X973" s="198"/>
      <c r="Y973" s="198"/>
      <c r="Z973" s="198"/>
    </row>
    <row r="974" ht="14.25" customHeight="1">
      <c r="A974" s="198"/>
      <c r="B974" s="198"/>
      <c r="C974" s="198"/>
      <c r="D974" s="198"/>
      <c r="E974" s="198"/>
      <c r="F974" s="198"/>
      <c r="G974" s="198"/>
      <c r="H974" s="198"/>
      <c r="I974" s="198"/>
      <c r="J974" s="198"/>
      <c r="K974" s="198"/>
      <c r="L974" s="198"/>
      <c r="M974" s="198"/>
      <c r="N974" s="198"/>
      <c r="O974" s="198"/>
      <c r="P974" s="198"/>
      <c r="Q974" s="198"/>
      <c r="R974" s="198"/>
      <c r="S974" s="198"/>
      <c r="T974" s="198"/>
      <c r="U974" s="198"/>
      <c r="V974" s="198"/>
      <c r="W974" s="198"/>
      <c r="X974" s="198"/>
      <c r="Y974" s="198"/>
      <c r="Z974" s="198"/>
    </row>
    <row r="975" ht="14.25" customHeight="1">
      <c r="A975" s="198"/>
      <c r="B975" s="198"/>
      <c r="C975" s="198"/>
      <c r="D975" s="198"/>
      <c r="E975" s="198"/>
      <c r="F975" s="198"/>
      <c r="G975" s="198"/>
      <c r="H975" s="198"/>
      <c r="I975" s="198"/>
      <c r="J975" s="198"/>
      <c r="K975" s="198"/>
      <c r="L975" s="198"/>
      <c r="M975" s="198"/>
      <c r="N975" s="198"/>
      <c r="O975" s="198"/>
      <c r="P975" s="198"/>
      <c r="Q975" s="198"/>
      <c r="R975" s="198"/>
      <c r="S975" s="198"/>
      <c r="T975" s="198"/>
      <c r="U975" s="198"/>
      <c r="V975" s="198"/>
      <c r="W975" s="198"/>
      <c r="X975" s="198"/>
      <c r="Y975" s="198"/>
      <c r="Z975" s="198"/>
    </row>
    <row r="976" ht="14.25" customHeight="1">
      <c r="A976" s="198"/>
      <c r="B976" s="198"/>
      <c r="C976" s="198"/>
      <c r="D976" s="198"/>
      <c r="E976" s="198"/>
      <c r="F976" s="198"/>
      <c r="G976" s="198"/>
      <c r="H976" s="198"/>
      <c r="I976" s="198"/>
      <c r="J976" s="198"/>
      <c r="K976" s="198"/>
      <c r="L976" s="198"/>
      <c r="M976" s="198"/>
      <c r="N976" s="198"/>
      <c r="O976" s="198"/>
      <c r="P976" s="198"/>
      <c r="Q976" s="198"/>
      <c r="R976" s="198"/>
      <c r="S976" s="198"/>
      <c r="T976" s="198"/>
      <c r="U976" s="198"/>
      <c r="V976" s="198"/>
      <c r="W976" s="198"/>
      <c r="X976" s="198"/>
      <c r="Y976" s="198"/>
      <c r="Z976" s="198"/>
    </row>
    <row r="977" ht="14.25" customHeight="1">
      <c r="A977" s="198"/>
      <c r="B977" s="198"/>
      <c r="C977" s="198"/>
      <c r="D977" s="198"/>
      <c r="E977" s="198"/>
      <c r="F977" s="198"/>
      <c r="G977" s="198"/>
      <c r="H977" s="198"/>
      <c r="I977" s="198"/>
      <c r="J977" s="198"/>
      <c r="K977" s="198"/>
      <c r="L977" s="198"/>
      <c r="M977" s="198"/>
      <c r="N977" s="198"/>
      <c r="O977" s="198"/>
      <c r="P977" s="198"/>
      <c r="Q977" s="198"/>
      <c r="R977" s="198"/>
      <c r="S977" s="198"/>
      <c r="T977" s="198"/>
      <c r="U977" s="198"/>
      <c r="V977" s="198"/>
      <c r="W977" s="198"/>
      <c r="X977" s="198"/>
      <c r="Y977" s="198"/>
      <c r="Z977" s="198"/>
    </row>
    <row r="978" ht="14.25" customHeight="1">
      <c r="A978" s="198"/>
      <c r="B978" s="198"/>
      <c r="C978" s="198"/>
      <c r="D978" s="198"/>
      <c r="E978" s="198"/>
      <c r="F978" s="198"/>
      <c r="G978" s="198"/>
      <c r="H978" s="198"/>
      <c r="I978" s="198"/>
      <c r="J978" s="198"/>
      <c r="K978" s="198"/>
      <c r="L978" s="198"/>
      <c r="M978" s="198"/>
      <c r="N978" s="198"/>
      <c r="O978" s="198"/>
      <c r="P978" s="198"/>
      <c r="Q978" s="198"/>
      <c r="R978" s="198"/>
      <c r="S978" s="198"/>
      <c r="T978" s="198"/>
      <c r="U978" s="198"/>
      <c r="V978" s="198"/>
      <c r="W978" s="198"/>
      <c r="X978" s="198"/>
      <c r="Y978" s="198"/>
      <c r="Z978" s="198"/>
    </row>
    <row r="979" ht="14.25" customHeight="1">
      <c r="A979" s="198"/>
      <c r="B979" s="198"/>
      <c r="C979" s="198"/>
      <c r="D979" s="198"/>
      <c r="E979" s="198"/>
      <c r="F979" s="198"/>
      <c r="G979" s="198"/>
      <c r="H979" s="198"/>
      <c r="I979" s="198"/>
      <c r="J979" s="198"/>
      <c r="K979" s="198"/>
      <c r="L979" s="198"/>
      <c r="M979" s="198"/>
      <c r="N979" s="198"/>
      <c r="O979" s="198"/>
      <c r="P979" s="198"/>
      <c r="Q979" s="198"/>
      <c r="R979" s="198"/>
      <c r="S979" s="198"/>
      <c r="T979" s="198"/>
      <c r="U979" s="198"/>
      <c r="V979" s="198"/>
      <c r="W979" s="198"/>
      <c r="X979" s="198"/>
      <c r="Y979" s="198"/>
      <c r="Z979" s="198"/>
    </row>
    <row r="980" ht="14.25" customHeight="1">
      <c r="A980" s="198"/>
      <c r="B980" s="198"/>
      <c r="C980" s="198"/>
      <c r="D980" s="198"/>
      <c r="E980" s="198"/>
      <c r="F980" s="198"/>
      <c r="G980" s="198"/>
      <c r="H980" s="198"/>
      <c r="I980" s="198"/>
      <c r="J980" s="198"/>
      <c r="K980" s="198"/>
      <c r="L980" s="198"/>
      <c r="M980" s="198"/>
      <c r="N980" s="198"/>
      <c r="O980" s="198"/>
      <c r="P980" s="198"/>
      <c r="Q980" s="198"/>
      <c r="R980" s="198"/>
      <c r="S980" s="198"/>
      <c r="T980" s="198"/>
      <c r="U980" s="198"/>
      <c r="V980" s="198"/>
      <c r="W980" s="198"/>
      <c r="X980" s="198"/>
      <c r="Y980" s="198"/>
      <c r="Z980" s="198"/>
    </row>
    <row r="981" ht="14.25" customHeight="1">
      <c r="A981" s="198"/>
      <c r="B981" s="198"/>
      <c r="C981" s="198"/>
      <c r="D981" s="198"/>
      <c r="E981" s="198"/>
      <c r="F981" s="198"/>
      <c r="G981" s="198"/>
      <c r="H981" s="198"/>
      <c r="I981" s="198"/>
      <c r="J981" s="198"/>
      <c r="K981" s="198"/>
      <c r="L981" s="198"/>
      <c r="M981" s="198"/>
      <c r="N981" s="198"/>
      <c r="O981" s="198"/>
      <c r="P981" s="198"/>
      <c r="Q981" s="198"/>
      <c r="R981" s="198"/>
      <c r="S981" s="198"/>
      <c r="T981" s="198"/>
      <c r="U981" s="198"/>
      <c r="V981" s="198"/>
      <c r="W981" s="198"/>
      <c r="X981" s="198"/>
      <c r="Y981" s="198"/>
      <c r="Z981" s="198"/>
    </row>
    <row r="982" ht="14.25" customHeight="1">
      <c r="A982" s="198"/>
      <c r="B982" s="198"/>
      <c r="C982" s="198"/>
      <c r="D982" s="198"/>
      <c r="E982" s="198"/>
      <c r="F982" s="198"/>
      <c r="G982" s="198"/>
      <c r="H982" s="198"/>
      <c r="I982" s="198"/>
      <c r="J982" s="198"/>
      <c r="K982" s="198"/>
      <c r="L982" s="198"/>
      <c r="M982" s="198"/>
      <c r="N982" s="198"/>
      <c r="O982" s="198"/>
      <c r="P982" s="198"/>
      <c r="Q982" s="198"/>
      <c r="R982" s="198"/>
      <c r="S982" s="198"/>
      <c r="T982" s="198"/>
      <c r="U982" s="198"/>
      <c r="V982" s="198"/>
      <c r="W982" s="198"/>
      <c r="X982" s="198"/>
      <c r="Y982" s="198"/>
      <c r="Z982" s="198"/>
    </row>
    <row r="983" ht="14.25" customHeight="1">
      <c r="A983" s="198"/>
      <c r="B983" s="198"/>
      <c r="C983" s="198"/>
      <c r="D983" s="198"/>
      <c r="E983" s="198"/>
      <c r="F983" s="198"/>
      <c r="G983" s="198"/>
      <c r="H983" s="198"/>
      <c r="I983" s="198"/>
      <c r="J983" s="198"/>
      <c r="K983" s="198"/>
      <c r="L983" s="198"/>
      <c r="M983" s="198"/>
      <c r="N983" s="198"/>
      <c r="O983" s="198"/>
      <c r="P983" s="198"/>
      <c r="Q983" s="198"/>
      <c r="R983" s="198"/>
      <c r="S983" s="198"/>
      <c r="T983" s="198"/>
      <c r="U983" s="198"/>
      <c r="V983" s="198"/>
      <c r="W983" s="198"/>
      <c r="X983" s="198"/>
      <c r="Y983" s="198"/>
      <c r="Z983" s="198"/>
    </row>
    <row r="984" ht="14.25" customHeight="1">
      <c r="A984" s="198"/>
      <c r="B984" s="198"/>
      <c r="C984" s="198"/>
      <c r="D984" s="198"/>
      <c r="E984" s="198"/>
      <c r="F984" s="198"/>
      <c r="G984" s="198"/>
      <c r="H984" s="198"/>
      <c r="I984" s="198"/>
      <c r="J984" s="198"/>
      <c r="K984" s="198"/>
      <c r="L984" s="198"/>
      <c r="M984" s="198"/>
      <c r="N984" s="198"/>
      <c r="O984" s="198"/>
      <c r="P984" s="198"/>
      <c r="Q984" s="198"/>
      <c r="R984" s="198"/>
      <c r="S984" s="198"/>
      <c r="T984" s="198"/>
      <c r="U984" s="198"/>
      <c r="V984" s="198"/>
      <c r="W984" s="198"/>
      <c r="X984" s="198"/>
      <c r="Y984" s="198"/>
      <c r="Z984" s="198"/>
    </row>
    <row r="985" ht="14.25" customHeight="1">
      <c r="A985" s="198"/>
      <c r="B985" s="198"/>
      <c r="C985" s="198"/>
      <c r="D985" s="198"/>
      <c r="E985" s="198"/>
      <c r="F985" s="198"/>
      <c r="G985" s="198"/>
      <c r="H985" s="198"/>
      <c r="I985" s="198"/>
      <c r="J985" s="198"/>
      <c r="K985" s="198"/>
      <c r="L985" s="198"/>
      <c r="M985" s="198"/>
      <c r="N985" s="198"/>
      <c r="O985" s="198"/>
      <c r="P985" s="198"/>
      <c r="Q985" s="198"/>
      <c r="R985" s="198"/>
      <c r="S985" s="198"/>
      <c r="T985" s="198"/>
      <c r="U985" s="198"/>
      <c r="V985" s="198"/>
      <c r="W985" s="198"/>
      <c r="X985" s="198"/>
      <c r="Y985" s="198"/>
      <c r="Z985" s="198"/>
    </row>
    <row r="986" ht="14.25" customHeight="1">
      <c r="A986" s="198"/>
      <c r="B986" s="198"/>
      <c r="C986" s="198"/>
      <c r="D986" s="198"/>
      <c r="E986" s="198"/>
      <c r="F986" s="198"/>
      <c r="G986" s="198"/>
      <c r="H986" s="198"/>
      <c r="I986" s="198"/>
      <c r="J986" s="198"/>
      <c r="K986" s="198"/>
      <c r="L986" s="198"/>
      <c r="M986" s="198"/>
      <c r="N986" s="198"/>
      <c r="O986" s="198"/>
      <c r="P986" s="198"/>
      <c r="Q986" s="198"/>
      <c r="R986" s="198"/>
      <c r="S986" s="198"/>
      <c r="T986" s="198"/>
      <c r="U986" s="198"/>
      <c r="V986" s="198"/>
      <c r="W986" s="198"/>
      <c r="X986" s="198"/>
      <c r="Y986" s="198"/>
      <c r="Z986" s="198"/>
    </row>
    <row r="987" ht="14.25" customHeight="1">
      <c r="A987" s="198"/>
      <c r="B987" s="198"/>
      <c r="C987" s="198"/>
      <c r="D987" s="198"/>
      <c r="E987" s="198"/>
      <c r="F987" s="198"/>
      <c r="G987" s="198"/>
      <c r="H987" s="198"/>
      <c r="I987" s="198"/>
      <c r="J987" s="198"/>
      <c r="K987" s="198"/>
      <c r="L987" s="198"/>
      <c r="M987" s="198"/>
      <c r="N987" s="198"/>
      <c r="O987" s="198"/>
      <c r="P987" s="198"/>
      <c r="Q987" s="198"/>
      <c r="R987" s="198"/>
      <c r="S987" s="198"/>
      <c r="T987" s="198"/>
      <c r="U987" s="198"/>
      <c r="V987" s="198"/>
      <c r="W987" s="198"/>
      <c r="X987" s="198"/>
      <c r="Y987" s="198"/>
      <c r="Z987" s="198"/>
    </row>
    <row r="988" ht="14.25" customHeight="1">
      <c r="A988" s="198"/>
      <c r="B988" s="198"/>
      <c r="C988" s="198"/>
      <c r="D988" s="198"/>
      <c r="E988" s="198"/>
      <c r="F988" s="198"/>
      <c r="G988" s="198"/>
      <c r="H988" s="198"/>
      <c r="I988" s="198"/>
      <c r="J988" s="198"/>
      <c r="K988" s="198"/>
      <c r="L988" s="198"/>
      <c r="M988" s="198"/>
      <c r="N988" s="198"/>
      <c r="O988" s="198"/>
      <c r="P988" s="198"/>
      <c r="Q988" s="198"/>
      <c r="R988" s="198"/>
      <c r="S988" s="198"/>
      <c r="T988" s="198"/>
      <c r="U988" s="198"/>
      <c r="V988" s="198"/>
      <c r="W988" s="198"/>
      <c r="X988" s="198"/>
      <c r="Y988" s="198"/>
      <c r="Z988" s="198"/>
    </row>
    <row r="989" ht="14.25" customHeight="1">
      <c r="A989" s="198"/>
      <c r="B989" s="198"/>
      <c r="C989" s="198"/>
      <c r="D989" s="198"/>
      <c r="E989" s="198"/>
      <c r="F989" s="198"/>
      <c r="G989" s="198"/>
      <c r="H989" s="198"/>
      <c r="I989" s="198"/>
      <c r="J989" s="198"/>
      <c r="K989" s="198"/>
      <c r="L989" s="198"/>
      <c r="M989" s="198"/>
      <c r="N989" s="198"/>
      <c r="O989" s="198"/>
      <c r="P989" s="198"/>
      <c r="Q989" s="198"/>
      <c r="R989" s="198"/>
      <c r="S989" s="198"/>
      <c r="T989" s="198"/>
      <c r="U989" s="198"/>
      <c r="V989" s="198"/>
      <c r="W989" s="198"/>
      <c r="X989" s="198"/>
      <c r="Y989" s="198"/>
      <c r="Z989" s="198"/>
    </row>
    <row r="990" ht="14.25" customHeight="1">
      <c r="A990" s="198"/>
      <c r="B990" s="198"/>
      <c r="C990" s="198"/>
      <c r="D990" s="198"/>
      <c r="E990" s="198"/>
      <c r="F990" s="198"/>
      <c r="G990" s="198"/>
      <c r="H990" s="198"/>
      <c r="I990" s="198"/>
      <c r="J990" s="198"/>
      <c r="K990" s="198"/>
      <c r="L990" s="198"/>
      <c r="M990" s="198"/>
      <c r="N990" s="198"/>
      <c r="O990" s="198"/>
      <c r="P990" s="198"/>
      <c r="Q990" s="198"/>
      <c r="R990" s="198"/>
      <c r="S990" s="198"/>
      <c r="T990" s="198"/>
      <c r="U990" s="198"/>
      <c r="V990" s="198"/>
      <c r="W990" s="198"/>
      <c r="X990" s="198"/>
      <c r="Y990" s="198"/>
      <c r="Z990" s="198"/>
    </row>
    <row r="991" ht="14.25" customHeight="1">
      <c r="A991" s="198"/>
      <c r="B991" s="198"/>
      <c r="C991" s="198"/>
      <c r="D991" s="198"/>
      <c r="E991" s="198"/>
      <c r="F991" s="198"/>
      <c r="G991" s="198"/>
      <c r="H991" s="198"/>
      <c r="I991" s="198"/>
      <c r="J991" s="198"/>
      <c r="K991" s="198"/>
      <c r="L991" s="198"/>
      <c r="M991" s="198"/>
      <c r="N991" s="198"/>
      <c r="O991" s="198"/>
      <c r="P991" s="198"/>
      <c r="Q991" s="198"/>
      <c r="R991" s="198"/>
      <c r="S991" s="198"/>
      <c r="T991" s="198"/>
      <c r="U991" s="198"/>
      <c r="V991" s="198"/>
      <c r="W991" s="198"/>
      <c r="X991" s="198"/>
      <c r="Y991" s="198"/>
      <c r="Z991" s="198"/>
    </row>
    <row r="992" ht="14.25" customHeight="1">
      <c r="A992" s="198"/>
      <c r="B992" s="198"/>
      <c r="C992" s="198"/>
      <c r="D992" s="198"/>
      <c r="E992" s="198"/>
      <c r="F992" s="198"/>
      <c r="G992" s="198"/>
      <c r="H992" s="198"/>
      <c r="I992" s="198"/>
      <c r="J992" s="198"/>
      <c r="K992" s="198"/>
      <c r="L992" s="198"/>
      <c r="M992" s="198"/>
      <c r="N992" s="198"/>
      <c r="O992" s="198"/>
      <c r="P992" s="198"/>
      <c r="Q992" s="198"/>
      <c r="R992" s="198"/>
      <c r="S992" s="198"/>
      <c r="T992" s="198"/>
      <c r="U992" s="198"/>
      <c r="V992" s="198"/>
      <c r="W992" s="198"/>
      <c r="X992" s="198"/>
      <c r="Y992" s="198"/>
      <c r="Z992" s="198"/>
    </row>
    <row r="993" ht="14.25" customHeight="1">
      <c r="A993" s="198"/>
      <c r="B993" s="198"/>
      <c r="C993" s="198"/>
      <c r="D993" s="198"/>
      <c r="E993" s="198"/>
      <c r="F993" s="198"/>
      <c r="G993" s="198"/>
      <c r="H993" s="198"/>
      <c r="I993" s="198"/>
      <c r="J993" s="198"/>
      <c r="K993" s="198"/>
      <c r="L993" s="198"/>
      <c r="M993" s="198"/>
      <c r="N993" s="198"/>
      <c r="O993" s="198"/>
      <c r="P993" s="198"/>
      <c r="Q993" s="198"/>
      <c r="R993" s="198"/>
      <c r="S993" s="198"/>
      <c r="T993" s="198"/>
      <c r="U993" s="198"/>
      <c r="V993" s="198"/>
      <c r="W993" s="198"/>
      <c r="X993" s="198"/>
      <c r="Y993" s="198"/>
      <c r="Z993" s="198"/>
    </row>
    <row r="994" ht="14.25" customHeight="1">
      <c r="A994" s="198"/>
      <c r="B994" s="198"/>
      <c r="C994" s="198"/>
      <c r="D994" s="198"/>
      <c r="E994" s="198"/>
      <c r="F994" s="198"/>
      <c r="G994" s="198"/>
      <c r="H994" s="198"/>
      <c r="I994" s="198"/>
      <c r="J994" s="198"/>
      <c r="K994" s="198"/>
      <c r="L994" s="198"/>
      <c r="M994" s="198"/>
      <c r="N994" s="198"/>
      <c r="O994" s="198"/>
      <c r="P994" s="198"/>
      <c r="Q994" s="198"/>
      <c r="R994" s="198"/>
      <c r="S994" s="198"/>
      <c r="T994" s="198"/>
      <c r="U994" s="198"/>
      <c r="V994" s="198"/>
      <c r="W994" s="198"/>
      <c r="X994" s="198"/>
      <c r="Y994" s="198"/>
      <c r="Z994" s="198"/>
    </row>
    <row r="995" ht="14.25" customHeight="1">
      <c r="A995" s="198"/>
      <c r="B995" s="198"/>
      <c r="C995" s="198"/>
      <c r="D995" s="198"/>
      <c r="E995" s="198"/>
      <c r="F995" s="198"/>
      <c r="G995" s="198"/>
      <c r="H995" s="198"/>
      <c r="I995" s="198"/>
      <c r="J995" s="198"/>
      <c r="K995" s="198"/>
      <c r="L995" s="198"/>
      <c r="M995" s="198"/>
      <c r="N995" s="198"/>
      <c r="O995" s="198"/>
      <c r="P995" s="198"/>
      <c r="Q995" s="198"/>
      <c r="R995" s="198"/>
      <c r="S995" s="198"/>
      <c r="T995" s="198"/>
      <c r="U995" s="198"/>
      <c r="V995" s="198"/>
      <c r="W995" s="198"/>
      <c r="X995" s="198"/>
      <c r="Y995" s="198"/>
      <c r="Z995" s="198"/>
    </row>
    <row r="996" ht="14.25" customHeight="1">
      <c r="A996" s="198"/>
      <c r="B996" s="198"/>
      <c r="C996" s="198"/>
      <c r="D996" s="198"/>
      <c r="E996" s="198"/>
      <c r="F996" s="198"/>
      <c r="G996" s="198"/>
      <c r="H996" s="198"/>
      <c r="I996" s="198"/>
      <c r="J996" s="198"/>
      <c r="K996" s="198"/>
      <c r="L996" s="198"/>
      <c r="M996" s="198"/>
      <c r="N996" s="198"/>
      <c r="O996" s="198"/>
      <c r="P996" s="198"/>
      <c r="Q996" s="198"/>
      <c r="R996" s="198"/>
      <c r="S996" s="198"/>
      <c r="T996" s="198"/>
      <c r="U996" s="198"/>
      <c r="V996" s="198"/>
      <c r="W996" s="198"/>
      <c r="X996" s="198"/>
      <c r="Y996" s="198"/>
      <c r="Z996" s="198"/>
    </row>
    <row r="997" ht="14.25" customHeight="1">
      <c r="A997" s="198"/>
      <c r="B997" s="198"/>
      <c r="C997" s="198"/>
      <c r="D997" s="198"/>
      <c r="E997" s="198"/>
      <c r="F997" s="198"/>
      <c r="G997" s="198"/>
      <c r="H997" s="198"/>
      <c r="I997" s="198"/>
      <c r="J997" s="198"/>
      <c r="K997" s="198"/>
      <c r="L997" s="198"/>
      <c r="M997" s="198"/>
      <c r="N997" s="198"/>
      <c r="O997" s="198"/>
      <c r="P997" s="198"/>
      <c r="Q997" s="198"/>
      <c r="R997" s="198"/>
      <c r="S997" s="198"/>
      <c r="T997" s="198"/>
      <c r="U997" s="198"/>
      <c r="V997" s="198"/>
      <c r="W997" s="198"/>
      <c r="X997" s="198"/>
      <c r="Y997" s="198"/>
      <c r="Z997" s="198"/>
    </row>
    <row r="998" ht="14.25" customHeight="1">
      <c r="A998" s="198"/>
      <c r="B998" s="198"/>
      <c r="C998" s="198"/>
      <c r="D998" s="198"/>
      <c r="E998" s="198"/>
      <c r="F998" s="198"/>
      <c r="G998" s="198"/>
      <c r="H998" s="198"/>
      <c r="I998" s="198"/>
      <c r="J998" s="198"/>
      <c r="K998" s="198"/>
      <c r="L998" s="198"/>
      <c r="M998" s="198"/>
      <c r="N998" s="198"/>
      <c r="O998" s="198"/>
      <c r="P998" s="198"/>
      <c r="Q998" s="198"/>
      <c r="R998" s="198"/>
      <c r="S998" s="198"/>
      <c r="T998" s="198"/>
      <c r="U998" s="198"/>
      <c r="V998" s="198"/>
      <c r="W998" s="198"/>
      <c r="X998" s="198"/>
      <c r="Y998" s="198"/>
      <c r="Z998" s="198"/>
    </row>
    <row r="999" ht="14.25" customHeight="1">
      <c r="A999" s="198"/>
      <c r="B999" s="198"/>
      <c r="C999" s="198"/>
      <c r="D999" s="198"/>
      <c r="E999" s="198"/>
      <c r="F999" s="198"/>
      <c r="G999" s="198"/>
      <c r="H999" s="198"/>
      <c r="I999" s="198"/>
      <c r="J999" s="198"/>
      <c r="K999" s="198"/>
      <c r="L999" s="198"/>
      <c r="M999" s="198"/>
      <c r="N999" s="198"/>
      <c r="O999" s="198"/>
      <c r="P999" s="198"/>
      <c r="Q999" s="198"/>
      <c r="R999" s="198"/>
      <c r="S999" s="198"/>
      <c r="T999" s="198"/>
      <c r="U999" s="198"/>
      <c r="V999" s="198"/>
      <c r="W999" s="198"/>
      <c r="X999" s="198"/>
      <c r="Y999" s="198"/>
      <c r="Z999" s="198"/>
    </row>
    <row r="1000" ht="14.25" customHeight="1">
      <c r="A1000" s="198"/>
      <c r="B1000" s="198"/>
      <c r="C1000" s="198"/>
      <c r="D1000" s="198"/>
      <c r="E1000" s="198"/>
      <c r="F1000" s="198"/>
      <c r="G1000" s="198"/>
      <c r="H1000" s="198"/>
      <c r="I1000" s="198"/>
      <c r="J1000" s="198"/>
      <c r="K1000" s="198"/>
      <c r="L1000" s="198"/>
      <c r="M1000" s="198"/>
      <c r="N1000" s="198"/>
      <c r="O1000" s="198"/>
      <c r="P1000" s="198"/>
      <c r="Q1000" s="198"/>
      <c r="R1000" s="198"/>
      <c r="S1000" s="198"/>
      <c r="T1000" s="198"/>
      <c r="U1000" s="198"/>
      <c r="V1000" s="198"/>
      <c r="W1000" s="198"/>
      <c r="X1000" s="198"/>
      <c r="Y1000" s="198"/>
      <c r="Z1000" s="198"/>
    </row>
  </sheetData>
  <mergeCells count="14">
    <mergeCell ref="A29:C29"/>
    <mergeCell ref="A33:C33"/>
    <mergeCell ref="A38:C38"/>
    <mergeCell ref="A42:C42"/>
    <mergeCell ref="A46:C46"/>
    <mergeCell ref="A50:C50"/>
    <mergeCell ref="A55:C55"/>
    <mergeCell ref="A1:D1"/>
    <mergeCell ref="A2:D2"/>
    <mergeCell ref="A6:C6"/>
    <mergeCell ref="A11:C11"/>
    <mergeCell ref="A17:C17"/>
    <mergeCell ref="A20:C20"/>
    <mergeCell ref="A25:C25"/>
  </mergeCells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41.43"/>
    <col customWidth="1" min="3" max="7" width="14.71"/>
    <col customWidth="1" min="8" max="8" width="13.71"/>
    <col customWidth="1" min="9" max="11" width="14.71"/>
    <col customWidth="1" min="12" max="12" width="15.57"/>
    <col customWidth="1" min="13" max="13" width="14.71"/>
    <col customWidth="1" min="14" max="14" width="10.86"/>
    <col customWidth="1" min="15" max="15" width="31.57"/>
    <col customWidth="1" min="16" max="16" width="14.71"/>
    <col customWidth="1" min="17" max="18" width="10.86"/>
    <col customWidth="1" min="19" max="19" width="37.57"/>
    <col customWidth="1" min="20" max="20" width="13.57"/>
    <col customWidth="1" min="21" max="21" width="4.57"/>
    <col customWidth="1" min="22" max="22" width="7.86"/>
    <col customWidth="1" min="23" max="23" width="4.43"/>
    <col customWidth="1" min="24" max="24" width="37.29"/>
    <col customWidth="1" min="25" max="25" width="14.29"/>
    <col customWidth="1" min="26" max="27" width="10.86"/>
    <col customWidth="1" min="28" max="28" width="43.86"/>
    <col customWidth="1" min="29" max="29" width="13.57"/>
    <col customWidth="1" min="30" max="30" width="11.14"/>
    <col customWidth="1" min="31" max="31" width="15.57"/>
    <col customWidth="1" min="32" max="32" width="13.57"/>
  </cols>
  <sheetData>
    <row r="1">
      <c r="A1" s="666">
        <v>98.0</v>
      </c>
      <c r="B1" s="196"/>
      <c r="C1" s="196"/>
      <c r="D1" s="196"/>
      <c r="E1" s="196"/>
      <c r="F1" s="196"/>
      <c r="G1" s="196"/>
      <c r="H1" s="196"/>
      <c r="I1" s="196"/>
      <c r="J1" s="196"/>
      <c r="K1" s="667"/>
      <c r="L1" s="196"/>
      <c r="M1" s="196"/>
      <c r="N1" s="668"/>
      <c r="O1" s="349" t="s">
        <v>1521</v>
      </c>
      <c r="P1" s="669"/>
      <c r="Q1" s="669"/>
      <c r="R1" s="668"/>
      <c r="S1" s="349" t="s">
        <v>1521</v>
      </c>
      <c r="T1" s="668"/>
      <c r="U1" s="668"/>
      <c r="V1" s="668"/>
      <c r="W1" s="668"/>
      <c r="X1" s="668"/>
      <c r="Y1" s="668"/>
      <c r="Z1" s="668"/>
      <c r="AA1" s="668"/>
      <c r="AB1" s="670" t="s">
        <v>1521</v>
      </c>
    </row>
    <row r="2" ht="14.25" customHeight="1">
      <c r="A2" s="670" t="s">
        <v>1522</v>
      </c>
      <c r="M2" s="196"/>
      <c r="N2" s="668"/>
      <c r="O2" s="669"/>
      <c r="P2" s="669"/>
      <c r="Q2" s="669"/>
      <c r="R2" s="668"/>
      <c r="S2" s="668"/>
      <c r="T2" s="668"/>
      <c r="U2" s="668"/>
      <c r="V2" s="668"/>
      <c r="W2" s="668"/>
      <c r="X2" s="668"/>
      <c r="Y2" s="668"/>
      <c r="Z2" s="668"/>
      <c r="AA2" s="668"/>
      <c r="AB2" s="670" t="s">
        <v>1523</v>
      </c>
    </row>
    <row r="3">
      <c r="A3" s="196"/>
      <c r="B3" s="196"/>
      <c r="C3" s="196"/>
      <c r="D3" s="196"/>
      <c r="E3" s="196"/>
      <c r="F3" s="196"/>
      <c r="G3" s="196"/>
      <c r="H3" s="196"/>
      <c r="I3" s="196"/>
      <c r="J3" s="196"/>
      <c r="K3" s="196"/>
      <c r="L3" s="196"/>
      <c r="M3" s="196"/>
      <c r="N3" s="668"/>
      <c r="O3" s="671" t="s">
        <v>1524</v>
      </c>
      <c r="Q3" s="669"/>
      <c r="R3" s="668"/>
      <c r="S3" s="670" t="s">
        <v>1525</v>
      </c>
      <c r="AA3" s="668"/>
      <c r="AB3" s="672" t="s">
        <v>1526</v>
      </c>
    </row>
    <row r="4">
      <c r="A4" s="196"/>
      <c r="B4" s="196"/>
      <c r="C4" s="196"/>
      <c r="D4" s="196"/>
      <c r="E4" s="196"/>
      <c r="F4" s="196"/>
      <c r="G4" s="196"/>
      <c r="H4" s="196"/>
      <c r="I4" s="196"/>
      <c r="J4" s="196"/>
      <c r="K4" s="196"/>
      <c r="L4" s="196"/>
      <c r="M4" s="196"/>
      <c r="N4" s="668"/>
      <c r="O4" s="673" t="s">
        <v>1527</v>
      </c>
      <c r="P4" s="540"/>
      <c r="Q4" s="668"/>
      <c r="R4" s="668"/>
      <c r="S4" s="674" t="s">
        <v>1528</v>
      </c>
      <c r="AA4" s="668"/>
      <c r="AB4" s="668"/>
      <c r="AC4" s="668"/>
      <c r="AD4" s="668"/>
      <c r="AE4" s="668"/>
      <c r="AF4" s="668"/>
    </row>
    <row r="5">
      <c r="A5" s="675" t="s">
        <v>1171</v>
      </c>
      <c r="B5" s="676" t="s">
        <v>1102</v>
      </c>
      <c r="C5" s="675" t="s">
        <v>1529</v>
      </c>
      <c r="D5" s="677"/>
      <c r="E5" s="675" t="s">
        <v>1530</v>
      </c>
      <c r="F5" s="677"/>
      <c r="G5" s="675" t="s">
        <v>1531</v>
      </c>
      <c r="H5" s="677"/>
      <c r="I5" s="675" t="s">
        <v>1532</v>
      </c>
      <c r="J5" s="677"/>
      <c r="K5" s="678" t="s">
        <v>1533</v>
      </c>
      <c r="L5" s="677"/>
      <c r="M5" s="196"/>
      <c r="N5" s="668"/>
      <c r="O5" s="679" t="s">
        <v>1534</v>
      </c>
      <c r="P5" s="248"/>
      <c r="Q5" s="668"/>
      <c r="R5" s="668"/>
      <c r="S5" s="672" t="s">
        <v>1534</v>
      </c>
      <c r="AA5" s="668"/>
      <c r="AB5" s="680"/>
      <c r="AC5" s="681" t="s">
        <v>1275</v>
      </c>
      <c r="AD5" s="681" t="s">
        <v>1535</v>
      </c>
      <c r="AE5" s="681" t="s">
        <v>1536</v>
      </c>
      <c r="AF5" s="682" t="s">
        <v>21</v>
      </c>
    </row>
    <row r="6">
      <c r="A6" s="683"/>
      <c r="B6" s="683"/>
      <c r="C6" s="684" t="s">
        <v>1305</v>
      </c>
      <c r="D6" s="685" t="s">
        <v>1306</v>
      </c>
      <c r="E6" s="685" t="s">
        <v>1168</v>
      </c>
      <c r="F6" s="685" t="s">
        <v>1169</v>
      </c>
      <c r="G6" s="685" t="s">
        <v>1305</v>
      </c>
      <c r="H6" s="685" t="s">
        <v>1306</v>
      </c>
      <c r="I6" s="685" t="s">
        <v>1235</v>
      </c>
      <c r="J6" s="685" t="s">
        <v>1497</v>
      </c>
      <c r="K6" s="685" t="s">
        <v>1537</v>
      </c>
      <c r="L6" s="686" t="s">
        <v>1538</v>
      </c>
      <c r="M6" s="196"/>
      <c r="N6" s="668"/>
      <c r="O6" s="687"/>
      <c r="P6" s="688"/>
      <c r="Q6" s="668"/>
      <c r="R6" s="668"/>
      <c r="S6" s="668"/>
      <c r="T6" s="668"/>
      <c r="U6" s="668"/>
      <c r="V6" s="668"/>
      <c r="W6" s="668"/>
      <c r="X6" s="668"/>
      <c r="Y6" s="668"/>
      <c r="Z6" s="668"/>
      <c r="AA6" s="668"/>
      <c r="AB6" s="689"/>
      <c r="AC6" s="690" t="s">
        <v>1539</v>
      </c>
      <c r="AD6" s="690" t="s">
        <v>475</v>
      </c>
      <c r="AE6" s="690" t="s">
        <v>1540</v>
      </c>
      <c r="AF6" s="691" t="s">
        <v>1541</v>
      </c>
    </row>
    <row r="7" ht="15.0" customHeight="1">
      <c r="A7" s="692" t="s">
        <v>1542</v>
      </c>
      <c r="B7" s="693" t="s">
        <v>1543</v>
      </c>
      <c r="C7" s="694">
        <v>4043778.48</v>
      </c>
      <c r="D7" s="695">
        <v>3556969.03</v>
      </c>
      <c r="E7" s="696">
        <f t="shared" ref="E7:E16" si="1">+C7-D7</f>
        <v>486809.45</v>
      </c>
      <c r="F7" s="697" t="s">
        <v>1544</v>
      </c>
      <c r="G7" s="696" t="s">
        <v>1544</v>
      </c>
      <c r="H7" s="697" t="s">
        <v>1544</v>
      </c>
      <c r="I7" s="696">
        <f t="shared" ref="I7:I16" si="2">+E7</f>
        <v>486809.45</v>
      </c>
      <c r="J7" s="697" t="s">
        <v>1544</v>
      </c>
      <c r="K7" s="698" t="s">
        <v>1544</v>
      </c>
      <c r="L7" s="694" t="s">
        <v>1544</v>
      </c>
      <c r="M7" s="668"/>
      <c r="N7" s="668"/>
      <c r="O7" s="699" t="s">
        <v>1545</v>
      </c>
      <c r="P7" s="700">
        <f>L35</f>
        <v>1406234.97</v>
      </c>
      <c r="Q7" s="701">
        <v>1.0</v>
      </c>
      <c r="R7" s="668"/>
      <c r="S7" s="702" t="s">
        <v>1235</v>
      </c>
      <c r="T7" s="668"/>
      <c r="U7" s="668"/>
      <c r="V7" s="668"/>
      <c r="W7" s="668"/>
      <c r="X7" s="703" t="s">
        <v>1236</v>
      </c>
      <c r="Y7" s="668"/>
      <c r="Z7" s="668"/>
      <c r="AA7" s="668"/>
      <c r="AB7" s="704" t="s">
        <v>1546</v>
      </c>
      <c r="AC7" s="705">
        <v>1670039.0</v>
      </c>
      <c r="AD7" s="705">
        <v>16000.0</v>
      </c>
      <c r="AE7" s="705">
        <v>248041.37</v>
      </c>
      <c r="AF7" s="706">
        <f t="shared" ref="AF7:AF9" si="3">SUM(AC7:AE7)</f>
        <v>1934080.37</v>
      </c>
    </row>
    <row r="8" ht="15.0" customHeight="1">
      <c r="A8" s="692" t="s">
        <v>1547</v>
      </c>
      <c r="B8" s="693" t="s">
        <v>1548</v>
      </c>
      <c r="C8" s="707">
        <f>1676379.82+100000</f>
        <v>1776379.82</v>
      </c>
      <c r="D8" s="695">
        <v>1335031.99</v>
      </c>
      <c r="E8" s="696">
        <f t="shared" si="1"/>
        <v>441347.83</v>
      </c>
      <c r="F8" s="697" t="s">
        <v>1544</v>
      </c>
      <c r="G8" s="696" t="s">
        <v>1544</v>
      </c>
      <c r="H8" s="697" t="s">
        <v>1544</v>
      </c>
      <c r="I8" s="696">
        <f t="shared" si="2"/>
        <v>441347.83</v>
      </c>
      <c r="J8" s="697" t="s">
        <v>1544</v>
      </c>
      <c r="K8" s="698" t="s">
        <v>1544</v>
      </c>
      <c r="L8" s="707" t="s">
        <v>1544</v>
      </c>
      <c r="M8" s="668"/>
      <c r="N8" s="668"/>
      <c r="O8" s="699" t="s">
        <v>1549</v>
      </c>
      <c r="P8" s="700">
        <f>-K34-K39</f>
        <v>-1264227.56</v>
      </c>
      <c r="Q8" s="701"/>
      <c r="R8" s="668"/>
      <c r="S8" s="196" t="s">
        <v>1237</v>
      </c>
      <c r="T8" s="668"/>
      <c r="U8" s="668"/>
      <c r="V8" s="668"/>
      <c r="W8" s="668"/>
      <c r="X8" s="703" t="s">
        <v>1238</v>
      </c>
      <c r="Y8" s="668"/>
      <c r="Z8" s="668"/>
      <c r="AA8" s="668"/>
      <c r="AB8" s="708" t="s">
        <v>1550</v>
      </c>
      <c r="AC8" s="709"/>
      <c r="AD8" s="709"/>
      <c r="AE8" s="709">
        <f>+P21</f>
        <v>15420.29</v>
      </c>
      <c r="AF8" s="710">
        <f t="shared" si="3"/>
        <v>15420.29</v>
      </c>
    </row>
    <row r="9" ht="15.0" customHeight="1">
      <c r="A9" s="692" t="s">
        <v>1551</v>
      </c>
      <c r="B9" s="693" t="s">
        <v>1552</v>
      </c>
      <c r="C9" s="707">
        <v>122602.51</v>
      </c>
      <c r="D9" s="695">
        <v>34432.27</v>
      </c>
      <c r="E9" s="696">
        <f t="shared" si="1"/>
        <v>88170.24</v>
      </c>
      <c r="F9" s="697"/>
      <c r="G9" s="696" t="s">
        <v>1544</v>
      </c>
      <c r="H9" s="697" t="s">
        <v>1544</v>
      </c>
      <c r="I9" s="696">
        <f t="shared" si="2"/>
        <v>88170.24</v>
      </c>
      <c r="J9" s="697" t="s">
        <v>1544</v>
      </c>
      <c r="K9" s="698" t="s">
        <v>1544</v>
      </c>
      <c r="L9" s="707" t="s">
        <v>1544</v>
      </c>
      <c r="M9" s="668"/>
      <c r="N9" s="668"/>
      <c r="O9" s="711" t="s">
        <v>1553</v>
      </c>
      <c r="P9" s="712">
        <f>P7+P8</f>
        <v>142007.41</v>
      </c>
      <c r="Q9" s="701">
        <f>+P9/P7</f>
        <v>0.1009841264</v>
      </c>
      <c r="R9" s="668"/>
      <c r="S9" s="668" t="s">
        <v>1554</v>
      </c>
      <c r="T9" s="698">
        <f t="shared" ref="T9:T10" si="4">I7</f>
        <v>486809.45</v>
      </c>
      <c r="U9" s="698"/>
      <c r="V9" s="668"/>
      <c r="W9" s="668"/>
      <c r="X9" s="668" t="s">
        <v>1555</v>
      </c>
      <c r="Y9" s="698">
        <f>J18</f>
        <v>20801.8</v>
      </c>
      <c r="Z9" s="668"/>
      <c r="AA9" s="668"/>
      <c r="AB9" s="713" t="s">
        <v>1556</v>
      </c>
      <c r="AC9" s="714"/>
      <c r="AD9" s="714">
        <f>+AE8*10%</f>
        <v>1542.029</v>
      </c>
      <c r="AE9" s="714">
        <f>-AD9</f>
        <v>-1542.029</v>
      </c>
      <c r="AF9" s="715">
        <f t="shared" si="3"/>
        <v>0</v>
      </c>
    </row>
    <row r="10" ht="15.0" customHeight="1">
      <c r="A10" s="692" t="s">
        <v>1557</v>
      </c>
      <c r="B10" s="693" t="s">
        <v>1558</v>
      </c>
      <c r="C10" s="707">
        <v>815824.56</v>
      </c>
      <c r="D10" s="695">
        <v>426589.93</v>
      </c>
      <c r="E10" s="696">
        <f t="shared" si="1"/>
        <v>389234.63</v>
      </c>
      <c r="F10" s="697" t="s">
        <v>1544</v>
      </c>
      <c r="G10" s="696" t="s">
        <v>1544</v>
      </c>
      <c r="H10" s="697" t="s">
        <v>1544</v>
      </c>
      <c r="I10" s="696">
        <f t="shared" si="2"/>
        <v>389234.63</v>
      </c>
      <c r="J10" s="697" t="s">
        <v>1544</v>
      </c>
      <c r="K10" s="698" t="s">
        <v>1544</v>
      </c>
      <c r="L10" s="707" t="s">
        <v>1544</v>
      </c>
      <c r="M10" s="668"/>
      <c r="N10" s="668"/>
      <c r="O10" s="711"/>
      <c r="P10" s="700"/>
      <c r="Q10" s="701"/>
      <c r="R10" s="668"/>
      <c r="S10" s="668" t="s">
        <v>1559</v>
      </c>
      <c r="T10" s="698">
        <f t="shared" si="4"/>
        <v>441347.83</v>
      </c>
      <c r="U10" s="698"/>
      <c r="V10" s="668"/>
      <c r="W10" s="668"/>
      <c r="X10" s="716" t="s">
        <v>1242</v>
      </c>
      <c r="Y10" s="698">
        <f>J20</f>
        <v>44646.04</v>
      </c>
      <c r="Z10" s="668"/>
      <c r="AA10" s="668"/>
      <c r="AB10" s="717" t="s">
        <v>1560</v>
      </c>
      <c r="AC10" s="718">
        <f t="shared" ref="AC10:AF10" si="5">SUM(AC7:AC9)</f>
        <v>1670039</v>
      </c>
      <c r="AD10" s="718">
        <f t="shared" si="5"/>
        <v>17542.029</v>
      </c>
      <c r="AE10" s="718">
        <f t="shared" si="5"/>
        <v>261919.631</v>
      </c>
      <c r="AF10" s="719">
        <f t="shared" si="5"/>
        <v>1949500.66</v>
      </c>
    </row>
    <row r="11" ht="15.0" customHeight="1">
      <c r="A11" s="692" t="s">
        <v>1561</v>
      </c>
      <c r="B11" s="693" t="s">
        <v>1562</v>
      </c>
      <c r="C11" s="707">
        <v>117534.93</v>
      </c>
      <c r="D11" s="695">
        <v>112528.0</v>
      </c>
      <c r="E11" s="696">
        <f t="shared" si="1"/>
        <v>5006.93</v>
      </c>
      <c r="F11" s="697" t="s">
        <v>1544</v>
      </c>
      <c r="G11" s="696" t="s">
        <v>1544</v>
      </c>
      <c r="H11" s="697" t="s">
        <v>1544</v>
      </c>
      <c r="I11" s="696">
        <f t="shared" si="2"/>
        <v>5006.93</v>
      </c>
      <c r="J11" s="697" t="s">
        <v>1544</v>
      </c>
      <c r="K11" s="698" t="s">
        <v>1544</v>
      </c>
      <c r="L11" s="707" t="s">
        <v>1544</v>
      </c>
      <c r="M11" s="668"/>
      <c r="N11" s="668"/>
      <c r="O11" s="699" t="s">
        <v>1563</v>
      </c>
      <c r="P11" s="700">
        <f t="shared" ref="P11:P12" si="6">-K40</f>
        <v>-95526.82</v>
      </c>
      <c r="Q11" s="701"/>
      <c r="R11" s="668"/>
      <c r="S11" s="668" t="s">
        <v>139</v>
      </c>
      <c r="T11" s="698">
        <f>I9+I10</f>
        <v>477404.87</v>
      </c>
      <c r="U11" s="698"/>
      <c r="V11" s="668"/>
      <c r="W11" s="668"/>
      <c r="X11" s="720" t="s">
        <v>1564</v>
      </c>
      <c r="Y11" s="698">
        <f>J22</f>
        <v>648728</v>
      </c>
      <c r="Z11" s="668"/>
      <c r="AA11" s="668"/>
      <c r="AB11" s="668"/>
      <c r="AC11" s="668"/>
      <c r="AD11" s="668"/>
      <c r="AE11" s="668"/>
      <c r="AF11" s="668"/>
    </row>
    <row r="12" ht="15.0" customHeight="1">
      <c r="A12" s="692" t="s">
        <v>1565</v>
      </c>
      <c r="B12" s="693" t="s">
        <v>1566</v>
      </c>
      <c r="C12" s="707">
        <v>962097.97</v>
      </c>
      <c r="D12" s="695">
        <v>103086.42</v>
      </c>
      <c r="E12" s="696">
        <f t="shared" si="1"/>
        <v>859011.55</v>
      </c>
      <c r="F12" s="697" t="s">
        <v>1544</v>
      </c>
      <c r="G12" s="696" t="s">
        <v>1544</v>
      </c>
      <c r="H12" s="697" t="s">
        <v>1544</v>
      </c>
      <c r="I12" s="696">
        <f t="shared" si="2"/>
        <v>859011.55</v>
      </c>
      <c r="J12" s="697" t="s">
        <v>1544</v>
      </c>
      <c r="K12" s="698" t="s">
        <v>1544</v>
      </c>
      <c r="L12" s="707" t="s">
        <v>1544</v>
      </c>
      <c r="M12" s="668"/>
      <c r="N12" s="668"/>
      <c r="O12" s="699" t="s">
        <v>1567</v>
      </c>
      <c r="P12" s="700">
        <f t="shared" si="6"/>
        <v>-23000</v>
      </c>
      <c r="Q12" s="701"/>
      <c r="R12" s="668"/>
      <c r="S12" s="668" t="s">
        <v>764</v>
      </c>
      <c r="T12" s="698">
        <f>I12+I13</f>
        <v>1185544.72</v>
      </c>
      <c r="U12" s="698"/>
      <c r="V12" s="668"/>
      <c r="W12" s="668"/>
      <c r="X12" s="703" t="s">
        <v>1252</v>
      </c>
      <c r="Y12" s="721">
        <f>+Y9+Y10+Y11</f>
        <v>714175.84</v>
      </c>
      <c r="Z12" s="701">
        <f>+Y12/Y27</f>
        <v>0.1891781971</v>
      </c>
      <c r="AA12" s="668"/>
      <c r="AB12" s="668"/>
      <c r="AC12" s="668"/>
      <c r="AD12" s="668"/>
      <c r="AE12" s="668"/>
      <c r="AF12" s="668"/>
    </row>
    <row r="13" ht="15.0" customHeight="1">
      <c r="A13" s="692" t="s">
        <v>1568</v>
      </c>
      <c r="B13" s="693" t="s">
        <v>1569</v>
      </c>
      <c r="C13" s="707">
        <v>326692.83</v>
      </c>
      <c r="D13" s="695">
        <v>159.66</v>
      </c>
      <c r="E13" s="696">
        <f t="shared" si="1"/>
        <v>326533.17</v>
      </c>
      <c r="F13" s="697" t="s">
        <v>1544</v>
      </c>
      <c r="G13" s="696" t="s">
        <v>1544</v>
      </c>
      <c r="H13" s="697" t="s">
        <v>1544</v>
      </c>
      <c r="I13" s="696">
        <f t="shared" si="2"/>
        <v>326533.17</v>
      </c>
      <c r="J13" s="697" t="s">
        <v>1544</v>
      </c>
      <c r="K13" s="698" t="s">
        <v>1544</v>
      </c>
      <c r="L13" s="707" t="s">
        <v>1544</v>
      </c>
      <c r="M13" s="668"/>
      <c r="N13" s="668"/>
      <c r="O13" s="711" t="s">
        <v>1570</v>
      </c>
      <c r="P13" s="712">
        <f>SUM(P9:P12)</f>
        <v>23480.59</v>
      </c>
      <c r="Q13" s="701">
        <f>+P13/P7</f>
        <v>0.01669748691</v>
      </c>
      <c r="R13" s="668"/>
      <c r="S13" s="668" t="s">
        <v>1571</v>
      </c>
      <c r="T13" s="698">
        <f>I11</f>
        <v>5006.93</v>
      </c>
      <c r="U13" s="698"/>
      <c r="V13" s="668"/>
      <c r="W13" s="668"/>
      <c r="X13" s="722"/>
      <c r="Y13" s="668"/>
      <c r="Z13" s="668"/>
      <c r="AA13" s="668"/>
      <c r="AB13" s="668"/>
      <c r="AC13" s="668"/>
      <c r="AD13" s="668"/>
      <c r="AE13" s="668"/>
      <c r="AF13" s="668"/>
    </row>
    <row r="14" ht="15.0" customHeight="1">
      <c r="A14" s="692" t="s">
        <v>1572</v>
      </c>
      <c r="B14" s="693" t="s">
        <v>1573</v>
      </c>
      <c r="C14" s="707">
        <v>609404.39</v>
      </c>
      <c r="D14" s="695">
        <v>0.0</v>
      </c>
      <c r="E14" s="696">
        <f t="shared" si="1"/>
        <v>609404.39</v>
      </c>
      <c r="F14" s="697" t="s">
        <v>1544</v>
      </c>
      <c r="G14" s="696" t="s">
        <v>1544</v>
      </c>
      <c r="H14" s="697" t="s">
        <v>1544</v>
      </c>
      <c r="I14" s="696">
        <f t="shared" si="2"/>
        <v>609404.39</v>
      </c>
      <c r="J14" s="697" t="s">
        <v>1544</v>
      </c>
      <c r="K14" s="698" t="s">
        <v>1544</v>
      </c>
      <c r="L14" s="707" t="s">
        <v>1544</v>
      </c>
      <c r="M14" s="668"/>
      <c r="N14" s="668"/>
      <c r="O14" s="668"/>
      <c r="P14" s="668"/>
      <c r="Q14" s="701"/>
      <c r="R14" s="668"/>
      <c r="S14" s="196" t="s">
        <v>1254</v>
      </c>
      <c r="T14" s="721">
        <f>+T9+T10+T11+T12+T13</f>
        <v>2596113.8</v>
      </c>
      <c r="U14" s="721"/>
      <c r="V14" s="701">
        <f>+T14/T27</f>
        <v>0.6876851619</v>
      </c>
      <c r="W14" s="668"/>
      <c r="X14" s="703" t="s">
        <v>1255</v>
      </c>
      <c r="Y14" s="668"/>
      <c r="Z14" s="668"/>
      <c r="AA14" s="668"/>
      <c r="AB14" s="668"/>
      <c r="AC14" s="668"/>
      <c r="AD14" s="668"/>
      <c r="AE14" s="668"/>
      <c r="AF14" s="668"/>
    </row>
    <row r="15" ht="15.0" customHeight="1">
      <c r="A15" s="692" t="s">
        <v>1574</v>
      </c>
      <c r="B15" s="693" t="s">
        <v>1575</v>
      </c>
      <c r="C15" s="707">
        <v>971854.65</v>
      </c>
      <c r="D15" s="695">
        <v>0.0</v>
      </c>
      <c r="E15" s="696">
        <f t="shared" si="1"/>
        <v>971854.65</v>
      </c>
      <c r="F15" s="697" t="s">
        <v>1544</v>
      </c>
      <c r="G15" s="696" t="s">
        <v>1544</v>
      </c>
      <c r="H15" s="697" t="s">
        <v>1544</v>
      </c>
      <c r="I15" s="696">
        <f t="shared" si="2"/>
        <v>971854.65</v>
      </c>
      <c r="J15" s="697" t="s">
        <v>1544</v>
      </c>
      <c r="K15" s="698" t="s">
        <v>1544</v>
      </c>
      <c r="L15" s="707" t="s">
        <v>1544</v>
      </c>
      <c r="M15" s="668"/>
      <c r="N15" s="668"/>
      <c r="O15" s="699" t="s">
        <v>756</v>
      </c>
      <c r="P15" s="700">
        <f>-K42</f>
        <v>-4074.16</v>
      </c>
      <c r="Q15" s="701"/>
      <c r="R15" s="668"/>
      <c r="S15" s="668"/>
      <c r="T15" s="668"/>
      <c r="U15" s="668"/>
      <c r="V15" s="668"/>
      <c r="W15" s="668"/>
      <c r="X15" s="720" t="s">
        <v>1256</v>
      </c>
      <c r="Y15" s="698">
        <f>J21</f>
        <v>1111472.28</v>
      </c>
      <c r="Z15" s="668"/>
      <c r="AA15" s="668"/>
      <c r="AB15" s="668"/>
      <c r="AC15" s="668"/>
      <c r="AD15" s="668"/>
      <c r="AE15" s="668"/>
      <c r="AF15" s="668"/>
    </row>
    <row r="16" ht="15.0" customHeight="1">
      <c r="A16" s="692" t="s">
        <v>1576</v>
      </c>
      <c r="B16" s="693" t="s">
        <v>1577</v>
      </c>
      <c r="C16" s="707">
        <v>21342.0</v>
      </c>
      <c r="D16" s="695">
        <v>21342.0</v>
      </c>
      <c r="E16" s="696">
        <f t="shared" si="1"/>
        <v>0</v>
      </c>
      <c r="F16" s="697"/>
      <c r="G16" s="696" t="s">
        <v>1544</v>
      </c>
      <c r="H16" s="697" t="s">
        <v>1544</v>
      </c>
      <c r="I16" s="696">
        <f t="shared" si="2"/>
        <v>0</v>
      </c>
      <c r="J16" s="697"/>
      <c r="K16" s="698" t="s">
        <v>1544</v>
      </c>
      <c r="L16" s="707" t="s">
        <v>1544</v>
      </c>
      <c r="M16" s="668"/>
      <c r="N16" s="668"/>
      <c r="O16" s="699" t="s">
        <v>1578</v>
      </c>
      <c r="P16" s="700">
        <f>L36</f>
        <v>539.86</v>
      </c>
      <c r="Q16" s="701"/>
      <c r="R16" s="668"/>
      <c r="S16" s="196" t="s">
        <v>1257</v>
      </c>
      <c r="T16" s="668"/>
      <c r="U16" s="668"/>
      <c r="V16" s="668"/>
      <c r="W16" s="668"/>
      <c r="X16" s="703" t="s">
        <v>1263</v>
      </c>
      <c r="Y16" s="723">
        <f>+Y15</f>
        <v>1111472.28</v>
      </c>
      <c r="Z16" s="701">
        <f>+Y16/Y27</f>
        <v>0.2944181395</v>
      </c>
      <c r="AA16" s="668"/>
      <c r="AB16" s="668"/>
      <c r="AC16" s="668"/>
      <c r="AD16" s="668"/>
      <c r="AE16" s="668"/>
      <c r="AF16" s="668"/>
    </row>
    <row r="17" ht="15.0" customHeight="1">
      <c r="A17" s="692" t="s">
        <v>1579</v>
      </c>
      <c r="B17" s="693" t="s">
        <v>1580</v>
      </c>
      <c r="C17" s="707">
        <v>0.0</v>
      </c>
      <c r="D17" s="695">
        <v>402224.06</v>
      </c>
      <c r="E17" s="696" t="s">
        <v>1544</v>
      </c>
      <c r="F17" s="697">
        <f t="shared" ref="F17:F25" si="7">+D17-C17</f>
        <v>402224.06</v>
      </c>
      <c r="G17" s="696" t="s">
        <v>1544</v>
      </c>
      <c r="H17" s="697" t="s">
        <v>1544</v>
      </c>
      <c r="I17" s="696" t="s">
        <v>1544</v>
      </c>
      <c r="J17" s="697">
        <f t="shared" ref="J17:J25" si="8">+F17</f>
        <v>402224.06</v>
      </c>
      <c r="K17" s="698" t="s">
        <v>1544</v>
      </c>
      <c r="L17" s="707" t="s">
        <v>1544</v>
      </c>
      <c r="M17" s="668"/>
      <c r="N17" s="668"/>
      <c r="O17" s="711" t="s">
        <v>1581</v>
      </c>
      <c r="P17" s="724">
        <f>SUM(P13:P16)</f>
        <v>19946.29</v>
      </c>
      <c r="Q17" s="701">
        <f>+P17/P7</f>
        <v>0.01418418004</v>
      </c>
      <c r="R17" s="668"/>
      <c r="S17" s="668" t="s">
        <v>1582</v>
      </c>
      <c r="T17" s="698">
        <f t="shared" ref="T17:T19" si="9">I14</f>
        <v>609404.39</v>
      </c>
      <c r="U17" s="698"/>
      <c r="V17" s="668"/>
      <c r="W17" s="668"/>
      <c r="X17" s="716"/>
      <c r="Y17" s="668"/>
      <c r="Z17" s="668"/>
      <c r="AA17" s="668"/>
      <c r="AB17" s="668"/>
      <c r="AC17" s="668"/>
      <c r="AD17" s="668"/>
      <c r="AE17" s="668"/>
      <c r="AF17" s="668"/>
    </row>
    <row r="18" ht="15.0" customHeight="1">
      <c r="A18" s="692" t="s">
        <v>1583</v>
      </c>
      <c r="B18" s="693" t="s">
        <v>1584</v>
      </c>
      <c r="C18" s="707">
        <v>385301.44</v>
      </c>
      <c r="D18" s="695">
        <v>406103.24</v>
      </c>
      <c r="E18" s="696" t="s">
        <v>1544</v>
      </c>
      <c r="F18" s="697">
        <f t="shared" si="7"/>
        <v>20801.8</v>
      </c>
      <c r="G18" s="696" t="s">
        <v>1544</v>
      </c>
      <c r="H18" s="697" t="s">
        <v>1544</v>
      </c>
      <c r="I18" s="696" t="s">
        <v>1544</v>
      </c>
      <c r="J18" s="697">
        <f t="shared" si="8"/>
        <v>20801.8</v>
      </c>
      <c r="K18" s="698" t="s">
        <v>1544</v>
      </c>
      <c r="L18" s="707" t="s">
        <v>1544</v>
      </c>
      <c r="M18" s="668"/>
      <c r="N18" s="668"/>
      <c r="O18" s="699"/>
      <c r="P18" s="700"/>
      <c r="Q18" s="701"/>
      <c r="R18" s="668"/>
      <c r="S18" s="668" t="s">
        <v>116</v>
      </c>
      <c r="T18" s="698">
        <f t="shared" si="9"/>
        <v>971854.65</v>
      </c>
      <c r="U18" s="698"/>
      <c r="V18" s="668"/>
      <c r="W18" s="668"/>
      <c r="X18" s="703" t="s">
        <v>1267</v>
      </c>
      <c r="Y18" s="725">
        <f>+Y12+Y16</f>
        <v>1825648.12</v>
      </c>
      <c r="Z18" s="701">
        <f>+Y18/Y27</f>
        <v>0.4835963366</v>
      </c>
      <c r="AA18" s="668"/>
      <c r="AB18" s="668"/>
      <c r="AC18" s="668"/>
      <c r="AD18" s="668"/>
      <c r="AE18" s="668"/>
      <c r="AF18" s="668"/>
    </row>
    <row r="19" ht="15.0" customHeight="1">
      <c r="A19" s="692" t="s">
        <v>1585</v>
      </c>
      <c r="B19" s="693" t="s">
        <v>1586</v>
      </c>
      <c r="C19" s="707">
        <v>143540.5</v>
      </c>
      <c r="D19" s="695">
        <v>143540.5</v>
      </c>
      <c r="E19" s="696" t="s">
        <v>1544</v>
      </c>
      <c r="F19" s="697">
        <f t="shared" si="7"/>
        <v>0</v>
      </c>
      <c r="G19" s="696" t="s">
        <v>1544</v>
      </c>
      <c r="H19" s="697" t="s">
        <v>1544</v>
      </c>
      <c r="I19" s="696" t="s">
        <v>1544</v>
      </c>
      <c r="J19" s="697">
        <f t="shared" si="8"/>
        <v>0</v>
      </c>
      <c r="K19" s="698" t="s">
        <v>1544</v>
      </c>
      <c r="L19" s="707" t="s">
        <v>1544</v>
      </c>
      <c r="M19" s="668"/>
      <c r="N19" s="668"/>
      <c r="O19" s="699" t="s">
        <v>1587</v>
      </c>
      <c r="P19" s="726">
        <f>-K38</f>
        <v>-4526</v>
      </c>
      <c r="Q19" s="701"/>
      <c r="R19" s="668"/>
      <c r="S19" s="668" t="s">
        <v>1271</v>
      </c>
      <c r="T19" s="698">
        <f t="shared" si="9"/>
        <v>0</v>
      </c>
      <c r="U19" s="698"/>
      <c r="V19" s="668"/>
      <c r="W19" s="668"/>
      <c r="X19" s="727"/>
      <c r="Y19" s="668"/>
      <c r="Z19" s="668"/>
      <c r="AA19" s="668"/>
      <c r="AB19" s="668"/>
      <c r="AC19" s="668"/>
      <c r="AD19" s="668"/>
      <c r="AE19" s="668"/>
      <c r="AF19" s="668"/>
    </row>
    <row r="20" ht="15.0" customHeight="1">
      <c r="A20" s="692" t="s">
        <v>1588</v>
      </c>
      <c r="B20" s="693" t="s">
        <v>1589</v>
      </c>
      <c r="C20" s="707">
        <f>1877286.39-100000</f>
        <v>1777286.39</v>
      </c>
      <c r="D20" s="695">
        <v>1821932.43</v>
      </c>
      <c r="E20" s="696"/>
      <c r="F20" s="697">
        <f t="shared" si="7"/>
        <v>44646.04</v>
      </c>
      <c r="G20" s="696" t="s">
        <v>1544</v>
      </c>
      <c r="H20" s="697" t="s">
        <v>1544</v>
      </c>
      <c r="I20" s="696"/>
      <c r="J20" s="697">
        <f t="shared" si="8"/>
        <v>44646.04</v>
      </c>
      <c r="K20" s="698" t="s">
        <v>1544</v>
      </c>
      <c r="L20" s="707" t="s">
        <v>1544</v>
      </c>
      <c r="M20" s="668"/>
      <c r="N20" s="668"/>
      <c r="O20" s="699"/>
      <c r="P20" s="728"/>
      <c r="Q20" s="701"/>
      <c r="R20" s="668"/>
      <c r="S20" s="668" t="s">
        <v>1590</v>
      </c>
      <c r="T20" s="698">
        <f>-J17</f>
        <v>-402224.06</v>
      </c>
      <c r="U20" s="698"/>
      <c r="V20" s="668"/>
      <c r="W20" s="668"/>
      <c r="X20" s="703" t="s">
        <v>1274</v>
      </c>
      <c r="Y20" s="668"/>
      <c r="Z20" s="668"/>
      <c r="AA20" s="668"/>
      <c r="AB20" s="668"/>
      <c r="AC20" s="668"/>
      <c r="AD20" s="668"/>
      <c r="AE20" s="668"/>
      <c r="AF20" s="668"/>
    </row>
    <row r="21" ht="15.0" customHeight="1">
      <c r="A21" s="692" t="s">
        <v>1591</v>
      </c>
      <c r="B21" s="693" t="s">
        <v>1592</v>
      </c>
      <c r="C21" s="707">
        <v>552488.71</v>
      </c>
      <c r="D21" s="695">
        <v>1663960.99</v>
      </c>
      <c r="E21" s="696" t="s">
        <v>1544</v>
      </c>
      <c r="F21" s="697">
        <f t="shared" si="7"/>
        <v>1111472.28</v>
      </c>
      <c r="G21" s="696" t="s">
        <v>1544</v>
      </c>
      <c r="H21" s="697" t="s">
        <v>1544</v>
      </c>
      <c r="I21" s="696" t="s">
        <v>1544</v>
      </c>
      <c r="J21" s="697">
        <f t="shared" si="8"/>
        <v>1111472.28</v>
      </c>
      <c r="K21" s="698" t="s">
        <v>1544</v>
      </c>
      <c r="L21" s="707" t="s">
        <v>1544</v>
      </c>
      <c r="M21" s="668"/>
      <c r="N21" s="668"/>
      <c r="O21" s="711" t="s">
        <v>1593</v>
      </c>
      <c r="P21" s="729">
        <f>+P17+P19</f>
        <v>15420.29</v>
      </c>
      <c r="Q21" s="701">
        <f>+P21/P7</f>
        <v>0.01096565676</v>
      </c>
      <c r="R21" s="668"/>
      <c r="S21" s="196" t="s">
        <v>1273</v>
      </c>
      <c r="T21" s="725">
        <f>+T17+T18+T19+T20</f>
        <v>1179034.98</v>
      </c>
      <c r="U21" s="725"/>
      <c r="V21" s="701">
        <f>+T21/T27</f>
        <v>0.3123148381</v>
      </c>
      <c r="W21" s="668"/>
      <c r="X21" s="716" t="s">
        <v>1275</v>
      </c>
      <c r="Y21" s="698">
        <f>J23</f>
        <v>1670039</v>
      </c>
      <c r="Z21" s="668"/>
      <c r="AA21" s="668"/>
      <c r="AB21" s="668"/>
      <c r="AC21" s="668"/>
      <c r="AD21" s="668"/>
      <c r="AE21" s="668"/>
      <c r="AF21" s="668"/>
    </row>
    <row r="22" ht="15.0" customHeight="1">
      <c r="A22" s="692" t="s">
        <v>1594</v>
      </c>
      <c r="B22" s="693" t="s">
        <v>1595</v>
      </c>
      <c r="C22" s="707">
        <v>0.0</v>
      </c>
      <c r="D22" s="695">
        <v>648728.0</v>
      </c>
      <c r="E22" s="696" t="s">
        <v>1544</v>
      </c>
      <c r="F22" s="697">
        <f t="shared" si="7"/>
        <v>648728</v>
      </c>
      <c r="G22" s="696" t="s">
        <v>1544</v>
      </c>
      <c r="H22" s="697" t="s">
        <v>1544</v>
      </c>
      <c r="I22" s="696" t="s">
        <v>1544</v>
      </c>
      <c r="J22" s="697">
        <f t="shared" si="8"/>
        <v>648728</v>
      </c>
      <c r="K22" s="698" t="s">
        <v>1544</v>
      </c>
      <c r="L22" s="707" t="s">
        <v>1544</v>
      </c>
      <c r="M22" s="668"/>
      <c r="N22" s="668"/>
      <c r="O22" s="699" t="s">
        <v>108</v>
      </c>
      <c r="P22" s="730"/>
      <c r="Q22" s="668"/>
      <c r="R22" s="668"/>
      <c r="S22" s="668"/>
      <c r="T22" s="668"/>
      <c r="U22" s="668"/>
      <c r="V22" s="668"/>
      <c r="W22" s="668"/>
      <c r="X22" s="668" t="s">
        <v>458</v>
      </c>
      <c r="Y22" s="698">
        <f>J24+P26</f>
        <v>17542.029</v>
      </c>
      <c r="Z22" s="668"/>
      <c r="AA22" s="668"/>
      <c r="AB22" s="668"/>
      <c r="AC22" s="668"/>
      <c r="AD22" s="668"/>
      <c r="AE22" s="668"/>
      <c r="AF22" s="668"/>
    </row>
    <row r="23" ht="15.0" customHeight="1">
      <c r="A23" s="692" t="s">
        <v>1596</v>
      </c>
      <c r="B23" s="693" t="s">
        <v>1597</v>
      </c>
      <c r="C23" s="707">
        <v>0.0</v>
      </c>
      <c r="D23" s="695">
        <v>1670039.0</v>
      </c>
      <c r="E23" s="696" t="s">
        <v>1544</v>
      </c>
      <c r="F23" s="697">
        <f t="shared" si="7"/>
        <v>1670039</v>
      </c>
      <c r="G23" s="696" t="s">
        <v>1544</v>
      </c>
      <c r="H23" s="697" t="s">
        <v>1544</v>
      </c>
      <c r="I23" s="696" t="s">
        <v>1544</v>
      </c>
      <c r="J23" s="697">
        <f t="shared" si="8"/>
        <v>1670039</v>
      </c>
      <c r="K23" s="698" t="s">
        <v>1544</v>
      </c>
      <c r="L23" s="707" t="s">
        <v>1544</v>
      </c>
      <c r="M23" s="668"/>
      <c r="N23" s="668"/>
      <c r="O23" s="731" t="s">
        <v>1598</v>
      </c>
      <c r="P23" s="732">
        <f>+P21-P22</f>
        <v>15420.29</v>
      </c>
      <c r="Q23" s="668"/>
      <c r="R23" s="668"/>
      <c r="S23" s="668"/>
      <c r="T23" s="668"/>
      <c r="U23" s="668"/>
      <c r="V23" s="668"/>
      <c r="W23" s="668"/>
      <c r="X23" s="720" t="s">
        <v>1282</v>
      </c>
      <c r="Y23" s="698">
        <f>J25</f>
        <v>248041.37</v>
      </c>
      <c r="Z23" s="668"/>
      <c r="AA23" s="668"/>
      <c r="AB23" s="668"/>
      <c r="AC23" s="668"/>
      <c r="AD23" s="668"/>
      <c r="AE23" s="668"/>
      <c r="AF23" s="668"/>
    </row>
    <row r="24" ht="15.0" customHeight="1">
      <c r="A24" s="733">
        <v>58.0</v>
      </c>
      <c r="B24" s="693" t="s">
        <v>1599</v>
      </c>
      <c r="C24" s="707"/>
      <c r="D24" s="695">
        <v>16000.0</v>
      </c>
      <c r="E24" s="696"/>
      <c r="F24" s="697">
        <f t="shared" si="7"/>
        <v>16000</v>
      </c>
      <c r="G24" s="696"/>
      <c r="H24" s="697"/>
      <c r="I24" s="696"/>
      <c r="J24" s="697">
        <f t="shared" si="8"/>
        <v>16000</v>
      </c>
      <c r="K24" s="698"/>
      <c r="L24" s="707"/>
      <c r="M24" s="668"/>
      <c r="N24" s="668"/>
      <c r="O24" s="699"/>
      <c r="P24" s="734"/>
      <c r="Q24" s="668"/>
      <c r="R24" s="668"/>
      <c r="S24" s="196"/>
      <c r="T24" s="725"/>
      <c r="U24" s="725"/>
      <c r="V24" s="668"/>
      <c r="W24" s="668"/>
      <c r="X24" s="720" t="s">
        <v>1600</v>
      </c>
      <c r="Y24" s="735">
        <f>+P21-P26</f>
        <v>13878.261</v>
      </c>
      <c r="Z24" s="668"/>
      <c r="AA24" s="668"/>
      <c r="AB24" s="668"/>
      <c r="AC24" s="668"/>
      <c r="AD24" s="668"/>
      <c r="AE24" s="668"/>
      <c r="AF24" s="668"/>
    </row>
    <row r="25" ht="15.0" customHeight="1">
      <c r="A25" s="692" t="s">
        <v>1601</v>
      </c>
      <c r="B25" s="693" t="s">
        <v>1602</v>
      </c>
      <c r="C25" s="707">
        <v>0.0</v>
      </c>
      <c r="D25" s="695">
        <f>264041.37-16000</f>
        <v>248041.37</v>
      </c>
      <c r="E25" s="696" t="s">
        <v>1544</v>
      </c>
      <c r="F25" s="697">
        <f t="shared" si="7"/>
        <v>248041.37</v>
      </c>
      <c r="G25" s="696" t="s">
        <v>1544</v>
      </c>
      <c r="H25" s="697" t="s">
        <v>1544</v>
      </c>
      <c r="I25" s="696" t="s">
        <v>1544</v>
      </c>
      <c r="J25" s="697">
        <f t="shared" si="8"/>
        <v>248041.37</v>
      </c>
      <c r="K25" s="698" t="s">
        <v>1544</v>
      </c>
      <c r="L25" s="707" t="s">
        <v>1544</v>
      </c>
      <c r="M25" s="668"/>
      <c r="N25" s="668"/>
      <c r="O25" s="668"/>
      <c r="P25" s="668"/>
      <c r="Q25" s="668"/>
      <c r="R25" s="668"/>
      <c r="S25" s="668"/>
      <c r="T25" s="736"/>
      <c r="U25" s="736"/>
      <c r="V25" s="668"/>
      <c r="W25" s="668"/>
      <c r="X25" s="737" t="s">
        <v>1283</v>
      </c>
      <c r="Y25" s="725">
        <f>+Y21+Y22+Y23+Y24</f>
        <v>1949500.66</v>
      </c>
      <c r="Z25" s="701">
        <f>+Y25/Y27</f>
        <v>0.5164036634</v>
      </c>
      <c r="AA25" s="668"/>
      <c r="AB25" s="668"/>
      <c r="AC25" s="668"/>
      <c r="AD25" s="668"/>
      <c r="AE25" s="668"/>
      <c r="AF25" s="668"/>
    </row>
    <row r="26" ht="15.0" customHeight="1">
      <c r="A26" s="692" t="s">
        <v>1603</v>
      </c>
      <c r="B26" s="693" t="s">
        <v>1604</v>
      </c>
      <c r="C26" s="707">
        <v>342508.05</v>
      </c>
      <c r="D26" s="695">
        <v>393.93</v>
      </c>
      <c r="E26" s="696">
        <f>+C26-D26</f>
        <v>342114.12</v>
      </c>
      <c r="F26" s="697"/>
      <c r="G26" s="696">
        <f>+E26</f>
        <v>342114.12</v>
      </c>
      <c r="H26" s="697" t="s">
        <v>1544</v>
      </c>
      <c r="I26" s="696" t="s">
        <v>1544</v>
      </c>
      <c r="J26" s="697" t="s">
        <v>1544</v>
      </c>
      <c r="K26" s="698" t="s">
        <v>1544</v>
      </c>
      <c r="L26" s="707" t="s">
        <v>1544</v>
      </c>
      <c r="M26" s="668"/>
      <c r="N26" s="668"/>
      <c r="O26" s="196" t="s">
        <v>1605</v>
      </c>
      <c r="P26" s="738">
        <f>+P21*0.1</f>
        <v>1542.029</v>
      </c>
      <c r="Q26" s="668"/>
      <c r="R26" s="668"/>
      <c r="S26" s="668"/>
      <c r="T26" s="668"/>
      <c r="U26" s="668"/>
      <c r="V26" s="668"/>
      <c r="W26" s="668"/>
      <c r="X26" s="720"/>
      <c r="Y26" s="668"/>
      <c r="Z26" s="668"/>
      <c r="AA26" s="668"/>
      <c r="AB26" s="668"/>
      <c r="AC26" s="668"/>
      <c r="AD26" s="668"/>
      <c r="AE26" s="668"/>
      <c r="AF26" s="668"/>
    </row>
    <row r="27" ht="15.0" customHeight="1">
      <c r="A27" s="692" t="s">
        <v>1606</v>
      </c>
      <c r="B27" s="693" t="s">
        <v>1607</v>
      </c>
      <c r="C27" s="707">
        <v>393.93</v>
      </c>
      <c r="D27" s="695">
        <v>342508.05</v>
      </c>
      <c r="E27" s="696" t="s">
        <v>1544</v>
      </c>
      <c r="F27" s="697">
        <f>+D27-C27</f>
        <v>342114.12</v>
      </c>
      <c r="G27" s="696" t="s">
        <v>1544</v>
      </c>
      <c r="H27" s="697">
        <f>+F27</f>
        <v>342114.12</v>
      </c>
      <c r="I27" s="696" t="s">
        <v>1544</v>
      </c>
      <c r="J27" s="697" t="s">
        <v>1544</v>
      </c>
      <c r="K27" s="698" t="s">
        <v>1544</v>
      </c>
      <c r="L27" s="707" t="s">
        <v>1544</v>
      </c>
      <c r="M27" s="668"/>
      <c r="N27" s="668"/>
      <c r="O27" s="668"/>
      <c r="P27" s="668"/>
      <c r="Q27" s="668"/>
      <c r="R27" s="668"/>
      <c r="S27" s="196" t="s">
        <v>1284</v>
      </c>
      <c r="T27" s="725">
        <f>+T14+T21</f>
        <v>3775148.78</v>
      </c>
      <c r="U27" s="725"/>
      <c r="V27" s="739">
        <f>+T27/T27</f>
        <v>1</v>
      </c>
      <c r="W27" s="668"/>
      <c r="X27" s="737" t="s">
        <v>1285</v>
      </c>
      <c r="Y27" s="725">
        <f>+Y18+Y25</f>
        <v>3775148.78</v>
      </c>
      <c r="Z27" s="739">
        <f>+Y27/Y27</f>
        <v>1</v>
      </c>
      <c r="AA27" s="668"/>
      <c r="AB27" s="668"/>
      <c r="AC27" s="668"/>
      <c r="AD27" s="668"/>
      <c r="AE27" s="668"/>
      <c r="AF27" s="668"/>
    </row>
    <row r="28" ht="15.0" customHeight="1">
      <c r="A28" s="692" t="s">
        <v>1608</v>
      </c>
      <c r="B28" s="693" t="s">
        <v>1609</v>
      </c>
      <c r="C28" s="707">
        <v>207279.78</v>
      </c>
      <c r="D28" s="695">
        <v>0.0</v>
      </c>
      <c r="E28" s="696">
        <f t="shared" ref="E28:E34" si="10">+C28-D28</f>
        <v>207279.78</v>
      </c>
      <c r="F28" s="697" t="s">
        <v>1544</v>
      </c>
      <c r="G28" s="696">
        <f t="shared" ref="G28:G33" si="11">+E28</f>
        <v>207279.78</v>
      </c>
      <c r="H28" s="697" t="s">
        <v>1544</v>
      </c>
      <c r="I28" s="696" t="s">
        <v>1544</v>
      </c>
      <c r="J28" s="697" t="s">
        <v>1544</v>
      </c>
      <c r="K28" s="698" t="s">
        <v>1544</v>
      </c>
      <c r="L28" s="707" t="s">
        <v>1544</v>
      </c>
      <c r="M28" s="668"/>
      <c r="N28" s="668"/>
      <c r="O28" s="668"/>
      <c r="P28" s="668"/>
      <c r="Q28" s="668"/>
      <c r="R28" s="668"/>
      <c r="S28" s="668"/>
      <c r="T28" s="668"/>
      <c r="U28" s="668"/>
      <c r="V28" s="668"/>
      <c r="W28" s="668"/>
      <c r="X28" s="668"/>
      <c r="Y28" s="668"/>
      <c r="Z28" s="668"/>
      <c r="AA28" s="668"/>
      <c r="AB28" s="668"/>
      <c r="AC28" s="668"/>
      <c r="AD28" s="668"/>
      <c r="AE28" s="668"/>
      <c r="AF28" s="668"/>
    </row>
    <row r="29" ht="15.0" customHeight="1">
      <c r="A29" s="692" t="s">
        <v>1610</v>
      </c>
      <c r="B29" s="693" t="s">
        <v>1611</v>
      </c>
      <c r="C29" s="707">
        <v>956336.02</v>
      </c>
      <c r="D29" s="695">
        <v>2.31</v>
      </c>
      <c r="E29" s="696">
        <f t="shared" si="10"/>
        <v>956333.71</v>
      </c>
      <c r="F29" s="697" t="s">
        <v>1544</v>
      </c>
      <c r="G29" s="696">
        <f t="shared" si="11"/>
        <v>956333.71</v>
      </c>
      <c r="H29" s="697" t="s">
        <v>1544</v>
      </c>
      <c r="I29" s="696" t="s">
        <v>1544</v>
      </c>
      <c r="J29" s="697" t="s">
        <v>1544</v>
      </c>
      <c r="K29" s="698" t="s">
        <v>1544</v>
      </c>
      <c r="L29" s="707" t="s">
        <v>1544</v>
      </c>
      <c r="M29" s="668"/>
      <c r="N29" s="668"/>
      <c r="O29" s="668"/>
      <c r="P29" s="668"/>
      <c r="Q29" s="668"/>
      <c r="R29" s="668"/>
      <c r="S29" s="668"/>
      <c r="T29" s="668"/>
      <c r="U29" s="668"/>
      <c r="V29" s="668"/>
      <c r="W29" s="668"/>
      <c r="X29" s="668"/>
      <c r="Y29" s="668"/>
      <c r="Z29" s="668"/>
      <c r="AA29" s="668"/>
      <c r="AB29" s="668"/>
      <c r="AC29" s="668"/>
      <c r="AD29" s="668"/>
      <c r="AE29" s="668"/>
      <c r="AF29" s="668"/>
    </row>
    <row r="30" ht="15.0" customHeight="1">
      <c r="A30" s="692" t="s">
        <v>1612</v>
      </c>
      <c r="B30" s="693" t="s">
        <v>1613</v>
      </c>
      <c r="C30" s="707">
        <v>2310.75</v>
      </c>
      <c r="D30" s="695">
        <v>0.0</v>
      </c>
      <c r="E30" s="696">
        <f t="shared" si="10"/>
        <v>2310.75</v>
      </c>
      <c r="F30" s="697" t="s">
        <v>1544</v>
      </c>
      <c r="G30" s="696">
        <f t="shared" si="11"/>
        <v>2310.75</v>
      </c>
      <c r="H30" s="697" t="s">
        <v>1544</v>
      </c>
      <c r="I30" s="696" t="s">
        <v>1544</v>
      </c>
      <c r="J30" s="697" t="s">
        <v>1544</v>
      </c>
      <c r="K30" s="698" t="s">
        <v>1544</v>
      </c>
      <c r="L30" s="707" t="s">
        <v>1544</v>
      </c>
      <c r="M30" s="668"/>
      <c r="N30" s="668"/>
      <c r="O30" s="668"/>
      <c r="P30" s="668"/>
      <c r="Q30" s="668"/>
      <c r="R30" s="668"/>
      <c r="S30" s="668"/>
      <c r="T30" s="668"/>
      <c r="U30" s="668"/>
      <c r="V30" s="668"/>
      <c r="W30" s="668"/>
      <c r="X30" s="668"/>
      <c r="Y30" s="668"/>
      <c r="Z30" s="668"/>
      <c r="AA30" s="668"/>
      <c r="AB30" s="668"/>
      <c r="AC30" s="668"/>
      <c r="AD30" s="668"/>
      <c r="AE30" s="668"/>
      <c r="AF30" s="668"/>
    </row>
    <row r="31" ht="15.0" customHeight="1">
      <c r="A31" s="692" t="s">
        <v>1614</v>
      </c>
      <c r="B31" s="693" t="s">
        <v>1615</v>
      </c>
      <c r="C31" s="707">
        <v>67087.95</v>
      </c>
      <c r="D31" s="695">
        <v>0.0</v>
      </c>
      <c r="E31" s="696">
        <f t="shared" si="10"/>
        <v>67087.95</v>
      </c>
      <c r="F31" s="697" t="s">
        <v>1544</v>
      </c>
      <c r="G31" s="696">
        <f t="shared" si="11"/>
        <v>67087.95</v>
      </c>
      <c r="H31" s="697" t="s">
        <v>1544</v>
      </c>
      <c r="I31" s="696" t="s">
        <v>1544</v>
      </c>
      <c r="J31" s="697" t="s">
        <v>1544</v>
      </c>
      <c r="K31" s="698" t="s">
        <v>1544</v>
      </c>
      <c r="L31" s="707" t="s">
        <v>1544</v>
      </c>
      <c r="M31" s="668"/>
      <c r="N31" s="668"/>
      <c r="O31" s="668"/>
      <c r="P31" s="668"/>
      <c r="Q31" s="668"/>
      <c r="R31" s="668"/>
      <c r="S31" s="668"/>
      <c r="T31" s="668"/>
      <c r="U31" s="668"/>
      <c r="V31" s="668"/>
      <c r="W31" s="668"/>
      <c r="X31" s="668"/>
      <c r="Y31" s="668"/>
      <c r="Z31" s="668"/>
      <c r="AA31" s="668"/>
      <c r="AB31" s="668"/>
      <c r="AC31" s="668"/>
      <c r="AD31" s="668"/>
      <c r="AE31" s="668"/>
      <c r="AF31" s="668"/>
    </row>
    <row r="32" ht="15.0" customHeight="1">
      <c r="A32" s="692" t="s">
        <v>1616</v>
      </c>
      <c r="B32" s="693" t="s">
        <v>1617</v>
      </c>
      <c r="C32" s="707">
        <v>3645.8</v>
      </c>
      <c r="D32" s="695">
        <v>0.0</v>
      </c>
      <c r="E32" s="696">
        <f t="shared" si="10"/>
        <v>3645.8</v>
      </c>
      <c r="F32" s="697" t="s">
        <v>1544</v>
      </c>
      <c r="G32" s="696">
        <f t="shared" si="11"/>
        <v>3645.8</v>
      </c>
      <c r="H32" s="697" t="s">
        <v>1544</v>
      </c>
      <c r="I32" s="696" t="s">
        <v>1544</v>
      </c>
      <c r="J32" s="697" t="s">
        <v>1544</v>
      </c>
      <c r="K32" s="698" t="s">
        <v>1544</v>
      </c>
      <c r="L32" s="707" t="s">
        <v>1544</v>
      </c>
      <c r="M32" s="668"/>
      <c r="N32" s="668"/>
      <c r="O32" s="668"/>
      <c r="P32" s="668"/>
      <c r="Q32" s="668"/>
      <c r="R32" s="668"/>
      <c r="S32" s="668"/>
      <c r="T32" s="668"/>
      <c r="U32" s="668"/>
      <c r="V32" s="668"/>
      <c r="W32" s="668"/>
      <c r="X32" s="668"/>
      <c r="Y32" s="668"/>
      <c r="Z32" s="668"/>
      <c r="AA32" s="668"/>
      <c r="AB32" s="668"/>
      <c r="AC32" s="668"/>
      <c r="AD32" s="668"/>
      <c r="AE32" s="668"/>
      <c r="AF32" s="668"/>
    </row>
    <row r="33" ht="15.75" customHeight="1">
      <c r="A33" s="692" t="s">
        <v>1618</v>
      </c>
      <c r="B33" s="693" t="s">
        <v>1619</v>
      </c>
      <c r="C33" s="707">
        <v>47318.4</v>
      </c>
      <c r="D33" s="695">
        <v>0.0</v>
      </c>
      <c r="E33" s="696">
        <f t="shared" si="10"/>
        <v>47318.4</v>
      </c>
      <c r="F33" s="697" t="s">
        <v>1544</v>
      </c>
      <c r="G33" s="696">
        <f t="shared" si="11"/>
        <v>47318.4</v>
      </c>
      <c r="H33" s="697" t="s">
        <v>1544</v>
      </c>
      <c r="I33" s="696" t="s">
        <v>1544</v>
      </c>
      <c r="J33" s="697" t="s">
        <v>1544</v>
      </c>
      <c r="K33" s="698" t="s">
        <v>1544</v>
      </c>
      <c r="L33" s="707" t="s">
        <v>1544</v>
      </c>
      <c r="M33" s="668"/>
      <c r="N33" s="668"/>
      <c r="O33" s="668"/>
      <c r="P33" s="668"/>
      <c r="Q33" s="668"/>
      <c r="R33" s="668"/>
      <c r="S33" s="668"/>
      <c r="T33" s="668"/>
      <c r="U33" s="668"/>
      <c r="V33" s="668"/>
      <c r="W33" s="668"/>
      <c r="X33" s="668"/>
      <c r="Y33" s="668"/>
      <c r="Z33" s="668"/>
      <c r="AA33" s="668"/>
      <c r="AB33" s="668"/>
      <c r="AC33" s="668"/>
      <c r="AD33" s="668"/>
      <c r="AE33" s="668"/>
      <c r="AF33" s="668"/>
    </row>
    <row r="34" ht="15.75" customHeight="1">
      <c r="A34" s="692" t="s">
        <v>1620</v>
      </c>
      <c r="B34" s="693" t="s">
        <v>1621</v>
      </c>
      <c r="C34" s="707">
        <v>102852.15</v>
      </c>
      <c r="D34" s="695">
        <v>0.0</v>
      </c>
      <c r="E34" s="696">
        <f t="shared" si="10"/>
        <v>102852.15</v>
      </c>
      <c r="F34" s="697" t="s">
        <v>1544</v>
      </c>
      <c r="G34" s="696" t="s">
        <v>1544</v>
      </c>
      <c r="H34" s="697" t="s">
        <v>1544</v>
      </c>
      <c r="I34" s="696" t="s">
        <v>1544</v>
      </c>
      <c r="J34" s="697" t="s">
        <v>1544</v>
      </c>
      <c r="K34" s="698">
        <f>+E34</f>
        <v>102852.15</v>
      </c>
      <c r="L34" s="707" t="s">
        <v>1544</v>
      </c>
      <c r="M34" s="668"/>
      <c r="N34" s="668"/>
      <c r="O34" s="668"/>
      <c r="P34" s="668"/>
      <c r="Q34" s="668"/>
      <c r="R34" s="668"/>
      <c r="S34" s="668"/>
      <c r="T34" s="668"/>
      <c r="U34" s="668"/>
      <c r="V34" s="668"/>
      <c r="W34" s="668"/>
      <c r="X34" s="668"/>
      <c r="Y34" s="668"/>
      <c r="Z34" s="668"/>
      <c r="AA34" s="668"/>
      <c r="AB34" s="668"/>
      <c r="AC34" s="668"/>
      <c r="AD34" s="668"/>
      <c r="AE34" s="668"/>
      <c r="AF34" s="668"/>
    </row>
    <row r="35" ht="15.75" customHeight="1">
      <c r="A35" s="692" t="s">
        <v>1622</v>
      </c>
      <c r="B35" s="693" t="s">
        <v>1623</v>
      </c>
      <c r="C35" s="707">
        <v>0.0</v>
      </c>
      <c r="D35" s="695">
        <f>1406232.16+2.81</f>
        <v>1406234.97</v>
      </c>
      <c r="E35" s="696" t="s">
        <v>1544</v>
      </c>
      <c r="F35" s="697">
        <f t="shared" ref="F35:F37" si="12">+D35-C35</f>
        <v>1406234.97</v>
      </c>
      <c r="G35" s="696" t="s">
        <v>1544</v>
      </c>
      <c r="H35" s="697" t="s">
        <v>1544</v>
      </c>
      <c r="I35" s="696" t="s">
        <v>1544</v>
      </c>
      <c r="J35" s="697" t="s">
        <v>1544</v>
      </c>
      <c r="K35" s="698" t="s">
        <v>1544</v>
      </c>
      <c r="L35" s="707">
        <f t="shared" ref="L35:L36" si="13">+F35</f>
        <v>1406234.97</v>
      </c>
      <c r="M35" s="668"/>
      <c r="N35" s="668"/>
      <c r="O35" s="668"/>
      <c r="P35" s="668"/>
      <c r="Q35" s="668"/>
      <c r="R35" s="668"/>
      <c r="S35" s="668"/>
      <c r="T35" s="668"/>
      <c r="U35" s="668"/>
      <c r="V35" s="668"/>
      <c r="W35" s="668"/>
      <c r="X35" s="668"/>
      <c r="Y35" s="668"/>
      <c r="Z35" s="668"/>
      <c r="AA35" s="668"/>
      <c r="AB35" s="668"/>
      <c r="AC35" s="668"/>
      <c r="AD35" s="668"/>
      <c r="AE35" s="668"/>
      <c r="AF35" s="668"/>
    </row>
    <row r="36" ht="15.75" customHeight="1">
      <c r="A36" s="692" t="s">
        <v>1624</v>
      </c>
      <c r="B36" s="693" t="s">
        <v>1625</v>
      </c>
      <c r="C36" s="707">
        <v>0.0</v>
      </c>
      <c r="D36" s="695">
        <v>539.86</v>
      </c>
      <c r="E36" s="696" t="s">
        <v>1544</v>
      </c>
      <c r="F36" s="697">
        <f t="shared" si="12"/>
        <v>539.86</v>
      </c>
      <c r="G36" s="696" t="s">
        <v>1544</v>
      </c>
      <c r="H36" s="697" t="s">
        <v>1544</v>
      </c>
      <c r="I36" s="696" t="s">
        <v>1544</v>
      </c>
      <c r="J36" s="697" t="s">
        <v>1544</v>
      </c>
      <c r="K36" s="698" t="s">
        <v>1544</v>
      </c>
      <c r="L36" s="707">
        <f t="shared" si="13"/>
        <v>539.86</v>
      </c>
      <c r="M36" s="668"/>
      <c r="N36" s="668"/>
      <c r="O36" s="668"/>
      <c r="P36" s="668"/>
      <c r="Q36" s="668"/>
      <c r="R36" s="668"/>
      <c r="S36" s="668"/>
      <c r="T36" s="668"/>
      <c r="U36" s="668"/>
      <c r="V36" s="668"/>
      <c r="W36" s="668"/>
      <c r="X36" s="668"/>
      <c r="Y36" s="668"/>
      <c r="Z36" s="668"/>
      <c r="AA36" s="668"/>
      <c r="AB36" s="668"/>
      <c r="AC36" s="668"/>
      <c r="AD36" s="668"/>
      <c r="AE36" s="668"/>
      <c r="AF36" s="668"/>
    </row>
    <row r="37" ht="15.75" customHeight="1">
      <c r="A37" s="692" t="s">
        <v>1626</v>
      </c>
      <c r="B37" s="693" t="s">
        <v>1627</v>
      </c>
      <c r="C37" s="707">
        <v>2.31</v>
      </c>
      <c r="D37" s="695">
        <v>1283978.7</v>
      </c>
      <c r="E37" s="696" t="s">
        <v>1544</v>
      </c>
      <c r="F37" s="697">
        <f t="shared" si="12"/>
        <v>1283976.39</v>
      </c>
      <c r="G37" s="696" t="s">
        <v>1544</v>
      </c>
      <c r="H37" s="697">
        <f>+F37</f>
        <v>1283976.39</v>
      </c>
      <c r="I37" s="696" t="s">
        <v>1544</v>
      </c>
      <c r="J37" s="697" t="s">
        <v>1544</v>
      </c>
      <c r="K37" s="698" t="s">
        <v>1544</v>
      </c>
      <c r="L37" s="707" t="s">
        <v>1544</v>
      </c>
      <c r="M37" s="668"/>
      <c r="N37" s="668"/>
      <c r="O37" s="668"/>
      <c r="P37" s="668"/>
      <c r="Q37" s="668"/>
      <c r="R37" s="668"/>
      <c r="S37" s="668"/>
      <c r="T37" s="668"/>
      <c r="U37" s="668"/>
      <c r="V37" s="668"/>
      <c r="W37" s="668"/>
      <c r="X37" s="668"/>
      <c r="Y37" s="668"/>
      <c r="Z37" s="668"/>
      <c r="AA37" s="668"/>
      <c r="AB37" s="668"/>
      <c r="AC37" s="668"/>
      <c r="AD37" s="668"/>
      <c r="AE37" s="668"/>
      <c r="AF37" s="668"/>
    </row>
    <row r="38" ht="15.75" customHeight="1">
      <c r="A38" s="692" t="s">
        <v>1628</v>
      </c>
      <c r="B38" s="693" t="s">
        <v>1629</v>
      </c>
      <c r="C38" s="707">
        <v>4526.0</v>
      </c>
      <c r="D38" s="695">
        <v>0.0</v>
      </c>
      <c r="E38" s="696">
        <f t="shared" ref="E38:E42" si="14">+C38-D38</f>
        <v>4526</v>
      </c>
      <c r="F38" s="697" t="s">
        <v>1544</v>
      </c>
      <c r="G38" s="696" t="s">
        <v>1544</v>
      </c>
      <c r="H38" s="697" t="s">
        <v>1544</v>
      </c>
      <c r="I38" s="696" t="s">
        <v>1544</v>
      </c>
      <c r="J38" s="697" t="s">
        <v>1544</v>
      </c>
      <c r="K38" s="698">
        <f t="shared" ref="K38:K42" si="15">+E38</f>
        <v>4526</v>
      </c>
      <c r="L38" s="707" t="s">
        <v>1544</v>
      </c>
      <c r="M38" s="668"/>
      <c r="N38" s="668"/>
      <c r="O38" s="668"/>
      <c r="P38" s="668"/>
      <c r="Q38" s="668"/>
      <c r="R38" s="668"/>
      <c r="S38" s="668"/>
      <c r="T38" s="668"/>
      <c r="U38" s="668"/>
      <c r="V38" s="668"/>
      <c r="W38" s="668"/>
      <c r="X38" s="668"/>
      <c r="Y38" s="668"/>
      <c r="Z38" s="668"/>
      <c r="AA38" s="668"/>
      <c r="AB38" s="668"/>
      <c r="AC38" s="668"/>
      <c r="AD38" s="668"/>
      <c r="AE38" s="668"/>
      <c r="AF38" s="668"/>
    </row>
    <row r="39" ht="15.75" customHeight="1">
      <c r="A39" s="692" t="s">
        <v>1630</v>
      </c>
      <c r="B39" s="693" t="s">
        <v>1631</v>
      </c>
      <c r="C39" s="707">
        <v>1161377.72</v>
      </c>
      <c r="D39" s="695">
        <v>2.31</v>
      </c>
      <c r="E39" s="696">
        <f t="shared" si="14"/>
        <v>1161375.41</v>
      </c>
      <c r="F39" s="697" t="s">
        <v>1544</v>
      </c>
      <c r="G39" s="696" t="s">
        <v>1544</v>
      </c>
      <c r="H39" s="697" t="s">
        <v>1544</v>
      </c>
      <c r="I39" s="696" t="s">
        <v>1544</v>
      </c>
      <c r="J39" s="697" t="s">
        <v>1544</v>
      </c>
      <c r="K39" s="698">
        <f t="shared" si="15"/>
        <v>1161375.41</v>
      </c>
      <c r="L39" s="707" t="s">
        <v>1544</v>
      </c>
      <c r="M39" s="668"/>
      <c r="N39" s="668"/>
      <c r="O39" s="668"/>
      <c r="P39" s="668"/>
      <c r="Q39" s="668"/>
      <c r="R39" s="668"/>
      <c r="S39" s="668"/>
      <c r="T39" s="668"/>
      <c r="U39" s="668"/>
      <c r="V39" s="668"/>
      <c r="W39" s="668"/>
      <c r="X39" s="668"/>
      <c r="Y39" s="668"/>
      <c r="Z39" s="668"/>
      <c r="AA39" s="668"/>
      <c r="AB39" s="668"/>
      <c r="AC39" s="668"/>
      <c r="AD39" s="668"/>
      <c r="AE39" s="668"/>
      <c r="AF39" s="668"/>
    </row>
    <row r="40" ht="15.75" customHeight="1">
      <c r="A40" s="692" t="s">
        <v>1632</v>
      </c>
      <c r="B40" s="693" t="s">
        <v>1633</v>
      </c>
      <c r="C40" s="707">
        <f>118526.82-23000</f>
        <v>95526.82</v>
      </c>
      <c r="D40" s="695">
        <v>0.0</v>
      </c>
      <c r="E40" s="696">
        <f t="shared" si="14"/>
        <v>95526.82</v>
      </c>
      <c r="F40" s="697" t="s">
        <v>1544</v>
      </c>
      <c r="G40" s="696" t="s">
        <v>1544</v>
      </c>
      <c r="H40" s="697" t="s">
        <v>1544</v>
      </c>
      <c r="I40" s="696" t="s">
        <v>1544</v>
      </c>
      <c r="J40" s="697" t="s">
        <v>1544</v>
      </c>
      <c r="K40" s="698">
        <f t="shared" si="15"/>
        <v>95526.82</v>
      </c>
      <c r="L40" s="707" t="s">
        <v>1544</v>
      </c>
      <c r="M40" s="668"/>
      <c r="N40" s="668"/>
      <c r="O40" s="668"/>
      <c r="P40" s="668"/>
      <c r="Q40" s="668"/>
      <c r="R40" s="668"/>
      <c r="S40" s="668"/>
      <c r="T40" s="668"/>
      <c r="U40" s="668"/>
      <c r="V40" s="668"/>
      <c r="W40" s="668"/>
      <c r="X40" s="668"/>
      <c r="Y40" s="668"/>
      <c r="Z40" s="668"/>
      <c r="AA40" s="668"/>
      <c r="AB40" s="668"/>
      <c r="AC40" s="668"/>
      <c r="AD40" s="668"/>
      <c r="AE40" s="668"/>
      <c r="AF40" s="668"/>
    </row>
    <row r="41" ht="15.75" customHeight="1">
      <c r="A41" s="733">
        <v>95.0</v>
      </c>
      <c r="B41" s="693" t="s">
        <v>1634</v>
      </c>
      <c r="C41" s="707">
        <v>23000.0</v>
      </c>
      <c r="D41" s="695">
        <v>0.0</v>
      </c>
      <c r="E41" s="696">
        <f t="shared" si="14"/>
        <v>23000</v>
      </c>
      <c r="F41" s="697"/>
      <c r="G41" s="696"/>
      <c r="H41" s="697"/>
      <c r="I41" s="696"/>
      <c r="J41" s="697"/>
      <c r="K41" s="698">
        <f t="shared" si="15"/>
        <v>23000</v>
      </c>
      <c r="L41" s="707"/>
      <c r="M41" s="668"/>
      <c r="N41" s="668"/>
      <c r="O41" s="668"/>
      <c r="P41" s="668"/>
      <c r="Q41" s="668"/>
      <c r="R41" s="668"/>
      <c r="S41" s="668"/>
      <c r="T41" s="668"/>
      <c r="U41" s="668"/>
      <c r="V41" s="668"/>
      <c r="W41" s="668"/>
      <c r="X41" s="668"/>
      <c r="Y41" s="668"/>
      <c r="Z41" s="668"/>
      <c r="AA41" s="668"/>
      <c r="AB41" s="668"/>
      <c r="AC41" s="668"/>
      <c r="AD41" s="668"/>
      <c r="AE41" s="668"/>
      <c r="AF41" s="668"/>
    </row>
    <row r="42" ht="15.75" customHeight="1">
      <c r="A42" s="740" t="s">
        <v>1635</v>
      </c>
      <c r="B42" s="741" t="s">
        <v>1617</v>
      </c>
      <c r="C42" s="742">
        <v>4074.16</v>
      </c>
      <c r="D42" s="743">
        <v>0.0</v>
      </c>
      <c r="E42" s="696">
        <f t="shared" si="14"/>
        <v>4074.16</v>
      </c>
      <c r="F42" s="744" t="s">
        <v>1544</v>
      </c>
      <c r="G42" s="745" t="s">
        <v>1544</v>
      </c>
      <c r="H42" s="744" t="s">
        <v>1544</v>
      </c>
      <c r="I42" s="696" t="s">
        <v>1544</v>
      </c>
      <c r="J42" s="697" t="s">
        <v>1544</v>
      </c>
      <c r="K42" s="698">
        <f t="shared" si="15"/>
        <v>4074.16</v>
      </c>
      <c r="L42" s="707" t="s">
        <v>1544</v>
      </c>
      <c r="M42" s="668"/>
      <c r="N42" s="668"/>
      <c r="O42" s="668"/>
      <c r="P42" s="668"/>
      <c r="Q42" s="668"/>
      <c r="R42" s="668"/>
      <c r="S42" s="668"/>
      <c r="T42" s="668"/>
      <c r="U42" s="668"/>
      <c r="V42" s="668"/>
      <c r="W42" s="668"/>
      <c r="X42" s="668"/>
      <c r="Y42" s="668"/>
      <c r="Z42" s="668"/>
      <c r="AA42" s="668"/>
      <c r="AB42" s="668"/>
      <c r="AC42" s="668"/>
      <c r="AD42" s="668"/>
      <c r="AE42" s="668"/>
      <c r="AF42" s="668"/>
    </row>
    <row r="43" ht="15.75" customHeight="1">
      <c r="A43" s="668"/>
      <c r="B43" s="683" t="s">
        <v>1636</v>
      </c>
      <c r="C43" s="746">
        <f t="shared" ref="C43:L43" si="16">SUM(C7:C42)</f>
        <v>15644369.02</v>
      </c>
      <c r="D43" s="746">
        <f t="shared" si="16"/>
        <v>15644369.02</v>
      </c>
      <c r="E43" s="746">
        <f t="shared" si="16"/>
        <v>7194817.89</v>
      </c>
      <c r="F43" s="746">
        <f t="shared" si="16"/>
        <v>7194817.89</v>
      </c>
      <c r="G43" s="746">
        <f t="shared" si="16"/>
        <v>1626090.51</v>
      </c>
      <c r="H43" s="746">
        <f t="shared" si="16"/>
        <v>1626090.51</v>
      </c>
      <c r="I43" s="746">
        <f t="shared" si="16"/>
        <v>4177372.84</v>
      </c>
      <c r="J43" s="746">
        <f t="shared" si="16"/>
        <v>4161952.55</v>
      </c>
      <c r="K43" s="747">
        <f t="shared" si="16"/>
        <v>1391354.54</v>
      </c>
      <c r="L43" s="746">
        <f t="shared" si="16"/>
        <v>1406774.83</v>
      </c>
      <c r="M43" s="668"/>
      <c r="N43" s="668"/>
      <c r="O43" s="668"/>
      <c r="P43" s="668"/>
      <c r="Q43" s="668"/>
      <c r="R43" s="668"/>
      <c r="S43" s="668"/>
      <c r="T43" s="668"/>
      <c r="U43" s="668"/>
      <c r="V43" s="668"/>
      <c r="W43" s="668"/>
      <c r="X43" s="668"/>
      <c r="Y43" s="668"/>
      <c r="Z43" s="668"/>
      <c r="AA43" s="668"/>
      <c r="AB43" s="668"/>
      <c r="AC43" s="668"/>
      <c r="AD43" s="668"/>
      <c r="AE43" s="668"/>
      <c r="AF43" s="668"/>
    </row>
    <row r="44" ht="15.75" customHeight="1">
      <c r="A44" s="668"/>
      <c r="B44" s="668"/>
      <c r="C44" s="698"/>
      <c r="D44" s="698"/>
      <c r="E44" s="698"/>
      <c r="F44" s="698"/>
      <c r="G44" s="698"/>
      <c r="H44" s="698"/>
      <c r="I44" s="748" t="s">
        <v>1544</v>
      </c>
      <c r="J44" s="748">
        <f>+I43-J43</f>
        <v>15420.29</v>
      </c>
      <c r="K44" s="748">
        <f>+L43-K43</f>
        <v>15420.29</v>
      </c>
      <c r="L44" s="748"/>
      <c r="M44" s="668"/>
      <c r="N44" s="668"/>
      <c r="O44" s="668"/>
      <c r="P44" s="668"/>
      <c r="Q44" s="668"/>
      <c r="R44" s="668"/>
      <c r="S44" s="196"/>
      <c r="T44" s="725"/>
      <c r="U44" s="725"/>
      <c r="V44" s="668"/>
      <c r="W44" s="668"/>
      <c r="X44" s="749"/>
      <c r="Y44" s="668"/>
      <c r="Z44" s="668"/>
      <c r="AA44" s="668"/>
      <c r="AB44" s="750" t="s">
        <v>1637</v>
      </c>
      <c r="AC44" s="751"/>
      <c r="AD44" s="751"/>
      <c r="AE44" s="751"/>
      <c r="AF44" s="752"/>
    </row>
    <row r="45" ht="15.75" customHeight="1">
      <c r="A45" s="668"/>
      <c r="B45" s="668"/>
      <c r="C45" s="698"/>
      <c r="D45" s="698"/>
      <c r="E45" s="698"/>
      <c r="F45" s="698"/>
      <c r="G45" s="698"/>
      <c r="H45" s="698" t="s">
        <v>1638</v>
      </c>
      <c r="I45" s="753">
        <f t="shared" ref="I45:L45" si="17">+I43</f>
        <v>4177372.84</v>
      </c>
      <c r="J45" s="753">
        <f t="shared" si="17"/>
        <v>4161952.55</v>
      </c>
      <c r="K45" s="753">
        <f t="shared" si="17"/>
        <v>1391354.54</v>
      </c>
      <c r="L45" s="753">
        <f t="shared" si="17"/>
        <v>1406774.83</v>
      </c>
      <c r="M45" s="668"/>
      <c r="N45" s="668"/>
      <c r="O45" s="668"/>
      <c r="P45" s="668"/>
      <c r="Q45" s="668"/>
      <c r="R45" s="668"/>
      <c r="S45" s="668"/>
      <c r="T45" s="668"/>
      <c r="U45" s="668"/>
      <c r="V45" s="668"/>
      <c r="W45" s="668"/>
      <c r="X45" s="749"/>
      <c r="Y45" s="668"/>
      <c r="Z45" s="668"/>
      <c r="AA45" s="668"/>
      <c r="AB45" s="754" t="s">
        <v>1639</v>
      </c>
      <c r="AF45" s="755"/>
    </row>
    <row r="46" ht="15.75" customHeight="1">
      <c r="A46" s="668"/>
      <c r="B46" s="668"/>
      <c r="C46" s="668"/>
      <c r="D46" s="668"/>
      <c r="E46" s="668"/>
      <c r="F46" s="668"/>
      <c r="G46" s="668"/>
      <c r="H46" s="668"/>
      <c r="I46" s="668"/>
      <c r="J46" s="668"/>
      <c r="K46" s="698" t="str">
        <f>+K44-#REF!</f>
        <v>#REF!</v>
      </c>
      <c r="L46" s="668"/>
      <c r="M46" s="668"/>
      <c r="N46" s="668"/>
      <c r="O46" s="668"/>
      <c r="P46" s="668"/>
      <c r="Q46" s="668"/>
      <c r="R46" s="668"/>
      <c r="S46" s="668"/>
      <c r="T46" s="668"/>
      <c r="U46" s="668"/>
      <c r="V46" s="668"/>
      <c r="W46" s="668"/>
      <c r="X46" s="668"/>
      <c r="Y46" s="668"/>
      <c r="Z46" s="668"/>
      <c r="AA46" s="668"/>
      <c r="AB46" s="754" t="s">
        <v>1526</v>
      </c>
      <c r="AF46" s="755"/>
    </row>
    <row r="47" ht="15.75" customHeight="1">
      <c r="A47" s="668"/>
      <c r="B47" s="668"/>
      <c r="C47" s="668"/>
      <c r="D47" s="668"/>
      <c r="E47" s="668"/>
      <c r="F47" s="668"/>
      <c r="G47" s="668"/>
      <c r="H47" s="668"/>
      <c r="I47" s="736"/>
      <c r="J47" s="736"/>
      <c r="K47" s="668"/>
      <c r="L47" s="668"/>
      <c r="M47" s="668"/>
      <c r="N47" s="668"/>
      <c r="O47" s="668"/>
      <c r="P47" s="668"/>
      <c r="Q47" s="668"/>
      <c r="R47" s="668"/>
      <c r="S47" s="668"/>
      <c r="T47" s="668"/>
      <c r="U47" s="668"/>
      <c r="V47" s="668"/>
      <c r="W47" s="668"/>
      <c r="X47" s="668"/>
      <c r="Y47" s="668"/>
      <c r="Z47" s="668"/>
      <c r="AA47" s="668"/>
      <c r="AB47" s="754" t="s">
        <v>1534</v>
      </c>
      <c r="AF47" s="755"/>
    </row>
    <row r="48" ht="15.75" customHeight="1">
      <c r="A48" s="668"/>
      <c r="B48" s="668"/>
      <c r="C48" s="668"/>
      <c r="D48" s="668"/>
      <c r="E48" s="668"/>
      <c r="F48" s="668"/>
      <c r="G48" s="668"/>
      <c r="H48" s="668"/>
      <c r="I48" s="668"/>
      <c r="J48" s="668"/>
      <c r="K48" s="668"/>
      <c r="L48" s="668"/>
      <c r="M48" s="668"/>
      <c r="N48" s="668"/>
      <c r="O48" s="668"/>
      <c r="P48" s="668"/>
      <c r="Q48" s="668"/>
      <c r="R48" s="668"/>
      <c r="S48" s="668"/>
      <c r="T48" s="668"/>
      <c r="U48" s="668"/>
      <c r="V48" s="668"/>
      <c r="W48" s="668"/>
      <c r="X48" s="668"/>
      <c r="Y48" s="668"/>
      <c r="Z48" s="668"/>
      <c r="AA48" s="668"/>
      <c r="AB48" s="713"/>
      <c r="AC48" s="756"/>
      <c r="AD48" s="756"/>
      <c r="AE48" s="756"/>
      <c r="AF48" s="757"/>
    </row>
    <row r="49" ht="15.75" customHeight="1">
      <c r="A49" s="668"/>
      <c r="B49" s="668"/>
      <c r="C49" s="668"/>
      <c r="D49" s="668"/>
      <c r="E49" s="668"/>
      <c r="F49" s="668"/>
      <c r="G49" s="668"/>
      <c r="H49" s="668"/>
      <c r="I49" s="668"/>
      <c r="J49" s="668"/>
      <c r="K49" s="668"/>
      <c r="L49" s="668"/>
      <c r="M49" s="668"/>
      <c r="N49" s="668"/>
      <c r="O49" s="668"/>
      <c r="P49" s="668"/>
      <c r="Q49" s="668"/>
      <c r="R49" s="668"/>
      <c r="S49" s="668"/>
      <c r="T49" s="668"/>
      <c r="U49" s="668"/>
      <c r="V49" s="668"/>
      <c r="W49" s="668"/>
      <c r="X49" s="668"/>
      <c r="Y49" s="668"/>
      <c r="Z49" s="668"/>
      <c r="AA49" s="668"/>
      <c r="AB49" s="668"/>
      <c r="AC49" s="668"/>
      <c r="AD49" s="668"/>
      <c r="AE49" s="668"/>
      <c r="AF49" s="668"/>
    </row>
    <row r="50" ht="15.75" customHeight="1">
      <c r="A50" s="668"/>
      <c r="B50" s="668"/>
      <c r="C50" s="668"/>
      <c r="D50" s="668"/>
      <c r="E50" s="668"/>
      <c r="F50" s="668"/>
      <c r="G50" s="668"/>
      <c r="H50" s="668"/>
      <c r="I50" s="668"/>
      <c r="J50" s="668"/>
      <c r="K50" s="668"/>
      <c r="L50" s="668"/>
      <c r="M50" s="668"/>
      <c r="N50" s="668"/>
      <c r="O50" s="668"/>
      <c r="P50" s="668"/>
      <c r="Q50" s="668"/>
      <c r="R50" s="668"/>
      <c r="S50" s="668"/>
      <c r="T50" s="668"/>
      <c r="U50" s="668"/>
      <c r="V50" s="668"/>
      <c r="W50" s="668"/>
      <c r="X50" s="668"/>
      <c r="Y50" s="668"/>
      <c r="Z50" s="668"/>
      <c r="AA50" s="668"/>
      <c r="AB50" s="668"/>
      <c r="AC50" s="668"/>
      <c r="AD50" s="668"/>
      <c r="AE50" s="668"/>
      <c r="AF50" s="668"/>
    </row>
    <row r="51" ht="15.75" customHeight="1">
      <c r="A51" s="668"/>
      <c r="B51" s="668"/>
      <c r="C51" s="668"/>
      <c r="D51" s="668"/>
      <c r="E51" s="668"/>
      <c r="F51" s="668"/>
      <c r="G51" s="668"/>
      <c r="H51" s="668"/>
      <c r="I51" s="668"/>
      <c r="J51" s="668"/>
      <c r="K51" s="668"/>
      <c r="L51" s="668"/>
      <c r="M51" s="668"/>
      <c r="N51" s="668"/>
      <c r="O51" s="668"/>
      <c r="P51" s="668"/>
      <c r="Q51" s="668"/>
      <c r="R51" s="668"/>
      <c r="S51" s="668"/>
      <c r="T51" s="668"/>
      <c r="U51" s="668"/>
      <c r="V51" s="668"/>
      <c r="W51" s="668"/>
      <c r="X51" s="668"/>
      <c r="Y51" s="668"/>
      <c r="Z51" s="668"/>
      <c r="AA51" s="668"/>
      <c r="AB51" s="668"/>
      <c r="AC51" s="668"/>
      <c r="AD51" s="668"/>
      <c r="AE51" s="668"/>
      <c r="AF51" s="668"/>
    </row>
    <row r="52" ht="15.75" customHeight="1">
      <c r="A52" s="668"/>
      <c r="B52" s="668"/>
      <c r="C52" s="668"/>
      <c r="D52" s="668"/>
      <c r="E52" s="668"/>
      <c r="F52" s="668"/>
      <c r="G52" s="668"/>
      <c r="H52" s="668"/>
      <c r="I52" s="668"/>
      <c r="J52" s="668"/>
      <c r="K52" s="668"/>
      <c r="L52" s="668"/>
      <c r="M52" s="668"/>
      <c r="N52" s="668"/>
      <c r="O52" s="668"/>
      <c r="P52" s="668"/>
      <c r="Q52" s="668"/>
      <c r="R52" s="668"/>
      <c r="S52" s="668"/>
      <c r="T52" s="668"/>
      <c r="U52" s="668"/>
      <c r="V52" s="668"/>
      <c r="W52" s="668"/>
      <c r="X52" s="668"/>
      <c r="Y52" s="668"/>
      <c r="Z52" s="668"/>
      <c r="AA52" s="668"/>
      <c r="AB52" s="668"/>
      <c r="AC52" s="668"/>
      <c r="AD52" s="668"/>
      <c r="AE52" s="668"/>
      <c r="AF52" s="668"/>
    </row>
    <row r="53" ht="15.75" customHeight="1">
      <c r="A53" s="668"/>
      <c r="B53" s="668"/>
      <c r="C53" s="668"/>
      <c r="D53" s="668"/>
      <c r="E53" s="668"/>
      <c r="F53" s="668"/>
      <c r="G53" s="668"/>
      <c r="H53" s="668"/>
      <c r="I53" s="668"/>
      <c r="J53" s="668"/>
      <c r="K53" s="668"/>
      <c r="L53" s="668"/>
      <c r="M53" s="668"/>
      <c r="N53" s="668"/>
      <c r="O53" s="668"/>
      <c r="P53" s="668"/>
      <c r="Q53" s="668"/>
      <c r="R53" s="668"/>
      <c r="S53" s="668"/>
      <c r="T53" s="668"/>
      <c r="U53" s="668"/>
      <c r="V53" s="668"/>
      <c r="W53" s="668"/>
      <c r="X53" s="668"/>
      <c r="Y53" s="668"/>
      <c r="Z53" s="668"/>
      <c r="AA53" s="668"/>
      <c r="AB53" s="668"/>
      <c r="AC53" s="668"/>
      <c r="AD53" s="668"/>
      <c r="AE53" s="668"/>
      <c r="AF53" s="668"/>
    </row>
    <row r="54" ht="15.75" customHeight="1">
      <c r="A54" s="668"/>
      <c r="B54" s="668"/>
      <c r="C54" s="668"/>
      <c r="D54" s="668"/>
      <c r="E54" s="668"/>
      <c r="F54" s="668"/>
      <c r="G54" s="668"/>
      <c r="H54" s="668"/>
      <c r="I54" s="668"/>
      <c r="J54" s="668"/>
      <c r="K54" s="668"/>
      <c r="L54" s="668"/>
      <c r="M54" s="668"/>
      <c r="N54" s="668"/>
      <c r="O54" s="668"/>
      <c r="P54" s="668"/>
      <c r="Q54" s="668"/>
      <c r="R54" s="668"/>
      <c r="S54" s="668"/>
      <c r="T54" s="668"/>
      <c r="U54" s="668"/>
      <c r="V54" s="668"/>
      <c r="W54" s="668"/>
      <c r="X54" s="668"/>
      <c r="Y54" s="668"/>
      <c r="Z54" s="668"/>
      <c r="AA54" s="668"/>
      <c r="AB54" s="668"/>
      <c r="AC54" s="668"/>
      <c r="AD54" s="668"/>
      <c r="AE54" s="668"/>
      <c r="AF54" s="668"/>
    </row>
    <row r="55" ht="15.75" customHeight="1">
      <c r="A55" s="668"/>
      <c r="B55" s="668"/>
      <c r="C55" s="668"/>
      <c r="D55" s="668"/>
      <c r="E55" s="668"/>
      <c r="F55" s="668"/>
      <c r="G55" s="668"/>
      <c r="H55" s="668"/>
      <c r="I55" s="668"/>
      <c r="J55" s="668"/>
      <c r="K55" s="668"/>
      <c r="L55" s="668"/>
      <c r="M55" s="668"/>
      <c r="N55" s="668"/>
      <c r="O55" s="668"/>
      <c r="P55" s="668"/>
      <c r="Q55" s="668"/>
      <c r="R55" s="668"/>
      <c r="S55" s="668"/>
      <c r="T55" s="668"/>
      <c r="U55" s="668"/>
      <c r="V55" s="668"/>
      <c r="W55" s="668"/>
      <c r="X55" s="668"/>
      <c r="Y55" s="668"/>
      <c r="Z55" s="668"/>
      <c r="AA55" s="668"/>
      <c r="AB55" s="668"/>
      <c r="AC55" s="668"/>
      <c r="AD55" s="668"/>
      <c r="AE55" s="668"/>
      <c r="AF55" s="668"/>
    </row>
    <row r="56" ht="15.75" customHeight="1">
      <c r="A56" s="668"/>
      <c r="B56" s="668"/>
      <c r="C56" s="668"/>
      <c r="D56" s="668"/>
      <c r="E56" s="668"/>
      <c r="F56" s="668"/>
      <c r="G56" s="668"/>
      <c r="H56" s="668"/>
      <c r="I56" s="668"/>
      <c r="J56" s="668"/>
      <c r="K56" s="668"/>
      <c r="L56" s="668"/>
      <c r="M56" s="668"/>
      <c r="N56" s="668"/>
      <c r="O56" s="668"/>
      <c r="P56" s="668"/>
      <c r="Q56" s="668"/>
      <c r="R56" s="668"/>
      <c r="S56" s="668"/>
      <c r="T56" s="668"/>
      <c r="U56" s="668"/>
      <c r="V56" s="668"/>
      <c r="W56" s="668"/>
      <c r="X56" s="668"/>
      <c r="Y56" s="668"/>
      <c r="Z56" s="668"/>
      <c r="AA56" s="668"/>
      <c r="AB56" s="668"/>
      <c r="AC56" s="668"/>
      <c r="AD56" s="668"/>
      <c r="AE56" s="668"/>
      <c r="AF56" s="668"/>
    </row>
    <row r="57" ht="15.75" customHeight="1">
      <c r="A57" s="668"/>
      <c r="B57" s="668"/>
      <c r="C57" s="668"/>
      <c r="D57" s="668"/>
      <c r="E57" s="668"/>
      <c r="F57" s="668"/>
      <c r="G57" s="668"/>
      <c r="H57" s="668"/>
      <c r="I57" s="668"/>
      <c r="J57" s="668"/>
      <c r="K57" s="668"/>
      <c r="L57" s="668"/>
      <c r="M57" s="668"/>
      <c r="N57" s="668"/>
      <c r="O57" s="668"/>
      <c r="P57" s="668"/>
      <c r="Q57" s="668"/>
      <c r="R57" s="668"/>
      <c r="S57" s="668"/>
      <c r="T57" s="668"/>
      <c r="U57" s="668"/>
      <c r="V57" s="668"/>
      <c r="W57" s="668"/>
      <c r="X57" s="668"/>
      <c r="Y57" s="668"/>
      <c r="Z57" s="668"/>
      <c r="AA57" s="668"/>
      <c r="AB57" s="668"/>
      <c r="AC57" s="668"/>
      <c r="AD57" s="668"/>
      <c r="AE57" s="668"/>
      <c r="AF57" s="668"/>
    </row>
    <row r="58" ht="15.75" customHeight="1">
      <c r="A58" s="668"/>
      <c r="B58" s="668"/>
      <c r="C58" s="668"/>
      <c r="D58" s="668"/>
      <c r="E58" s="668"/>
      <c r="F58" s="668"/>
      <c r="G58" s="668"/>
      <c r="H58" s="668"/>
      <c r="I58" s="668"/>
      <c r="J58" s="668"/>
      <c r="K58" s="668"/>
      <c r="L58" s="668"/>
      <c r="M58" s="668"/>
      <c r="N58" s="668"/>
      <c r="O58" s="668"/>
      <c r="P58" s="668"/>
      <c r="Q58" s="668"/>
      <c r="R58" s="668"/>
      <c r="S58" s="668"/>
      <c r="T58" s="668"/>
      <c r="U58" s="668"/>
      <c r="V58" s="668"/>
      <c r="W58" s="668"/>
      <c r="X58" s="668"/>
      <c r="Y58" s="668"/>
      <c r="Z58" s="668"/>
      <c r="AA58" s="668"/>
      <c r="AB58" s="668"/>
      <c r="AC58" s="668"/>
      <c r="AD58" s="668"/>
      <c r="AE58" s="668"/>
      <c r="AF58" s="668"/>
    </row>
    <row r="59" ht="15.75" customHeight="1">
      <c r="A59" s="668"/>
      <c r="B59" s="668"/>
      <c r="C59" s="668"/>
      <c r="D59" s="668"/>
      <c r="E59" s="668"/>
      <c r="F59" s="668"/>
      <c r="G59" s="668"/>
      <c r="H59" s="668"/>
      <c r="I59" s="668"/>
      <c r="J59" s="668"/>
      <c r="K59" s="668"/>
      <c r="L59" s="668"/>
      <c r="M59" s="668"/>
      <c r="N59" s="668"/>
      <c r="O59" s="668"/>
      <c r="P59" s="668"/>
      <c r="Q59" s="668"/>
      <c r="R59" s="668"/>
      <c r="S59" s="668"/>
      <c r="T59" s="668"/>
      <c r="U59" s="668"/>
      <c r="V59" s="668"/>
      <c r="W59" s="668"/>
      <c r="X59" s="668"/>
      <c r="Y59" s="668"/>
      <c r="Z59" s="668"/>
      <c r="AA59" s="668"/>
      <c r="AB59" s="668"/>
      <c r="AC59" s="668"/>
      <c r="AD59" s="668"/>
      <c r="AE59" s="668"/>
      <c r="AF59" s="668"/>
    </row>
    <row r="60" ht="15.75" customHeight="1">
      <c r="A60" s="668"/>
      <c r="B60" s="668"/>
      <c r="C60" s="668"/>
      <c r="D60" s="668"/>
      <c r="E60" s="668"/>
      <c r="F60" s="668"/>
      <c r="G60" s="668"/>
      <c r="H60" s="668"/>
      <c r="I60" s="668"/>
      <c r="J60" s="668"/>
      <c r="K60" s="668"/>
      <c r="L60" s="668"/>
      <c r="M60" s="668"/>
      <c r="N60" s="668"/>
      <c r="O60" s="668"/>
      <c r="P60" s="668"/>
      <c r="Q60" s="668"/>
      <c r="R60" s="668"/>
      <c r="S60" s="668"/>
      <c r="T60" s="668"/>
      <c r="U60" s="668"/>
      <c r="V60" s="668"/>
      <c r="W60" s="668"/>
      <c r="X60" s="668"/>
      <c r="Y60" s="668"/>
      <c r="Z60" s="668"/>
      <c r="AA60" s="668"/>
      <c r="AB60" s="668"/>
      <c r="AC60" s="668"/>
      <c r="AD60" s="668"/>
      <c r="AE60" s="668"/>
      <c r="AF60" s="668"/>
    </row>
    <row r="61" ht="15.75" customHeight="1">
      <c r="A61" s="668"/>
      <c r="B61" s="668"/>
      <c r="C61" s="668"/>
      <c r="D61" s="668"/>
      <c r="E61" s="668"/>
      <c r="F61" s="668"/>
      <c r="G61" s="668"/>
      <c r="H61" s="668"/>
      <c r="I61" s="668"/>
      <c r="J61" s="668"/>
      <c r="K61" s="668"/>
      <c r="L61" s="668"/>
      <c r="M61" s="668"/>
      <c r="N61" s="668"/>
      <c r="O61" s="668"/>
      <c r="P61" s="668"/>
      <c r="Q61" s="668"/>
      <c r="R61" s="668"/>
      <c r="S61" s="668"/>
      <c r="T61" s="668"/>
      <c r="U61" s="668"/>
      <c r="V61" s="668"/>
      <c r="W61" s="668"/>
      <c r="X61" s="668"/>
      <c r="Y61" s="668"/>
      <c r="Z61" s="668"/>
      <c r="AA61" s="668"/>
      <c r="AB61" s="668"/>
      <c r="AC61" s="668"/>
      <c r="AD61" s="668"/>
      <c r="AE61" s="668"/>
      <c r="AF61" s="668"/>
    </row>
    <row r="62" ht="15.75" customHeight="1">
      <c r="A62" s="668"/>
      <c r="B62" s="668"/>
      <c r="C62" s="668"/>
      <c r="D62" s="668"/>
      <c r="E62" s="668"/>
      <c r="F62" s="668"/>
      <c r="G62" s="668"/>
      <c r="H62" s="668"/>
      <c r="I62" s="668"/>
      <c r="J62" s="668"/>
      <c r="K62" s="668"/>
      <c r="L62" s="668"/>
      <c r="M62" s="668"/>
      <c r="N62" s="668"/>
      <c r="O62" s="668"/>
      <c r="P62" s="668"/>
      <c r="Q62" s="668"/>
      <c r="R62" s="668"/>
      <c r="S62" s="668"/>
      <c r="T62" s="668"/>
      <c r="U62" s="668"/>
      <c r="V62" s="668"/>
      <c r="W62" s="668"/>
      <c r="X62" s="668"/>
      <c r="Y62" s="668"/>
      <c r="Z62" s="668"/>
      <c r="AA62" s="668"/>
      <c r="AB62" s="668"/>
      <c r="AC62" s="668"/>
      <c r="AD62" s="668"/>
      <c r="AE62" s="668"/>
      <c r="AF62" s="668"/>
    </row>
    <row r="63" ht="15.75" customHeight="1">
      <c r="A63" s="668"/>
      <c r="B63" s="668"/>
      <c r="C63" s="668"/>
      <c r="D63" s="668"/>
      <c r="E63" s="668"/>
      <c r="F63" s="668"/>
      <c r="G63" s="668"/>
      <c r="H63" s="668"/>
      <c r="I63" s="668"/>
      <c r="J63" s="668"/>
      <c r="K63" s="668"/>
      <c r="L63" s="668"/>
      <c r="M63" s="668"/>
      <c r="N63" s="668"/>
      <c r="O63" s="668"/>
      <c r="P63" s="668"/>
      <c r="Q63" s="668"/>
      <c r="R63" s="668"/>
      <c r="S63" s="668"/>
      <c r="T63" s="668"/>
      <c r="U63" s="668"/>
      <c r="V63" s="668"/>
      <c r="W63" s="668"/>
      <c r="X63" s="668"/>
      <c r="Y63" s="668"/>
      <c r="Z63" s="668"/>
      <c r="AA63" s="668"/>
      <c r="AB63" s="668"/>
      <c r="AC63" s="668"/>
      <c r="AD63" s="668"/>
      <c r="AE63" s="668"/>
      <c r="AF63" s="668"/>
    </row>
    <row r="64" ht="15.75" customHeight="1">
      <c r="A64" s="668"/>
      <c r="B64" s="668"/>
      <c r="C64" s="668"/>
      <c r="D64" s="668"/>
      <c r="E64" s="668"/>
      <c r="F64" s="668"/>
      <c r="G64" s="668"/>
      <c r="H64" s="668"/>
      <c r="I64" s="668"/>
      <c r="J64" s="668"/>
      <c r="K64" s="668"/>
      <c r="L64" s="668"/>
      <c r="M64" s="668"/>
      <c r="N64" s="668"/>
      <c r="O64" s="668"/>
      <c r="P64" s="668"/>
      <c r="Q64" s="668"/>
      <c r="R64" s="668"/>
      <c r="S64" s="668"/>
      <c r="T64" s="668"/>
      <c r="U64" s="668"/>
      <c r="V64" s="668"/>
      <c r="W64" s="668"/>
      <c r="X64" s="668"/>
      <c r="Y64" s="668"/>
      <c r="Z64" s="668"/>
      <c r="AA64" s="668"/>
      <c r="AB64" s="668"/>
      <c r="AC64" s="668"/>
      <c r="AD64" s="668"/>
      <c r="AE64" s="668"/>
      <c r="AF64" s="668"/>
    </row>
    <row r="65" ht="15.75" customHeight="1">
      <c r="A65" s="668"/>
      <c r="B65" s="668"/>
      <c r="C65" s="668"/>
      <c r="D65" s="668"/>
      <c r="E65" s="668"/>
      <c r="F65" s="668"/>
      <c r="G65" s="668"/>
      <c r="H65" s="668"/>
      <c r="I65" s="668"/>
      <c r="J65" s="668"/>
      <c r="K65" s="668"/>
      <c r="L65" s="668"/>
      <c r="M65" s="668"/>
      <c r="N65" s="668"/>
      <c r="O65" s="668"/>
      <c r="P65" s="668"/>
      <c r="Q65" s="668"/>
      <c r="R65" s="668"/>
      <c r="S65" s="668"/>
      <c r="T65" s="668"/>
      <c r="U65" s="668"/>
      <c r="V65" s="668"/>
      <c r="W65" s="668"/>
      <c r="X65" s="668"/>
      <c r="Y65" s="668"/>
      <c r="Z65" s="668"/>
      <c r="AA65" s="668"/>
      <c r="AB65" s="668"/>
      <c r="AC65" s="668"/>
      <c r="AD65" s="668"/>
      <c r="AE65" s="668"/>
      <c r="AF65" s="668"/>
    </row>
    <row r="66" ht="15.75" customHeight="1">
      <c r="A66" s="668"/>
      <c r="B66" s="668"/>
      <c r="C66" s="668"/>
      <c r="D66" s="668"/>
      <c r="E66" s="668"/>
      <c r="F66" s="668"/>
      <c r="G66" s="668"/>
      <c r="H66" s="668"/>
      <c r="I66" s="668"/>
      <c r="J66" s="668"/>
      <c r="K66" s="668"/>
      <c r="L66" s="668"/>
      <c r="M66" s="668"/>
      <c r="N66" s="668"/>
      <c r="O66" s="668"/>
      <c r="P66" s="668"/>
      <c r="Q66" s="668"/>
      <c r="R66" s="668"/>
      <c r="S66" s="668"/>
      <c r="T66" s="668"/>
      <c r="U66" s="668"/>
      <c r="V66" s="668"/>
      <c r="W66" s="668"/>
      <c r="X66" s="668"/>
      <c r="Y66" s="668"/>
      <c r="Z66" s="668"/>
      <c r="AA66" s="668"/>
      <c r="AB66" s="668"/>
      <c r="AC66" s="668"/>
      <c r="AD66" s="668"/>
      <c r="AE66" s="668"/>
      <c r="AF66" s="668"/>
    </row>
    <row r="67" ht="15.75" customHeight="1">
      <c r="A67" s="668"/>
      <c r="B67" s="668"/>
      <c r="C67" s="668"/>
      <c r="D67" s="668"/>
      <c r="E67" s="668"/>
      <c r="F67" s="668"/>
      <c r="G67" s="668"/>
      <c r="H67" s="668"/>
      <c r="I67" s="668"/>
      <c r="J67" s="668"/>
      <c r="K67" s="668"/>
      <c r="L67" s="668"/>
      <c r="M67" s="668"/>
      <c r="N67" s="668"/>
      <c r="O67" s="668"/>
      <c r="P67" s="668"/>
      <c r="Q67" s="668"/>
      <c r="R67" s="668"/>
      <c r="S67" s="668"/>
      <c r="T67" s="668"/>
      <c r="U67" s="668"/>
      <c r="V67" s="668"/>
      <c r="W67" s="668"/>
      <c r="X67" s="668"/>
      <c r="Y67" s="668"/>
      <c r="Z67" s="668"/>
      <c r="AA67" s="668"/>
      <c r="AB67" s="668"/>
      <c r="AC67" s="668"/>
      <c r="AD67" s="668"/>
      <c r="AE67" s="668"/>
      <c r="AF67" s="668"/>
    </row>
    <row r="68" ht="15.75" customHeight="1">
      <c r="A68" s="668"/>
      <c r="B68" s="668"/>
      <c r="C68" s="668"/>
      <c r="D68" s="668"/>
      <c r="E68" s="668"/>
      <c r="F68" s="668"/>
      <c r="G68" s="668"/>
      <c r="H68" s="668"/>
      <c r="I68" s="668"/>
      <c r="J68" s="668"/>
      <c r="K68" s="668"/>
      <c r="L68" s="668"/>
      <c r="M68" s="668"/>
      <c r="N68" s="668"/>
      <c r="O68" s="668"/>
      <c r="P68" s="668"/>
      <c r="Q68" s="668"/>
      <c r="R68" s="668"/>
      <c r="S68" s="668"/>
      <c r="T68" s="668"/>
      <c r="U68" s="668"/>
      <c r="V68" s="668"/>
      <c r="W68" s="668"/>
      <c r="X68" s="668"/>
      <c r="Y68" s="668"/>
      <c r="Z68" s="668"/>
      <c r="AA68" s="668"/>
      <c r="AB68" s="668"/>
      <c r="AC68" s="668"/>
      <c r="AD68" s="668"/>
      <c r="AE68" s="668"/>
      <c r="AF68" s="668"/>
    </row>
    <row r="69" ht="15.75" customHeight="1">
      <c r="A69" s="668"/>
      <c r="B69" s="668"/>
      <c r="C69" s="668"/>
      <c r="D69" s="668"/>
      <c r="E69" s="668"/>
      <c r="F69" s="668"/>
      <c r="G69" s="668"/>
      <c r="H69" s="668"/>
      <c r="I69" s="668"/>
      <c r="J69" s="668"/>
      <c r="K69" s="668"/>
      <c r="L69" s="668"/>
      <c r="M69" s="668"/>
      <c r="N69" s="668"/>
      <c r="O69" s="668"/>
      <c r="P69" s="668"/>
      <c r="Q69" s="668"/>
      <c r="R69" s="668"/>
      <c r="S69" s="668"/>
      <c r="T69" s="668"/>
      <c r="U69" s="668"/>
      <c r="V69" s="668"/>
      <c r="W69" s="668"/>
      <c r="X69" s="668"/>
      <c r="Y69" s="668"/>
      <c r="Z69" s="668"/>
      <c r="AA69" s="668"/>
      <c r="AB69" s="668"/>
      <c r="AC69" s="668"/>
      <c r="AD69" s="668"/>
      <c r="AE69" s="668"/>
      <c r="AF69" s="668"/>
    </row>
    <row r="70" ht="15.75" customHeight="1">
      <c r="A70" s="668"/>
      <c r="B70" s="668"/>
      <c r="C70" s="668"/>
      <c r="D70" s="668"/>
      <c r="E70" s="668"/>
      <c r="F70" s="668"/>
      <c r="G70" s="668"/>
      <c r="H70" s="668"/>
      <c r="I70" s="668"/>
      <c r="J70" s="668"/>
      <c r="K70" s="668"/>
      <c r="L70" s="668"/>
      <c r="M70" s="668"/>
      <c r="N70" s="668"/>
      <c r="O70" s="668"/>
      <c r="P70" s="668"/>
      <c r="Q70" s="668"/>
      <c r="R70" s="668"/>
      <c r="S70" s="668"/>
      <c r="T70" s="668"/>
      <c r="U70" s="668"/>
      <c r="V70" s="668"/>
      <c r="W70" s="668"/>
      <c r="X70" s="668"/>
      <c r="Y70" s="668"/>
      <c r="Z70" s="668"/>
      <c r="AA70" s="668"/>
      <c r="AB70" s="668"/>
      <c r="AC70" s="668"/>
      <c r="AD70" s="668"/>
      <c r="AE70" s="668"/>
      <c r="AF70" s="668"/>
    </row>
    <row r="71" ht="15.75" customHeight="1">
      <c r="A71" s="668"/>
      <c r="B71" s="668"/>
      <c r="C71" s="668"/>
      <c r="D71" s="668"/>
      <c r="E71" s="668"/>
      <c r="F71" s="668"/>
      <c r="G71" s="668"/>
      <c r="H71" s="668"/>
      <c r="I71" s="668"/>
      <c r="J71" s="668"/>
      <c r="K71" s="668"/>
      <c r="L71" s="668"/>
      <c r="M71" s="668"/>
      <c r="N71" s="668"/>
      <c r="O71" s="668"/>
      <c r="P71" s="668"/>
      <c r="Q71" s="668"/>
      <c r="R71" s="668"/>
      <c r="S71" s="668"/>
      <c r="T71" s="668"/>
      <c r="U71" s="668"/>
      <c r="V71" s="668"/>
      <c r="W71" s="668"/>
      <c r="X71" s="668"/>
      <c r="Y71" s="668"/>
      <c r="Z71" s="668"/>
      <c r="AA71" s="668"/>
      <c r="AB71" s="668"/>
      <c r="AC71" s="668"/>
      <c r="AD71" s="668"/>
      <c r="AE71" s="668"/>
      <c r="AF71" s="668"/>
    </row>
    <row r="72" ht="15.75" customHeight="1">
      <c r="A72" s="668"/>
      <c r="B72" s="668"/>
      <c r="C72" s="668"/>
      <c r="D72" s="668"/>
      <c r="E72" s="668"/>
      <c r="F72" s="668"/>
      <c r="G72" s="668"/>
      <c r="H72" s="668"/>
      <c r="I72" s="668"/>
      <c r="J72" s="668"/>
      <c r="K72" s="668"/>
      <c r="L72" s="668"/>
      <c r="M72" s="668"/>
      <c r="N72" s="668"/>
      <c r="O72" s="668"/>
      <c r="P72" s="668"/>
      <c r="Q72" s="668"/>
      <c r="R72" s="668"/>
      <c r="S72" s="668"/>
      <c r="T72" s="668"/>
      <c r="U72" s="668"/>
      <c r="V72" s="668"/>
      <c r="W72" s="668"/>
      <c r="X72" s="668"/>
      <c r="Y72" s="668"/>
      <c r="Z72" s="668"/>
      <c r="AA72" s="668"/>
      <c r="AB72" s="668"/>
      <c r="AC72" s="668"/>
      <c r="AD72" s="668"/>
      <c r="AE72" s="668"/>
      <c r="AF72" s="668"/>
    </row>
    <row r="73" ht="15.75" customHeight="1">
      <c r="A73" s="668"/>
      <c r="B73" s="668"/>
      <c r="C73" s="668"/>
      <c r="D73" s="668"/>
      <c r="E73" s="668"/>
      <c r="F73" s="668"/>
      <c r="G73" s="668"/>
      <c r="H73" s="668"/>
      <c r="I73" s="668"/>
      <c r="J73" s="668"/>
      <c r="K73" s="668"/>
      <c r="L73" s="668"/>
      <c r="M73" s="668"/>
      <c r="N73" s="668"/>
      <c r="O73" s="668"/>
      <c r="P73" s="668"/>
      <c r="Q73" s="668"/>
      <c r="R73" s="668"/>
      <c r="S73" s="668"/>
      <c r="T73" s="668"/>
      <c r="U73" s="668"/>
      <c r="V73" s="668"/>
      <c r="W73" s="668"/>
      <c r="X73" s="668"/>
      <c r="Y73" s="668"/>
      <c r="Z73" s="668"/>
      <c r="AA73" s="668"/>
      <c r="AB73" s="668"/>
      <c r="AC73" s="668"/>
      <c r="AD73" s="668"/>
      <c r="AE73" s="668"/>
      <c r="AF73" s="668"/>
    </row>
    <row r="74" ht="15.75" customHeight="1">
      <c r="A74" s="668"/>
      <c r="B74" s="668"/>
      <c r="C74" s="668"/>
      <c r="D74" s="668"/>
      <c r="E74" s="668"/>
      <c r="F74" s="668"/>
      <c r="G74" s="668"/>
      <c r="H74" s="668"/>
      <c r="I74" s="668"/>
      <c r="J74" s="668"/>
      <c r="K74" s="668"/>
      <c r="L74" s="668"/>
      <c r="M74" s="668"/>
      <c r="N74" s="668"/>
      <c r="O74" s="668"/>
      <c r="P74" s="668"/>
      <c r="Q74" s="668"/>
      <c r="R74" s="668"/>
      <c r="S74" s="668"/>
      <c r="T74" s="668"/>
      <c r="U74" s="668"/>
      <c r="V74" s="668"/>
      <c r="W74" s="668"/>
      <c r="X74" s="668"/>
      <c r="Y74" s="668"/>
      <c r="Z74" s="668"/>
      <c r="AA74" s="668"/>
      <c r="AB74" s="668"/>
      <c r="AC74" s="668"/>
      <c r="AD74" s="668"/>
      <c r="AE74" s="668"/>
      <c r="AF74" s="668"/>
    </row>
    <row r="75" ht="15.75" customHeight="1">
      <c r="A75" s="668"/>
      <c r="B75" s="668"/>
      <c r="C75" s="668"/>
      <c r="D75" s="668"/>
      <c r="E75" s="668"/>
      <c r="F75" s="668"/>
      <c r="G75" s="668"/>
      <c r="H75" s="668"/>
      <c r="I75" s="668"/>
      <c r="J75" s="668"/>
      <c r="K75" s="668"/>
      <c r="L75" s="668"/>
      <c r="M75" s="668"/>
      <c r="N75" s="668"/>
      <c r="O75" s="668"/>
      <c r="P75" s="668"/>
      <c r="Q75" s="668"/>
      <c r="R75" s="668"/>
      <c r="S75" s="668"/>
      <c r="T75" s="668"/>
      <c r="U75" s="668"/>
      <c r="V75" s="668"/>
      <c r="W75" s="668"/>
      <c r="X75" s="668"/>
      <c r="Y75" s="668"/>
      <c r="Z75" s="668"/>
      <c r="AA75" s="668"/>
      <c r="AB75" s="668"/>
      <c r="AC75" s="668"/>
      <c r="AD75" s="668"/>
      <c r="AE75" s="668"/>
      <c r="AF75" s="668"/>
    </row>
    <row r="76" ht="15.75" customHeight="1">
      <c r="A76" s="668"/>
      <c r="B76" s="668"/>
      <c r="C76" s="668"/>
      <c r="D76" s="668"/>
      <c r="E76" s="668"/>
      <c r="F76" s="668"/>
      <c r="G76" s="668"/>
      <c r="H76" s="668"/>
      <c r="I76" s="668"/>
      <c r="J76" s="668"/>
      <c r="K76" s="668"/>
      <c r="L76" s="668"/>
      <c r="M76" s="668"/>
      <c r="N76" s="668"/>
      <c r="O76" s="668"/>
      <c r="P76" s="668"/>
      <c r="Q76" s="668"/>
      <c r="R76" s="668"/>
      <c r="S76" s="668"/>
      <c r="T76" s="668"/>
      <c r="U76" s="668"/>
      <c r="V76" s="668"/>
      <c r="W76" s="668"/>
      <c r="X76" s="668"/>
      <c r="Y76" s="668"/>
      <c r="Z76" s="668"/>
      <c r="AA76" s="668"/>
      <c r="AB76" s="668"/>
      <c r="AC76" s="668"/>
      <c r="AD76" s="668"/>
      <c r="AE76" s="668"/>
      <c r="AF76" s="668"/>
    </row>
    <row r="77" ht="15.75" customHeight="1">
      <c r="A77" s="668"/>
      <c r="B77" s="668"/>
      <c r="C77" s="668"/>
      <c r="D77" s="668"/>
      <c r="E77" s="668"/>
      <c r="F77" s="668"/>
      <c r="G77" s="668"/>
      <c r="H77" s="668"/>
      <c r="I77" s="668"/>
      <c r="J77" s="668"/>
      <c r="K77" s="668"/>
      <c r="L77" s="668"/>
      <c r="M77" s="668"/>
      <c r="N77" s="668"/>
      <c r="O77" s="668"/>
      <c r="P77" s="668"/>
      <c r="Q77" s="668"/>
      <c r="R77" s="668"/>
      <c r="S77" s="668"/>
      <c r="T77" s="668"/>
      <c r="U77" s="668"/>
      <c r="V77" s="668"/>
      <c r="W77" s="668"/>
      <c r="X77" s="668"/>
      <c r="Y77" s="668"/>
      <c r="Z77" s="668"/>
      <c r="AA77" s="668"/>
      <c r="AB77" s="668"/>
      <c r="AC77" s="668"/>
      <c r="AD77" s="668"/>
      <c r="AE77" s="668"/>
      <c r="AF77" s="668"/>
    </row>
    <row r="78" ht="15.75" customHeight="1">
      <c r="A78" s="668"/>
      <c r="B78" s="668"/>
      <c r="C78" s="668"/>
      <c r="D78" s="668"/>
      <c r="E78" s="668"/>
      <c r="F78" s="668"/>
      <c r="G78" s="668"/>
      <c r="H78" s="668"/>
      <c r="I78" s="668"/>
      <c r="J78" s="668"/>
      <c r="K78" s="668"/>
      <c r="L78" s="668"/>
      <c r="M78" s="668"/>
      <c r="N78" s="668"/>
      <c r="O78" s="668"/>
      <c r="P78" s="668"/>
      <c r="Q78" s="668"/>
      <c r="R78" s="668"/>
      <c r="S78" s="668"/>
      <c r="T78" s="668"/>
      <c r="U78" s="668"/>
      <c r="V78" s="668"/>
      <c r="W78" s="668"/>
      <c r="X78" s="668"/>
      <c r="Y78" s="668"/>
      <c r="Z78" s="668"/>
      <c r="AA78" s="668"/>
      <c r="AB78" s="668"/>
      <c r="AC78" s="668"/>
      <c r="AD78" s="668"/>
      <c r="AE78" s="668"/>
      <c r="AF78" s="668"/>
    </row>
    <row r="79" ht="15.75" customHeight="1">
      <c r="A79" s="668"/>
      <c r="B79" s="668"/>
      <c r="C79" s="668"/>
      <c r="D79" s="668"/>
      <c r="E79" s="668"/>
      <c r="F79" s="668"/>
      <c r="G79" s="668"/>
      <c r="H79" s="668"/>
      <c r="I79" s="668"/>
      <c r="J79" s="668"/>
      <c r="K79" s="668"/>
      <c r="L79" s="668"/>
      <c r="M79" s="668"/>
      <c r="N79" s="668"/>
      <c r="O79" s="668"/>
      <c r="P79" s="668"/>
      <c r="Q79" s="668"/>
      <c r="R79" s="668"/>
      <c r="S79" s="668"/>
      <c r="T79" s="668"/>
      <c r="U79" s="668"/>
      <c r="V79" s="668"/>
      <c r="W79" s="668"/>
      <c r="X79" s="668"/>
      <c r="Y79" s="668"/>
      <c r="Z79" s="668"/>
      <c r="AA79" s="668"/>
      <c r="AB79" s="668"/>
      <c r="AC79" s="668"/>
      <c r="AD79" s="668"/>
      <c r="AE79" s="668"/>
      <c r="AF79" s="668"/>
    </row>
    <row r="80" ht="15.75" customHeight="1">
      <c r="A80" s="668"/>
      <c r="B80" s="668"/>
      <c r="C80" s="668"/>
      <c r="D80" s="668"/>
      <c r="E80" s="668"/>
      <c r="F80" s="668"/>
      <c r="G80" s="668"/>
      <c r="H80" s="668"/>
      <c r="I80" s="668"/>
      <c r="J80" s="668"/>
      <c r="K80" s="668"/>
      <c r="L80" s="668"/>
      <c r="M80" s="668"/>
      <c r="N80" s="668"/>
      <c r="O80" s="668"/>
      <c r="P80" s="668"/>
      <c r="Q80" s="668"/>
      <c r="R80" s="668"/>
      <c r="S80" s="668"/>
      <c r="T80" s="668"/>
      <c r="U80" s="668"/>
      <c r="V80" s="668"/>
      <c r="W80" s="668"/>
      <c r="X80" s="668"/>
      <c r="Y80" s="668"/>
      <c r="Z80" s="668"/>
      <c r="AA80" s="668"/>
      <c r="AB80" s="668"/>
      <c r="AC80" s="668"/>
      <c r="AD80" s="668"/>
      <c r="AE80" s="668"/>
      <c r="AF80" s="668"/>
    </row>
    <row r="81" ht="15.75" customHeight="1">
      <c r="A81" s="668"/>
      <c r="B81" s="668"/>
      <c r="C81" s="668"/>
      <c r="D81" s="668"/>
      <c r="E81" s="668"/>
      <c r="F81" s="668"/>
      <c r="G81" s="668"/>
      <c r="H81" s="668"/>
      <c r="I81" s="668"/>
      <c r="J81" s="668"/>
      <c r="K81" s="668"/>
      <c r="L81" s="668"/>
      <c r="M81" s="668"/>
      <c r="N81" s="668"/>
      <c r="O81" s="668"/>
      <c r="P81" s="668"/>
      <c r="Q81" s="668"/>
      <c r="R81" s="668"/>
      <c r="S81" s="668"/>
      <c r="T81" s="668"/>
      <c r="U81" s="668"/>
      <c r="V81" s="668"/>
      <c r="W81" s="668"/>
      <c r="X81" s="668"/>
      <c r="Y81" s="668"/>
      <c r="Z81" s="668"/>
      <c r="AA81" s="668"/>
      <c r="AB81" s="668"/>
      <c r="AC81" s="668"/>
      <c r="AD81" s="668"/>
      <c r="AE81" s="668"/>
      <c r="AF81" s="668"/>
    </row>
    <row r="82" ht="15.75" customHeight="1">
      <c r="A82" s="668"/>
      <c r="B82" s="668"/>
      <c r="C82" s="668"/>
      <c r="D82" s="668"/>
      <c r="E82" s="668"/>
      <c r="F82" s="668"/>
      <c r="G82" s="668"/>
      <c r="H82" s="668"/>
      <c r="I82" s="668"/>
      <c r="J82" s="668"/>
      <c r="K82" s="668"/>
      <c r="L82" s="668"/>
      <c r="M82" s="668"/>
      <c r="N82" s="668"/>
      <c r="O82" s="668"/>
      <c r="P82" s="668"/>
      <c r="Q82" s="668"/>
      <c r="R82" s="668"/>
      <c r="S82" s="668"/>
      <c r="T82" s="668"/>
      <c r="U82" s="668"/>
      <c r="V82" s="668"/>
      <c r="W82" s="668"/>
      <c r="X82" s="668"/>
      <c r="Y82" s="668"/>
      <c r="Z82" s="668"/>
      <c r="AA82" s="668"/>
      <c r="AB82" s="668"/>
      <c r="AC82" s="668"/>
      <c r="AD82" s="668"/>
      <c r="AE82" s="668"/>
      <c r="AF82" s="668"/>
    </row>
    <row r="83" ht="15.75" customHeight="1">
      <c r="A83" s="668"/>
      <c r="B83" s="668"/>
      <c r="C83" s="668"/>
      <c r="D83" s="668"/>
      <c r="E83" s="668"/>
      <c r="F83" s="668"/>
      <c r="G83" s="668"/>
      <c r="H83" s="668"/>
      <c r="I83" s="668"/>
      <c r="J83" s="668"/>
      <c r="K83" s="668"/>
      <c r="L83" s="668"/>
      <c r="M83" s="668"/>
      <c r="N83" s="668"/>
      <c r="O83" s="668"/>
      <c r="P83" s="668"/>
      <c r="Q83" s="668"/>
      <c r="R83" s="668"/>
      <c r="S83" s="668"/>
      <c r="T83" s="668"/>
      <c r="U83" s="668"/>
      <c r="V83" s="668"/>
      <c r="W83" s="668"/>
      <c r="X83" s="668"/>
      <c r="Y83" s="668"/>
      <c r="Z83" s="668"/>
      <c r="AA83" s="668"/>
      <c r="AB83" s="668"/>
      <c r="AC83" s="668"/>
      <c r="AD83" s="668"/>
      <c r="AE83" s="668"/>
      <c r="AF83" s="668"/>
    </row>
    <row r="84" ht="15.75" customHeight="1">
      <c r="A84" s="668"/>
      <c r="B84" s="668"/>
      <c r="C84" s="668"/>
      <c r="D84" s="668"/>
      <c r="E84" s="668"/>
      <c r="F84" s="668"/>
      <c r="G84" s="668"/>
      <c r="H84" s="668"/>
      <c r="I84" s="668"/>
      <c r="J84" s="668"/>
      <c r="K84" s="668"/>
      <c r="L84" s="668"/>
      <c r="M84" s="668"/>
      <c r="N84" s="668"/>
      <c r="O84" s="668"/>
      <c r="P84" s="668"/>
      <c r="Q84" s="668"/>
      <c r="R84" s="668"/>
      <c r="S84" s="668"/>
      <c r="T84" s="668"/>
      <c r="U84" s="668"/>
      <c r="V84" s="668"/>
      <c r="W84" s="668"/>
      <c r="X84" s="668"/>
      <c r="Y84" s="668"/>
      <c r="Z84" s="668"/>
      <c r="AA84" s="668"/>
      <c r="AB84" s="668"/>
      <c r="AC84" s="668"/>
      <c r="AD84" s="668"/>
      <c r="AE84" s="668"/>
      <c r="AF84" s="668"/>
    </row>
    <row r="85" ht="15.75" customHeight="1">
      <c r="A85" s="668"/>
      <c r="B85" s="668"/>
      <c r="C85" s="668"/>
      <c r="D85" s="668"/>
      <c r="E85" s="668"/>
      <c r="F85" s="668"/>
      <c r="G85" s="668"/>
      <c r="H85" s="668"/>
      <c r="I85" s="668"/>
      <c r="J85" s="668"/>
      <c r="K85" s="668"/>
      <c r="L85" s="668"/>
      <c r="M85" s="668"/>
      <c r="N85" s="668"/>
      <c r="O85" s="668"/>
      <c r="P85" s="668"/>
      <c r="Q85" s="668"/>
      <c r="R85" s="668"/>
      <c r="S85" s="668"/>
      <c r="T85" s="668"/>
      <c r="U85" s="668"/>
      <c r="V85" s="668"/>
      <c r="W85" s="668"/>
      <c r="X85" s="668"/>
      <c r="Y85" s="668"/>
      <c r="Z85" s="668"/>
      <c r="AA85" s="668"/>
      <c r="AB85" s="668"/>
      <c r="AC85" s="668"/>
      <c r="AD85" s="668"/>
      <c r="AE85" s="668"/>
      <c r="AF85" s="668"/>
    </row>
    <row r="86" ht="15.75" customHeight="1">
      <c r="A86" s="668"/>
      <c r="B86" s="668"/>
      <c r="C86" s="668"/>
      <c r="D86" s="668"/>
      <c r="E86" s="668"/>
      <c r="F86" s="668"/>
      <c r="G86" s="668"/>
      <c r="H86" s="668"/>
      <c r="I86" s="668"/>
      <c r="J86" s="668"/>
      <c r="K86" s="668"/>
      <c r="L86" s="668"/>
      <c r="M86" s="668"/>
      <c r="N86" s="668"/>
      <c r="O86" s="668"/>
      <c r="P86" s="668"/>
      <c r="Q86" s="668"/>
      <c r="R86" s="668"/>
      <c r="S86" s="668"/>
      <c r="T86" s="668"/>
      <c r="U86" s="668"/>
      <c r="V86" s="668"/>
      <c r="W86" s="668"/>
      <c r="X86" s="668"/>
      <c r="Y86" s="668"/>
      <c r="Z86" s="668"/>
      <c r="AA86" s="668"/>
      <c r="AB86" s="668"/>
      <c r="AC86" s="668"/>
      <c r="AD86" s="668"/>
      <c r="AE86" s="668"/>
      <c r="AF86" s="668"/>
    </row>
    <row r="87" ht="15.75" customHeight="1">
      <c r="A87" s="668"/>
      <c r="B87" s="668"/>
      <c r="C87" s="668"/>
      <c r="D87" s="668"/>
      <c r="E87" s="668"/>
      <c r="F87" s="668"/>
      <c r="G87" s="668"/>
      <c r="H87" s="668"/>
      <c r="I87" s="668"/>
      <c r="J87" s="668"/>
      <c r="K87" s="668"/>
      <c r="L87" s="668"/>
      <c r="M87" s="668"/>
      <c r="N87" s="668"/>
      <c r="O87" s="668"/>
      <c r="P87" s="668"/>
      <c r="Q87" s="668"/>
      <c r="R87" s="668"/>
      <c r="S87" s="668"/>
      <c r="T87" s="668"/>
      <c r="U87" s="668"/>
      <c r="V87" s="668"/>
      <c r="W87" s="668"/>
      <c r="X87" s="668"/>
      <c r="Y87" s="668"/>
      <c r="Z87" s="668"/>
      <c r="AA87" s="668"/>
      <c r="AB87" s="668"/>
      <c r="AC87" s="668"/>
      <c r="AD87" s="668"/>
      <c r="AE87" s="668"/>
      <c r="AF87" s="668"/>
    </row>
    <row r="88" ht="15.75" customHeight="1">
      <c r="A88" s="668"/>
      <c r="B88" s="668"/>
      <c r="C88" s="668"/>
      <c r="D88" s="668"/>
      <c r="E88" s="668"/>
      <c r="F88" s="668"/>
      <c r="G88" s="668"/>
      <c r="H88" s="668"/>
      <c r="I88" s="668"/>
      <c r="J88" s="668"/>
      <c r="K88" s="668"/>
      <c r="L88" s="668"/>
      <c r="M88" s="668"/>
      <c r="N88" s="668"/>
      <c r="O88" s="668"/>
      <c r="P88" s="668"/>
      <c r="Q88" s="668"/>
      <c r="R88" s="668"/>
      <c r="S88" s="668"/>
      <c r="T88" s="668"/>
      <c r="U88" s="668"/>
      <c r="V88" s="668"/>
      <c r="W88" s="668"/>
      <c r="X88" s="668"/>
      <c r="Y88" s="668"/>
      <c r="Z88" s="668"/>
      <c r="AA88" s="668"/>
      <c r="AB88" s="668"/>
      <c r="AC88" s="668"/>
      <c r="AD88" s="668"/>
      <c r="AE88" s="668"/>
      <c r="AF88" s="668"/>
    </row>
    <row r="89" ht="15.75" customHeight="1">
      <c r="A89" s="668"/>
      <c r="B89" s="668"/>
      <c r="C89" s="668"/>
      <c r="D89" s="668"/>
      <c r="E89" s="668"/>
      <c r="F89" s="668"/>
      <c r="G89" s="668"/>
      <c r="H89" s="668"/>
      <c r="I89" s="668"/>
      <c r="J89" s="668"/>
      <c r="K89" s="668"/>
      <c r="L89" s="668"/>
      <c r="M89" s="668"/>
      <c r="N89" s="668"/>
      <c r="O89" s="668"/>
      <c r="P89" s="668"/>
      <c r="Q89" s="668"/>
      <c r="R89" s="668"/>
      <c r="S89" s="668"/>
      <c r="T89" s="668"/>
      <c r="U89" s="668"/>
      <c r="V89" s="668"/>
      <c r="W89" s="668"/>
      <c r="X89" s="668"/>
      <c r="Y89" s="668"/>
      <c r="Z89" s="668"/>
      <c r="AA89" s="668"/>
      <c r="AB89" s="668"/>
      <c r="AC89" s="668"/>
      <c r="AD89" s="668"/>
      <c r="AE89" s="668"/>
      <c r="AF89" s="668"/>
    </row>
    <row r="90" ht="15.75" customHeight="1">
      <c r="A90" s="668"/>
      <c r="B90" s="668"/>
      <c r="C90" s="668"/>
      <c r="D90" s="668"/>
      <c r="E90" s="668"/>
      <c r="F90" s="668"/>
      <c r="G90" s="668"/>
      <c r="H90" s="668"/>
      <c r="I90" s="668"/>
      <c r="J90" s="668"/>
      <c r="K90" s="668"/>
      <c r="L90" s="668"/>
      <c r="M90" s="668"/>
      <c r="N90" s="668"/>
      <c r="O90" s="668"/>
      <c r="P90" s="668"/>
      <c r="Q90" s="668"/>
      <c r="R90" s="668"/>
      <c r="S90" s="668"/>
      <c r="T90" s="668"/>
      <c r="U90" s="668"/>
      <c r="V90" s="668"/>
      <c r="W90" s="668"/>
      <c r="X90" s="668"/>
      <c r="Y90" s="668"/>
      <c r="Z90" s="668"/>
      <c r="AA90" s="668"/>
      <c r="AB90" s="668"/>
      <c r="AC90" s="668"/>
      <c r="AD90" s="668"/>
      <c r="AE90" s="668"/>
      <c r="AF90" s="668"/>
    </row>
    <row r="91" ht="15.75" customHeight="1">
      <c r="A91" s="668"/>
      <c r="B91" s="668"/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8"/>
      <c r="O91" s="668"/>
      <c r="P91" s="668"/>
      <c r="Q91" s="668"/>
      <c r="R91" s="668"/>
      <c r="S91" s="668"/>
      <c r="T91" s="668"/>
      <c r="U91" s="668"/>
      <c r="V91" s="668"/>
      <c r="W91" s="668"/>
      <c r="X91" s="668"/>
      <c r="Y91" s="668"/>
      <c r="Z91" s="668"/>
      <c r="AA91" s="668"/>
      <c r="AB91" s="668"/>
      <c r="AC91" s="668"/>
      <c r="AD91" s="668"/>
      <c r="AE91" s="668"/>
      <c r="AF91" s="668"/>
    </row>
    <row r="92" ht="15.75" customHeight="1">
      <c r="A92" s="668"/>
      <c r="B92" s="668"/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8"/>
      <c r="O92" s="668"/>
      <c r="P92" s="668"/>
      <c r="Q92" s="668"/>
      <c r="R92" s="668"/>
      <c r="S92" s="668"/>
      <c r="T92" s="668"/>
      <c r="U92" s="668"/>
      <c r="V92" s="668"/>
      <c r="W92" s="668"/>
      <c r="X92" s="668"/>
      <c r="Y92" s="668"/>
      <c r="Z92" s="668"/>
      <c r="AA92" s="668"/>
      <c r="AB92" s="668"/>
      <c r="AC92" s="668"/>
      <c r="AD92" s="668"/>
      <c r="AE92" s="668"/>
      <c r="AF92" s="668"/>
    </row>
    <row r="93" ht="15.75" customHeight="1">
      <c r="A93" s="668"/>
      <c r="B93" s="668"/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8"/>
      <c r="O93" s="668"/>
      <c r="P93" s="668"/>
      <c r="Q93" s="668"/>
      <c r="R93" s="668"/>
      <c r="S93" s="668"/>
      <c r="T93" s="668"/>
      <c r="U93" s="668"/>
      <c r="V93" s="668"/>
      <c r="W93" s="668"/>
      <c r="X93" s="668"/>
      <c r="Y93" s="668"/>
      <c r="Z93" s="668"/>
      <c r="AA93" s="668"/>
      <c r="AB93" s="668"/>
      <c r="AC93" s="668"/>
      <c r="AD93" s="668"/>
      <c r="AE93" s="668"/>
      <c r="AF93" s="668"/>
    </row>
    <row r="94" ht="15.75" customHeight="1">
      <c r="A94" s="668"/>
      <c r="B94" s="668"/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8"/>
      <c r="O94" s="668"/>
      <c r="P94" s="668"/>
      <c r="Q94" s="668"/>
      <c r="R94" s="668"/>
      <c r="S94" s="668"/>
      <c r="T94" s="668"/>
      <c r="U94" s="668"/>
      <c r="V94" s="668"/>
      <c r="W94" s="668"/>
      <c r="X94" s="668"/>
      <c r="Y94" s="668"/>
      <c r="Z94" s="668"/>
      <c r="AA94" s="668"/>
      <c r="AB94" s="668"/>
      <c r="AC94" s="668"/>
      <c r="AD94" s="668"/>
      <c r="AE94" s="668"/>
      <c r="AF94" s="668"/>
    </row>
    <row r="95" ht="15.75" customHeight="1">
      <c r="A95" s="668"/>
      <c r="B95" s="668"/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8"/>
      <c r="O95" s="668"/>
      <c r="P95" s="668"/>
      <c r="Q95" s="668"/>
      <c r="R95" s="668"/>
      <c r="S95" s="668"/>
      <c r="T95" s="668"/>
      <c r="U95" s="668"/>
      <c r="V95" s="668"/>
      <c r="W95" s="668"/>
      <c r="X95" s="668"/>
      <c r="Y95" s="668"/>
      <c r="Z95" s="668"/>
      <c r="AA95" s="668"/>
      <c r="AB95" s="668"/>
      <c r="AC95" s="668"/>
      <c r="AD95" s="668"/>
      <c r="AE95" s="668"/>
      <c r="AF95" s="668"/>
    </row>
    <row r="96" ht="15.75" customHeight="1">
      <c r="A96" s="668"/>
      <c r="B96" s="668"/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8"/>
      <c r="O96" s="668"/>
      <c r="P96" s="668"/>
      <c r="Q96" s="668"/>
      <c r="R96" s="668"/>
      <c r="S96" s="668"/>
      <c r="T96" s="668"/>
      <c r="U96" s="668"/>
      <c r="V96" s="668"/>
      <c r="W96" s="668"/>
      <c r="X96" s="668"/>
      <c r="Y96" s="668"/>
      <c r="Z96" s="668"/>
      <c r="AA96" s="668"/>
      <c r="AB96" s="668"/>
      <c r="AC96" s="668"/>
      <c r="AD96" s="668"/>
      <c r="AE96" s="668"/>
      <c r="AF96" s="668"/>
    </row>
    <row r="97" ht="15.75" customHeight="1">
      <c r="A97" s="668"/>
      <c r="B97" s="668"/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8"/>
      <c r="O97" s="668"/>
      <c r="P97" s="668"/>
      <c r="Q97" s="668"/>
      <c r="R97" s="668"/>
      <c r="S97" s="668"/>
      <c r="T97" s="668"/>
      <c r="U97" s="668"/>
      <c r="V97" s="668"/>
      <c r="W97" s="668"/>
      <c r="X97" s="668"/>
      <c r="Y97" s="668"/>
      <c r="Z97" s="668"/>
      <c r="AA97" s="668"/>
      <c r="AB97" s="668"/>
      <c r="AC97" s="668"/>
      <c r="AD97" s="668"/>
      <c r="AE97" s="668"/>
      <c r="AF97" s="668"/>
    </row>
    <row r="98" ht="15.75" customHeight="1">
      <c r="A98" s="668"/>
      <c r="B98" s="668"/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8"/>
      <c r="O98" s="668"/>
      <c r="P98" s="668"/>
      <c r="Q98" s="668"/>
      <c r="R98" s="668"/>
      <c r="S98" s="668"/>
      <c r="T98" s="668"/>
      <c r="U98" s="668"/>
      <c r="V98" s="668"/>
      <c r="W98" s="668"/>
      <c r="X98" s="668"/>
      <c r="Y98" s="668"/>
      <c r="Z98" s="668"/>
      <c r="AA98" s="668"/>
      <c r="AB98" s="668"/>
      <c r="AC98" s="668"/>
      <c r="AD98" s="668"/>
      <c r="AE98" s="668"/>
      <c r="AF98" s="668"/>
    </row>
    <row r="99" ht="15.75" customHeight="1">
      <c r="A99" s="668"/>
      <c r="B99" s="668"/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8"/>
      <c r="O99" s="668"/>
      <c r="P99" s="668"/>
      <c r="Q99" s="668"/>
      <c r="R99" s="668"/>
      <c r="S99" s="668"/>
      <c r="T99" s="668"/>
      <c r="U99" s="668"/>
      <c r="V99" s="668"/>
      <c r="W99" s="668"/>
      <c r="X99" s="668"/>
      <c r="Y99" s="668"/>
      <c r="Z99" s="668"/>
      <c r="AA99" s="668"/>
      <c r="AB99" s="668"/>
      <c r="AC99" s="668"/>
      <c r="AD99" s="668"/>
      <c r="AE99" s="668"/>
      <c r="AF99" s="668"/>
    </row>
    <row r="100" ht="15.75" customHeight="1">
      <c r="A100" s="668"/>
      <c r="B100" s="668"/>
      <c r="C100" s="668"/>
      <c r="D100" s="668"/>
      <c r="E100" s="668"/>
      <c r="F100" s="668"/>
      <c r="G100" s="668"/>
      <c r="H100" s="668"/>
      <c r="I100" s="668"/>
      <c r="J100" s="668"/>
      <c r="K100" s="668"/>
      <c r="L100" s="668"/>
      <c r="M100" s="668"/>
      <c r="N100" s="668"/>
      <c r="O100" s="668"/>
      <c r="P100" s="668"/>
      <c r="Q100" s="668"/>
      <c r="R100" s="668"/>
      <c r="S100" s="668"/>
      <c r="T100" s="668"/>
      <c r="U100" s="668"/>
      <c r="V100" s="668"/>
      <c r="W100" s="668"/>
      <c r="X100" s="668"/>
      <c r="Y100" s="668"/>
      <c r="Z100" s="668"/>
      <c r="AA100" s="668"/>
      <c r="AB100" s="668"/>
      <c r="AC100" s="668"/>
      <c r="AD100" s="668"/>
      <c r="AE100" s="668"/>
      <c r="AF100" s="668"/>
    </row>
    <row r="101" ht="15.75" customHeight="1">
      <c r="A101" s="668"/>
      <c r="B101" s="668"/>
      <c r="C101" s="668"/>
      <c r="D101" s="668"/>
      <c r="E101" s="668"/>
      <c r="F101" s="668"/>
      <c r="G101" s="668"/>
      <c r="H101" s="668"/>
      <c r="I101" s="668"/>
      <c r="J101" s="668"/>
      <c r="K101" s="668"/>
      <c r="L101" s="668"/>
      <c r="M101" s="668"/>
      <c r="N101" s="668"/>
      <c r="O101" s="668"/>
      <c r="P101" s="668"/>
      <c r="Q101" s="668"/>
      <c r="R101" s="668"/>
      <c r="S101" s="668"/>
      <c r="T101" s="668"/>
      <c r="U101" s="668"/>
      <c r="V101" s="668"/>
      <c r="W101" s="668"/>
      <c r="X101" s="668"/>
      <c r="Y101" s="668"/>
      <c r="Z101" s="668"/>
      <c r="AA101" s="668"/>
      <c r="AB101" s="668"/>
      <c r="AC101" s="668"/>
      <c r="AD101" s="668"/>
      <c r="AE101" s="668"/>
      <c r="AF101" s="668"/>
    </row>
    <row r="102" ht="15.75" customHeight="1">
      <c r="A102" s="668"/>
      <c r="B102" s="668"/>
      <c r="C102" s="668"/>
      <c r="D102" s="668"/>
      <c r="E102" s="668"/>
      <c r="F102" s="668"/>
      <c r="G102" s="668"/>
      <c r="H102" s="668"/>
      <c r="I102" s="668"/>
      <c r="J102" s="668"/>
      <c r="K102" s="668"/>
      <c r="L102" s="668"/>
      <c r="M102" s="668"/>
      <c r="N102" s="668"/>
      <c r="O102" s="668"/>
      <c r="P102" s="668"/>
      <c r="Q102" s="668"/>
      <c r="R102" s="668"/>
      <c r="S102" s="668"/>
      <c r="T102" s="668"/>
      <c r="U102" s="668"/>
      <c r="V102" s="668"/>
      <c r="W102" s="668"/>
      <c r="X102" s="668"/>
      <c r="Y102" s="668"/>
      <c r="Z102" s="668"/>
      <c r="AA102" s="668"/>
      <c r="AB102" s="668"/>
      <c r="AC102" s="668"/>
      <c r="AD102" s="668"/>
      <c r="AE102" s="668"/>
      <c r="AF102" s="668"/>
    </row>
    <row r="103" ht="15.75" customHeight="1">
      <c r="A103" s="668"/>
      <c r="B103" s="668"/>
      <c r="C103" s="668"/>
      <c r="D103" s="668"/>
      <c r="E103" s="668"/>
      <c r="F103" s="668"/>
      <c r="G103" s="668"/>
      <c r="H103" s="668"/>
      <c r="I103" s="668"/>
      <c r="J103" s="668"/>
      <c r="K103" s="668"/>
      <c r="L103" s="668"/>
      <c r="M103" s="668"/>
      <c r="N103" s="668"/>
      <c r="O103" s="668"/>
      <c r="P103" s="668"/>
      <c r="Q103" s="668"/>
      <c r="R103" s="668"/>
      <c r="S103" s="668"/>
      <c r="T103" s="668"/>
      <c r="U103" s="668"/>
      <c r="V103" s="668"/>
      <c r="W103" s="668"/>
      <c r="X103" s="668"/>
      <c r="Y103" s="668"/>
      <c r="Z103" s="668"/>
      <c r="AA103" s="668"/>
      <c r="AB103" s="668"/>
      <c r="AC103" s="668"/>
      <c r="AD103" s="668"/>
      <c r="AE103" s="668"/>
      <c r="AF103" s="668"/>
    </row>
    <row r="104" ht="15.75" customHeight="1">
      <c r="A104" s="668"/>
      <c r="B104" s="668"/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8"/>
      <c r="O104" s="668"/>
      <c r="P104" s="668"/>
      <c r="Q104" s="668"/>
      <c r="R104" s="668"/>
      <c r="S104" s="668"/>
      <c r="T104" s="668"/>
      <c r="U104" s="668"/>
      <c r="V104" s="668"/>
      <c r="W104" s="668"/>
      <c r="X104" s="668"/>
      <c r="Y104" s="668"/>
      <c r="Z104" s="668"/>
      <c r="AA104" s="668"/>
      <c r="AB104" s="668"/>
      <c r="AC104" s="668"/>
      <c r="AD104" s="668"/>
      <c r="AE104" s="668"/>
      <c r="AF104" s="668"/>
    </row>
    <row r="105" ht="15.75" customHeight="1">
      <c r="A105" s="668"/>
      <c r="B105" s="668"/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8"/>
      <c r="O105" s="668"/>
      <c r="P105" s="668"/>
      <c r="Q105" s="668"/>
      <c r="R105" s="668"/>
      <c r="S105" s="668"/>
      <c r="T105" s="668"/>
      <c r="U105" s="668"/>
      <c r="V105" s="668"/>
      <c r="W105" s="668"/>
      <c r="X105" s="668"/>
      <c r="Y105" s="668"/>
      <c r="Z105" s="668"/>
      <c r="AA105" s="668"/>
      <c r="AB105" s="668"/>
      <c r="AC105" s="668"/>
      <c r="AD105" s="668"/>
      <c r="AE105" s="668"/>
      <c r="AF105" s="668"/>
    </row>
    <row r="106" ht="15.75" customHeight="1">
      <c r="A106" s="668"/>
      <c r="B106" s="668"/>
      <c r="C106" s="668"/>
      <c r="D106" s="668"/>
      <c r="E106" s="668"/>
      <c r="F106" s="668"/>
      <c r="G106" s="668"/>
      <c r="H106" s="668"/>
      <c r="I106" s="668"/>
      <c r="J106" s="668"/>
      <c r="K106" s="668"/>
      <c r="L106" s="668"/>
      <c r="M106" s="668"/>
      <c r="N106" s="668"/>
      <c r="O106" s="668"/>
      <c r="P106" s="668"/>
      <c r="Q106" s="668"/>
      <c r="R106" s="668"/>
      <c r="S106" s="668"/>
      <c r="T106" s="668"/>
      <c r="U106" s="668"/>
      <c r="V106" s="668"/>
      <c r="W106" s="668"/>
      <c r="X106" s="668"/>
      <c r="Y106" s="668"/>
      <c r="Z106" s="668"/>
      <c r="AA106" s="668"/>
      <c r="AB106" s="668"/>
      <c r="AC106" s="668"/>
      <c r="AD106" s="668"/>
      <c r="AE106" s="668"/>
      <c r="AF106" s="668"/>
    </row>
    <row r="107" ht="15.75" customHeight="1">
      <c r="A107" s="668"/>
      <c r="B107" s="668"/>
      <c r="C107" s="668"/>
      <c r="D107" s="668"/>
      <c r="E107" s="668"/>
      <c r="F107" s="668"/>
      <c r="G107" s="668"/>
      <c r="H107" s="668"/>
      <c r="I107" s="668"/>
      <c r="J107" s="668"/>
      <c r="K107" s="668"/>
      <c r="L107" s="668"/>
      <c r="M107" s="668"/>
      <c r="N107" s="668"/>
      <c r="O107" s="668"/>
      <c r="P107" s="668"/>
      <c r="Q107" s="668"/>
      <c r="R107" s="668"/>
      <c r="S107" s="668"/>
      <c r="T107" s="668"/>
      <c r="U107" s="668"/>
      <c r="V107" s="668"/>
      <c r="W107" s="668"/>
      <c r="X107" s="668"/>
      <c r="Y107" s="668"/>
      <c r="Z107" s="668"/>
      <c r="AA107" s="668"/>
      <c r="AB107" s="668"/>
      <c r="AC107" s="668"/>
      <c r="AD107" s="668"/>
      <c r="AE107" s="668"/>
      <c r="AF107" s="668"/>
    </row>
    <row r="108" ht="15.75" customHeight="1">
      <c r="A108" s="668"/>
      <c r="B108" s="668"/>
      <c r="C108" s="668"/>
      <c r="D108" s="668"/>
      <c r="E108" s="668"/>
      <c r="F108" s="668"/>
      <c r="G108" s="668"/>
      <c r="H108" s="668"/>
      <c r="I108" s="668"/>
      <c r="J108" s="668"/>
      <c r="K108" s="668"/>
      <c r="L108" s="668"/>
      <c r="M108" s="668"/>
      <c r="N108" s="668"/>
      <c r="O108" s="668"/>
      <c r="P108" s="668"/>
      <c r="Q108" s="668"/>
      <c r="R108" s="668"/>
      <c r="S108" s="668"/>
      <c r="T108" s="668"/>
      <c r="U108" s="668"/>
      <c r="V108" s="668"/>
      <c r="W108" s="668"/>
      <c r="X108" s="668"/>
      <c r="Y108" s="668"/>
      <c r="Z108" s="668"/>
      <c r="AA108" s="668"/>
      <c r="AB108" s="668"/>
      <c r="AC108" s="668"/>
      <c r="AD108" s="668"/>
      <c r="AE108" s="668"/>
      <c r="AF108" s="668"/>
    </row>
    <row r="109" ht="15.75" customHeight="1">
      <c r="A109" s="668"/>
      <c r="B109" s="668"/>
      <c r="C109" s="668"/>
      <c r="D109" s="668"/>
      <c r="E109" s="668"/>
      <c r="F109" s="668"/>
      <c r="G109" s="668"/>
      <c r="H109" s="668"/>
      <c r="I109" s="668"/>
      <c r="J109" s="668"/>
      <c r="K109" s="668"/>
      <c r="L109" s="668"/>
      <c r="M109" s="668"/>
      <c r="N109" s="668"/>
      <c r="O109" s="668"/>
      <c r="P109" s="668"/>
      <c r="Q109" s="668"/>
      <c r="R109" s="668"/>
      <c r="S109" s="668"/>
      <c r="T109" s="668"/>
      <c r="U109" s="668"/>
      <c r="V109" s="668"/>
      <c r="W109" s="668"/>
      <c r="X109" s="668"/>
      <c r="Y109" s="668"/>
      <c r="Z109" s="668"/>
      <c r="AA109" s="668"/>
      <c r="AB109" s="668"/>
      <c r="AC109" s="668"/>
      <c r="AD109" s="668"/>
      <c r="AE109" s="668"/>
      <c r="AF109" s="668"/>
    </row>
    <row r="110" ht="15.75" customHeight="1">
      <c r="A110" s="668"/>
      <c r="B110" s="668"/>
      <c r="C110" s="668"/>
      <c r="D110" s="668"/>
      <c r="E110" s="668"/>
      <c r="F110" s="668"/>
      <c r="G110" s="668"/>
      <c r="H110" s="668"/>
      <c r="I110" s="668"/>
      <c r="J110" s="668"/>
      <c r="K110" s="668"/>
      <c r="L110" s="668"/>
      <c r="M110" s="668"/>
      <c r="N110" s="668"/>
      <c r="O110" s="668"/>
      <c r="P110" s="668"/>
      <c r="Q110" s="668"/>
      <c r="R110" s="668"/>
      <c r="S110" s="668"/>
      <c r="T110" s="668"/>
      <c r="U110" s="668"/>
      <c r="V110" s="668"/>
      <c r="W110" s="668"/>
      <c r="X110" s="668"/>
      <c r="Y110" s="668"/>
      <c r="Z110" s="668"/>
      <c r="AA110" s="668"/>
      <c r="AB110" s="668"/>
      <c r="AC110" s="668"/>
      <c r="AD110" s="668"/>
      <c r="AE110" s="668"/>
      <c r="AF110" s="668"/>
    </row>
    <row r="111" ht="15.75" customHeight="1">
      <c r="A111" s="668"/>
      <c r="B111" s="668"/>
      <c r="C111" s="668"/>
      <c r="D111" s="668"/>
      <c r="E111" s="668"/>
      <c r="F111" s="668"/>
      <c r="G111" s="668"/>
      <c r="H111" s="668"/>
      <c r="I111" s="668"/>
      <c r="J111" s="668"/>
      <c r="K111" s="668"/>
      <c r="L111" s="668"/>
      <c r="M111" s="668"/>
      <c r="N111" s="668"/>
      <c r="O111" s="668"/>
      <c r="P111" s="668"/>
      <c r="Q111" s="668"/>
      <c r="R111" s="668"/>
      <c r="S111" s="668"/>
      <c r="T111" s="668"/>
      <c r="U111" s="668"/>
      <c r="V111" s="668"/>
      <c r="W111" s="668"/>
      <c r="X111" s="668"/>
      <c r="Y111" s="668"/>
      <c r="Z111" s="668"/>
      <c r="AA111" s="668"/>
      <c r="AB111" s="668"/>
      <c r="AC111" s="668"/>
      <c r="AD111" s="668"/>
      <c r="AE111" s="668"/>
      <c r="AF111" s="668"/>
    </row>
    <row r="112" ht="15.75" customHeight="1">
      <c r="A112" s="668"/>
      <c r="B112" s="668"/>
      <c r="C112" s="668"/>
      <c r="D112" s="668"/>
      <c r="E112" s="668"/>
      <c r="F112" s="668"/>
      <c r="G112" s="668"/>
      <c r="H112" s="668"/>
      <c r="I112" s="668"/>
      <c r="J112" s="668"/>
      <c r="K112" s="668"/>
      <c r="L112" s="668"/>
      <c r="M112" s="668"/>
      <c r="N112" s="668"/>
      <c r="O112" s="668"/>
      <c r="P112" s="668"/>
      <c r="Q112" s="668"/>
      <c r="R112" s="668"/>
      <c r="S112" s="668"/>
      <c r="T112" s="668"/>
      <c r="U112" s="668"/>
      <c r="V112" s="668"/>
      <c r="W112" s="668"/>
      <c r="X112" s="668"/>
      <c r="Y112" s="668"/>
      <c r="Z112" s="668"/>
      <c r="AA112" s="668"/>
      <c r="AB112" s="668"/>
      <c r="AC112" s="668"/>
      <c r="AD112" s="668"/>
      <c r="AE112" s="668"/>
      <c r="AF112" s="668"/>
    </row>
    <row r="113" ht="15.75" customHeight="1">
      <c r="A113" s="668"/>
      <c r="B113" s="668"/>
      <c r="C113" s="668"/>
      <c r="D113" s="668"/>
      <c r="E113" s="668"/>
      <c r="F113" s="668"/>
      <c r="G113" s="668"/>
      <c r="H113" s="668"/>
      <c r="I113" s="668"/>
      <c r="J113" s="668"/>
      <c r="K113" s="668"/>
      <c r="L113" s="668"/>
      <c r="M113" s="668"/>
      <c r="N113" s="668"/>
      <c r="O113" s="668"/>
      <c r="P113" s="668"/>
      <c r="Q113" s="668"/>
      <c r="R113" s="668"/>
      <c r="S113" s="668"/>
      <c r="T113" s="668"/>
      <c r="U113" s="668"/>
      <c r="V113" s="668"/>
      <c r="W113" s="668"/>
      <c r="X113" s="668"/>
      <c r="Y113" s="668"/>
      <c r="Z113" s="668"/>
      <c r="AA113" s="668"/>
      <c r="AB113" s="668"/>
      <c r="AC113" s="668"/>
      <c r="AD113" s="668"/>
      <c r="AE113" s="668"/>
      <c r="AF113" s="668"/>
    </row>
    <row r="114" ht="15.75" customHeight="1">
      <c r="A114" s="668"/>
      <c r="B114" s="668"/>
      <c r="C114" s="668"/>
      <c r="D114" s="668"/>
      <c r="E114" s="668"/>
      <c r="F114" s="668"/>
      <c r="G114" s="668"/>
      <c r="H114" s="668"/>
      <c r="I114" s="668"/>
      <c r="J114" s="668"/>
      <c r="K114" s="668"/>
      <c r="L114" s="668"/>
      <c r="M114" s="668"/>
      <c r="N114" s="668"/>
      <c r="O114" s="668"/>
      <c r="P114" s="668"/>
      <c r="Q114" s="668"/>
      <c r="R114" s="668"/>
      <c r="S114" s="668"/>
      <c r="T114" s="668"/>
      <c r="U114" s="668"/>
      <c r="V114" s="668"/>
      <c r="W114" s="668"/>
      <c r="X114" s="668"/>
      <c r="Y114" s="668"/>
      <c r="Z114" s="668"/>
      <c r="AA114" s="668"/>
      <c r="AB114" s="668"/>
      <c r="AC114" s="668"/>
      <c r="AD114" s="668"/>
      <c r="AE114" s="668"/>
      <c r="AF114" s="668"/>
    </row>
    <row r="115" ht="15.75" customHeight="1">
      <c r="A115" s="668"/>
      <c r="B115" s="668"/>
      <c r="C115" s="668"/>
      <c r="D115" s="668"/>
      <c r="E115" s="668"/>
      <c r="F115" s="668"/>
      <c r="G115" s="668"/>
      <c r="H115" s="668"/>
      <c r="I115" s="668"/>
      <c r="J115" s="668"/>
      <c r="K115" s="668"/>
      <c r="L115" s="668"/>
      <c r="M115" s="668"/>
      <c r="N115" s="668"/>
      <c r="O115" s="668"/>
      <c r="P115" s="668"/>
      <c r="Q115" s="668"/>
      <c r="R115" s="668"/>
      <c r="S115" s="668"/>
      <c r="T115" s="668"/>
      <c r="U115" s="668"/>
      <c r="V115" s="668"/>
      <c r="W115" s="668"/>
      <c r="X115" s="668"/>
      <c r="Y115" s="668"/>
      <c r="Z115" s="668"/>
      <c r="AA115" s="668"/>
      <c r="AB115" s="668"/>
      <c r="AC115" s="668"/>
      <c r="AD115" s="668"/>
      <c r="AE115" s="668"/>
      <c r="AF115" s="668"/>
    </row>
    <row r="116" ht="15.75" customHeight="1">
      <c r="A116" s="668"/>
      <c r="B116" s="668"/>
      <c r="C116" s="668"/>
      <c r="D116" s="668"/>
      <c r="E116" s="668"/>
      <c r="F116" s="668"/>
      <c r="G116" s="668"/>
      <c r="H116" s="668"/>
      <c r="I116" s="668"/>
      <c r="J116" s="668"/>
      <c r="K116" s="668"/>
      <c r="L116" s="668"/>
      <c r="M116" s="668"/>
      <c r="N116" s="668"/>
      <c r="O116" s="668"/>
      <c r="P116" s="668"/>
      <c r="Q116" s="668"/>
      <c r="R116" s="668"/>
      <c r="S116" s="668"/>
      <c r="T116" s="668"/>
      <c r="U116" s="668"/>
      <c r="V116" s="668"/>
      <c r="W116" s="668"/>
      <c r="X116" s="668"/>
      <c r="Y116" s="668"/>
      <c r="Z116" s="668"/>
      <c r="AA116" s="668"/>
      <c r="AB116" s="668"/>
      <c r="AC116" s="668"/>
      <c r="AD116" s="668"/>
      <c r="AE116" s="668"/>
      <c r="AF116" s="668"/>
    </row>
    <row r="117" ht="15.75" customHeight="1">
      <c r="A117" s="668"/>
      <c r="B117" s="668"/>
      <c r="C117" s="668"/>
      <c r="D117" s="668"/>
      <c r="E117" s="668"/>
      <c r="F117" s="668"/>
      <c r="G117" s="668"/>
      <c r="H117" s="668"/>
      <c r="I117" s="668"/>
      <c r="J117" s="668"/>
      <c r="K117" s="668"/>
      <c r="L117" s="668"/>
      <c r="M117" s="668"/>
      <c r="N117" s="668"/>
      <c r="O117" s="668"/>
      <c r="P117" s="668"/>
      <c r="Q117" s="668"/>
      <c r="R117" s="668"/>
      <c r="S117" s="668"/>
      <c r="T117" s="668"/>
      <c r="U117" s="668"/>
      <c r="V117" s="668"/>
      <c r="W117" s="668"/>
      <c r="X117" s="668"/>
      <c r="Y117" s="668"/>
      <c r="Z117" s="668"/>
      <c r="AA117" s="668"/>
      <c r="AB117" s="668"/>
      <c r="AC117" s="668"/>
      <c r="AD117" s="668"/>
      <c r="AE117" s="668"/>
      <c r="AF117" s="668"/>
    </row>
    <row r="118" ht="15.75" customHeight="1">
      <c r="A118" s="668"/>
      <c r="B118" s="668"/>
      <c r="C118" s="668"/>
      <c r="D118" s="668"/>
      <c r="E118" s="668"/>
      <c r="F118" s="668"/>
      <c r="G118" s="668"/>
      <c r="H118" s="668"/>
      <c r="I118" s="668"/>
      <c r="J118" s="668"/>
      <c r="K118" s="668"/>
      <c r="L118" s="668"/>
      <c r="M118" s="668"/>
      <c r="N118" s="668"/>
      <c r="O118" s="668"/>
      <c r="P118" s="668"/>
      <c r="Q118" s="668"/>
      <c r="R118" s="668"/>
      <c r="S118" s="668"/>
      <c r="T118" s="668"/>
      <c r="U118" s="668"/>
      <c r="V118" s="668"/>
      <c r="W118" s="668"/>
      <c r="X118" s="668"/>
      <c r="Y118" s="668"/>
      <c r="Z118" s="668"/>
      <c r="AA118" s="668"/>
      <c r="AB118" s="668"/>
      <c r="AC118" s="668"/>
      <c r="AD118" s="668"/>
      <c r="AE118" s="668"/>
      <c r="AF118" s="668"/>
    </row>
    <row r="119" ht="15.75" customHeight="1">
      <c r="A119" s="668"/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68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</row>
    <row r="120" ht="15.75" customHeight="1">
      <c r="A120" s="668"/>
      <c r="B120" s="668"/>
      <c r="C120" s="668"/>
      <c r="D120" s="668"/>
      <c r="E120" s="668"/>
      <c r="F120" s="668"/>
      <c r="G120" s="668"/>
      <c r="H120" s="668"/>
      <c r="I120" s="668"/>
      <c r="J120" s="668"/>
      <c r="K120" s="668"/>
      <c r="L120" s="668"/>
      <c r="M120" s="668"/>
      <c r="N120" s="668"/>
      <c r="O120" s="668"/>
      <c r="P120" s="668"/>
      <c r="Q120" s="668"/>
      <c r="R120" s="668"/>
      <c r="S120" s="668"/>
      <c r="T120" s="668"/>
      <c r="U120" s="668"/>
      <c r="V120" s="668"/>
      <c r="W120" s="668"/>
      <c r="X120" s="668"/>
      <c r="Y120" s="668"/>
      <c r="Z120" s="668"/>
      <c r="AA120" s="668"/>
      <c r="AB120" s="668"/>
      <c r="AC120" s="668"/>
      <c r="AD120" s="668"/>
      <c r="AE120" s="668"/>
      <c r="AF120" s="668"/>
    </row>
    <row r="121" ht="15.75" customHeight="1">
      <c r="A121" s="668"/>
      <c r="B121" s="668"/>
      <c r="C121" s="668"/>
      <c r="D121" s="668"/>
      <c r="E121" s="668"/>
      <c r="F121" s="668"/>
      <c r="G121" s="668"/>
      <c r="H121" s="668"/>
      <c r="I121" s="668"/>
      <c r="J121" s="668"/>
      <c r="K121" s="668"/>
      <c r="L121" s="668"/>
      <c r="M121" s="668"/>
      <c r="N121" s="668"/>
      <c r="O121" s="668"/>
      <c r="P121" s="668"/>
      <c r="Q121" s="668"/>
      <c r="R121" s="668"/>
      <c r="S121" s="668"/>
      <c r="T121" s="668"/>
      <c r="U121" s="668"/>
      <c r="V121" s="668"/>
      <c r="W121" s="668"/>
      <c r="X121" s="668"/>
      <c r="Y121" s="668"/>
      <c r="Z121" s="668"/>
      <c r="AA121" s="668"/>
      <c r="AB121" s="668"/>
      <c r="AC121" s="668"/>
      <c r="AD121" s="668"/>
      <c r="AE121" s="668"/>
      <c r="AF121" s="668"/>
    </row>
    <row r="122" ht="15.75" customHeight="1">
      <c r="A122" s="668"/>
      <c r="B122" s="668"/>
      <c r="C122" s="668"/>
      <c r="D122" s="668"/>
      <c r="E122" s="668"/>
      <c r="F122" s="668"/>
      <c r="G122" s="668"/>
      <c r="H122" s="668"/>
      <c r="I122" s="668"/>
      <c r="J122" s="668"/>
      <c r="K122" s="668"/>
      <c r="L122" s="668"/>
      <c r="M122" s="668"/>
      <c r="N122" s="668"/>
      <c r="O122" s="668"/>
      <c r="P122" s="668"/>
      <c r="Q122" s="668"/>
      <c r="R122" s="668"/>
      <c r="S122" s="668"/>
      <c r="T122" s="668"/>
      <c r="U122" s="668"/>
      <c r="V122" s="668"/>
      <c r="W122" s="668"/>
      <c r="X122" s="668"/>
      <c r="Y122" s="668"/>
      <c r="Z122" s="668"/>
      <c r="AA122" s="668"/>
      <c r="AB122" s="668"/>
      <c r="AC122" s="668"/>
      <c r="AD122" s="668"/>
      <c r="AE122" s="668"/>
      <c r="AF122" s="668"/>
    </row>
    <row r="123" ht="15.75" customHeight="1">
      <c r="A123" s="668"/>
      <c r="B123" s="668"/>
      <c r="C123" s="668"/>
      <c r="D123" s="668"/>
      <c r="E123" s="668"/>
      <c r="F123" s="668"/>
      <c r="G123" s="668"/>
      <c r="H123" s="668"/>
      <c r="I123" s="668"/>
      <c r="J123" s="668"/>
      <c r="K123" s="668"/>
      <c r="L123" s="668"/>
      <c r="M123" s="668"/>
      <c r="N123" s="668"/>
      <c r="O123" s="668"/>
      <c r="P123" s="668"/>
      <c r="Q123" s="668"/>
      <c r="R123" s="668"/>
      <c r="S123" s="668"/>
      <c r="T123" s="668"/>
      <c r="U123" s="668"/>
      <c r="V123" s="668"/>
      <c r="W123" s="668"/>
      <c r="X123" s="668"/>
      <c r="Y123" s="668"/>
      <c r="Z123" s="668"/>
      <c r="AA123" s="668"/>
      <c r="AB123" s="668"/>
      <c r="AC123" s="668"/>
      <c r="AD123" s="668"/>
      <c r="AE123" s="668"/>
      <c r="AF123" s="668"/>
    </row>
    <row r="124" ht="15.75" customHeight="1">
      <c r="A124" s="668"/>
      <c r="B124" s="668"/>
      <c r="C124" s="668"/>
      <c r="D124" s="668"/>
      <c r="E124" s="668"/>
      <c r="F124" s="668"/>
      <c r="G124" s="668"/>
      <c r="H124" s="668"/>
      <c r="I124" s="668"/>
      <c r="J124" s="668"/>
      <c r="K124" s="668"/>
      <c r="L124" s="668"/>
      <c r="M124" s="668"/>
      <c r="N124" s="668"/>
      <c r="O124" s="668"/>
      <c r="P124" s="668"/>
      <c r="Q124" s="668"/>
      <c r="R124" s="668"/>
      <c r="S124" s="668"/>
      <c r="T124" s="668"/>
      <c r="U124" s="668"/>
      <c r="V124" s="668"/>
      <c r="W124" s="668"/>
      <c r="X124" s="668"/>
      <c r="Y124" s="668"/>
      <c r="Z124" s="668"/>
      <c r="AA124" s="668"/>
      <c r="AB124" s="668"/>
      <c r="AC124" s="668"/>
      <c r="AD124" s="668"/>
      <c r="AE124" s="668"/>
      <c r="AF124" s="668"/>
    </row>
    <row r="125" ht="15.75" customHeight="1">
      <c r="A125" s="668"/>
      <c r="B125" s="668"/>
      <c r="C125" s="668"/>
      <c r="D125" s="668"/>
      <c r="E125" s="668"/>
      <c r="F125" s="668"/>
      <c r="G125" s="668"/>
      <c r="H125" s="668"/>
      <c r="I125" s="668"/>
      <c r="J125" s="668"/>
      <c r="K125" s="668"/>
      <c r="L125" s="668"/>
      <c r="M125" s="668"/>
      <c r="N125" s="668"/>
      <c r="O125" s="668"/>
      <c r="P125" s="668"/>
      <c r="Q125" s="668"/>
      <c r="R125" s="668"/>
      <c r="S125" s="668"/>
      <c r="T125" s="668"/>
      <c r="U125" s="668"/>
      <c r="V125" s="668"/>
      <c r="W125" s="668"/>
      <c r="X125" s="668"/>
      <c r="Y125" s="668"/>
      <c r="Z125" s="668"/>
      <c r="AA125" s="668"/>
      <c r="AB125" s="668"/>
      <c r="AC125" s="668"/>
      <c r="AD125" s="668"/>
      <c r="AE125" s="668"/>
      <c r="AF125" s="668"/>
    </row>
    <row r="126" ht="15.75" customHeight="1">
      <c r="A126" s="668"/>
      <c r="B126" s="668"/>
      <c r="C126" s="668"/>
      <c r="D126" s="668"/>
      <c r="E126" s="668"/>
      <c r="F126" s="668"/>
      <c r="G126" s="668"/>
      <c r="H126" s="668"/>
      <c r="I126" s="668"/>
      <c r="J126" s="668"/>
      <c r="K126" s="668"/>
      <c r="L126" s="668"/>
      <c r="M126" s="668"/>
      <c r="N126" s="668"/>
      <c r="O126" s="668"/>
      <c r="P126" s="668"/>
      <c r="Q126" s="668"/>
      <c r="R126" s="668"/>
      <c r="S126" s="668"/>
      <c r="T126" s="668"/>
      <c r="U126" s="668"/>
      <c r="V126" s="668"/>
      <c r="W126" s="668"/>
      <c r="X126" s="668"/>
      <c r="Y126" s="668"/>
      <c r="Z126" s="668"/>
      <c r="AA126" s="668"/>
      <c r="AB126" s="668"/>
      <c r="AC126" s="668"/>
      <c r="AD126" s="668"/>
      <c r="AE126" s="668"/>
      <c r="AF126" s="668"/>
    </row>
    <row r="127" ht="15.75" customHeight="1">
      <c r="A127" s="668"/>
      <c r="B127" s="668"/>
      <c r="C127" s="668"/>
      <c r="D127" s="668"/>
      <c r="E127" s="668"/>
      <c r="F127" s="668"/>
      <c r="G127" s="668"/>
      <c r="H127" s="668"/>
      <c r="I127" s="668"/>
      <c r="J127" s="668"/>
      <c r="K127" s="668"/>
      <c r="L127" s="668"/>
      <c r="M127" s="668"/>
      <c r="N127" s="668"/>
      <c r="O127" s="668"/>
      <c r="P127" s="668"/>
      <c r="Q127" s="668"/>
      <c r="R127" s="668"/>
      <c r="S127" s="668"/>
      <c r="T127" s="668"/>
      <c r="U127" s="668"/>
      <c r="V127" s="668"/>
      <c r="W127" s="668"/>
      <c r="X127" s="668"/>
      <c r="Y127" s="668"/>
      <c r="Z127" s="668"/>
      <c r="AA127" s="668"/>
      <c r="AB127" s="668"/>
      <c r="AC127" s="668"/>
      <c r="AD127" s="668"/>
      <c r="AE127" s="668"/>
      <c r="AF127" s="668"/>
    </row>
    <row r="128" ht="15.75" customHeight="1">
      <c r="A128" s="668"/>
      <c r="B128" s="668"/>
      <c r="C128" s="668"/>
      <c r="D128" s="668"/>
      <c r="E128" s="668"/>
      <c r="F128" s="668"/>
      <c r="G128" s="668"/>
      <c r="H128" s="668"/>
      <c r="I128" s="668"/>
      <c r="J128" s="668"/>
      <c r="K128" s="668"/>
      <c r="L128" s="668"/>
      <c r="M128" s="668"/>
      <c r="N128" s="668"/>
      <c r="O128" s="668"/>
      <c r="P128" s="668"/>
      <c r="Q128" s="668"/>
      <c r="R128" s="668"/>
      <c r="S128" s="668"/>
      <c r="T128" s="668"/>
      <c r="U128" s="668"/>
      <c r="V128" s="668"/>
      <c r="W128" s="668"/>
      <c r="X128" s="668"/>
      <c r="Y128" s="668"/>
      <c r="Z128" s="668"/>
      <c r="AA128" s="668"/>
      <c r="AB128" s="668"/>
      <c r="AC128" s="668"/>
      <c r="AD128" s="668"/>
      <c r="AE128" s="668"/>
      <c r="AF128" s="668"/>
    </row>
    <row r="129" ht="15.75" customHeight="1">
      <c r="A129" s="668"/>
      <c r="B129" s="668"/>
      <c r="C129" s="668"/>
      <c r="D129" s="668"/>
      <c r="E129" s="668"/>
      <c r="F129" s="668"/>
      <c r="G129" s="668"/>
      <c r="H129" s="668"/>
      <c r="I129" s="668"/>
      <c r="J129" s="668"/>
      <c r="K129" s="668"/>
      <c r="L129" s="668"/>
      <c r="M129" s="668"/>
      <c r="N129" s="668"/>
      <c r="O129" s="668"/>
      <c r="P129" s="668"/>
      <c r="Q129" s="668"/>
      <c r="R129" s="668"/>
      <c r="S129" s="668"/>
      <c r="T129" s="668"/>
      <c r="U129" s="668"/>
      <c r="V129" s="668"/>
      <c r="W129" s="668"/>
      <c r="X129" s="668"/>
      <c r="Y129" s="668"/>
      <c r="Z129" s="668"/>
      <c r="AA129" s="668"/>
      <c r="AB129" s="668"/>
      <c r="AC129" s="668"/>
      <c r="AD129" s="668"/>
      <c r="AE129" s="668"/>
      <c r="AF129" s="668"/>
    </row>
    <row r="130" ht="15.75" customHeight="1">
      <c r="A130" s="668"/>
      <c r="B130" s="668"/>
      <c r="C130" s="668"/>
      <c r="D130" s="668"/>
      <c r="E130" s="668"/>
      <c r="F130" s="668"/>
      <c r="G130" s="668"/>
      <c r="H130" s="668"/>
      <c r="I130" s="668"/>
      <c r="J130" s="668"/>
      <c r="K130" s="668"/>
      <c r="L130" s="668"/>
      <c r="M130" s="668"/>
      <c r="N130" s="668"/>
      <c r="O130" s="668"/>
      <c r="P130" s="668"/>
      <c r="Q130" s="668"/>
      <c r="R130" s="668"/>
      <c r="S130" s="668"/>
      <c r="T130" s="668"/>
      <c r="U130" s="668"/>
      <c r="V130" s="668"/>
      <c r="W130" s="668"/>
      <c r="X130" s="668"/>
      <c r="Y130" s="668"/>
      <c r="Z130" s="668"/>
      <c r="AA130" s="668"/>
      <c r="AB130" s="668"/>
      <c r="AC130" s="668"/>
      <c r="AD130" s="668"/>
      <c r="AE130" s="668"/>
      <c r="AF130" s="668"/>
    </row>
    <row r="131" ht="15.75" customHeight="1">
      <c r="A131" s="668"/>
      <c r="B131" s="668"/>
      <c r="C131" s="668"/>
      <c r="D131" s="668"/>
      <c r="E131" s="668"/>
      <c r="F131" s="668"/>
      <c r="G131" s="668"/>
      <c r="H131" s="668"/>
      <c r="I131" s="668"/>
      <c r="J131" s="668"/>
      <c r="K131" s="668"/>
      <c r="L131" s="668"/>
      <c r="M131" s="668"/>
      <c r="N131" s="668"/>
      <c r="O131" s="668"/>
      <c r="P131" s="668"/>
      <c r="Q131" s="668"/>
      <c r="R131" s="668"/>
      <c r="S131" s="668"/>
      <c r="T131" s="668"/>
      <c r="U131" s="668"/>
      <c r="V131" s="668"/>
      <c r="W131" s="668"/>
      <c r="X131" s="668"/>
      <c r="Y131" s="668"/>
      <c r="Z131" s="668"/>
      <c r="AA131" s="668"/>
      <c r="AB131" s="668"/>
      <c r="AC131" s="668"/>
      <c r="AD131" s="668"/>
      <c r="AE131" s="668"/>
      <c r="AF131" s="668"/>
    </row>
    <row r="132" ht="15.75" customHeight="1">
      <c r="A132" s="668"/>
      <c r="B132" s="668"/>
      <c r="C132" s="668"/>
      <c r="D132" s="668"/>
      <c r="E132" s="668"/>
      <c r="F132" s="668"/>
      <c r="G132" s="668"/>
      <c r="H132" s="668"/>
      <c r="I132" s="668"/>
      <c r="J132" s="668"/>
      <c r="K132" s="668"/>
      <c r="L132" s="668"/>
      <c r="M132" s="668"/>
      <c r="N132" s="668"/>
      <c r="O132" s="668"/>
      <c r="P132" s="668"/>
      <c r="Q132" s="668"/>
      <c r="R132" s="668"/>
      <c r="S132" s="668"/>
      <c r="T132" s="668"/>
      <c r="U132" s="668"/>
      <c r="V132" s="668"/>
      <c r="W132" s="668"/>
      <c r="X132" s="668"/>
      <c r="Y132" s="668"/>
      <c r="Z132" s="668"/>
      <c r="AA132" s="668"/>
      <c r="AB132" s="668"/>
      <c r="AC132" s="668"/>
      <c r="AD132" s="668"/>
      <c r="AE132" s="668"/>
      <c r="AF132" s="668"/>
    </row>
    <row r="133" ht="15.75" customHeight="1">
      <c r="A133" s="668"/>
      <c r="B133" s="668"/>
      <c r="C133" s="668"/>
      <c r="D133" s="668"/>
      <c r="E133" s="668"/>
      <c r="F133" s="668"/>
      <c r="G133" s="668"/>
      <c r="H133" s="668"/>
      <c r="I133" s="668"/>
      <c r="J133" s="668"/>
      <c r="K133" s="668"/>
      <c r="L133" s="668"/>
      <c r="M133" s="668"/>
      <c r="N133" s="668"/>
      <c r="O133" s="668"/>
      <c r="P133" s="668"/>
      <c r="Q133" s="668"/>
      <c r="R133" s="668"/>
      <c r="S133" s="668"/>
      <c r="T133" s="668"/>
      <c r="U133" s="668"/>
      <c r="V133" s="668"/>
      <c r="W133" s="668"/>
      <c r="X133" s="668"/>
      <c r="Y133" s="668"/>
      <c r="Z133" s="668"/>
      <c r="AA133" s="668"/>
      <c r="AB133" s="668"/>
      <c r="AC133" s="668"/>
      <c r="AD133" s="668"/>
      <c r="AE133" s="668"/>
      <c r="AF133" s="668"/>
    </row>
    <row r="134" ht="15.75" customHeight="1">
      <c r="A134" s="668"/>
      <c r="B134" s="668"/>
      <c r="C134" s="668"/>
      <c r="D134" s="668"/>
      <c r="E134" s="668"/>
      <c r="F134" s="668"/>
      <c r="G134" s="668"/>
      <c r="H134" s="668"/>
      <c r="I134" s="668"/>
      <c r="J134" s="668"/>
      <c r="K134" s="668"/>
      <c r="L134" s="668"/>
      <c r="M134" s="668"/>
      <c r="N134" s="668"/>
      <c r="O134" s="668"/>
      <c r="P134" s="668"/>
      <c r="Q134" s="668"/>
      <c r="R134" s="668"/>
      <c r="S134" s="668"/>
      <c r="T134" s="668"/>
      <c r="U134" s="668"/>
      <c r="V134" s="668"/>
      <c r="W134" s="668"/>
      <c r="X134" s="668"/>
      <c r="Y134" s="668"/>
      <c r="Z134" s="668"/>
      <c r="AA134" s="668"/>
      <c r="AB134" s="668"/>
      <c r="AC134" s="668"/>
      <c r="AD134" s="668"/>
      <c r="AE134" s="668"/>
      <c r="AF134" s="668"/>
    </row>
    <row r="135" ht="15.75" customHeight="1">
      <c r="A135" s="668"/>
      <c r="B135" s="668"/>
      <c r="C135" s="668"/>
      <c r="D135" s="668"/>
      <c r="E135" s="668"/>
      <c r="F135" s="668"/>
      <c r="G135" s="668"/>
      <c r="H135" s="668"/>
      <c r="I135" s="668"/>
      <c r="J135" s="668"/>
      <c r="K135" s="668"/>
      <c r="L135" s="668"/>
      <c r="M135" s="668"/>
      <c r="N135" s="668"/>
      <c r="O135" s="668"/>
      <c r="P135" s="668"/>
      <c r="Q135" s="668"/>
      <c r="R135" s="668"/>
      <c r="S135" s="668"/>
      <c r="T135" s="668"/>
      <c r="U135" s="668"/>
      <c r="V135" s="668"/>
      <c r="W135" s="668"/>
      <c r="X135" s="668"/>
      <c r="Y135" s="668"/>
      <c r="Z135" s="668"/>
      <c r="AA135" s="668"/>
      <c r="AB135" s="668"/>
      <c r="AC135" s="668"/>
      <c r="AD135" s="668"/>
      <c r="AE135" s="668"/>
      <c r="AF135" s="668"/>
    </row>
    <row r="136" ht="15.75" customHeight="1">
      <c r="A136" s="668"/>
      <c r="B136" s="668"/>
      <c r="C136" s="668"/>
      <c r="D136" s="668"/>
      <c r="E136" s="668"/>
      <c r="F136" s="668"/>
      <c r="G136" s="668"/>
      <c r="H136" s="668"/>
      <c r="I136" s="668"/>
      <c r="J136" s="668"/>
      <c r="K136" s="668"/>
      <c r="L136" s="668"/>
      <c r="M136" s="668"/>
      <c r="N136" s="668"/>
      <c r="O136" s="668"/>
      <c r="P136" s="668"/>
      <c r="Q136" s="668"/>
      <c r="R136" s="668"/>
      <c r="S136" s="668"/>
      <c r="T136" s="668"/>
      <c r="U136" s="668"/>
      <c r="V136" s="668"/>
      <c r="W136" s="668"/>
      <c r="X136" s="668"/>
      <c r="Y136" s="668"/>
      <c r="Z136" s="668"/>
      <c r="AA136" s="668"/>
      <c r="AB136" s="668"/>
      <c r="AC136" s="668"/>
      <c r="AD136" s="668"/>
      <c r="AE136" s="668"/>
      <c r="AF136" s="668"/>
    </row>
    <row r="137" ht="15.75" customHeight="1">
      <c r="A137" s="668"/>
      <c r="B137" s="668"/>
      <c r="C137" s="668"/>
      <c r="D137" s="668"/>
      <c r="E137" s="668"/>
      <c r="F137" s="668"/>
      <c r="G137" s="668"/>
      <c r="H137" s="668"/>
      <c r="I137" s="668"/>
      <c r="J137" s="668"/>
      <c r="K137" s="668"/>
      <c r="L137" s="668"/>
      <c r="M137" s="668"/>
      <c r="N137" s="668"/>
      <c r="O137" s="668"/>
      <c r="P137" s="668"/>
      <c r="Q137" s="668"/>
      <c r="R137" s="668"/>
      <c r="S137" s="668"/>
      <c r="T137" s="668"/>
      <c r="U137" s="668"/>
      <c r="V137" s="668"/>
      <c r="W137" s="668"/>
      <c r="X137" s="668"/>
      <c r="Y137" s="668"/>
      <c r="Z137" s="668"/>
      <c r="AA137" s="668"/>
      <c r="AB137" s="668"/>
      <c r="AC137" s="668"/>
      <c r="AD137" s="668"/>
      <c r="AE137" s="668"/>
      <c r="AF137" s="668"/>
    </row>
    <row r="138" ht="15.75" customHeight="1">
      <c r="A138" s="668"/>
      <c r="B138" s="668"/>
      <c r="C138" s="668"/>
      <c r="D138" s="668"/>
      <c r="E138" s="668"/>
      <c r="F138" s="668"/>
      <c r="G138" s="668"/>
      <c r="H138" s="668"/>
      <c r="I138" s="668"/>
      <c r="J138" s="668"/>
      <c r="K138" s="668"/>
      <c r="L138" s="668"/>
      <c r="M138" s="668"/>
      <c r="N138" s="668"/>
      <c r="O138" s="668"/>
      <c r="P138" s="668"/>
      <c r="Q138" s="668"/>
      <c r="R138" s="668"/>
      <c r="S138" s="668"/>
      <c r="T138" s="668"/>
      <c r="U138" s="668"/>
      <c r="V138" s="668"/>
      <c r="W138" s="668"/>
      <c r="X138" s="668"/>
      <c r="Y138" s="668"/>
      <c r="Z138" s="668"/>
      <c r="AA138" s="668"/>
      <c r="AB138" s="668"/>
      <c r="AC138" s="668"/>
      <c r="AD138" s="668"/>
      <c r="AE138" s="668"/>
      <c r="AF138" s="668"/>
    </row>
    <row r="139" ht="15.75" customHeight="1">
      <c r="A139" s="668"/>
      <c r="B139" s="668"/>
      <c r="C139" s="668"/>
      <c r="D139" s="668"/>
      <c r="E139" s="668"/>
      <c r="F139" s="668"/>
      <c r="G139" s="668"/>
      <c r="H139" s="668"/>
      <c r="I139" s="668"/>
      <c r="J139" s="668"/>
      <c r="K139" s="668"/>
      <c r="L139" s="668"/>
      <c r="M139" s="668"/>
      <c r="N139" s="668"/>
      <c r="O139" s="668"/>
      <c r="P139" s="668"/>
      <c r="Q139" s="668"/>
      <c r="R139" s="668"/>
      <c r="S139" s="668"/>
      <c r="T139" s="668"/>
      <c r="U139" s="668"/>
      <c r="V139" s="668"/>
      <c r="W139" s="668"/>
      <c r="X139" s="668"/>
      <c r="Y139" s="668"/>
      <c r="Z139" s="668"/>
      <c r="AA139" s="668"/>
      <c r="AB139" s="668"/>
      <c r="AC139" s="668"/>
      <c r="AD139" s="668"/>
      <c r="AE139" s="668"/>
      <c r="AF139" s="668"/>
    </row>
    <row r="140" ht="15.75" customHeight="1">
      <c r="A140" s="668"/>
      <c r="B140" s="668"/>
      <c r="C140" s="668"/>
      <c r="D140" s="668"/>
      <c r="E140" s="668"/>
      <c r="F140" s="668"/>
      <c r="G140" s="668"/>
      <c r="H140" s="668"/>
      <c r="I140" s="668"/>
      <c r="J140" s="668"/>
      <c r="K140" s="668"/>
      <c r="L140" s="668"/>
      <c r="M140" s="668"/>
      <c r="N140" s="668"/>
      <c r="O140" s="668"/>
      <c r="P140" s="668"/>
      <c r="Q140" s="668"/>
      <c r="R140" s="668"/>
      <c r="S140" s="668"/>
      <c r="T140" s="668"/>
      <c r="U140" s="668"/>
      <c r="V140" s="668"/>
      <c r="W140" s="668"/>
      <c r="X140" s="668"/>
      <c r="Y140" s="668"/>
      <c r="Z140" s="668"/>
      <c r="AA140" s="668"/>
      <c r="AB140" s="668"/>
      <c r="AC140" s="668"/>
      <c r="AD140" s="668"/>
      <c r="AE140" s="668"/>
      <c r="AF140" s="668"/>
    </row>
    <row r="141" ht="15.75" customHeight="1">
      <c r="A141" s="668"/>
      <c r="B141" s="668"/>
      <c r="C141" s="668"/>
      <c r="D141" s="668"/>
      <c r="E141" s="668"/>
      <c r="F141" s="668"/>
      <c r="G141" s="668"/>
      <c r="H141" s="668"/>
      <c r="I141" s="668"/>
      <c r="J141" s="668"/>
      <c r="K141" s="668"/>
      <c r="L141" s="668"/>
      <c r="M141" s="668"/>
      <c r="N141" s="668"/>
      <c r="O141" s="668"/>
      <c r="P141" s="668"/>
      <c r="Q141" s="668"/>
      <c r="R141" s="668"/>
      <c r="S141" s="668"/>
      <c r="T141" s="668"/>
      <c r="U141" s="668"/>
      <c r="V141" s="668"/>
      <c r="W141" s="668"/>
      <c r="X141" s="668"/>
      <c r="Y141" s="668"/>
      <c r="Z141" s="668"/>
      <c r="AA141" s="668"/>
      <c r="AB141" s="668"/>
      <c r="AC141" s="668"/>
      <c r="AD141" s="668"/>
      <c r="AE141" s="668"/>
      <c r="AF141" s="668"/>
    </row>
    <row r="142" ht="15.75" customHeight="1">
      <c r="A142" s="668"/>
      <c r="B142" s="668"/>
      <c r="C142" s="668"/>
      <c r="D142" s="668"/>
      <c r="E142" s="668"/>
      <c r="F142" s="668"/>
      <c r="G142" s="668"/>
      <c r="H142" s="668"/>
      <c r="I142" s="668"/>
      <c r="J142" s="668"/>
      <c r="K142" s="668"/>
      <c r="L142" s="668"/>
      <c r="M142" s="668"/>
      <c r="N142" s="668"/>
      <c r="O142" s="668"/>
      <c r="P142" s="668"/>
      <c r="Q142" s="668"/>
      <c r="R142" s="668"/>
      <c r="S142" s="668"/>
      <c r="T142" s="668"/>
      <c r="U142" s="668"/>
      <c r="V142" s="668"/>
      <c r="W142" s="668"/>
      <c r="X142" s="668"/>
      <c r="Y142" s="668"/>
      <c r="Z142" s="668"/>
      <c r="AA142" s="668"/>
      <c r="AB142" s="668"/>
      <c r="AC142" s="668"/>
      <c r="AD142" s="668"/>
      <c r="AE142" s="668"/>
      <c r="AF142" s="668"/>
    </row>
    <row r="143" ht="15.75" customHeight="1">
      <c r="A143" s="668"/>
      <c r="B143" s="668"/>
      <c r="C143" s="668"/>
      <c r="D143" s="668"/>
      <c r="E143" s="668"/>
      <c r="F143" s="668"/>
      <c r="G143" s="668"/>
      <c r="H143" s="668"/>
      <c r="I143" s="668"/>
      <c r="J143" s="668"/>
      <c r="K143" s="668"/>
      <c r="L143" s="668"/>
      <c r="M143" s="668"/>
      <c r="N143" s="668"/>
      <c r="O143" s="668"/>
      <c r="P143" s="668"/>
      <c r="Q143" s="668"/>
      <c r="R143" s="668"/>
      <c r="S143" s="668"/>
      <c r="T143" s="668"/>
      <c r="U143" s="668"/>
      <c r="V143" s="668"/>
      <c r="W143" s="668"/>
      <c r="X143" s="668"/>
      <c r="Y143" s="668"/>
      <c r="Z143" s="668"/>
      <c r="AA143" s="668"/>
      <c r="AB143" s="668"/>
      <c r="AC143" s="668"/>
      <c r="AD143" s="668"/>
      <c r="AE143" s="668"/>
      <c r="AF143" s="668"/>
    </row>
    <row r="144" ht="15.75" customHeight="1">
      <c r="A144" s="668"/>
      <c r="B144" s="668"/>
      <c r="C144" s="668"/>
      <c r="D144" s="668"/>
      <c r="E144" s="668"/>
      <c r="F144" s="668"/>
      <c r="G144" s="668"/>
      <c r="H144" s="668"/>
      <c r="I144" s="668"/>
      <c r="J144" s="668"/>
      <c r="K144" s="668"/>
      <c r="L144" s="668"/>
      <c r="M144" s="668"/>
      <c r="N144" s="668"/>
      <c r="O144" s="668"/>
      <c r="P144" s="668"/>
      <c r="Q144" s="668"/>
      <c r="R144" s="668"/>
      <c r="S144" s="668"/>
      <c r="T144" s="668"/>
      <c r="U144" s="668"/>
      <c r="V144" s="668"/>
      <c r="W144" s="668"/>
      <c r="X144" s="668"/>
      <c r="Y144" s="668"/>
      <c r="Z144" s="668"/>
      <c r="AA144" s="668"/>
      <c r="AB144" s="668"/>
      <c r="AC144" s="668"/>
      <c r="AD144" s="668"/>
      <c r="AE144" s="668"/>
      <c r="AF144" s="668"/>
    </row>
    <row r="145" ht="15.75" customHeight="1">
      <c r="A145" s="668"/>
      <c r="B145" s="668"/>
      <c r="C145" s="668"/>
      <c r="D145" s="668"/>
      <c r="E145" s="668"/>
      <c r="F145" s="668"/>
      <c r="G145" s="668"/>
      <c r="H145" s="668"/>
      <c r="I145" s="668"/>
      <c r="J145" s="668"/>
      <c r="K145" s="668"/>
      <c r="L145" s="668"/>
      <c r="M145" s="668"/>
      <c r="N145" s="668"/>
      <c r="O145" s="668"/>
      <c r="P145" s="668"/>
      <c r="Q145" s="668"/>
      <c r="R145" s="668"/>
      <c r="S145" s="668"/>
      <c r="T145" s="668"/>
      <c r="U145" s="668"/>
      <c r="V145" s="668"/>
      <c r="W145" s="668"/>
      <c r="X145" s="668"/>
      <c r="Y145" s="668"/>
      <c r="Z145" s="668"/>
      <c r="AA145" s="668"/>
      <c r="AB145" s="668"/>
      <c r="AC145" s="668"/>
      <c r="AD145" s="668"/>
      <c r="AE145" s="668"/>
      <c r="AF145" s="668"/>
    </row>
    <row r="146" ht="15.75" customHeight="1">
      <c r="A146" s="668"/>
      <c r="B146" s="668"/>
      <c r="C146" s="668"/>
      <c r="D146" s="668"/>
      <c r="E146" s="668"/>
      <c r="F146" s="668"/>
      <c r="G146" s="668"/>
      <c r="H146" s="668"/>
      <c r="I146" s="668"/>
      <c r="J146" s="668"/>
      <c r="K146" s="668"/>
      <c r="L146" s="668"/>
      <c r="M146" s="668"/>
      <c r="N146" s="668"/>
      <c r="O146" s="668"/>
      <c r="P146" s="668"/>
      <c r="Q146" s="668"/>
      <c r="R146" s="668"/>
      <c r="S146" s="668"/>
      <c r="T146" s="668"/>
      <c r="U146" s="668"/>
      <c r="V146" s="668"/>
      <c r="W146" s="668"/>
      <c r="X146" s="668"/>
      <c r="Y146" s="668"/>
      <c r="Z146" s="668"/>
      <c r="AA146" s="668"/>
      <c r="AB146" s="668"/>
      <c r="AC146" s="668"/>
      <c r="AD146" s="668"/>
      <c r="AE146" s="668"/>
      <c r="AF146" s="668"/>
    </row>
    <row r="147" ht="15.75" customHeight="1">
      <c r="A147" s="668"/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68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</row>
    <row r="148" ht="15.75" customHeight="1">
      <c r="A148" s="668"/>
      <c r="B148" s="668"/>
      <c r="C148" s="668"/>
      <c r="D148" s="668"/>
      <c r="E148" s="668"/>
      <c r="F148" s="668"/>
      <c r="G148" s="668"/>
      <c r="H148" s="668"/>
      <c r="I148" s="668"/>
      <c r="J148" s="668"/>
      <c r="K148" s="668"/>
      <c r="L148" s="668"/>
      <c r="M148" s="668"/>
      <c r="N148" s="668"/>
      <c r="O148" s="668"/>
      <c r="P148" s="668"/>
      <c r="Q148" s="668"/>
      <c r="R148" s="668"/>
      <c r="S148" s="668"/>
      <c r="T148" s="668"/>
      <c r="U148" s="668"/>
      <c r="V148" s="668"/>
      <c r="W148" s="668"/>
      <c r="X148" s="668"/>
      <c r="Y148" s="668"/>
      <c r="Z148" s="668"/>
      <c r="AA148" s="668"/>
      <c r="AB148" s="668"/>
      <c r="AC148" s="668"/>
      <c r="AD148" s="668"/>
      <c r="AE148" s="668"/>
      <c r="AF148" s="668"/>
    </row>
    <row r="149" ht="15.75" customHeight="1">
      <c r="A149" s="668"/>
      <c r="B149" s="668"/>
      <c r="C149" s="668"/>
      <c r="D149" s="668"/>
      <c r="E149" s="668"/>
      <c r="F149" s="668"/>
      <c r="G149" s="668"/>
      <c r="H149" s="668"/>
      <c r="I149" s="668"/>
      <c r="J149" s="668"/>
      <c r="K149" s="668"/>
      <c r="L149" s="668"/>
      <c r="M149" s="668"/>
      <c r="N149" s="668"/>
      <c r="O149" s="668"/>
      <c r="P149" s="668"/>
      <c r="Q149" s="668"/>
      <c r="R149" s="668"/>
      <c r="S149" s="668"/>
      <c r="T149" s="668"/>
      <c r="U149" s="668"/>
      <c r="V149" s="668"/>
      <c r="W149" s="668"/>
      <c r="X149" s="668"/>
      <c r="Y149" s="668"/>
      <c r="Z149" s="668"/>
      <c r="AA149" s="668"/>
      <c r="AB149" s="668"/>
      <c r="AC149" s="668"/>
      <c r="AD149" s="668"/>
      <c r="AE149" s="668"/>
      <c r="AF149" s="668"/>
    </row>
    <row r="150" ht="15.75" customHeight="1">
      <c r="A150" s="668"/>
      <c r="B150" s="668"/>
      <c r="C150" s="668"/>
      <c r="D150" s="668"/>
      <c r="E150" s="668"/>
      <c r="F150" s="668"/>
      <c r="G150" s="668"/>
      <c r="H150" s="668"/>
      <c r="I150" s="668"/>
      <c r="J150" s="668"/>
      <c r="K150" s="668"/>
      <c r="L150" s="668"/>
      <c r="M150" s="668"/>
      <c r="N150" s="668"/>
      <c r="O150" s="668"/>
      <c r="P150" s="668"/>
      <c r="Q150" s="668"/>
      <c r="R150" s="668"/>
      <c r="S150" s="668"/>
      <c r="T150" s="668"/>
      <c r="U150" s="668"/>
      <c r="V150" s="668"/>
      <c r="W150" s="668"/>
      <c r="X150" s="668"/>
      <c r="Y150" s="668"/>
      <c r="Z150" s="668"/>
      <c r="AA150" s="668"/>
      <c r="AB150" s="668"/>
      <c r="AC150" s="668"/>
      <c r="AD150" s="668"/>
      <c r="AE150" s="668"/>
      <c r="AF150" s="668"/>
    </row>
    <row r="151" ht="15.75" customHeight="1">
      <c r="A151" s="668"/>
      <c r="B151" s="668"/>
      <c r="C151" s="668"/>
      <c r="D151" s="668"/>
      <c r="E151" s="668"/>
      <c r="F151" s="668"/>
      <c r="G151" s="668"/>
      <c r="H151" s="668"/>
      <c r="I151" s="668"/>
      <c r="J151" s="668"/>
      <c r="K151" s="668"/>
      <c r="L151" s="668"/>
      <c r="M151" s="668"/>
      <c r="N151" s="668"/>
      <c r="O151" s="668"/>
      <c r="P151" s="668"/>
      <c r="Q151" s="668"/>
      <c r="R151" s="668"/>
      <c r="S151" s="668"/>
      <c r="T151" s="668"/>
      <c r="U151" s="668"/>
      <c r="V151" s="668"/>
      <c r="W151" s="668"/>
      <c r="X151" s="668"/>
      <c r="Y151" s="668"/>
      <c r="Z151" s="668"/>
      <c r="AA151" s="668"/>
      <c r="AB151" s="668"/>
      <c r="AC151" s="668"/>
      <c r="AD151" s="668"/>
      <c r="AE151" s="668"/>
      <c r="AF151" s="668"/>
    </row>
    <row r="152" ht="15.75" customHeight="1">
      <c r="A152" s="668"/>
      <c r="B152" s="668"/>
      <c r="C152" s="668"/>
      <c r="D152" s="668"/>
      <c r="E152" s="668"/>
      <c r="F152" s="668"/>
      <c r="G152" s="668"/>
      <c r="H152" s="668"/>
      <c r="I152" s="668"/>
      <c r="J152" s="668"/>
      <c r="K152" s="668"/>
      <c r="L152" s="668"/>
      <c r="M152" s="668"/>
      <c r="N152" s="668"/>
      <c r="O152" s="668"/>
      <c r="P152" s="668"/>
      <c r="Q152" s="668"/>
      <c r="R152" s="668"/>
      <c r="S152" s="668"/>
      <c r="T152" s="668"/>
      <c r="U152" s="668"/>
      <c r="V152" s="668"/>
      <c r="W152" s="668"/>
      <c r="X152" s="668"/>
      <c r="Y152" s="668"/>
      <c r="Z152" s="668"/>
      <c r="AA152" s="668"/>
      <c r="AB152" s="668"/>
      <c r="AC152" s="668"/>
      <c r="AD152" s="668"/>
      <c r="AE152" s="668"/>
      <c r="AF152" s="668"/>
    </row>
    <row r="153" ht="15.75" customHeight="1">
      <c r="A153" s="668"/>
      <c r="B153" s="668"/>
      <c r="C153" s="668"/>
      <c r="D153" s="668"/>
      <c r="E153" s="668"/>
      <c r="F153" s="668"/>
      <c r="G153" s="668"/>
      <c r="H153" s="668"/>
      <c r="I153" s="668"/>
      <c r="J153" s="668"/>
      <c r="K153" s="668"/>
      <c r="L153" s="668"/>
      <c r="M153" s="668"/>
      <c r="N153" s="668"/>
      <c r="O153" s="668"/>
      <c r="P153" s="668"/>
      <c r="Q153" s="668"/>
      <c r="R153" s="668"/>
      <c r="S153" s="668"/>
      <c r="T153" s="668"/>
      <c r="U153" s="668"/>
      <c r="V153" s="668"/>
      <c r="W153" s="668"/>
      <c r="X153" s="668"/>
      <c r="Y153" s="668"/>
      <c r="Z153" s="668"/>
      <c r="AA153" s="668"/>
      <c r="AB153" s="668"/>
      <c r="AC153" s="668"/>
      <c r="AD153" s="668"/>
      <c r="AE153" s="668"/>
      <c r="AF153" s="668"/>
    </row>
    <row r="154" ht="15.75" customHeight="1">
      <c r="A154" s="668"/>
      <c r="B154" s="668"/>
      <c r="C154" s="668"/>
      <c r="D154" s="668"/>
      <c r="E154" s="668"/>
      <c r="F154" s="668"/>
      <c r="G154" s="668"/>
      <c r="H154" s="668"/>
      <c r="I154" s="668"/>
      <c r="J154" s="668"/>
      <c r="K154" s="668"/>
      <c r="L154" s="668"/>
      <c r="M154" s="668"/>
      <c r="N154" s="668"/>
      <c r="O154" s="668"/>
      <c r="P154" s="668"/>
      <c r="Q154" s="668"/>
      <c r="R154" s="668"/>
      <c r="S154" s="668"/>
      <c r="T154" s="668"/>
      <c r="U154" s="668"/>
      <c r="V154" s="668"/>
      <c r="W154" s="668"/>
      <c r="X154" s="668"/>
      <c r="Y154" s="668"/>
      <c r="Z154" s="668"/>
      <c r="AA154" s="668"/>
      <c r="AB154" s="668"/>
      <c r="AC154" s="668"/>
      <c r="AD154" s="668"/>
      <c r="AE154" s="668"/>
      <c r="AF154" s="668"/>
    </row>
    <row r="155" ht="15.75" customHeight="1">
      <c r="A155" s="668"/>
      <c r="B155" s="668"/>
      <c r="C155" s="668"/>
      <c r="D155" s="668"/>
      <c r="E155" s="668"/>
      <c r="F155" s="668"/>
      <c r="G155" s="668"/>
      <c r="H155" s="668"/>
      <c r="I155" s="668"/>
      <c r="J155" s="668"/>
      <c r="K155" s="668"/>
      <c r="L155" s="668"/>
      <c r="M155" s="668"/>
      <c r="N155" s="668"/>
      <c r="O155" s="668"/>
      <c r="P155" s="668"/>
      <c r="Q155" s="668"/>
      <c r="R155" s="668"/>
      <c r="S155" s="668"/>
      <c r="T155" s="668"/>
      <c r="U155" s="668"/>
      <c r="V155" s="668"/>
      <c r="W155" s="668"/>
      <c r="X155" s="668"/>
      <c r="Y155" s="668"/>
      <c r="Z155" s="668"/>
      <c r="AA155" s="668"/>
      <c r="AB155" s="668"/>
      <c r="AC155" s="668"/>
      <c r="AD155" s="668"/>
      <c r="AE155" s="668"/>
      <c r="AF155" s="668"/>
    </row>
    <row r="156" ht="15.75" customHeight="1">
      <c r="A156" s="668"/>
      <c r="B156" s="668"/>
      <c r="C156" s="668"/>
      <c r="D156" s="668"/>
      <c r="E156" s="668"/>
      <c r="F156" s="668"/>
      <c r="G156" s="668"/>
      <c r="H156" s="668"/>
      <c r="I156" s="668"/>
      <c r="J156" s="668"/>
      <c r="K156" s="668"/>
      <c r="L156" s="668"/>
      <c r="M156" s="668"/>
      <c r="N156" s="668"/>
      <c r="O156" s="668"/>
      <c r="P156" s="668"/>
      <c r="Q156" s="668"/>
      <c r="R156" s="668"/>
      <c r="S156" s="668"/>
      <c r="T156" s="668"/>
      <c r="U156" s="668"/>
      <c r="V156" s="668"/>
      <c r="W156" s="668"/>
      <c r="X156" s="668"/>
      <c r="Y156" s="668"/>
      <c r="Z156" s="668"/>
      <c r="AA156" s="668"/>
      <c r="AB156" s="668"/>
      <c r="AC156" s="668"/>
      <c r="AD156" s="668"/>
      <c r="AE156" s="668"/>
      <c r="AF156" s="668"/>
    </row>
    <row r="157" ht="15.75" customHeight="1">
      <c r="A157" s="668"/>
      <c r="B157" s="668"/>
      <c r="C157" s="668"/>
      <c r="D157" s="668"/>
      <c r="E157" s="668"/>
      <c r="F157" s="668"/>
      <c r="G157" s="668"/>
      <c r="H157" s="668"/>
      <c r="I157" s="668"/>
      <c r="J157" s="668"/>
      <c r="K157" s="668"/>
      <c r="L157" s="668"/>
      <c r="M157" s="668"/>
      <c r="N157" s="668"/>
      <c r="O157" s="668"/>
      <c r="P157" s="668"/>
      <c r="Q157" s="668"/>
      <c r="R157" s="668"/>
      <c r="S157" s="668"/>
      <c r="T157" s="668"/>
      <c r="U157" s="668"/>
      <c r="V157" s="668"/>
      <c r="W157" s="668"/>
      <c r="X157" s="668"/>
      <c r="Y157" s="668"/>
      <c r="Z157" s="668"/>
      <c r="AA157" s="668"/>
      <c r="AB157" s="668"/>
      <c r="AC157" s="668"/>
      <c r="AD157" s="668"/>
      <c r="AE157" s="668"/>
      <c r="AF157" s="668"/>
    </row>
    <row r="158" ht="15.75" customHeight="1">
      <c r="A158" s="668"/>
      <c r="B158" s="668"/>
      <c r="C158" s="668"/>
      <c r="D158" s="668"/>
      <c r="E158" s="668"/>
      <c r="F158" s="668"/>
      <c r="G158" s="668"/>
      <c r="H158" s="668"/>
      <c r="I158" s="668"/>
      <c r="J158" s="668"/>
      <c r="K158" s="668"/>
      <c r="L158" s="668"/>
      <c r="M158" s="668"/>
      <c r="N158" s="668"/>
      <c r="O158" s="668"/>
      <c r="P158" s="668"/>
      <c r="Q158" s="668"/>
      <c r="R158" s="668"/>
      <c r="S158" s="668"/>
      <c r="T158" s="668"/>
      <c r="U158" s="668"/>
      <c r="V158" s="668"/>
      <c r="W158" s="668"/>
      <c r="X158" s="668"/>
      <c r="Y158" s="668"/>
      <c r="Z158" s="668"/>
      <c r="AA158" s="668"/>
      <c r="AB158" s="668"/>
      <c r="AC158" s="668"/>
      <c r="AD158" s="668"/>
      <c r="AE158" s="668"/>
      <c r="AF158" s="668"/>
    </row>
    <row r="159" ht="15.75" customHeight="1">
      <c r="A159" s="668"/>
      <c r="B159" s="668"/>
      <c r="C159" s="668"/>
      <c r="D159" s="668"/>
      <c r="E159" s="668"/>
      <c r="F159" s="668"/>
      <c r="G159" s="668"/>
      <c r="H159" s="668"/>
      <c r="I159" s="668"/>
      <c r="J159" s="668"/>
      <c r="K159" s="668"/>
      <c r="L159" s="668"/>
      <c r="M159" s="668"/>
      <c r="N159" s="668"/>
      <c r="O159" s="668"/>
      <c r="P159" s="668"/>
      <c r="Q159" s="668"/>
      <c r="R159" s="668"/>
      <c r="S159" s="668"/>
      <c r="T159" s="668"/>
      <c r="U159" s="668"/>
      <c r="V159" s="668"/>
      <c r="W159" s="668"/>
      <c r="X159" s="668"/>
      <c r="Y159" s="668"/>
      <c r="Z159" s="668"/>
      <c r="AA159" s="668"/>
      <c r="AB159" s="668"/>
      <c r="AC159" s="668"/>
      <c r="AD159" s="668"/>
      <c r="AE159" s="668"/>
      <c r="AF159" s="668"/>
    </row>
    <row r="160" ht="15.75" customHeight="1">
      <c r="A160" s="668"/>
      <c r="B160" s="668"/>
      <c r="C160" s="668"/>
      <c r="D160" s="668"/>
      <c r="E160" s="668"/>
      <c r="F160" s="668"/>
      <c r="G160" s="668"/>
      <c r="H160" s="668"/>
      <c r="I160" s="668"/>
      <c r="J160" s="668"/>
      <c r="K160" s="668"/>
      <c r="L160" s="668"/>
      <c r="M160" s="668"/>
      <c r="N160" s="668"/>
      <c r="O160" s="668"/>
      <c r="P160" s="668"/>
      <c r="Q160" s="668"/>
      <c r="R160" s="668"/>
      <c r="S160" s="668"/>
      <c r="T160" s="668"/>
      <c r="U160" s="668"/>
      <c r="V160" s="668"/>
      <c r="W160" s="668"/>
      <c r="X160" s="668"/>
      <c r="Y160" s="668"/>
      <c r="Z160" s="668"/>
      <c r="AA160" s="668"/>
      <c r="AB160" s="668"/>
      <c r="AC160" s="668"/>
      <c r="AD160" s="668"/>
      <c r="AE160" s="668"/>
      <c r="AF160" s="668"/>
    </row>
    <row r="161" ht="15.75" customHeight="1">
      <c r="A161" s="668"/>
      <c r="B161" s="668"/>
      <c r="C161" s="668"/>
      <c r="D161" s="668"/>
      <c r="E161" s="668"/>
      <c r="F161" s="668"/>
      <c r="G161" s="668"/>
      <c r="H161" s="668"/>
      <c r="I161" s="668"/>
      <c r="J161" s="668"/>
      <c r="K161" s="668"/>
      <c r="L161" s="668"/>
      <c r="M161" s="668"/>
      <c r="N161" s="668"/>
      <c r="O161" s="668"/>
      <c r="P161" s="668"/>
      <c r="Q161" s="668"/>
      <c r="R161" s="668"/>
      <c r="S161" s="668"/>
      <c r="T161" s="668"/>
      <c r="U161" s="668"/>
      <c r="V161" s="668"/>
      <c r="W161" s="668"/>
      <c r="X161" s="668"/>
      <c r="Y161" s="668"/>
      <c r="Z161" s="668"/>
      <c r="AA161" s="668"/>
      <c r="AB161" s="668"/>
      <c r="AC161" s="668"/>
      <c r="AD161" s="668"/>
      <c r="AE161" s="668"/>
      <c r="AF161" s="668"/>
    </row>
    <row r="162" ht="15.75" customHeight="1">
      <c r="A162" s="668"/>
      <c r="B162" s="668"/>
      <c r="C162" s="668"/>
      <c r="D162" s="668"/>
      <c r="E162" s="668"/>
      <c r="F162" s="668"/>
      <c r="G162" s="668"/>
      <c r="H162" s="668"/>
      <c r="I162" s="668"/>
      <c r="J162" s="668"/>
      <c r="K162" s="668"/>
      <c r="L162" s="668"/>
      <c r="M162" s="668"/>
      <c r="N162" s="668"/>
      <c r="O162" s="668"/>
      <c r="P162" s="668"/>
      <c r="Q162" s="668"/>
      <c r="R162" s="668"/>
      <c r="S162" s="668"/>
      <c r="T162" s="668"/>
      <c r="U162" s="668"/>
      <c r="V162" s="668"/>
      <c r="W162" s="668"/>
      <c r="X162" s="668"/>
      <c r="Y162" s="668"/>
      <c r="Z162" s="668"/>
      <c r="AA162" s="668"/>
      <c r="AB162" s="668"/>
      <c r="AC162" s="668"/>
      <c r="AD162" s="668"/>
      <c r="AE162" s="668"/>
      <c r="AF162" s="668"/>
    </row>
    <row r="163" ht="15.75" customHeight="1">
      <c r="A163" s="668"/>
      <c r="B163" s="668"/>
      <c r="C163" s="668"/>
      <c r="D163" s="668"/>
      <c r="E163" s="668"/>
      <c r="F163" s="668"/>
      <c r="G163" s="668"/>
      <c r="H163" s="668"/>
      <c r="I163" s="668"/>
      <c r="J163" s="668"/>
      <c r="K163" s="668"/>
      <c r="L163" s="668"/>
      <c r="M163" s="668"/>
      <c r="N163" s="668"/>
      <c r="O163" s="668"/>
      <c r="P163" s="668"/>
      <c r="Q163" s="668"/>
      <c r="R163" s="668"/>
      <c r="S163" s="668"/>
      <c r="T163" s="668"/>
      <c r="U163" s="668"/>
      <c r="V163" s="668"/>
      <c r="W163" s="668"/>
      <c r="X163" s="668"/>
      <c r="Y163" s="668"/>
      <c r="Z163" s="668"/>
      <c r="AA163" s="668"/>
      <c r="AB163" s="668"/>
      <c r="AC163" s="668"/>
      <c r="AD163" s="668"/>
      <c r="AE163" s="668"/>
      <c r="AF163" s="668"/>
    </row>
    <row r="164" ht="15.75" customHeight="1">
      <c r="A164" s="668"/>
      <c r="B164" s="668"/>
      <c r="C164" s="668"/>
      <c r="D164" s="668"/>
      <c r="E164" s="668"/>
      <c r="F164" s="668"/>
      <c r="G164" s="668"/>
      <c r="H164" s="668"/>
      <c r="I164" s="668"/>
      <c r="J164" s="668"/>
      <c r="K164" s="668"/>
      <c r="L164" s="668"/>
      <c r="M164" s="668"/>
      <c r="N164" s="668"/>
      <c r="O164" s="668"/>
      <c r="P164" s="668"/>
      <c r="Q164" s="668"/>
      <c r="R164" s="668"/>
      <c r="S164" s="668"/>
      <c r="T164" s="668"/>
      <c r="U164" s="668"/>
      <c r="V164" s="668"/>
      <c r="W164" s="668"/>
      <c r="X164" s="668"/>
      <c r="Y164" s="668"/>
      <c r="Z164" s="668"/>
      <c r="AA164" s="668"/>
      <c r="AB164" s="668"/>
      <c r="AC164" s="668"/>
      <c r="AD164" s="668"/>
      <c r="AE164" s="668"/>
      <c r="AF164" s="668"/>
    </row>
    <row r="165" ht="15.75" customHeight="1">
      <c r="A165" s="668"/>
      <c r="B165" s="668"/>
      <c r="C165" s="668"/>
      <c r="D165" s="668"/>
      <c r="E165" s="668"/>
      <c r="F165" s="668"/>
      <c r="G165" s="668"/>
      <c r="H165" s="668"/>
      <c r="I165" s="668"/>
      <c r="J165" s="668"/>
      <c r="K165" s="668"/>
      <c r="L165" s="668"/>
      <c r="M165" s="668"/>
      <c r="N165" s="668"/>
      <c r="O165" s="668"/>
      <c r="P165" s="668"/>
      <c r="Q165" s="668"/>
      <c r="R165" s="668"/>
      <c r="S165" s="668"/>
      <c r="T165" s="668"/>
      <c r="U165" s="668"/>
      <c r="V165" s="668"/>
      <c r="W165" s="668"/>
      <c r="X165" s="668"/>
      <c r="Y165" s="668"/>
      <c r="Z165" s="668"/>
      <c r="AA165" s="668"/>
      <c r="AB165" s="668"/>
      <c r="AC165" s="668"/>
      <c r="AD165" s="668"/>
      <c r="AE165" s="668"/>
      <c r="AF165" s="668"/>
    </row>
    <row r="166" ht="15.75" customHeight="1">
      <c r="A166" s="668"/>
      <c r="B166" s="668"/>
      <c r="C166" s="668"/>
      <c r="D166" s="668"/>
      <c r="E166" s="668"/>
      <c r="F166" s="668"/>
      <c r="G166" s="668"/>
      <c r="H166" s="668"/>
      <c r="I166" s="668"/>
      <c r="J166" s="668"/>
      <c r="K166" s="668"/>
      <c r="L166" s="668"/>
      <c r="M166" s="668"/>
      <c r="N166" s="668"/>
      <c r="O166" s="668"/>
      <c r="P166" s="668"/>
      <c r="Q166" s="668"/>
      <c r="R166" s="668"/>
      <c r="S166" s="668"/>
      <c r="T166" s="668"/>
      <c r="U166" s="668"/>
      <c r="V166" s="668"/>
      <c r="W166" s="668"/>
      <c r="X166" s="668"/>
      <c r="Y166" s="668"/>
      <c r="Z166" s="668"/>
      <c r="AA166" s="668"/>
      <c r="AB166" s="668"/>
      <c r="AC166" s="668"/>
      <c r="AD166" s="668"/>
      <c r="AE166" s="668"/>
      <c r="AF166" s="668"/>
    </row>
    <row r="167" ht="15.75" customHeight="1">
      <c r="A167" s="668"/>
      <c r="B167" s="668"/>
      <c r="C167" s="668"/>
      <c r="D167" s="668"/>
      <c r="E167" s="668"/>
      <c r="F167" s="668"/>
      <c r="G167" s="668"/>
      <c r="H167" s="668"/>
      <c r="I167" s="668"/>
      <c r="J167" s="668"/>
      <c r="K167" s="668"/>
      <c r="L167" s="668"/>
      <c r="M167" s="668"/>
      <c r="N167" s="668"/>
      <c r="O167" s="668"/>
      <c r="P167" s="668"/>
      <c r="Q167" s="668"/>
      <c r="R167" s="668"/>
      <c r="S167" s="668"/>
      <c r="T167" s="668"/>
      <c r="U167" s="668"/>
      <c r="V167" s="668"/>
      <c r="W167" s="668"/>
      <c r="X167" s="668"/>
      <c r="Y167" s="668"/>
      <c r="Z167" s="668"/>
      <c r="AA167" s="668"/>
      <c r="AB167" s="668"/>
      <c r="AC167" s="668"/>
      <c r="AD167" s="668"/>
      <c r="AE167" s="668"/>
      <c r="AF167" s="668"/>
    </row>
    <row r="168" ht="15.75" customHeight="1">
      <c r="A168" s="668"/>
      <c r="B168" s="668"/>
      <c r="C168" s="668"/>
      <c r="D168" s="668"/>
      <c r="E168" s="668"/>
      <c r="F168" s="668"/>
      <c r="G168" s="668"/>
      <c r="H168" s="668"/>
      <c r="I168" s="668"/>
      <c r="J168" s="668"/>
      <c r="K168" s="668"/>
      <c r="L168" s="668"/>
      <c r="M168" s="668"/>
      <c r="N168" s="668"/>
      <c r="O168" s="668"/>
      <c r="P168" s="668"/>
      <c r="Q168" s="668"/>
      <c r="R168" s="668"/>
      <c r="S168" s="668"/>
      <c r="T168" s="668"/>
      <c r="U168" s="668"/>
      <c r="V168" s="668"/>
      <c r="W168" s="668"/>
      <c r="X168" s="668"/>
      <c r="Y168" s="668"/>
      <c r="Z168" s="668"/>
      <c r="AA168" s="668"/>
      <c r="AB168" s="668"/>
      <c r="AC168" s="668"/>
      <c r="AD168" s="668"/>
      <c r="AE168" s="668"/>
      <c r="AF168" s="668"/>
    </row>
    <row r="169" ht="15.75" customHeight="1">
      <c r="A169" s="668"/>
      <c r="B169" s="668"/>
      <c r="C169" s="668"/>
      <c r="D169" s="668"/>
      <c r="E169" s="668"/>
      <c r="F169" s="668"/>
      <c r="G169" s="668"/>
      <c r="H169" s="668"/>
      <c r="I169" s="668"/>
      <c r="J169" s="668"/>
      <c r="K169" s="668"/>
      <c r="L169" s="668"/>
      <c r="M169" s="668"/>
      <c r="N169" s="668"/>
      <c r="O169" s="668"/>
      <c r="P169" s="668"/>
      <c r="Q169" s="668"/>
      <c r="R169" s="668"/>
      <c r="S169" s="668"/>
      <c r="T169" s="668"/>
      <c r="U169" s="668"/>
      <c r="V169" s="668"/>
      <c r="W169" s="668"/>
      <c r="X169" s="668"/>
      <c r="Y169" s="668"/>
      <c r="Z169" s="668"/>
      <c r="AA169" s="668"/>
      <c r="AB169" s="668"/>
      <c r="AC169" s="668"/>
      <c r="AD169" s="668"/>
      <c r="AE169" s="668"/>
      <c r="AF169" s="668"/>
    </row>
    <row r="170" ht="15.75" customHeight="1">
      <c r="A170" s="668"/>
      <c r="B170" s="668"/>
      <c r="C170" s="668"/>
      <c r="D170" s="668"/>
      <c r="E170" s="668"/>
      <c r="F170" s="668"/>
      <c r="G170" s="668"/>
      <c r="H170" s="668"/>
      <c r="I170" s="668"/>
      <c r="J170" s="668"/>
      <c r="K170" s="668"/>
      <c r="L170" s="668"/>
      <c r="M170" s="668"/>
      <c r="N170" s="668"/>
      <c r="O170" s="668"/>
      <c r="P170" s="668"/>
      <c r="Q170" s="668"/>
      <c r="R170" s="668"/>
      <c r="S170" s="668"/>
      <c r="T170" s="668"/>
      <c r="U170" s="668"/>
      <c r="V170" s="668"/>
      <c r="W170" s="668"/>
      <c r="X170" s="668"/>
      <c r="Y170" s="668"/>
      <c r="Z170" s="668"/>
      <c r="AA170" s="668"/>
      <c r="AB170" s="668"/>
      <c r="AC170" s="668"/>
      <c r="AD170" s="668"/>
      <c r="AE170" s="668"/>
      <c r="AF170" s="668"/>
    </row>
    <row r="171" ht="15.75" customHeight="1">
      <c r="A171" s="668"/>
      <c r="B171" s="668"/>
      <c r="C171" s="668"/>
      <c r="D171" s="668"/>
      <c r="E171" s="668"/>
      <c r="F171" s="668"/>
      <c r="G171" s="668"/>
      <c r="H171" s="668"/>
      <c r="I171" s="668"/>
      <c r="J171" s="668"/>
      <c r="K171" s="668"/>
      <c r="L171" s="668"/>
      <c r="M171" s="668"/>
      <c r="N171" s="668"/>
      <c r="O171" s="668"/>
      <c r="P171" s="668"/>
      <c r="Q171" s="668"/>
      <c r="R171" s="668"/>
      <c r="S171" s="668"/>
      <c r="T171" s="668"/>
      <c r="U171" s="668"/>
      <c r="V171" s="668"/>
      <c r="W171" s="668"/>
      <c r="X171" s="668"/>
      <c r="Y171" s="668"/>
      <c r="Z171" s="668"/>
      <c r="AA171" s="668"/>
      <c r="AB171" s="668"/>
      <c r="AC171" s="668"/>
      <c r="AD171" s="668"/>
      <c r="AE171" s="668"/>
      <c r="AF171" s="668"/>
    </row>
    <row r="172" ht="15.75" customHeight="1">
      <c r="A172" s="668"/>
      <c r="B172" s="668"/>
      <c r="C172" s="668"/>
      <c r="D172" s="668"/>
      <c r="E172" s="668"/>
      <c r="F172" s="668"/>
      <c r="G172" s="668"/>
      <c r="H172" s="668"/>
      <c r="I172" s="668"/>
      <c r="J172" s="668"/>
      <c r="K172" s="668"/>
      <c r="L172" s="668"/>
      <c r="M172" s="668"/>
      <c r="N172" s="668"/>
      <c r="O172" s="668"/>
      <c r="P172" s="668"/>
      <c r="Q172" s="668"/>
      <c r="R172" s="668"/>
      <c r="S172" s="668"/>
      <c r="T172" s="668"/>
      <c r="U172" s="668"/>
      <c r="V172" s="668"/>
      <c r="W172" s="668"/>
      <c r="X172" s="668"/>
      <c r="Y172" s="668"/>
      <c r="Z172" s="668"/>
      <c r="AA172" s="668"/>
      <c r="AB172" s="668"/>
      <c r="AC172" s="668"/>
      <c r="AD172" s="668"/>
      <c r="AE172" s="668"/>
      <c r="AF172" s="668"/>
    </row>
    <row r="173" ht="15.75" customHeight="1">
      <c r="A173" s="668"/>
      <c r="B173" s="668"/>
      <c r="C173" s="668"/>
      <c r="D173" s="668"/>
      <c r="E173" s="668"/>
      <c r="F173" s="668"/>
      <c r="G173" s="668"/>
      <c r="H173" s="668"/>
      <c r="I173" s="668"/>
      <c r="J173" s="668"/>
      <c r="K173" s="668"/>
      <c r="L173" s="668"/>
      <c r="M173" s="668"/>
      <c r="N173" s="668"/>
      <c r="O173" s="668"/>
      <c r="P173" s="668"/>
      <c r="Q173" s="668"/>
      <c r="R173" s="668"/>
      <c r="S173" s="668"/>
      <c r="T173" s="668"/>
      <c r="U173" s="668"/>
      <c r="V173" s="668"/>
      <c r="W173" s="668"/>
      <c r="X173" s="668"/>
      <c r="Y173" s="668"/>
      <c r="Z173" s="668"/>
      <c r="AA173" s="668"/>
      <c r="AB173" s="668"/>
      <c r="AC173" s="668"/>
      <c r="AD173" s="668"/>
      <c r="AE173" s="668"/>
      <c r="AF173" s="668"/>
    </row>
    <row r="174" ht="15.75" customHeight="1">
      <c r="A174" s="668"/>
      <c r="B174" s="668"/>
      <c r="C174" s="668"/>
      <c r="D174" s="668"/>
      <c r="E174" s="668"/>
      <c r="F174" s="668"/>
      <c r="G174" s="668"/>
      <c r="H174" s="668"/>
      <c r="I174" s="668"/>
      <c r="J174" s="668"/>
      <c r="K174" s="668"/>
      <c r="L174" s="668"/>
      <c r="M174" s="668"/>
      <c r="N174" s="668"/>
      <c r="O174" s="668"/>
      <c r="P174" s="668"/>
      <c r="Q174" s="668"/>
      <c r="R174" s="668"/>
      <c r="S174" s="668"/>
      <c r="T174" s="668"/>
      <c r="U174" s="668"/>
      <c r="V174" s="668"/>
      <c r="W174" s="668"/>
      <c r="X174" s="668"/>
      <c r="Y174" s="668"/>
      <c r="Z174" s="668"/>
      <c r="AA174" s="668"/>
      <c r="AB174" s="668"/>
      <c r="AC174" s="668"/>
      <c r="AD174" s="668"/>
      <c r="AE174" s="668"/>
      <c r="AF174" s="668"/>
    </row>
    <row r="175" ht="15.75" customHeight="1">
      <c r="A175" s="668"/>
      <c r="B175" s="668"/>
      <c r="C175" s="668"/>
      <c r="D175" s="668"/>
      <c r="E175" s="668"/>
      <c r="F175" s="668"/>
      <c r="G175" s="668"/>
      <c r="H175" s="668"/>
      <c r="I175" s="668"/>
      <c r="J175" s="668"/>
      <c r="K175" s="668"/>
      <c r="L175" s="668"/>
      <c r="M175" s="668"/>
      <c r="N175" s="668"/>
      <c r="O175" s="668"/>
      <c r="P175" s="668"/>
      <c r="Q175" s="668"/>
      <c r="R175" s="668"/>
      <c r="S175" s="668"/>
      <c r="T175" s="668"/>
      <c r="U175" s="668"/>
      <c r="V175" s="668"/>
      <c r="W175" s="668"/>
      <c r="X175" s="668"/>
      <c r="Y175" s="668"/>
      <c r="Z175" s="668"/>
      <c r="AA175" s="668"/>
      <c r="AB175" s="668"/>
      <c r="AC175" s="668"/>
      <c r="AD175" s="668"/>
      <c r="AE175" s="668"/>
      <c r="AF175" s="668"/>
    </row>
    <row r="176" ht="15.75" customHeight="1">
      <c r="A176" s="668"/>
      <c r="B176" s="668"/>
      <c r="C176" s="668"/>
      <c r="D176" s="668"/>
      <c r="E176" s="668"/>
      <c r="F176" s="668"/>
      <c r="G176" s="668"/>
      <c r="H176" s="668"/>
      <c r="I176" s="668"/>
      <c r="J176" s="668"/>
      <c r="K176" s="668"/>
      <c r="L176" s="668"/>
      <c r="M176" s="668"/>
      <c r="N176" s="668"/>
      <c r="O176" s="668"/>
      <c r="P176" s="668"/>
      <c r="Q176" s="668"/>
      <c r="R176" s="668"/>
      <c r="S176" s="668"/>
      <c r="T176" s="668"/>
      <c r="U176" s="668"/>
      <c r="V176" s="668"/>
      <c r="W176" s="668"/>
      <c r="X176" s="668"/>
      <c r="Y176" s="668"/>
      <c r="Z176" s="668"/>
      <c r="AA176" s="668"/>
      <c r="AB176" s="668"/>
      <c r="AC176" s="668"/>
      <c r="AD176" s="668"/>
      <c r="AE176" s="668"/>
      <c r="AF176" s="668"/>
    </row>
    <row r="177" ht="15.75" customHeight="1">
      <c r="A177" s="668"/>
      <c r="B177" s="668"/>
      <c r="C177" s="668"/>
      <c r="D177" s="668"/>
      <c r="E177" s="668"/>
      <c r="F177" s="668"/>
      <c r="G177" s="668"/>
      <c r="H177" s="668"/>
      <c r="I177" s="668"/>
      <c r="J177" s="668"/>
      <c r="K177" s="668"/>
      <c r="L177" s="668"/>
      <c r="M177" s="668"/>
      <c r="N177" s="668"/>
      <c r="O177" s="668"/>
      <c r="P177" s="668"/>
      <c r="Q177" s="668"/>
      <c r="R177" s="668"/>
      <c r="S177" s="668"/>
      <c r="T177" s="668"/>
      <c r="U177" s="668"/>
      <c r="V177" s="668"/>
      <c r="W177" s="668"/>
      <c r="X177" s="668"/>
      <c r="Y177" s="668"/>
      <c r="Z177" s="668"/>
      <c r="AA177" s="668"/>
      <c r="AB177" s="668"/>
      <c r="AC177" s="668"/>
      <c r="AD177" s="668"/>
      <c r="AE177" s="668"/>
      <c r="AF177" s="668"/>
    </row>
    <row r="178" ht="15.75" customHeight="1">
      <c r="A178" s="668"/>
      <c r="B178" s="668"/>
      <c r="C178" s="668"/>
      <c r="D178" s="668"/>
      <c r="E178" s="668"/>
      <c r="F178" s="668"/>
      <c r="G178" s="668"/>
      <c r="H178" s="668"/>
      <c r="I178" s="668"/>
      <c r="J178" s="668"/>
      <c r="K178" s="668"/>
      <c r="L178" s="668"/>
      <c r="M178" s="668"/>
      <c r="N178" s="668"/>
      <c r="O178" s="668"/>
      <c r="P178" s="668"/>
      <c r="Q178" s="668"/>
      <c r="R178" s="668"/>
      <c r="S178" s="668"/>
      <c r="T178" s="668"/>
      <c r="U178" s="668"/>
      <c r="V178" s="668"/>
      <c r="W178" s="668"/>
      <c r="X178" s="668"/>
      <c r="Y178" s="668"/>
      <c r="Z178" s="668"/>
      <c r="AA178" s="668"/>
      <c r="AB178" s="668"/>
      <c r="AC178" s="668"/>
      <c r="AD178" s="668"/>
      <c r="AE178" s="668"/>
      <c r="AF178" s="668"/>
    </row>
    <row r="179" ht="15.75" customHeight="1">
      <c r="A179" s="668"/>
      <c r="B179" s="668"/>
      <c r="C179" s="668"/>
      <c r="D179" s="668"/>
      <c r="E179" s="668"/>
      <c r="F179" s="668"/>
      <c r="G179" s="668"/>
      <c r="H179" s="668"/>
      <c r="I179" s="668"/>
      <c r="J179" s="668"/>
      <c r="K179" s="668"/>
      <c r="L179" s="668"/>
      <c r="M179" s="668"/>
      <c r="N179" s="668"/>
      <c r="O179" s="668"/>
      <c r="P179" s="668"/>
      <c r="Q179" s="668"/>
      <c r="R179" s="668"/>
      <c r="S179" s="668"/>
      <c r="T179" s="668"/>
      <c r="U179" s="668"/>
      <c r="V179" s="668"/>
      <c r="W179" s="668"/>
      <c r="X179" s="668"/>
      <c r="Y179" s="668"/>
      <c r="Z179" s="668"/>
      <c r="AA179" s="668"/>
      <c r="AB179" s="668"/>
      <c r="AC179" s="668"/>
      <c r="AD179" s="668"/>
      <c r="AE179" s="668"/>
      <c r="AF179" s="668"/>
    </row>
    <row r="180" ht="15.75" customHeight="1">
      <c r="A180" s="668"/>
      <c r="B180" s="668"/>
      <c r="C180" s="668"/>
      <c r="D180" s="668"/>
      <c r="E180" s="668"/>
      <c r="F180" s="668"/>
      <c r="G180" s="668"/>
      <c r="H180" s="668"/>
      <c r="I180" s="668"/>
      <c r="J180" s="668"/>
      <c r="K180" s="668"/>
      <c r="L180" s="668"/>
      <c r="M180" s="668"/>
      <c r="N180" s="668"/>
      <c r="O180" s="668"/>
      <c r="P180" s="668"/>
      <c r="Q180" s="668"/>
      <c r="R180" s="668"/>
      <c r="S180" s="668"/>
      <c r="T180" s="668"/>
      <c r="U180" s="668"/>
      <c r="V180" s="668"/>
      <c r="W180" s="668"/>
      <c r="X180" s="668"/>
      <c r="Y180" s="668"/>
      <c r="Z180" s="668"/>
      <c r="AA180" s="668"/>
      <c r="AB180" s="668"/>
      <c r="AC180" s="668"/>
      <c r="AD180" s="668"/>
      <c r="AE180" s="668"/>
      <c r="AF180" s="668"/>
    </row>
    <row r="181" ht="15.75" customHeight="1">
      <c r="A181" s="668"/>
      <c r="B181" s="668"/>
      <c r="C181" s="668"/>
      <c r="D181" s="668"/>
      <c r="E181" s="668"/>
      <c r="F181" s="668"/>
      <c r="G181" s="668"/>
      <c r="H181" s="668"/>
      <c r="I181" s="668"/>
      <c r="J181" s="668"/>
      <c r="K181" s="668"/>
      <c r="L181" s="668"/>
      <c r="M181" s="668"/>
      <c r="N181" s="668"/>
      <c r="O181" s="668"/>
      <c r="P181" s="668"/>
      <c r="Q181" s="668"/>
      <c r="R181" s="668"/>
      <c r="S181" s="668"/>
      <c r="T181" s="668"/>
      <c r="U181" s="668"/>
      <c r="V181" s="668"/>
      <c r="W181" s="668"/>
      <c r="X181" s="668"/>
      <c r="Y181" s="668"/>
      <c r="Z181" s="668"/>
      <c r="AA181" s="668"/>
      <c r="AB181" s="668"/>
      <c r="AC181" s="668"/>
      <c r="AD181" s="668"/>
      <c r="AE181" s="668"/>
      <c r="AF181" s="668"/>
    </row>
    <row r="182" ht="15.75" customHeight="1">
      <c r="A182" s="668"/>
      <c r="B182" s="668"/>
      <c r="C182" s="668"/>
      <c r="D182" s="668"/>
      <c r="E182" s="668"/>
      <c r="F182" s="668"/>
      <c r="G182" s="668"/>
      <c r="H182" s="668"/>
      <c r="I182" s="668"/>
      <c r="J182" s="668"/>
      <c r="K182" s="668"/>
      <c r="L182" s="668"/>
      <c r="M182" s="668"/>
      <c r="N182" s="668"/>
      <c r="O182" s="668"/>
      <c r="P182" s="668"/>
      <c r="Q182" s="668"/>
      <c r="R182" s="668"/>
      <c r="S182" s="668"/>
      <c r="T182" s="668"/>
      <c r="U182" s="668"/>
      <c r="V182" s="668"/>
      <c r="W182" s="668"/>
      <c r="X182" s="668"/>
      <c r="Y182" s="668"/>
      <c r="Z182" s="668"/>
      <c r="AA182" s="668"/>
      <c r="AB182" s="668"/>
      <c r="AC182" s="668"/>
      <c r="AD182" s="668"/>
      <c r="AE182" s="668"/>
      <c r="AF182" s="668"/>
    </row>
    <row r="183" ht="15.75" customHeight="1">
      <c r="A183" s="668"/>
      <c r="B183" s="668"/>
      <c r="C183" s="668"/>
      <c r="D183" s="668"/>
      <c r="E183" s="668"/>
      <c r="F183" s="668"/>
      <c r="G183" s="668"/>
      <c r="H183" s="668"/>
      <c r="I183" s="668"/>
      <c r="J183" s="668"/>
      <c r="K183" s="668"/>
      <c r="L183" s="668"/>
      <c r="M183" s="668"/>
      <c r="N183" s="668"/>
      <c r="O183" s="668"/>
      <c r="P183" s="668"/>
      <c r="Q183" s="668"/>
      <c r="R183" s="668"/>
      <c r="S183" s="668"/>
      <c r="T183" s="668"/>
      <c r="U183" s="668"/>
      <c r="V183" s="668"/>
      <c r="W183" s="668"/>
      <c r="X183" s="668"/>
      <c r="Y183" s="668"/>
      <c r="Z183" s="668"/>
      <c r="AA183" s="668"/>
      <c r="AB183" s="668"/>
      <c r="AC183" s="668"/>
      <c r="AD183" s="668"/>
      <c r="AE183" s="668"/>
      <c r="AF183" s="668"/>
    </row>
    <row r="184" ht="15.75" customHeight="1">
      <c r="A184" s="668"/>
      <c r="B184" s="668"/>
      <c r="C184" s="668"/>
      <c r="D184" s="668"/>
      <c r="E184" s="668"/>
      <c r="F184" s="668"/>
      <c r="G184" s="668"/>
      <c r="H184" s="668"/>
      <c r="I184" s="668"/>
      <c r="J184" s="668"/>
      <c r="K184" s="668"/>
      <c r="L184" s="668"/>
      <c r="M184" s="668"/>
      <c r="N184" s="668"/>
      <c r="O184" s="668"/>
      <c r="P184" s="668"/>
      <c r="Q184" s="668"/>
      <c r="R184" s="668"/>
      <c r="S184" s="668"/>
      <c r="T184" s="668"/>
      <c r="U184" s="668"/>
      <c r="V184" s="668"/>
      <c r="W184" s="668"/>
      <c r="X184" s="668"/>
      <c r="Y184" s="668"/>
      <c r="Z184" s="668"/>
      <c r="AA184" s="668"/>
      <c r="AB184" s="668"/>
      <c r="AC184" s="668"/>
      <c r="AD184" s="668"/>
      <c r="AE184" s="668"/>
      <c r="AF184" s="668"/>
    </row>
    <row r="185" ht="15.75" customHeight="1">
      <c r="A185" s="668"/>
      <c r="B185" s="668"/>
      <c r="C185" s="668"/>
      <c r="D185" s="668"/>
      <c r="E185" s="668"/>
      <c r="F185" s="668"/>
      <c r="G185" s="668"/>
      <c r="H185" s="668"/>
      <c r="I185" s="668"/>
      <c r="J185" s="668"/>
      <c r="K185" s="668"/>
      <c r="L185" s="668"/>
      <c r="M185" s="668"/>
      <c r="N185" s="668"/>
      <c r="O185" s="668"/>
      <c r="P185" s="668"/>
      <c r="Q185" s="668"/>
      <c r="R185" s="668"/>
      <c r="S185" s="668"/>
      <c r="T185" s="668"/>
      <c r="U185" s="668"/>
      <c r="V185" s="668"/>
      <c r="W185" s="668"/>
      <c r="X185" s="668"/>
      <c r="Y185" s="668"/>
      <c r="Z185" s="668"/>
      <c r="AA185" s="668"/>
      <c r="AB185" s="668"/>
      <c r="AC185" s="668"/>
      <c r="AD185" s="668"/>
      <c r="AE185" s="668"/>
      <c r="AF185" s="668"/>
    </row>
    <row r="186" ht="15.75" customHeight="1">
      <c r="A186" s="668"/>
      <c r="B186" s="668"/>
      <c r="C186" s="668"/>
      <c r="D186" s="668"/>
      <c r="E186" s="668"/>
      <c r="F186" s="668"/>
      <c r="G186" s="668"/>
      <c r="H186" s="668"/>
      <c r="I186" s="668"/>
      <c r="J186" s="668"/>
      <c r="K186" s="668"/>
      <c r="L186" s="668"/>
      <c r="M186" s="668"/>
      <c r="N186" s="668"/>
      <c r="O186" s="668"/>
      <c r="P186" s="668"/>
      <c r="Q186" s="668"/>
      <c r="R186" s="668"/>
      <c r="S186" s="668"/>
      <c r="T186" s="668"/>
      <c r="U186" s="668"/>
      <c r="V186" s="668"/>
      <c r="W186" s="668"/>
      <c r="X186" s="668"/>
      <c r="Y186" s="668"/>
      <c r="Z186" s="668"/>
      <c r="AA186" s="668"/>
      <c r="AB186" s="668"/>
      <c r="AC186" s="668"/>
      <c r="AD186" s="668"/>
      <c r="AE186" s="668"/>
      <c r="AF186" s="668"/>
    </row>
    <row r="187" ht="15.75" customHeight="1">
      <c r="A187" s="668"/>
      <c r="B187" s="668"/>
      <c r="C187" s="668"/>
      <c r="D187" s="668"/>
      <c r="E187" s="668"/>
      <c r="F187" s="668"/>
      <c r="G187" s="668"/>
      <c r="H187" s="668"/>
      <c r="I187" s="668"/>
      <c r="J187" s="668"/>
      <c r="K187" s="668"/>
      <c r="L187" s="668"/>
      <c r="M187" s="668"/>
      <c r="N187" s="668"/>
      <c r="O187" s="668"/>
      <c r="P187" s="668"/>
      <c r="Q187" s="668"/>
      <c r="R187" s="668"/>
      <c r="S187" s="668"/>
      <c r="T187" s="668"/>
      <c r="U187" s="668"/>
      <c r="V187" s="668"/>
      <c r="W187" s="668"/>
      <c r="X187" s="668"/>
      <c r="Y187" s="668"/>
      <c r="Z187" s="668"/>
      <c r="AA187" s="668"/>
      <c r="AB187" s="668"/>
      <c r="AC187" s="668"/>
      <c r="AD187" s="668"/>
      <c r="AE187" s="668"/>
      <c r="AF187" s="668"/>
    </row>
    <row r="188" ht="15.75" customHeight="1">
      <c r="A188" s="668"/>
      <c r="B188" s="668"/>
      <c r="C188" s="668"/>
      <c r="D188" s="668"/>
      <c r="E188" s="668"/>
      <c r="F188" s="668"/>
      <c r="G188" s="668"/>
      <c r="H188" s="668"/>
      <c r="I188" s="668"/>
      <c r="J188" s="668"/>
      <c r="K188" s="668"/>
      <c r="L188" s="668"/>
      <c r="M188" s="668"/>
      <c r="N188" s="668"/>
      <c r="O188" s="668"/>
      <c r="P188" s="668"/>
      <c r="Q188" s="668"/>
      <c r="R188" s="668"/>
      <c r="S188" s="668"/>
      <c r="T188" s="668"/>
      <c r="U188" s="668"/>
      <c r="V188" s="668"/>
      <c r="W188" s="668"/>
      <c r="X188" s="668"/>
      <c r="Y188" s="668"/>
      <c r="Z188" s="668"/>
      <c r="AA188" s="668"/>
      <c r="AB188" s="668"/>
      <c r="AC188" s="668"/>
      <c r="AD188" s="668"/>
      <c r="AE188" s="668"/>
      <c r="AF188" s="668"/>
    </row>
    <row r="189" ht="15.75" customHeight="1">
      <c r="A189" s="668"/>
      <c r="B189" s="668"/>
      <c r="C189" s="668"/>
      <c r="D189" s="668"/>
      <c r="E189" s="668"/>
      <c r="F189" s="668"/>
      <c r="G189" s="668"/>
      <c r="H189" s="668"/>
      <c r="I189" s="668"/>
      <c r="J189" s="668"/>
      <c r="K189" s="668"/>
      <c r="L189" s="668"/>
      <c r="M189" s="668"/>
      <c r="N189" s="668"/>
      <c r="O189" s="668"/>
      <c r="P189" s="668"/>
      <c r="Q189" s="668"/>
      <c r="R189" s="668"/>
      <c r="S189" s="668"/>
      <c r="T189" s="668"/>
      <c r="U189" s="668"/>
      <c r="V189" s="668"/>
      <c r="W189" s="668"/>
      <c r="X189" s="668"/>
      <c r="Y189" s="668"/>
      <c r="Z189" s="668"/>
      <c r="AA189" s="668"/>
      <c r="AB189" s="668"/>
      <c r="AC189" s="668"/>
      <c r="AD189" s="668"/>
      <c r="AE189" s="668"/>
      <c r="AF189" s="668"/>
    </row>
    <row r="190" ht="15.75" customHeight="1">
      <c r="A190" s="668"/>
      <c r="B190" s="668"/>
      <c r="C190" s="668"/>
      <c r="D190" s="668"/>
      <c r="E190" s="668"/>
      <c r="F190" s="668"/>
      <c r="G190" s="668"/>
      <c r="H190" s="668"/>
      <c r="I190" s="668"/>
      <c r="J190" s="668"/>
      <c r="K190" s="668"/>
      <c r="L190" s="668"/>
      <c r="M190" s="668"/>
      <c r="N190" s="668"/>
      <c r="O190" s="668"/>
      <c r="P190" s="668"/>
      <c r="Q190" s="668"/>
      <c r="R190" s="668"/>
      <c r="S190" s="668"/>
      <c r="T190" s="668"/>
      <c r="U190" s="668"/>
      <c r="V190" s="668"/>
      <c r="W190" s="668"/>
      <c r="X190" s="668"/>
      <c r="Y190" s="668"/>
      <c r="Z190" s="668"/>
      <c r="AA190" s="668"/>
      <c r="AB190" s="668"/>
      <c r="AC190" s="668"/>
      <c r="AD190" s="668"/>
      <c r="AE190" s="668"/>
      <c r="AF190" s="668"/>
    </row>
    <row r="191" ht="15.75" customHeight="1">
      <c r="A191" s="668"/>
      <c r="B191" s="668"/>
      <c r="C191" s="668"/>
      <c r="D191" s="668"/>
      <c r="E191" s="668"/>
      <c r="F191" s="668"/>
      <c r="G191" s="668"/>
      <c r="H191" s="668"/>
      <c r="I191" s="668"/>
      <c r="J191" s="668"/>
      <c r="K191" s="668"/>
      <c r="L191" s="668"/>
      <c r="M191" s="668"/>
      <c r="N191" s="668"/>
      <c r="O191" s="668"/>
      <c r="P191" s="668"/>
      <c r="Q191" s="668"/>
      <c r="R191" s="668"/>
      <c r="S191" s="668"/>
      <c r="T191" s="668"/>
      <c r="U191" s="668"/>
      <c r="V191" s="668"/>
      <c r="W191" s="668"/>
      <c r="X191" s="668"/>
      <c r="Y191" s="668"/>
      <c r="Z191" s="668"/>
      <c r="AA191" s="668"/>
      <c r="AB191" s="668"/>
      <c r="AC191" s="668"/>
      <c r="AD191" s="668"/>
      <c r="AE191" s="668"/>
      <c r="AF191" s="668"/>
    </row>
    <row r="192" ht="15.75" customHeight="1">
      <c r="A192" s="668"/>
      <c r="B192" s="668"/>
      <c r="C192" s="668"/>
      <c r="D192" s="668"/>
      <c r="E192" s="668"/>
      <c r="F192" s="668"/>
      <c r="G192" s="668"/>
      <c r="H192" s="668"/>
      <c r="I192" s="668"/>
      <c r="J192" s="668"/>
      <c r="K192" s="668"/>
      <c r="L192" s="668"/>
      <c r="M192" s="668"/>
      <c r="N192" s="668"/>
      <c r="O192" s="668"/>
      <c r="P192" s="668"/>
      <c r="Q192" s="668"/>
      <c r="R192" s="668"/>
      <c r="S192" s="668"/>
      <c r="T192" s="668"/>
      <c r="U192" s="668"/>
      <c r="V192" s="668"/>
      <c r="W192" s="668"/>
      <c r="X192" s="668"/>
      <c r="Y192" s="668"/>
      <c r="Z192" s="668"/>
      <c r="AA192" s="668"/>
      <c r="AB192" s="668"/>
      <c r="AC192" s="668"/>
      <c r="AD192" s="668"/>
      <c r="AE192" s="668"/>
      <c r="AF192" s="668"/>
    </row>
    <row r="193" ht="15.75" customHeight="1">
      <c r="A193" s="668"/>
      <c r="B193" s="668"/>
      <c r="C193" s="668"/>
      <c r="D193" s="668"/>
      <c r="E193" s="668"/>
      <c r="F193" s="668"/>
      <c r="G193" s="668"/>
      <c r="H193" s="668"/>
      <c r="I193" s="668"/>
      <c r="J193" s="668"/>
      <c r="K193" s="668"/>
      <c r="L193" s="668"/>
      <c r="M193" s="668"/>
      <c r="N193" s="668"/>
      <c r="O193" s="668"/>
      <c r="P193" s="668"/>
      <c r="Q193" s="668"/>
      <c r="R193" s="668"/>
      <c r="S193" s="668"/>
      <c r="T193" s="668"/>
      <c r="U193" s="668"/>
      <c r="V193" s="668"/>
      <c r="W193" s="668"/>
      <c r="X193" s="668"/>
      <c r="Y193" s="668"/>
      <c r="Z193" s="668"/>
      <c r="AA193" s="668"/>
      <c r="AB193" s="668"/>
      <c r="AC193" s="668"/>
      <c r="AD193" s="668"/>
      <c r="AE193" s="668"/>
      <c r="AF193" s="668"/>
    </row>
    <row r="194" ht="15.75" customHeight="1">
      <c r="A194" s="668"/>
      <c r="B194" s="668"/>
      <c r="C194" s="668"/>
      <c r="D194" s="668"/>
      <c r="E194" s="668"/>
      <c r="F194" s="668"/>
      <c r="G194" s="668"/>
      <c r="H194" s="668"/>
      <c r="I194" s="668"/>
      <c r="J194" s="668"/>
      <c r="K194" s="668"/>
      <c r="L194" s="668"/>
      <c r="M194" s="668"/>
      <c r="N194" s="668"/>
      <c r="O194" s="668"/>
      <c r="P194" s="668"/>
      <c r="Q194" s="668"/>
      <c r="R194" s="668"/>
      <c r="S194" s="668"/>
      <c r="T194" s="668"/>
      <c r="U194" s="668"/>
      <c r="V194" s="668"/>
      <c r="W194" s="668"/>
      <c r="X194" s="668"/>
      <c r="Y194" s="668"/>
      <c r="Z194" s="668"/>
      <c r="AA194" s="668"/>
      <c r="AB194" s="668"/>
      <c r="AC194" s="668"/>
      <c r="AD194" s="668"/>
      <c r="AE194" s="668"/>
      <c r="AF194" s="668"/>
    </row>
    <row r="195" ht="15.75" customHeight="1">
      <c r="A195" s="668"/>
      <c r="B195" s="668"/>
      <c r="C195" s="668"/>
      <c r="D195" s="668"/>
      <c r="E195" s="668"/>
      <c r="F195" s="668"/>
      <c r="G195" s="668"/>
      <c r="H195" s="668"/>
      <c r="I195" s="668"/>
      <c r="J195" s="668"/>
      <c r="K195" s="668"/>
      <c r="L195" s="668"/>
      <c r="M195" s="668"/>
      <c r="N195" s="668"/>
      <c r="O195" s="668"/>
      <c r="P195" s="668"/>
      <c r="Q195" s="668"/>
      <c r="R195" s="668"/>
      <c r="S195" s="668"/>
      <c r="T195" s="668"/>
      <c r="U195" s="668"/>
      <c r="V195" s="668"/>
      <c r="W195" s="668"/>
      <c r="X195" s="668"/>
      <c r="Y195" s="668"/>
      <c r="Z195" s="668"/>
      <c r="AA195" s="668"/>
      <c r="AB195" s="668"/>
      <c r="AC195" s="668"/>
      <c r="AD195" s="668"/>
      <c r="AE195" s="668"/>
      <c r="AF195" s="668"/>
    </row>
    <row r="196" ht="15.75" customHeight="1">
      <c r="A196" s="668"/>
      <c r="B196" s="668"/>
      <c r="C196" s="668"/>
      <c r="D196" s="668"/>
      <c r="E196" s="668"/>
      <c r="F196" s="668"/>
      <c r="G196" s="668"/>
      <c r="H196" s="668"/>
      <c r="I196" s="668"/>
      <c r="J196" s="668"/>
      <c r="K196" s="668"/>
      <c r="L196" s="668"/>
      <c r="M196" s="668"/>
      <c r="N196" s="668"/>
      <c r="O196" s="668"/>
      <c r="P196" s="668"/>
      <c r="Q196" s="668"/>
      <c r="R196" s="668"/>
      <c r="S196" s="668"/>
      <c r="T196" s="668"/>
      <c r="U196" s="668"/>
      <c r="V196" s="668"/>
      <c r="W196" s="668"/>
      <c r="X196" s="668"/>
      <c r="Y196" s="668"/>
      <c r="Z196" s="668"/>
      <c r="AA196" s="668"/>
      <c r="AB196" s="668"/>
      <c r="AC196" s="668"/>
      <c r="AD196" s="668"/>
      <c r="AE196" s="668"/>
      <c r="AF196" s="668"/>
    </row>
    <row r="197" ht="15.75" customHeight="1">
      <c r="A197" s="668"/>
      <c r="B197" s="668"/>
      <c r="C197" s="668"/>
      <c r="D197" s="668"/>
      <c r="E197" s="668"/>
      <c r="F197" s="668"/>
      <c r="G197" s="668"/>
      <c r="H197" s="668"/>
      <c r="I197" s="668"/>
      <c r="J197" s="668"/>
      <c r="K197" s="668"/>
      <c r="L197" s="668"/>
      <c r="M197" s="668"/>
      <c r="N197" s="668"/>
      <c r="O197" s="668"/>
      <c r="P197" s="668"/>
      <c r="Q197" s="668"/>
      <c r="R197" s="668"/>
      <c r="S197" s="668"/>
      <c r="T197" s="668"/>
      <c r="U197" s="668"/>
      <c r="V197" s="668"/>
      <c r="W197" s="668"/>
      <c r="X197" s="668"/>
      <c r="Y197" s="668"/>
      <c r="Z197" s="668"/>
      <c r="AA197" s="668"/>
      <c r="AB197" s="668"/>
      <c r="AC197" s="668"/>
      <c r="AD197" s="668"/>
      <c r="AE197" s="668"/>
      <c r="AF197" s="668"/>
    </row>
    <row r="198" ht="15.75" customHeight="1">
      <c r="A198" s="668"/>
      <c r="B198" s="668"/>
      <c r="C198" s="668"/>
      <c r="D198" s="668"/>
      <c r="E198" s="668"/>
      <c r="F198" s="668"/>
      <c r="G198" s="668"/>
      <c r="H198" s="668"/>
      <c r="I198" s="668"/>
      <c r="J198" s="668"/>
      <c r="K198" s="668"/>
      <c r="L198" s="668"/>
      <c r="M198" s="668"/>
      <c r="N198" s="668"/>
      <c r="O198" s="668"/>
      <c r="P198" s="668"/>
      <c r="Q198" s="668"/>
      <c r="R198" s="668"/>
      <c r="S198" s="668"/>
      <c r="T198" s="668"/>
      <c r="U198" s="668"/>
      <c r="V198" s="668"/>
      <c r="W198" s="668"/>
      <c r="X198" s="668"/>
      <c r="Y198" s="668"/>
      <c r="Z198" s="668"/>
      <c r="AA198" s="668"/>
      <c r="AB198" s="668"/>
      <c r="AC198" s="668"/>
      <c r="AD198" s="668"/>
      <c r="AE198" s="668"/>
      <c r="AF198" s="668"/>
    </row>
    <row r="199" ht="15.75" customHeight="1">
      <c r="A199" s="668"/>
      <c r="B199" s="668"/>
      <c r="C199" s="668"/>
      <c r="D199" s="668"/>
      <c r="E199" s="668"/>
      <c r="F199" s="668"/>
      <c r="G199" s="668"/>
      <c r="H199" s="668"/>
      <c r="I199" s="668"/>
      <c r="J199" s="668"/>
      <c r="K199" s="668"/>
      <c r="L199" s="668"/>
      <c r="M199" s="668"/>
      <c r="N199" s="668"/>
      <c r="O199" s="668"/>
      <c r="P199" s="668"/>
      <c r="Q199" s="668"/>
      <c r="R199" s="668"/>
      <c r="S199" s="668"/>
      <c r="T199" s="668"/>
      <c r="U199" s="668"/>
      <c r="V199" s="668"/>
      <c r="W199" s="668"/>
      <c r="X199" s="668"/>
      <c r="Y199" s="668"/>
      <c r="Z199" s="668"/>
      <c r="AA199" s="668"/>
      <c r="AB199" s="668"/>
      <c r="AC199" s="668"/>
      <c r="AD199" s="668"/>
      <c r="AE199" s="668"/>
      <c r="AF199" s="668"/>
    </row>
    <row r="200" ht="15.75" customHeight="1">
      <c r="A200" s="668"/>
      <c r="B200" s="668"/>
      <c r="C200" s="668"/>
      <c r="D200" s="668"/>
      <c r="E200" s="668"/>
      <c r="F200" s="668"/>
      <c r="G200" s="668"/>
      <c r="H200" s="668"/>
      <c r="I200" s="668"/>
      <c r="J200" s="668"/>
      <c r="K200" s="668"/>
      <c r="L200" s="668"/>
      <c r="M200" s="668"/>
      <c r="N200" s="668"/>
      <c r="O200" s="668"/>
      <c r="P200" s="668"/>
      <c r="Q200" s="668"/>
      <c r="R200" s="668"/>
      <c r="S200" s="668"/>
      <c r="T200" s="668"/>
      <c r="U200" s="668"/>
      <c r="V200" s="668"/>
      <c r="W200" s="668"/>
      <c r="X200" s="668"/>
      <c r="Y200" s="668"/>
      <c r="Z200" s="668"/>
      <c r="AA200" s="668"/>
      <c r="AB200" s="668"/>
      <c r="AC200" s="668"/>
      <c r="AD200" s="668"/>
      <c r="AE200" s="668"/>
      <c r="AF200" s="668"/>
    </row>
    <row r="201" ht="15.75" customHeight="1">
      <c r="A201" s="668"/>
      <c r="B201" s="668"/>
      <c r="C201" s="668"/>
      <c r="D201" s="668"/>
      <c r="E201" s="668"/>
      <c r="F201" s="668"/>
      <c r="G201" s="668"/>
      <c r="H201" s="668"/>
      <c r="I201" s="668"/>
      <c r="J201" s="668"/>
      <c r="K201" s="668"/>
      <c r="L201" s="668"/>
      <c r="M201" s="668"/>
      <c r="N201" s="668"/>
      <c r="O201" s="668"/>
      <c r="P201" s="668"/>
      <c r="Q201" s="668"/>
      <c r="R201" s="668"/>
      <c r="S201" s="668"/>
      <c r="T201" s="668"/>
      <c r="U201" s="668"/>
      <c r="V201" s="668"/>
      <c r="W201" s="668"/>
      <c r="X201" s="668"/>
      <c r="Y201" s="668"/>
      <c r="Z201" s="668"/>
      <c r="AA201" s="668"/>
      <c r="AB201" s="668"/>
      <c r="AC201" s="668"/>
      <c r="AD201" s="668"/>
      <c r="AE201" s="668"/>
      <c r="AF201" s="668"/>
    </row>
    <row r="202" ht="15.75" customHeight="1">
      <c r="A202" s="668"/>
      <c r="B202" s="668"/>
      <c r="C202" s="668"/>
      <c r="D202" s="668"/>
      <c r="E202" s="668"/>
      <c r="F202" s="668"/>
      <c r="G202" s="668"/>
      <c r="H202" s="668"/>
      <c r="I202" s="668"/>
      <c r="J202" s="668"/>
      <c r="K202" s="668"/>
      <c r="L202" s="668"/>
      <c r="M202" s="668"/>
      <c r="N202" s="668"/>
      <c r="O202" s="668"/>
      <c r="P202" s="668"/>
      <c r="Q202" s="668"/>
      <c r="R202" s="668"/>
      <c r="S202" s="668"/>
      <c r="T202" s="668"/>
      <c r="U202" s="668"/>
      <c r="V202" s="668"/>
      <c r="W202" s="668"/>
      <c r="X202" s="668"/>
      <c r="Y202" s="668"/>
      <c r="Z202" s="668"/>
      <c r="AA202" s="668"/>
      <c r="AB202" s="668"/>
      <c r="AC202" s="668"/>
      <c r="AD202" s="668"/>
      <c r="AE202" s="668"/>
      <c r="AF202" s="668"/>
    </row>
    <row r="203" ht="15.75" customHeight="1">
      <c r="A203" s="668"/>
      <c r="B203" s="668"/>
      <c r="C203" s="668"/>
      <c r="D203" s="668"/>
      <c r="E203" s="668"/>
      <c r="F203" s="668"/>
      <c r="G203" s="668"/>
      <c r="H203" s="668"/>
      <c r="I203" s="668"/>
      <c r="J203" s="668"/>
      <c r="K203" s="668"/>
      <c r="L203" s="668"/>
      <c r="M203" s="668"/>
      <c r="N203" s="668"/>
      <c r="O203" s="668"/>
      <c r="P203" s="668"/>
      <c r="Q203" s="668"/>
      <c r="R203" s="668"/>
      <c r="S203" s="668"/>
      <c r="T203" s="668"/>
      <c r="U203" s="668"/>
      <c r="V203" s="668"/>
      <c r="W203" s="668"/>
      <c r="X203" s="668"/>
      <c r="Y203" s="668"/>
      <c r="Z203" s="668"/>
      <c r="AA203" s="668"/>
      <c r="AB203" s="668"/>
      <c r="AC203" s="668"/>
      <c r="AD203" s="668"/>
      <c r="AE203" s="668"/>
      <c r="AF203" s="668"/>
    </row>
    <row r="204" ht="15.75" customHeight="1">
      <c r="A204" s="668"/>
      <c r="B204" s="668"/>
      <c r="C204" s="668"/>
      <c r="D204" s="668"/>
      <c r="E204" s="668"/>
      <c r="F204" s="668"/>
      <c r="G204" s="668"/>
      <c r="H204" s="668"/>
      <c r="I204" s="668"/>
      <c r="J204" s="668"/>
      <c r="K204" s="668"/>
      <c r="L204" s="668"/>
      <c r="M204" s="668"/>
      <c r="N204" s="668"/>
      <c r="O204" s="668"/>
      <c r="P204" s="668"/>
      <c r="Q204" s="668"/>
      <c r="R204" s="668"/>
      <c r="S204" s="668"/>
      <c r="T204" s="668"/>
      <c r="U204" s="668"/>
      <c r="V204" s="668"/>
      <c r="W204" s="668"/>
      <c r="X204" s="668"/>
      <c r="Y204" s="668"/>
      <c r="Z204" s="668"/>
      <c r="AA204" s="668"/>
      <c r="AB204" s="668"/>
      <c r="AC204" s="668"/>
      <c r="AD204" s="668"/>
      <c r="AE204" s="668"/>
      <c r="AF204" s="668"/>
    </row>
    <row r="205" ht="15.75" customHeight="1">
      <c r="A205" s="668"/>
      <c r="B205" s="668"/>
      <c r="C205" s="668"/>
      <c r="D205" s="668"/>
      <c r="E205" s="668"/>
      <c r="F205" s="668"/>
      <c r="G205" s="668"/>
      <c r="H205" s="668"/>
      <c r="I205" s="668"/>
      <c r="J205" s="668"/>
      <c r="K205" s="668"/>
      <c r="L205" s="668"/>
      <c r="M205" s="668"/>
      <c r="N205" s="668"/>
      <c r="O205" s="668"/>
      <c r="P205" s="668"/>
      <c r="Q205" s="668"/>
      <c r="R205" s="668"/>
      <c r="S205" s="668"/>
      <c r="T205" s="668"/>
      <c r="U205" s="668"/>
      <c r="V205" s="668"/>
      <c r="W205" s="668"/>
      <c r="X205" s="668"/>
      <c r="Y205" s="668"/>
      <c r="Z205" s="668"/>
      <c r="AA205" s="668"/>
      <c r="AB205" s="668"/>
      <c r="AC205" s="668"/>
      <c r="AD205" s="668"/>
      <c r="AE205" s="668"/>
      <c r="AF205" s="668"/>
    </row>
    <row r="206" ht="15.75" customHeight="1">
      <c r="A206" s="668"/>
      <c r="B206" s="668"/>
      <c r="C206" s="668"/>
      <c r="D206" s="668"/>
      <c r="E206" s="668"/>
      <c r="F206" s="668"/>
      <c r="G206" s="668"/>
      <c r="H206" s="668"/>
      <c r="I206" s="668"/>
      <c r="J206" s="668"/>
      <c r="K206" s="668"/>
      <c r="L206" s="668"/>
      <c r="M206" s="668"/>
      <c r="N206" s="668"/>
      <c r="O206" s="668"/>
      <c r="P206" s="668"/>
      <c r="Q206" s="668"/>
      <c r="R206" s="668"/>
      <c r="S206" s="668"/>
      <c r="T206" s="668"/>
      <c r="U206" s="668"/>
      <c r="V206" s="668"/>
      <c r="W206" s="668"/>
      <c r="X206" s="668"/>
      <c r="Y206" s="668"/>
      <c r="Z206" s="668"/>
      <c r="AA206" s="668"/>
      <c r="AB206" s="668"/>
      <c r="AC206" s="668"/>
      <c r="AD206" s="668"/>
      <c r="AE206" s="668"/>
      <c r="AF206" s="668"/>
    </row>
    <row r="207" ht="15.75" customHeight="1">
      <c r="A207" s="668"/>
      <c r="B207" s="668"/>
      <c r="C207" s="668"/>
      <c r="D207" s="668"/>
      <c r="E207" s="668"/>
      <c r="F207" s="668"/>
      <c r="G207" s="668"/>
      <c r="H207" s="668"/>
      <c r="I207" s="668"/>
      <c r="J207" s="668"/>
      <c r="K207" s="668"/>
      <c r="L207" s="668"/>
      <c r="M207" s="668"/>
      <c r="N207" s="668"/>
      <c r="O207" s="668"/>
      <c r="P207" s="668"/>
      <c r="Q207" s="668"/>
      <c r="R207" s="668"/>
      <c r="S207" s="668"/>
      <c r="T207" s="668"/>
      <c r="U207" s="668"/>
      <c r="V207" s="668"/>
      <c r="W207" s="668"/>
      <c r="X207" s="668"/>
      <c r="Y207" s="668"/>
      <c r="Z207" s="668"/>
      <c r="AA207" s="668"/>
      <c r="AB207" s="668"/>
      <c r="AC207" s="668"/>
      <c r="AD207" s="668"/>
      <c r="AE207" s="668"/>
      <c r="AF207" s="668"/>
    </row>
    <row r="208" ht="15.75" customHeight="1">
      <c r="A208" s="668"/>
      <c r="B208" s="668"/>
      <c r="C208" s="668"/>
      <c r="D208" s="668"/>
      <c r="E208" s="668"/>
      <c r="F208" s="668"/>
      <c r="G208" s="668"/>
      <c r="H208" s="668"/>
      <c r="I208" s="668"/>
      <c r="J208" s="668"/>
      <c r="K208" s="668"/>
      <c r="L208" s="668"/>
      <c r="M208" s="668"/>
      <c r="N208" s="668"/>
      <c r="O208" s="668"/>
      <c r="P208" s="668"/>
      <c r="Q208" s="668"/>
      <c r="R208" s="668"/>
      <c r="S208" s="668"/>
      <c r="T208" s="668"/>
      <c r="U208" s="668"/>
      <c r="V208" s="668"/>
      <c r="W208" s="668"/>
      <c r="X208" s="668"/>
      <c r="Y208" s="668"/>
      <c r="Z208" s="668"/>
      <c r="AA208" s="668"/>
      <c r="AB208" s="668"/>
      <c r="AC208" s="668"/>
      <c r="AD208" s="668"/>
      <c r="AE208" s="668"/>
      <c r="AF208" s="668"/>
    </row>
    <row r="209" ht="15.75" customHeight="1">
      <c r="A209" s="668"/>
      <c r="B209" s="668"/>
      <c r="C209" s="668"/>
      <c r="D209" s="668"/>
      <c r="E209" s="668"/>
      <c r="F209" s="668"/>
      <c r="G209" s="668"/>
      <c r="H209" s="668"/>
      <c r="I209" s="668"/>
      <c r="J209" s="668"/>
      <c r="K209" s="668"/>
      <c r="L209" s="668"/>
      <c r="M209" s="668"/>
      <c r="N209" s="668"/>
      <c r="O209" s="668"/>
      <c r="P209" s="668"/>
      <c r="Q209" s="668"/>
      <c r="R209" s="668"/>
      <c r="S209" s="668"/>
      <c r="T209" s="668"/>
      <c r="U209" s="668"/>
      <c r="V209" s="668"/>
      <c r="W209" s="668"/>
      <c r="X209" s="668"/>
      <c r="Y209" s="668"/>
      <c r="Z209" s="668"/>
      <c r="AA209" s="668"/>
      <c r="AB209" s="668"/>
      <c r="AC209" s="668"/>
      <c r="AD209" s="668"/>
      <c r="AE209" s="668"/>
      <c r="AF209" s="668"/>
    </row>
    <row r="210" ht="15.75" customHeight="1">
      <c r="A210" s="668"/>
      <c r="B210" s="668"/>
      <c r="C210" s="668"/>
      <c r="D210" s="668"/>
      <c r="E210" s="668"/>
      <c r="F210" s="668"/>
      <c r="G210" s="668"/>
      <c r="H210" s="668"/>
      <c r="I210" s="668"/>
      <c r="J210" s="668"/>
      <c r="K210" s="668"/>
      <c r="L210" s="668"/>
      <c r="M210" s="668"/>
      <c r="N210" s="668"/>
      <c r="O210" s="668"/>
      <c r="P210" s="668"/>
      <c r="Q210" s="668"/>
      <c r="R210" s="668"/>
      <c r="S210" s="668"/>
      <c r="T210" s="668"/>
      <c r="U210" s="668"/>
      <c r="V210" s="668"/>
      <c r="W210" s="668"/>
      <c r="X210" s="668"/>
      <c r="Y210" s="668"/>
      <c r="Z210" s="668"/>
      <c r="AA210" s="668"/>
      <c r="AB210" s="668"/>
      <c r="AC210" s="668"/>
      <c r="AD210" s="668"/>
      <c r="AE210" s="668"/>
      <c r="AF210" s="668"/>
    </row>
    <row r="211" ht="15.75" customHeight="1">
      <c r="A211" s="668"/>
      <c r="B211" s="668"/>
      <c r="C211" s="668"/>
      <c r="D211" s="668"/>
      <c r="E211" s="668"/>
      <c r="F211" s="668"/>
      <c r="G211" s="668"/>
      <c r="H211" s="668"/>
      <c r="I211" s="668"/>
      <c r="J211" s="668"/>
      <c r="K211" s="668"/>
      <c r="L211" s="668"/>
      <c r="M211" s="668"/>
      <c r="N211" s="668"/>
      <c r="O211" s="668"/>
      <c r="P211" s="668"/>
      <c r="Q211" s="668"/>
      <c r="R211" s="668"/>
      <c r="S211" s="668"/>
      <c r="T211" s="668"/>
      <c r="U211" s="668"/>
      <c r="V211" s="668"/>
      <c r="W211" s="668"/>
      <c r="X211" s="668"/>
      <c r="Y211" s="668"/>
      <c r="Z211" s="668"/>
      <c r="AA211" s="668"/>
      <c r="AB211" s="668"/>
      <c r="AC211" s="668"/>
      <c r="AD211" s="668"/>
      <c r="AE211" s="668"/>
      <c r="AF211" s="668"/>
    </row>
    <row r="212" ht="15.75" customHeight="1">
      <c r="A212" s="668"/>
      <c r="B212" s="668"/>
      <c r="C212" s="668"/>
      <c r="D212" s="668"/>
      <c r="E212" s="668"/>
      <c r="F212" s="668"/>
      <c r="G212" s="668"/>
      <c r="H212" s="668"/>
      <c r="I212" s="668"/>
      <c r="J212" s="668"/>
      <c r="K212" s="668"/>
      <c r="L212" s="668"/>
      <c r="M212" s="668"/>
      <c r="N212" s="668"/>
      <c r="O212" s="668"/>
      <c r="P212" s="668"/>
      <c r="Q212" s="668"/>
      <c r="R212" s="668"/>
      <c r="S212" s="668"/>
      <c r="T212" s="668"/>
      <c r="U212" s="668"/>
      <c r="V212" s="668"/>
      <c r="W212" s="668"/>
      <c r="X212" s="668"/>
      <c r="Y212" s="668"/>
      <c r="Z212" s="668"/>
      <c r="AA212" s="668"/>
      <c r="AB212" s="668"/>
      <c r="AC212" s="668"/>
      <c r="AD212" s="668"/>
      <c r="AE212" s="668"/>
      <c r="AF212" s="668"/>
    </row>
    <row r="213" ht="15.75" customHeight="1">
      <c r="A213" s="668"/>
      <c r="B213" s="668"/>
      <c r="C213" s="668"/>
      <c r="D213" s="668"/>
      <c r="E213" s="668"/>
      <c r="F213" s="668"/>
      <c r="G213" s="668"/>
      <c r="H213" s="668"/>
      <c r="I213" s="668"/>
      <c r="J213" s="668"/>
      <c r="K213" s="668"/>
      <c r="L213" s="668"/>
      <c r="M213" s="668"/>
      <c r="N213" s="668"/>
      <c r="O213" s="668"/>
      <c r="P213" s="668"/>
      <c r="Q213" s="668"/>
      <c r="R213" s="668"/>
      <c r="S213" s="668"/>
      <c r="T213" s="668"/>
      <c r="U213" s="668"/>
      <c r="V213" s="668"/>
      <c r="W213" s="668"/>
      <c r="X213" s="668"/>
      <c r="Y213" s="668"/>
      <c r="Z213" s="668"/>
      <c r="AA213" s="668"/>
      <c r="AB213" s="668"/>
      <c r="AC213" s="668"/>
      <c r="AD213" s="668"/>
      <c r="AE213" s="668"/>
      <c r="AF213" s="668"/>
    </row>
    <row r="214" ht="15.75" customHeight="1">
      <c r="A214" s="668"/>
      <c r="B214" s="668"/>
      <c r="C214" s="668"/>
      <c r="D214" s="668"/>
      <c r="E214" s="668"/>
      <c r="F214" s="668"/>
      <c r="G214" s="668"/>
      <c r="H214" s="668"/>
      <c r="I214" s="668"/>
      <c r="J214" s="668"/>
      <c r="K214" s="668"/>
      <c r="L214" s="668"/>
      <c r="M214" s="668"/>
      <c r="N214" s="668"/>
      <c r="O214" s="668"/>
      <c r="P214" s="668"/>
      <c r="Q214" s="668"/>
      <c r="R214" s="668"/>
      <c r="S214" s="668"/>
      <c r="T214" s="668"/>
      <c r="U214" s="668"/>
      <c r="V214" s="668"/>
      <c r="W214" s="668"/>
      <c r="X214" s="668"/>
      <c r="Y214" s="668"/>
      <c r="Z214" s="668"/>
      <c r="AA214" s="668"/>
      <c r="AB214" s="668"/>
      <c r="AC214" s="668"/>
      <c r="AD214" s="668"/>
      <c r="AE214" s="668"/>
      <c r="AF214" s="668"/>
    </row>
    <row r="215" ht="15.75" customHeight="1">
      <c r="A215" s="668"/>
      <c r="B215" s="668"/>
      <c r="C215" s="668"/>
      <c r="D215" s="668"/>
      <c r="E215" s="668"/>
      <c r="F215" s="668"/>
      <c r="G215" s="668"/>
      <c r="H215" s="668"/>
      <c r="I215" s="668"/>
      <c r="J215" s="668"/>
      <c r="K215" s="668"/>
      <c r="L215" s="668"/>
      <c r="M215" s="668"/>
      <c r="N215" s="668"/>
      <c r="O215" s="668"/>
      <c r="P215" s="668"/>
      <c r="Q215" s="668"/>
      <c r="R215" s="668"/>
      <c r="S215" s="668"/>
      <c r="T215" s="668"/>
      <c r="U215" s="668"/>
      <c r="V215" s="668"/>
      <c r="W215" s="668"/>
      <c r="X215" s="668"/>
      <c r="Y215" s="668"/>
      <c r="Z215" s="668"/>
      <c r="AA215" s="668"/>
      <c r="AB215" s="668"/>
      <c r="AC215" s="668"/>
      <c r="AD215" s="668"/>
      <c r="AE215" s="668"/>
      <c r="AF215" s="668"/>
    </row>
    <row r="216" ht="15.75" customHeight="1">
      <c r="A216" s="668"/>
      <c r="B216" s="668"/>
      <c r="C216" s="668"/>
      <c r="D216" s="668"/>
      <c r="E216" s="668"/>
      <c r="F216" s="668"/>
      <c r="G216" s="668"/>
      <c r="H216" s="668"/>
      <c r="I216" s="668"/>
      <c r="J216" s="668"/>
      <c r="K216" s="668"/>
      <c r="L216" s="668"/>
      <c r="M216" s="668"/>
      <c r="N216" s="668"/>
      <c r="O216" s="668"/>
      <c r="P216" s="668"/>
      <c r="Q216" s="668"/>
      <c r="R216" s="668"/>
      <c r="S216" s="668"/>
      <c r="T216" s="668"/>
      <c r="U216" s="668"/>
      <c r="V216" s="668"/>
      <c r="W216" s="668"/>
      <c r="X216" s="668"/>
      <c r="Y216" s="668"/>
      <c r="Z216" s="668"/>
      <c r="AA216" s="668"/>
      <c r="AB216" s="668"/>
      <c r="AC216" s="668"/>
      <c r="AD216" s="668"/>
      <c r="AE216" s="668"/>
      <c r="AF216" s="668"/>
    </row>
    <row r="217" ht="15.75" customHeight="1">
      <c r="A217" s="668"/>
      <c r="B217" s="668"/>
      <c r="C217" s="668"/>
      <c r="D217" s="668"/>
      <c r="E217" s="668"/>
      <c r="F217" s="668"/>
      <c r="G217" s="668"/>
      <c r="H217" s="668"/>
      <c r="I217" s="668"/>
      <c r="J217" s="668"/>
      <c r="K217" s="668"/>
      <c r="L217" s="668"/>
      <c r="M217" s="668"/>
      <c r="N217" s="668"/>
      <c r="O217" s="668"/>
      <c r="P217" s="668"/>
      <c r="Q217" s="668"/>
      <c r="R217" s="668"/>
      <c r="S217" s="668"/>
      <c r="T217" s="668"/>
      <c r="U217" s="668"/>
      <c r="V217" s="668"/>
      <c r="W217" s="668"/>
      <c r="X217" s="668"/>
      <c r="Y217" s="668"/>
      <c r="Z217" s="668"/>
      <c r="AA217" s="668"/>
      <c r="AB217" s="668"/>
      <c r="AC217" s="668"/>
      <c r="AD217" s="668"/>
      <c r="AE217" s="668"/>
      <c r="AF217" s="668"/>
    </row>
    <row r="218" ht="15.75" customHeight="1">
      <c r="A218" s="668"/>
      <c r="B218" s="668"/>
      <c r="C218" s="668"/>
      <c r="D218" s="668"/>
      <c r="E218" s="668"/>
      <c r="F218" s="668"/>
      <c r="G218" s="668"/>
      <c r="H218" s="668"/>
      <c r="I218" s="668"/>
      <c r="J218" s="668"/>
      <c r="K218" s="668"/>
      <c r="L218" s="668"/>
      <c r="M218" s="668"/>
      <c r="N218" s="668"/>
      <c r="O218" s="668"/>
      <c r="P218" s="668"/>
      <c r="Q218" s="668"/>
      <c r="R218" s="668"/>
      <c r="S218" s="668"/>
      <c r="T218" s="668"/>
      <c r="U218" s="668"/>
      <c r="V218" s="668"/>
      <c r="W218" s="668"/>
      <c r="X218" s="668"/>
      <c r="Y218" s="668"/>
      <c r="Z218" s="668"/>
      <c r="AA218" s="668"/>
      <c r="AB218" s="668"/>
      <c r="AC218" s="668"/>
      <c r="AD218" s="668"/>
      <c r="AE218" s="668"/>
      <c r="AF218" s="668"/>
    </row>
    <row r="219" ht="15.75" customHeight="1">
      <c r="A219" s="668"/>
      <c r="B219" s="668"/>
      <c r="C219" s="668"/>
      <c r="D219" s="668"/>
      <c r="E219" s="668"/>
      <c r="F219" s="668"/>
      <c r="G219" s="668"/>
      <c r="H219" s="668"/>
      <c r="I219" s="668"/>
      <c r="J219" s="668"/>
      <c r="K219" s="668"/>
      <c r="L219" s="668"/>
      <c r="M219" s="668"/>
      <c r="N219" s="668"/>
      <c r="O219" s="668"/>
      <c r="P219" s="668"/>
      <c r="Q219" s="668"/>
      <c r="R219" s="668"/>
      <c r="S219" s="668"/>
      <c r="T219" s="668"/>
      <c r="U219" s="668"/>
      <c r="V219" s="668"/>
      <c r="W219" s="668"/>
      <c r="X219" s="668"/>
      <c r="Y219" s="668"/>
      <c r="Z219" s="668"/>
      <c r="AA219" s="668"/>
      <c r="AB219" s="668"/>
      <c r="AC219" s="668"/>
      <c r="AD219" s="668"/>
      <c r="AE219" s="668"/>
      <c r="AF219" s="668"/>
    </row>
    <row r="220" ht="15.75" customHeight="1">
      <c r="A220" s="668"/>
      <c r="B220" s="668"/>
      <c r="C220" s="668"/>
      <c r="D220" s="668"/>
      <c r="E220" s="668"/>
      <c r="F220" s="668"/>
      <c r="G220" s="668"/>
      <c r="H220" s="668"/>
      <c r="I220" s="668"/>
      <c r="J220" s="668"/>
      <c r="K220" s="668"/>
      <c r="L220" s="668"/>
      <c r="M220" s="668"/>
      <c r="N220" s="668"/>
      <c r="O220" s="668"/>
      <c r="P220" s="668"/>
      <c r="Q220" s="668"/>
      <c r="R220" s="668"/>
      <c r="S220" s="668"/>
      <c r="T220" s="668"/>
      <c r="U220" s="668"/>
      <c r="V220" s="668"/>
      <c r="W220" s="668"/>
      <c r="X220" s="668"/>
      <c r="Y220" s="668"/>
      <c r="Z220" s="668"/>
      <c r="AA220" s="668"/>
      <c r="AB220" s="668"/>
      <c r="AC220" s="668"/>
      <c r="AD220" s="668"/>
      <c r="AE220" s="668"/>
      <c r="AF220" s="668"/>
    </row>
    <row r="221" ht="15.75" customHeight="1">
      <c r="A221" s="668"/>
      <c r="B221" s="668"/>
      <c r="C221" s="668"/>
      <c r="D221" s="668"/>
      <c r="E221" s="668"/>
      <c r="F221" s="668"/>
      <c r="G221" s="668"/>
      <c r="H221" s="668"/>
      <c r="I221" s="668"/>
      <c r="J221" s="668"/>
      <c r="K221" s="668"/>
      <c r="L221" s="668"/>
      <c r="M221" s="668"/>
      <c r="N221" s="668"/>
      <c r="O221" s="668"/>
      <c r="P221" s="668"/>
      <c r="Q221" s="668"/>
      <c r="R221" s="668"/>
      <c r="S221" s="668"/>
      <c r="T221" s="668"/>
      <c r="U221" s="668"/>
      <c r="V221" s="668"/>
      <c r="W221" s="668"/>
      <c r="X221" s="668"/>
      <c r="Y221" s="668"/>
      <c r="Z221" s="668"/>
      <c r="AA221" s="668"/>
      <c r="AB221" s="668"/>
      <c r="AC221" s="668"/>
      <c r="AD221" s="668"/>
      <c r="AE221" s="668"/>
      <c r="AF221" s="668"/>
    </row>
    <row r="222" ht="15.75" customHeight="1">
      <c r="A222" s="668"/>
      <c r="B222" s="668"/>
      <c r="C222" s="668"/>
      <c r="D222" s="668"/>
      <c r="E222" s="668"/>
      <c r="F222" s="668"/>
      <c r="G222" s="668"/>
      <c r="H222" s="668"/>
      <c r="I222" s="668"/>
      <c r="J222" s="668"/>
      <c r="K222" s="668"/>
      <c r="L222" s="668"/>
      <c r="M222" s="668"/>
      <c r="N222" s="668"/>
      <c r="O222" s="668"/>
      <c r="P222" s="668"/>
      <c r="Q222" s="668"/>
      <c r="R222" s="668"/>
      <c r="S222" s="668"/>
      <c r="T222" s="668"/>
      <c r="U222" s="668"/>
      <c r="V222" s="668"/>
      <c r="W222" s="668"/>
      <c r="X222" s="668"/>
      <c r="Y222" s="668"/>
      <c r="Z222" s="668"/>
      <c r="AA222" s="668"/>
      <c r="AB222" s="668"/>
      <c r="AC222" s="668"/>
      <c r="AD222" s="668"/>
      <c r="AE222" s="668"/>
      <c r="AF222" s="668"/>
    </row>
    <row r="223" ht="15.75" customHeight="1">
      <c r="A223" s="668"/>
      <c r="B223" s="668"/>
      <c r="C223" s="668"/>
      <c r="D223" s="668"/>
      <c r="E223" s="668"/>
      <c r="F223" s="668"/>
      <c r="G223" s="668"/>
      <c r="H223" s="668"/>
      <c r="I223" s="668"/>
      <c r="J223" s="668"/>
      <c r="K223" s="668"/>
      <c r="L223" s="668"/>
      <c r="M223" s="668"/>
      <c r="N223" s="668"/>
      <c r="O223" s="668"/>
      <c r="P223" s="668"/>
      <c r="Q223" s="668"/>
      <c r="R223" s="668"/>
      <c r="S223" s="668"/>
      <c r="T223" s="668"/>
      <c r="U223" s="668"/>
      <c r="V223" s="668"/>
      <c r="W223" s="668"/>
      <c r="X223" s="668"/>
      <c r="Y223" s="668"/>
      <c r="Z223" s="668"/>
      <c r="AA223" s="668"/>
      <c r="AB223" s="668"/>
      <c r="AC223" s="668"/>
      <c r="AD223" s="668"/>
      <c r="AE223" s="668"/>
      <c r="AF223" s="668"/>
    </row>
    <row r="224" ht="15.75" customHeight="1">
      <c r="A224" s="668"/>
      <c r="B224" s="668"/>
      <c r="C224" s="668"/>
      <c r="D224" s="668"/>
      <c r="E224" s="668"/>
      <c r="F224" s="668"/>
      <c r="G224" s="668"/>
      <c r="H224" s="668"/>
      <c r="I224" s="668"/>
      <c r="J224" s="668"/>
      <c r="K224" s="668"/>
      <c r="L224" s="668"/>
      <c r="M224" s="668"/>
      <c r="N224" s="668"/>
      <c r="O224" s="668"/>
      <c r="P224" s="668"/>
      <c r="Q224" s="668"/>
      <c r="R224" s="668"/>
      <c r="S224" s="668"/>
      <c r="T224" s="668"/>
      <c r="U224" s="668"/>
      <c r="V224" s="668"/>
      <c r="W224" s="668"/>
      <c r="X224" s="668"/>
      <c r="Y224" s="668"/>
      <c r="Z224" s="668"/>
      <c r="AA224" s="668"/>
      <c r="AB224" s="668"/>
      <c r="AC224" s="668"/>
      <c r="AD224" s="668"/>
      <c r="AE224" s="668"/>
      <c r="AF224" s="668"/>
    </row>
    <row r="225" ht="15.75" customHeight="1">
      <c r="A225" s="668"/>
      <c r="B225" s="668"/>
      <c r="C225" s="668"/>
      <c r="D225" s="668"/>
      <c r="E225" s="668"/>
      <c r="F225" s="668"/>
      <c r="G225" s="668"/>
      <c r="H225" s="668"/>
      <c r="I225" s="668"/>
      <c r="J225" s="668"/>
      <c r="K225" s="668"/>
      <c r="L225" s="668"/>
      <c r="M225" s="668"/>
      <c r="N225" s="668"/>
      <c r="O225" s="668"/>
      <c r="P225" s="668"/>
      <c r="Q225" s="668"/>
      <c r="R225" s="668"/>
      <c r="S225" s="668"/>
      <c r="T225" s="668"/>
      <c r="U225" s="668"/>
      <c r="V225" s="668"/>
      <c r="W225" s="668"/>
      <c r="X225" s="668"/>
      <c r="Y225" s="668"/>
      <c r="Z225" s="668"/>
      <c r="AA225" s="668"/>
      <c r="AB225" s="668"/>
      <c r="AC225" s="668"/>
      <c r="AD225" s="668"/>
      <c r="AE225" s="668"/>
      <c r="AF225" s="668"/>
    </row>
    <row r="226" ht="15.75" customHeight="1">
      <c r="A226" s="668"/>
      <c r="B226" s="668"/>
      <c r="C226" s="668"/>
      <c r="D226" s="668"/>
      <c r="E226" s="668"/>
      <c r="F226" s="668"/>
      <c r="G226" s="668"/>
      <c r="H226" s="668"/>
      <c r="I226" s="668"/>
      <c r="J226" s="668"/>
      <c r="K226" s="668"/>
      <c r="L226" s="668"/>
      <c r="M226" s="668"/>
      <c r="N226" s="668"/>
      <c r="O226" s="668"/>
      <c r="P226" s="668"/>
      <c r="Q226" s="668"/>
      <c r="R226" s="668"/>
      <c r="S226" s="668"/>
      <c r="T226" s="668"/>
      <c r="U226" s="668"/>
      <c r="V226" s="668"/>
      <c r="W226" s="668"/>
      <c r="X226" s="668"/>
      <c r="Y226" s="668"/>
      <c r="Z226" s="668"/>
      <c r="AA226" s="668"/>
      <c r="AB226" s="668"/>
      <c r="AC226" s="668"/>
      <c r="AD226" s="668"/>
      <c r="AE226" s="668"/>
      <c r="AF226" s="668"/>
    </row>
    <row r="227" ht="15.75" customHeight="1">
      <c r="A227" s="668"/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668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</row>
    <row r="228" ht="15.75" customHeight="1">
      <c r="A228" s="668"/>
      <c r="B228" s="668"/>
      <c r="C228" s="668"/>
      <c r="D228" s="668"/>
      <c r="E228" s="668"/>
      <c r="F228" s="668"/>
      <c r="G228" s="668"/>
      <c r="H228" s="668"/>
      <c r="I228" s="668"/>
      <c r="J228" s="668"/>
      <c r="K228" s="668"/>
      <c r="L228" s="668"/>
      <c r="M228" s="668"/>
      <c r="N228" s="668"/>
      <c r="O228" s="668"/>
      <c r="P228" s="668"/>
      <c r="Q228" s="668"/>
      <c r="R228" s="668"/>
      <c r="S228" s="668"/>
      <c r="T228" s="668"/>
      <c r="U228" s="668"/>
      <c r="V228" s="668"/>
      <c r="W228" s="668"/>
      <c r="X228" s="668"/>
      <c r="Y228" s="668"/>
      <c r="Z228" s="668"/>
      <c r="AA228" s="668"/>
      <c r="AB228" s="668"/>
      <c r="AC228" s="668"/>
      <c r="AD228" s="668"/>
      <c r="AE228" s="668"/>
      <c r="AF228" s="668"/>
    </row>
    <row r="229" ht="15.75" customHeight="1">
      <c r="A229" s="668"/>
      <c r="B229" s="668"/>
      <c r="C229" s="668"/>
      <c r="D229" s="668"/>
      <c r="E229" s="668"/>
      <c r="F229" s="668"/>
      <c r="G229" s="668"/>
      <c r="H229" s="668"/>
      <c r="I229" s="668"/>
      <c r="J229" s="668"/>
      <c r="K229" s="668"/>
      <c r="L229" s="668"/>
      <c r="M229" s="668"/>
      <c r="N229" s="668"/>
      <c r="O229" s="668"/>
      <c r="P229" s="668"/>
      <c r="Q229" s="668"/>
      <c r="R229" s="668"/>
      <c r="S229" s="668"/>
      <c r="T229" s="668"/>
      <c r="U229" s="668"/>
      <c r="V229" s="668"/>
      <c r="W229" s="668"/>
      <c r="X229" s="668"/>
      <c r="Y229" s="668"/>
      <c r="Z229" s="668"/>
      <c r="AA229" s="668"/>
      <c r="AB229" s="668"/>
      <c r="AC229" s="668"/>
      <c r="AD229" s="668"/>
      <c r="AE229" s="668"/>
      <c r="AF229" s="668"/>
    </row>
    <row r="230" ht="15.75" customHeight="1">
      <c r="A230" s="668"/>
      <c r="B230" s="668"/>
      <c r="C230" s="668"/>
      <c r="D230" s="668"/>
      <c r="E230" s="668"/>
      <c r="F230" s="668"/>
      <c r="G230" s="668"/>
      <c r="H230" s="668"/>
      <c r="I230" s="668"/>
      <c r="J230" s="668"/>
      <c r="K230" s="668"/>
      <c r="L230" s="668"/>
      <c r="M230" s="668"/>
      <c r="N230" s="668"/>
      <c r="O230" s="668"/>
      <c r="P230" s="668"/>
      <c r="Q230" s="668"/>
      <c r="R230" s="668"/>
      <c r="S230" s="668"/>
      <c r="T230" s="668"/>
      <c r="U230" s="668"/>
      <c r="V230" s="668"/>
      <c r="W230" s="668"/>
      <c r="X230" s="668"/>
      <c r="Y230" s="668"/>
      <c r="Z230" s="668"/>
      <c r="AA230" s="668"/>
      <c r="AB230" s="668"/>
      <c r="AC230" s="668"/>
      <c r="AD230" s="668"/>
      <c r="AE230" s="668"/>
      <c r="AF230" s="668"/>
    </row>
    <row r="231" ht="15.75" customHeight="1">
      <c r="A231" s="668"/>
      <c r="B231" s="668"/>
      <c r="C231" s="668"/>
      <c r="D231" s="668"/>
      <c r="E231" s="668"/>
      <c r="F231" s="668"/>
      <c r="G231" s="668"/>
      <c r="H231" s="668"/>
      <c r="I231" s="668"/>
      <c r="J231" s="668"/>
      <c r="K231" s="668"/>
      <c r="L231" s="668"/>
      <c r="M231" s="668"/>
      <c r="N231" s="668"/>
      <c r="O231" s="668"/>
      <c r="P231" s="668"/>
      <c r="Q231" s="668"/>
      <c r="R231" s="668"/>
      <c r="S231" s="668"/>
      <c r="T231" s="668"/>
      <c r="U231" s="668"/>
      <c r="V231" s="668"/>
      <c r="W231" s="668"/>
      <c r="X231" s="668"/>
      <c r="Y231" s="668"/>
      <c r="Z231" s="668"/>
      <c r="AA231" s="668"/>
      <c r="AB231" s="668"/>
      <c r="AC231" s="668"/>
      <c r="AD231" s="668"/>
      <c r="AE231" s="668"/>
      <c r="AF231" s="668"/>
    </row>
    <row r="232" ht="15.75" customHeight="1">
      <c r="A232" s="668"/>
      <c r="B232" s="668"/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68"/>
      <c r="T232" s="668"/>
      <c r="U232" s="668"/>
      <c r="V232" s="668"/>
      <c r="W232" s="668"/>
      <c r="X232" s="668"/>
      <c r="Y232" s="668"/>
      <c r="Z232" s="668"/>
      <c r="AA232" s="668"/>
      <c r="AB232" s="668"/>
      <c r="AC232" s="668"/>
      <c r="AD232" s="668"/>
      <c r="AE232" s="668"/>
      <c r="AF232" s="668"/>
    </row>
    <row r="233" ht="15.75" customHeight="1">
      <c r="A233" s="668"/>
      <c r="B233" s="668"/>
      <c r="C233" s="668"/>
      <c r="D233" s="668"/>
      <c r="E233" s="668"/>
      <c r="F233" s="668"/>
      <c r="G233" s="668"/>
      <c r="H233" s="668"/>
      <c r="I233" s="668"/>
      <c r="J233" s="668"/>
      <c r="K233" s="668"/>
      <c r="L233" s="668"/>
      <c r="M233" s="668"/>
      <c r="N233" s="668"/>
      <c r="O233" s="668"/>
      <c r="P233" s="668"/>
      <c r="Q233" s="668"/>
      <c r="R233" s="668"/>
      <c r="S233" s="668"/>
      <c r="T233" s="668"/>
      <c r="U233" s="668"/>
      <c r="V233" s="668"/>
      <c r="W233" s="668"/>
      <c r="X233" s="668"/>
      <c r="Y233" s="668"/>
      <c r="Z233" s="668"/>
      <c r="AA233" s="668"/>
      <c r="AB233" s="668"/>
      <c r="AC233" s="668"/>
      <c r="AD233" s="668"/>
      <c r="AE233" s="668"/>
      <c r="AF233" s="668"/>
    </row>
    <row r="234" ht="15.75" customHeight="1">
      <c r="A234" s="668"/>
      <c r="B234" s="668"/>
      <c r="C234" s="668"/>
      <c r="D234" s="668"/>
      <c r="E234" s="668"/>
      <c r="F234" s="668"/>
      <c r="G234" s="668"/>
      <c r="H234" s="668"/>
      <c r="I234" s="668"/>
      <c r="J234" s="668"/>
      <c r="K234" s="668"/>
      <c r="L234" s="668"/>
      <c r="M234" s="668"/>
      <c r="N234" s="668"/>
      <c r="O234" s="668"/>
      <c r="P234" s="668"/>
      <c r="Q234" s="668"/>
      <c r="R234" s="668"/>
      <c r="S234" s="668"/>
      <c r="T234" s="668"/>
      <c r="U234" s="668"/>
      <c r="V234" s="668"/>
      <c r="W234" s="668"/>
      <c r="X234" s="668"/>
      <c r="Y234" s="668"/>
      <c r="Z234" s="668"/>
      <c r="AA234" s="668"/>
      <c r="AB234" s="668"/>
      <c r="AC234" s="668"/>
      <c r="AD234" s="668"/>
      <c r="AE234" s="668"/>
      <c r="AF234" s="668"/>
    </row>
    <row r="235" ht="15.75" customHeight="1">
      <c r="A235" s="668"/>
      <c r="B235" s="668"/>
      <c r="C235" s="668"/>
      <c r="D235" s="668"/>
      <c r="E235" s="668"/>
      <c r="F235" s="668"/>
      <c r="G235" s="668"/>
      <c r="H235" s="668"/>
      <c r="I235" s="668"/>
      <c r="J235" s="668"/>
      <c r="K235" s="668"/>
      <c r="L235" s="668"/>
      <c r="M235" s="668"/>
      <c r="N235" s="668"/>
      <c r="O235" s="668"/>
      <c r="P235" s="668"/>
      <c r="Q235" s="668"/>
      <c r="R235" s="668"/>
      <c r="S235" s="668"/>
      <c r="T235" s="668"/>
      <c r="U235" s="668"/>
      <c r="V235" s="668"/>
      <c r="W235" s="668"/>
      <c r="X235" s="668"/>
      <c r="Y235" s="668"/>
      <c r="Z235" s="668"/>
      <c r="AA235" s="668"/>
      <c r="AB235" s="668"/>
      <c r="AC235" s="668"/>
      <c r="AD235" s="668"/>
      <c r="AE235" s="668"/>
      <c r="AF235" s="668"/>
    </row>
    <row r="236" ht="15.75" customHeight="1">
      <c r="A236" s="668"/>
      <c r="B236" s="668"/>
      <c r="C236" s="668"/>
      <c r="D236" s="668"/>
      <c r="E236" s="668"/>
      <c r="F236" s="668"/>
      <c r="G236" s="668"/>
      <c r="H236" s="668"/>
      <c r="I236" s="668"/>
      <c r="J236" s="668"/>
      <c r="K236" s="668"/>
      <c r="L236" s="668"/>
      <c r="M236" s="668"/>
      <c r="N236" s="668"/>
      <c r="O236" s="668"/>
      <c r="P236" s="668"/>
      <c r="Q236" s="668"/>
      <c r="R236" s="668"/>
      <c r="S236" s="668"/>
      <c r="T236" s="668"/>
      <c r="U236" s="668"/>
      <c r="V236" s="668"/>
      <c r="W236" s="668"/>
      <c r="X236" s="668"/>
      <c r="Y236" s="668"/>
      <c r="Z236" s="668"/>
      <c r="AA236" s="668"/>
      <c r="AB236" s="668"/>
      <c r="AC236" s="668"/>
      <c r="AD236" s="668"/>
      <c r="AE236" s="668"/>
      <c r="AF236" s="668"/>
    </row>
    <row r="237" ht="15.75" customHeight="1">
      <c r="A237" s="668"/>
      <c r="B237" s="668"/>
      <c r="C237" s="668"/>
      <c r="D237" s="668"/>
      <c r="E237" s="668"/>
      <c r="F237" s="668"/>
      <c r="G237" s="668"/>
      <c r="H237" s="668"/>
      <c r="I237" s="668"/>
      <c r="J237" s="668"/>
      <c r="K237" s="668"/>
      <c r="L237" s="668"/>
      <c r="M237" s="668"/>
      <c r="N237" s="668"/>
      <c r="O237" s="668"/>
      <c r="P237" s="668"/>
      <c r="Q237" s="668"/>
      <c r="R237" s="668"/>
      <c r="S237" s="668"/>
      <c r="T237" s="668"/>
      <c r="U237" s="668"/>
      <c r="V237" s="668"/>
      <c r="W237" s="668"/>
      <c r="X237" s="668"/>
      <c r="Y237" s="668"/>
      <c r="Z237" s="668"/>
      <c r="AA237" s="668"/>
      <c r="AB237" s="668"/>
      <c r="AC237" s="668"/>
      <c r="AD237" s="668"/>
      <c r="AE237" s="668"/>
      <c r="AF237" s="668"/>
    </row>
    <row r="238" ht="15.75" customHeight="1">
      <c r="A238" s="668"/>
      <c r="B238" s="668"/>
      <c r="C238" s="668"/>
      <c r="D238" s="668"/>
      <c r="E238" s="668"/>
      <c r="F238" s="668"/>
      <c r="G238" s="668"/>
      <c r="H238" s="668"/>
      <c r="I238" s="668"/>
      <c r="J238" s="668"/>
      <c r="K238" s="668"/>
      <c r="L238" s="668"/>
      <c r="M238" s="668"/>
      <c r="N238" s="668"/>
      <c r="O238" s="668"/>
      <c r="P238" s="668"/>
      <c r="Q238" s="668"/>
      <c r="R238" s="668"/>
      <c r="S238" s="668"/>
      <c r="T238" s="668"/>
      <c r="U238" s="668"/>
      <c r="V238" s="668"/>
      <c r="W238" s="668"/>
      <c r="X238" s="668"/>
      <c r="Y238" s="668"/>
      <c r="Z238" s="668"/>
      <c r="AA238" s="668"/>
      <c r="AB238" s="668"/>
      <c r="AC238" s="668"/>
      <c r="AD238" s="668"/>
      <c r="AE238" s="668"/>
      <c r="AF238" s="668"/>
    </row>
    <row r="239" ht="15.75" customHeight="1">
      <c r="A239" s="668"/>
      <c r="B239" s="668"/>
      <c r="C239" s="668"/>
      <c r="D239" s="668"/>
      <c r="E239" s="668"/>
      <c r="F239" s="668"/>
      <c r="G239" s="668"/>
      <c r="H239" s="668"/>
      <c r="I239" s="668"/>
      <c r="J239" s="668"/>
      <c r="K239" s="668"/>
      <c r="L239" s="668"/>
      <c r="M239" s="668"/>
      <c r="N239" s="668"/>
      <c r="O239" s="668"/>
      <c r="P239" s="668"/>
      <c r="Q239" s="668"/>
      <c r="R239" s="668"/>
      <c r="S239" s="668"/>
      <c r="T239" s="668"/>
      <c r="U239" s="668"/>
      <c r="V239" s="668"/>
      <c r="W239" s="668"/>
      <c r="X239" s="668"/>
      <c r="Y239" s="668"/>
      <c r="Z239" s="668"/>
      <c r="AA239" s="668"/>
      <c r="AB239" s="668"/>
      <c r="AC239" s="668"/>
      <c r="AD239" s="668"/>
      <c r="AE239" s="668"/>
      <c r="AF239" s="668"/>
    </row>
    <row r="240" ht="15.75" customHeight="1">
      <c r="A240" s="668"/>
      <c r="B240" s="668"/>
      <c r="C240" s="668"/>
      <c r="D240" s="668"/>
      <c r="E240" s="668"/>
      <c r="F240" s="668"/>
      <c r="G240" s="668"/>
      <c r="H240" s="668"/>
      <c r="I240" s="668"/>
      <c r="J240" s="668"/>
      <c r="K240" s="668"/>
      <c r="L240" s="668"/>
      <c r="M240" s="668"/>
      <c r="N240" s="668"/>
      <c r="O240" s="668"/>
      <c r="P240" s="668"/>
      <c r="Q240" s="668"/>
      <c r="R240" s="668"/>
      <c r="S240" s="668"/>
      <c r="T240" s="668"/>
      <c r="U240" s="668"/>
      <c r="V240" s="668"/>
      <c r="W240" s="668"/>
      <c r="X240" s="668"/>
      <c r="Y240" s="668"/>
      <c r="Z240" s="668"/>
      <c r="AA240" s="668"/>
      <c r="AB240" s="668"/>
      <c r="AC240" s="668"/>
      <c r="AD240" s="668"/>
      <c r="AE240" s="668"/>
      <c r="AF240" s="668"/>
    </row>
    <row r="241" ht="15.75" customHeight="1">
      <c r="A241" s="668"/>
      <c r="B241" s="668"/>
      <c r="C241" s="668"/>
      <c r="D241" s="668"/>
      <c r="E241" s="668"/>
      <c r="F241" s="668"/>
      <c r="G241" s="668"/>
      <c r="H241" s="668"/>
      <c r="I241" s="668"/>
      <c r="J241" s="668"/>
      <c r="K241" s="668"/>
      <c r="L241" s="668"/>
      <c r="M241" s="668"/>
      <c r="N241" s="668"/>
      <c r="O241" s="668"/>
      <c r="P241" s="668"/>
      <c r="Q241" s="668"/>
      <c r="R241" s="668"/>
      <c r="S241" s="668"/>
      <c r="T241" s="668"/>
      <c r="U241" s="668"/>
      <c r="V241" s="668"/>
      <c r="W241" s="668"/>
      <c r="X241" s="668"/>
      <c r="Y241" s="668"/>
      <c r="Z241" s="668"/>
      <c r="AA241" s="668"/>
      <c r="AB241" s="668"/>
      <c r="AC241" s="668"/>
      <c r="AD241" s="668"/>
      <c r="AE241" s="668"/>
      <c r="AF241" s="668"/>
    </row>
    <row r="242" ht="15.75" customHeight="1">
      <c r="A242" s="668"/>
      <c r="B242" s="668"/>
      <c r="C242" s="668"/>
      <c r="D242" s="668"/>
      <c r="E242" s="668"/>
      <c r="F242" s="668"/>
      <c r="G242" s="668"/>
      <c r="H242" s="668"/>
      <c r="I242" s="668"/>
      <c r="J242" s="668"/>
      <c r="K242" s="668"/>
      <c r="L242" s="668"/>
      <c r="M242" s="668"/>
      <c r="N242" s="668"/>
      <c r="O242" s="668"/>
      <c r="P242" s="668"/>
      <c r="Q242" s="668"/>
      <c r="R242" s="668"/>
      <c r="S242" s="668"/>
      <c r="T242" s="668"/>
      <c r="U242" s="668"/>
      <c r="V242" s="668"/>
      <c r="W242" s="668"/>
      <c r="X242" s="668"/>
      <c r="Y242" s="668"/>
      <c r="Z242" s="668"/>
      <c r="AA242" s="668"/>
      <c r="AB242" s="668"/>
      <c r="AC242" s="668"/>
      <c r="AD242" s="668"/>
      <c r="AE242" s="668"/>
      <c r="AF242" s="668"/>
    </row>
    <row r="243" ht="15.75" customHeight="1">
      <c r="A243" s="668"/>
      <c r="B243" s="668"/>
      <c r="C243" s="668"/>
      <c r="D243" s="668"/>
      <c r="E243" s="668"/>
      <c r="F243" s="668"/>
      <c r="G243" s="668"/>
      <c r="H243" s="668"/>
      <c r="I243" s="668"/>
      <c r="J243" s="668"/>
      <c r="K243" s="668"/>
      <c r="L243" s="668"/>
      <c r="M243" s="668"/>
      <c r="N243" s="668"/>
      <c r="O243" s="668"/>
      <c r="P243" s="668"/>
      <c r="Q243" s="668"/>
      <c r="R243" s="668"/>
      <c r="S243" s="668"/>
      <c r="T243" s="668"/>
      <c r="U243" s="668"/>
      <c r="V243" s="668"/>
      <c r="W243" s="668"/>
      <c r="X243" s="668"/>
      <c r="Y243" s="668"/>
      <c r="Z243" s="668"/>
      <c r="AA243" s="668"/>
      <c r="AB243" s="668"/>
      <c r="AC243" s="668"/>
      <c r="AD243" s="668"/>
      <c r="AE243" s="668"/>
      <c r="AF243" s="668"/>
    </row>
    <row r="244" ht="15.75" customHeight="1">
      <c r="A244" s="668"/>
      <c r="B244" s="668"/>
      <c r="C244" s="668"/>
      <c r="D244" s="668"/>
      <c r="E244" s="668"/>
      <c r="F244" s="668"/>
      <c r="G244" s="668"/>
      <c r="H244" s="668"/>
      <c r="I244" s="668"/>
      <c r="J244" s="668"/>
      <c r="K244" s="668"/>
      <c r="L244" s="668"/>
      <c r="M244" s="668"/>
      <c r="N244" s="668"/>
      <c r="O244" s="668"/>
      <c r="P244" s="668"/>
      <c r="Q244" s="668"/>
      <c r="R244" s="668"/>
      <c r="S244" s="668"/>
      <c r="T244" s="668"/>
      <c r="U244" s="668"/>
      <c r="V244" s="668"/>
      <c r="W244" s="668"/>
      <c r="X244" s="668"/>
      <c r="Y244" s="668"/>
      <c r="Z244" s="668"/>
      <c r="AA244" s="668"/>
      <c r="AB244" s="668"/>
      <c r="AC244" s="668"/>
      <c r="AD244" s="668"/>
      <c r="AE244" s="668"/>
      <c r="AF244" s="668"/>
    </row>
    <row r="245" ht="15.75" customHeight="1">
      <c r="A245" s="668"/>
      <c r="B245" s="668"/>
      <c r="C245" s="668"/>
      <c r="D245" s="668"/>
      <c r="E245" s="668"/>
      <c r="F245" s="668"/>
      <c r="G245" s="668"/>
      <c r="H245" s="668"/>
      <c r="I245" s="668"/>
      <c r="J245" s="668"/>
      <c r="K245" s="668"/>
      <c r="L245" s="668"/>
      <c r="M245" s="668"/>
      <c r="N245" s="668"/>
      <c r="O245" s="668"/>
      <c r="P245" s="668"/>
      <c r="Q245" s="668"/>
      <c r="R245" s="668"/>
      <c r="S245" s="668"/>
      <c r="T245" s="668"/>
      <c r="U245" s="668"/>
      <c r="V245" s="668"/>
      <c r="W245" s="668"/>
      <c r="X245" s="668"/>
      <c r="Y245" s="668"/>
      <c r="Z245" s="668"/>
      <c r="AA245" s="668"/>
      <c r="AB245" s="668"/>
      <c r="AC245" s="668"/>
      <c r="AD245" s="668"/>
      <c r="AE245" s="668"/>
      <c r="AF245" s="668"/>
    </row>
    <row r="246" ht="15.75" customHeight="1">
      <c r="A246" s="668"/>
      <c r="B246" s="668"/>
      <c r="C246" s="668"/>
      <c r="D246" s="668"/>
      <c r="E246" s="668"/>
      <c r="F246" s="668"/>
      <c r="G246" s="668"/>
      <c r="H246" s="668"/>
      <c r="I246" s="668"/>
      <c r="J246" s="668"/>
      <c r="K246" s="668"/>
      <c r="L246" s="668"/>
      <c r="M246" s="668"/>
      <c r="N246" s="668"/>
      <c r="O246" s="668"/>
      <c r="P246" s="668"/>
      <c r="Q246" s="668"/>
      <c r="R246" s="668"/>
      <c r="S246" s="668"/>
      <c r="T246" s="668"/>
      <c r="U246" s="668"/>
      <c r="V246" s="668"/>
      <c r="W246" s="668"/>
      <c r="X246" s="668"/>
      <c r="Y246" s="668"/>
      <c r="Z246" s="668"/>
      <c r="AA246" s="668"/>
      <c r="AB246" s="668"/>
      <c r="AC246" s="668"/>
      <c r="AD246" s="668"/>
      <c r="AE246" s="668"/>
      <c r="AF246" s="668"/>
    </row>
    <row r="247" ht="15.75" customHeight="1">
      <c r="A247" s="668"/>
      <c r="B247" s="668"/>
      <c r="C247" s="668"/>
      <c r="D247" s="668"/>
      <c r="E247" s="668"/>
      <c r="F247" s="668"/>
      <c r="G247" s="668"/>
      <c r="H247" s="668"/>
      <c r="I247" s="668"/>
      <c r="J247" s="668"/>
      <c r="K247" s="668"/>
      <c r="L247" s="668"/>
      <c r="M247" s="668"/>
      <c r="N247" s="668"/>
      <c r="O247" s="668"/>
      <c r="P247" s="668"/>
      <c r="Q247" s="668"/>
      <c r="R247" s="668"/>
      <c r="S247" s="668"/>
      <c r="T247" s="668"/>
      <c r="U247" s="668"/>
      <c r="V247" s="668"/>
      <c r="W247" s="668"/>
      <c r="X247" s="668"/>
      <c r="Y247" s="668"/>
      <c r="Z247" s="668"/>
      <c r="AA247" s="668"/>
      <c r="AB247" s="668"/>
      <c r="AC247" s="668"/>
      <c r="AD247" s="668"/>
      <c r="AE247" s="668"/>
      <c r="AF247" s="668"/>
    </row>
    <row r="248" ht="15.75" customHeight="1">
      <c r="A248" s="668"/>
      <c r="B248" s="668"/>
      <c r="C248" s="668"/>
      <c r="D248" s="668"/>
      <c r="E248" s="668"/>
      <c r="F248" s="668"/>
      <c r="G248" s="668"/>
      <c r="H248" s="668"/>
      <c r="I248" s="668"/>
      <c r="J248" s="668"/>
      <c r="K248" s="668"/>
      <c r="L248" s="668"/>
      <c r="M248" s="668"/>
      <c r="N248" s="668"/>
      <c r="O248" s="668"/>
      <c r="P248" s="668"/>
      <c r="Q248" s="668"/>
      <c r="R248" s="668"/>
      <c r="S248" s="668"/>
      <c r="T248" s="668"/>
      <c r="U248" s="668"/>
      <c r="V248" s="668"/>
      <c r="W248" s="668"/>
      <c r="X248" s="668"/>
      <c r="Y248" s="668"/>
      <c r="Z248" s="668"/>
      <c r="AA248" s="668"/>
      <c r="AB248" s="668"/>
      <c r="AC248" s="668"/>
      <c r="AD248" s="668"/>
      <c r="AE248" s="668"/>
      <c r="AF248" s="668"/>
    </row>
    <row r="249" ht="15.75" customHeight="1">
      <c r="A249" s="668"/>
      <c r="B249" s="668"/>
      <c r="C249" s="668"/>
      <c r="D249" s="668"/>
      <c r="E249" s="668"/>
      <c r="F249" s="668"/>
      <c r="G249" s="668"/>
      <c r="H249" s="668"/>
      <c r="I249" s="668"/>
      <c r="J249" s="668"/>
      <c r="K249" s="668"/>
      <c r="L249" s="668"/>
      <c r="M249" s="668"/>
      <c r="N249" s="668"/>
      <c r="O249" s="668"/>
      <c r="P249" s="668"/>
      <c r="Q249" s="668"/>
      <c r="R249" s="668"/>
      <c r="S249" s="668"/>
      <c r="T249" s="668"/>
      <c r="U249" s="668"/>
      <c r="V249" s="668"/>
      <c r="W249" s="668"/>
      <c r="X249" s="668"/>
      <c r="Y249" s="668"/>
      <c r="Z249" s="668"/>
      <c r="AA249" s="668"/>
      <c r="AB249" s="668"/>
      <c r="AC249" s="668"/>
      <c r="AD249" s="668"/>
      <c r="AE249" s="668"/>
      <c r="AF249" s="668"/>
    </row>
    <row r="250" ht="15.75" customHeight="1">
      <c r="A250" s="668"/>
      <c r="B250" s="668"/>
      <c r="C250" s="668"/>
      <c r="D250" s="668"/>
      <c r="E250" s="668"/>
      <c r="F250" s="668"/>
      <c r="G250" s="668"/>
      <c r="H250" s="668"/>
      <c r="I250" s="668"/>
      <c r="J250" s="668"/>
      <c r="K250" s="668"/>
      <c r="L250" s="668"/>
      <c r="M250" s="668"/>
      <c r="N250" s="668"/>
      <c r="O250" s="668"/>
      <c r="P250" s="668"/>
      <c r="Q250" s="668"/>
      <c r="R250" s="668"/>
      <c r="S250" s="668"/>
      <c r="T250" s="668"/>
      <c r="U250" s="668"/>
      <c r="V250" s="668"/>
      <c r="W250" s="668"/>
      <c r="X250" s="668"/>
      <c r="Y250" s="668"/>
      <c r="Z250" s="668"/>
      <c r="AA250" s="668"/>
      <c r="AB250" s="668"/>
      <c r="AC250" s="668"/>
      <c r="AD250" s="668"/>
      <c r="AE250" s="668"/>
      <c r="AF250" s="668"/>
    </row>
    <row r="251" ht="15.75" customHeight="1">
      <c r="A251" s="668"/>
      <c r="B251" s="668"/>
      <c r="C251" s="668"/>
      <c r="D251" s="668"/>
      <c r="E251" s="668"/>
      <c r="F251" s="668"/>
      <c r="G251" s="668"/>
      <c r="H251" s="668"/>
      <c r="I251" s="668"/>
      <c r="J251" s="668"/>
      <c r="K251" s="668"/>
      <c r="L251" s="668"/>
      <c r="M251" s="668"/>
      <c r="N251" s="668"/>
      <c r="O251" s="668"/>
      <c r="P251" s="668"/>
      <c r="Q251" s="668"/>
      <c r="R251" s="668"/>
      <c r="S251" s="668"/>
      <c r="T251" s="668"/>
      <c r="U251" s="668"/>
      <c r="V251" s="668"/>
      <c r="W251" s="668"/>
      <c r="X251" s="668"/>
      <c r="Y251" s="668"/>
      <c r="Z251" s="668"/>
      <c r="AA251" s="668"/>
      <c r="AB251" s="668"/>
      <c r="AC251" s="668"/>
      <c r="AD251" s="668"/>
      <c r="AE251" s="668"/>
      <c r="AF251" s="668"/>
    </row>
    <row r="252" ht="15.75" customHeight="1">
      <c r="A252" s="668"/>
      <c r="B252" s="668"/>
      <c r="C252" s="668"/>
      <c r="D252" s="668"/>
      <c r="E252" s="668"/>
      <c r="F252" s="668"/>
      <c r="G252" s="668"/>
      <c r="H252" s="668"/>
      <c r="I252" s="668"/>
      <c r="J252" s="668"/>
      <c r="K252" s="668"/>
      <c r="L252" s="668"/>
      <c r="M252" s="668"/>
      <c r="N252" s="668"/>
      <c r="O252" s="668"/>
      <c r="P252" s="668"/>
      <c r="Q252" s="668"/>
      <c r="R252" s="668"/>
      <c r="S252" s="668"/>
      <c r="T252" s="668"/>
      <c r="U252" s="668"/>
      <c r="V252" s="668"/>
      <c r="W252" s="668"/>
      <c r="X252" s="668"/>
      <c r="Y252" s="668"/>
      <c r="Z252" s="668"/>
      <c r="AA252" s="668"/>
      <c r="AB252" s="668"/>
      <c r="AC252" s="668"/>
      <c r="AD252" s="668"/>
      <c r="AE252" s="668"/>
      <c r="AF252" s="668"/>
    </row>
    <row r="253" ht="15.75" customHeight="1">
      <c r="A253" s="668"/>
      <c r="B253" s="668"/>
      <c r="C253" s="668"/>
      <c r="D253" s="668"/>
      <c r="E253" s="668"/>
      <c r="F253" s="668"/>
      <c r="G253" s="668"/>
      <c r="H253" s="668"/>
      <c r="I253" s="668"/>
      <c r="J253" s="668"/>
      <c r="K253" s="668"/>
      <c r="L253" s="668"/>
      <c r="M253" s="668"/>
      <c r="N253" s="668"/>
      <c r="O253" s="668"/>
      <c r="P253" s="668"/>
      <c r="Q253" s="668"/>
      <c r="R253" s="668"/>
      <c r="S253" s="668"/>
      <c r="T253" s="668"/>
      <c r="U253" s="668"/>
      <c r="V253" s="668"/>
      <c r="W253" s="668"/>
      <c r="X253" s="668"/>
      <c r="Y253" s="668"/>
      <c r="Z253" s="668"/>
      <c r="AA253" s="668"/>
      <c r="AB253" s="668"/>
      <c r="AC253" s="668"/>
      <c r="AD253" s="668"/>
      <c r="AE253" s="668"/>
      <c r="AF253" s="668"/>
    </row>
    <row r="254" ht="15.75" customHeight="1">
      <c r="A254" s="668"/>
      <c r="B254" s="668"/>
      <c r="C254" s="668"/>
      <c r="D254" s="668"/>
      <c r="E254" s="668"/>
      <c r="F254" s="668"/>
      <c r="G254" s="668"/>
      <c r="H254" s="668"/>
      <c r="I254" s="668"/>
      <c r="J254" s="668"/>
      <c r="K254" s="668"/>
      <c r="L254" s="668"/>
      <c r="M254" s="668"/>
      <c r="N254" s="668"/>
      <c r="O254" s="668"/>
      <c r="P254" s="668"/>
      <c r="Q254" s="668"/>
      <c r="R254" s="668"/>
      <c r="S254" s="668"/>
      <c r="T254" s="668"/>
      <c r="U254" s="668"/>
      <c r="V254" s="668"/>
      <c r="W254" s="668"/>
      <c r="X254" s="668"/>
      <c r="Y254" s="668"/>
      <c r="Z254" s="668"/>
      <c r="AA254" s="668"/>
      <c r="AB254" s="668"/>
      <c r="AC254" s="668"/>
      <c r="AD254" s="668"/>
      <c r="AE254" s="668"/>
      <c r="AF254" s="668"/>
    </row>
    <row r="255" ht="15.75" customHeight="1">
      <c r="A255" s="668"/>
      <c r="B255" s="668"/>
      <c r="C255" s="668"/>
      <c r="D255" s="668"/>
      <c r="E255" s="668"/>
      <c r="F255" s="668"/>
      <c r="G255" s="668"/>
      <c r="H255" s="668"/>
      <c r="I255" s="668"/>
      <c r="J255" s="668"/>
      <c r="K255" s="668"/>
      <c r="L255" s="668"/>
      <c r="M255" s="668"/>
      <c r="N255" s="668"/>
      <c r="O255" s="668"/>
      <c r="P255" s="668"/>
      <c r="Q255" s="668"/>
      <c r="R255" s="668"/>
      <c r="S255" s="668"/>
      <c r="T255" s="668"/>
      <c r="U255" s="668"/>
      <c r="V255" s="668"/>
      <c r="W255" s="668"/>
      <c r="X255" s="668"/>
      <c r="Y255" s="668"/>
      <c r="Z255" s="668"/>
      <c r="AA255" s="668"/>
      <c r="AB255" s="668"/>
      <c r="AC255" s="668"/>
      <c r="AD255" s="668"/>
      <c r="AE255" s="668"/>
      <c r="AF255" s="668"/>
    </row>
    <row r="256" ht="15.75" customHeight="1">
      <c r="A256" s="668"/>
      <c r="B256" s="668"/>
      <c r="C256" s="668"/>
      <c r="D256" s="668"/>
      <c r="E256" s="668"/>
      <c r="F256" s="668"/>
      <c r="G256" s="668"/>
      <c r="H256" s="668"/>
      <c r="I256" s="668"/>
      <c r="J256" s="668"/>
      <c r="K256" s="668"/>
      <c r="L256" s="668"/>
      <c r="M256" s="668"/>
      <c r="N256" s="668"/>
      <c r="O256" s="668"/>
      <c r="P256" s="668"/>
      <c r="Q256" s="668"/>
      <c r="R256" s="668"/>
      <c r="S256" s="668"/>
      <c r="T256" s="668"/>
      <c r="U256" s="668"/>
      <c r="V256" s="668"/>
      <c r="W256" s="668"/>
      <c r="X256" s="668"/>
      <c r="Y256" s="668"/>
      <c r="Z256" s="668"/>
      <c r="AA256" s="668"/>
      <c r="AB256" s="668"/>
      <c r="AC256" s="668"/>
      <c r="AD256" s="668"/>
      <c r="AE256" s="668"/>
      <c r="AF256" s="668"/>
    </row>
    <row r="257" ht="15.75" customHeight="1">
      <c r="A257" s="668"/>
      <c r="B257" s="668"/>
      <c r="C257" s="668"/>
      <c r="D257" s="668"/>
      <c r="E257" s="668"/>
      <c r="F257" s="668"/>
      <c r="G257" s="668"/>
      <c r="H257" s="668"/>
      <c r="I257" s="668"/>
      <c r="J257" s="668"/>
      <c r="K257" s="668"/>
      <c r="L257" s="668"/>
      <c r="M257" s="668"/>
      <c r="N257" s="668"/>
      <c r="O257" s="668"/>
      <c r="P257" s="668"/>
      <c r="Q257" s="668"/>
      <c r="R257" s="668"/>
      <c r="S257" s="668"/>
      <c r="T257" s="668"/>
      <c r="U257" s="668"/>
      <c r="V257" s="668"/>
      <c r="W257" s="668"/>
      <c r="X257" s="668"/>
      <c r="Y257" s="668"/>
      <c r="Z257" s="668"/>
      <c r="AA257" s="668"/>
      <c r="AB257" s="668"/>
      <c r="AC257" s="668"/>
      <c r="AD257" s="668"/>
      <c r="AE257" s="668"/>
      <c r="AF257" s="668"/>
    </row>
    <row r="258" ht="15.75" customHeight="1">
      <c r="A258" s="668"/>
      <c r="B258" s="668"/>
      <c r="C258" s="668"/>
      <c r="D258" s="668"/>
      <c r="E258" s="668"/>
      <c r="F258" s="668"/>
      <c r="G258" s="668"/>
      <c r="H258" s="668"/>
      <c r="I258" s="668"/>
      <c r="J258" s="668"/>
      <c r="K258" s="668"/>
      <c r="L258" s="668"/>
      <c r="M258" s="668"/>
      <c r="N258" s="668"/>
      <c r="O258" s="668"/>
      <c r="P258" s="668"/>
      <c r="Q258" s="668"/>
      <c r="R258" s="668"/>
      <c r="S258" s="668"/>
      <c r="T258" s="668"/>
      <c r="U258" s="668"/>
      <c r="V258" s="668"/>
      <c r="W258" s="668"/>
      <c r="X258" s="668"/>
      <c r="Y258" s="668"/>
      <c r="Z258" s="668"/>
      <c r="AA258" s="668"/>
      <c r="AB258" s="668"/>
      <c r="AC258" s="668"/>
      <c r="AD258" s="668"/>
      <c r="AE258" s="668"/>
      <c r="AF258" s="668"/>
    </row>
    <row r="259" ht="15.75" customHeight="1">
      <c r="A259" s="668"/>
      <c r="B259" s="668"/>
      <c r="C259" s="668"/>
      <c r="D259" s="668"/>
      <c r="E259" s="668"/>
      <c r="F259" s="668"/>
      <c r="G259" s="668"/>
      <c r="H259" s="668"/>
      <c r="I259" s="668"/>
      <c r="J259" s="668"/>
      <c r="K259" s="668"/>
      <c r="L259" s="668"/>
      <c r="M259" s="668"/>
      <c r="N259" s="668"/>
      <c r="O259" s="668"/>
      <c r="P259" s="668"/>
      <c r="Q259" s="668"/>
      <c r="R259" s="668"/>
      <c r="S259" s="668"/>
      <c r="T259" s="668"/>
      <c r="U259" s="668"/>
      <c r="V259" s="668"/>
      <c r="W259" s="668"/>
      <c r="X259" s="668"/>
      <c r="Y259" s="668"/>
      <c r="Z259" s="668"/>
      <c r="AA259" s="668"/>
      <c r="AB259" s="668"/>
      <c r="AC259" s="668"/>
      <c r="AD259" s="668"/>
      <c r="AE259" s="668"/>
      <c r="AF259" s="668"/>
    </row>
    <row r="260" ht="15.75" customHeight="1">
      <c r="A260" s="668"/>
      <c r="B260" s="668"/>
      <c r="C260" s="668"/>
      <c r="D260" s="668"/>
      <c r="E260" s="668"/>
      <c r="F260" s="668"/>
      <c r="G260" s="668"/>
      <c r="H260" s="668"/>
      <c r="I260" s="668"/>
      <c r="J260" s="668"/>
      <c r="K260" s="668"/>
      <c r="L260" s="668"/>
      <c r="M260" s="668"/>
      <c r="N260" s="668"/>
      <c r="O260" s="668"/>
      <c r="P260" s="668"/>
      <c r="Q260" s="668"/>
      <c r="R260" s="668"/>
      <c r="S260" s="668"/>
      <c r="T260" s="668"/>
      <c r="U260" s="668"/>
      <c r="V260" s="668"/>
      <c r="W260" s="668"/>
      <c r="X260" s="668"/>
      <c r="Y260" s="668"/>
      <c r="Z260" s="668"/>
      <c r="AA260" s="668"/>
      <c r="AB260" s="668"/>
      <c r="AC260" s="668"/>
      <c r="AD260" s="668"/>
      <c r="AE260" s="668"/>
      <c r="AF260" s="668"/>
    </row>
    <row r="261" ht="15.75" customHeight="1">
      <c r="A261" s="668"/>
      <c r="B261" s="668"/>
      <c r="C261" s="668"/>
      <c r="D261" s="668"/>
      <c r="E261" s="668"/>
      <c r="F261" s="668"/>
      <c r="G261" s="668"/>
      <c r="H261" s="668"/>
      <c r="I261" s="668"/>
      <c r="J261" s="668"/>
      <c r="K261" s="668"/>
      <c r="L261" s="668"/>
      <c r="M261" s="668"/>
      <c r="N261" s="668"/>
      <c r="O261" s="668"/>
      <c r="P261" s="668"/>
      <c r="Q261" s="668"/>
      <c r="R261" s="668"/>
      <c r="S261" s="668"/>
      <c r="T261" s="668"/>
      <c r="U261" s="668"/>
      <c r="V261" s="668"/>
      <c r="W261" s="668"/>
      <c r="X261" s="668"/>
      <c r="Y261" s="668"/>
      <c r="Z261" s="668"/>
      <c r="AA261" s="668"/>
      <c r="AB261" s="668"/>
      <c r="AC261" s="668"/>
      <c r="AD261" s="668"/>
      <c r="AE261" s="668"/>
      <c r="AF261" s="668"/>
    </row>
    <row r="262" ht="15.75" customHeight="1">
      <c r="A262" s="668"/>
      <c r="B262" s="668"/>
      <c r="C262" s="668"/>
      <c r="D262" s="668"/>
      <c r="E262" s="668"/>
      <c r="F262" s="668"/>
      <c r="G262" s="668"/>
      <c r="H262" s="668"/>
      <c r="I262" s="668"/>
      <c r="J262" s="668"/>
      <c r="K262" s="668"/>
      <c r="L262" s="668"/>
      <c r="M262" s="668"/>
      <c r="N262" s="668"/>
      <c r="O262" s="668"/>
      <c r="P262" s="668"/>
      <c r="Q262" s="668"/>
      <c r="R262" s="668"/>
      <c r="S262" s="668"/>
      <c r="T262" s="668"/>
      <c r="U262" s="668"/>
      <c r="V262" s="668"/>
      <c r="W262" s="668"/>
      <c r="X262" s="668"/>
      <c r="Y262" s="668"/>
      <c r="Z262" s="668"/>
      <c r="AA262" s="668"/>
      <c r="AB262" s="668"/>
      <c r="AC262" s="668"/>
      <c r="AD262" s="668"/>
      <c r="AE262" s="668"/>
      <c r="AF262" s="668"/>
    </row>
    <row r="263" ht="15.75" customHeight="1">
      <c r="A263" s="668"/>
      <c r="B263" s="668"/>
      <c r="C263" s="668"/>
      <c r="D263" s="668"/>
      <c r="E263" s="668"/>
      <c r="F263" s="668"/>
      <c r="G263" s="668"/>
      <c r="H263" s="668"/>
      <c r="I263" s="668"/>
      <c r="J263" s="668"/>
      <c r="K263" s="668"/>
      <c r="L263" s="668"/>
      <c r="M263" s="668"/>
      <c r="N263" s="668"/>
      <c r="O263" s="668"/>
      <c r="P263" s="668"/>
      <c r="Q263" s="668"/>
      <c r="R263" s="668"/>
      <c r="S263" s="668"/>
      <c r="T263" s="668"/>
      <c r="U263" s="668"/>
      <c r="V263" s="668"/>
      <c r="W263" s="668"/>
      <c r="X263" s="668"/>
      <c r="Y263" s="668"/>
      <c r="Z263" s="668"/>
      <c r="AA263" s="668"/>
      <c r="AB263" s="668"/>
      <c r="AC263" s="668"/>
      <c r="AD263" s="668"/>
      <c r="AE263" s="668"/>
      <c r="AF263" s="668"/>
    </row>
    <row r="264" ht="15.75" customHeight="1">
      <c r="A264" s="668"/>
      <c r="B264" s="668"/>
      <c r="C264" s="668"/>
      <c r="D264" s="668"/>
      <c r="E264" s="668"/>
      <c r="F264" s="668"/>
      <c r="G264" s="668"/>
      <c r="H264" s="668"/>
      <c r="I264" s="668"/>
      <c r="J264" s="668"/>
      <c r="K264" s="668"/>
      <c r="L264" s="668"/>
      <c r="M264" s="668"/>
      <c r="N264" s="668"/>
      <c r="O264" s="668"/>
      <c r="P264" s="668"/>
      <c r="Q264" s="668"/>
      <c r="R264" s="668"/>
      <c r="S264" s="668"/>
      <c r="T264" s="668"/>
      <c r="U264" s="668"/>
      <c r="V264" s="668"/>
      <c r="W264" s="668"/>
      <c r="X264" s="668"/>
      <c r="Y264" s="668"/>
      <c r="Z264" s="668"/>
      <c r="AA264" s="668"/>
      <c r="AB264" s="668"/>
      <c r="AC264" s="668"/>
      <c r="AD264" s="668"/>
      <c r="AE264" s="668"/>
      <c r="AF264" s="668"/>
    </row>
    <row r="265" ht="15.75" customHeight="1">
      <c r="A265" s="668"/>
      <c r="B265" s="668"/>
      <c r="C265" s="668"/>
      <c r="D265" s="668"/>
      <c r="E265" s="668"/>
      <c r="F265" s="668"/>
      <c r="G265" s="668"/>
      <c r="H265" s="668"/>
      <c r="I265" s="668"/>
      <c r="J265" s="668"/>
      <c r="K265" s="668"/>
      <c r="L265" s="668"/>
      <c r="M265" s="668"/>
      <c r="N265" s="668"/>
      <c r="O265" s="668"/>
      <c r="P265" s="668"/>
      <c r="Q265" s="668"/>
      <c r="R265" s="668"/>
      <c r="S265" s="668"/>
      <c r="T265" s="668"/>
      <c r="U265" s="668"/>
      <c r="V265" s="668"/>
      <c r="W265" s="668"/>
      <c r="X265" s="668"/>
      <c r="Y265" s="668"/>
      <c r="Z265" s="668"/>
      <c r="AA265" s="668"/>
      <c r="AB265" s="668"/>
      <c r="AC265" s="668"/>
      <c r="AD265" s="668"/>
      <c r="AE265" s="668"/>
      <c r="AF265" s="668"/>
    </row>
    <row r="266" ht="15.75" customHeight="1">
      <c r="A266" s="668"/>
      <c r="B266" s="668"/>
      <c r="C266" s="668"/>
      <c r="D266" s="668"/>
      <c r="E266" s="668"/>
      <c r="F266" s="668"/>
      <c r="G266" s="668"/>
      <c r="H266" s="668"/>
      <c r="I266" s="668"/>
      <c r="J266" s="668"/>
      <c r="K266" s="668"/>
      <c r="L266" s="668"/>
      <c r="M266" s="668"/>
      <c r="N266" s="668"/>
      <c r="O266" s="668"/>
      <c r="P266" s="668"/>
      <c r="Q266" s="668"/>
      <c r="R266" s="668"/>
      <c r="S266" s="668"/>
      <c r="T266" s="668"/>
      <c r="U266" s="668"/>
      <c r="V266" s="668"/>
      <c r="W266" s="668"/>
      <c r="X266" s="668"/>
      <c r="Y266" s="668"/>
      <c r="Z266" s="668"/>
      <c r="AA266" s="668"/>
      <c r="AB266" s="668"/>
      <c r="AC266" s="668"/>
      <c r="AD266" s="668"/>
      <c r="AE266" s="668"/>
      <c r="AF266" s="668"/>
    </row>
    <row r="267" ht="15.75" customHeight="1">
      <c r="A267" s="668"/>
      <c r="B267" s="668"/>
      <c r="C267" s="668"/>
      <c r="D267" s="668"/>
      <c r="E267" s="668"/>
      <c r="F267" s="668"/>
      <c r="G267" s="668"/>
      <c r="H267" s="668"/>
      <c r="I267" s="668"/>
      <c r="J267" s="668"/>
      <c r="K267" s="668"/>
      <c r="L267" s="668"/>
      <c r="M267" s="668"/>
      <c r="N267" s="668"/>
      <c r="O267" s="668"/>
      <c r="P267" s="668"/>
      <c r="Q267" s="668"/>
      <c r="R267" s="668"/>
      <c r="S267" s="668"/>
      <c r="T267" s="668"/>
      <c r="U267" s="668"/>
      <c r="V267" s="668"/>
      <c r="W267" s="668"/>
      <c r="X267" s="668"/>
      <c r="Y267" s="668"/>
      <c r="Z267" s="668"/>
      <c r="AA267" s="668"/>
      <c r="AB267" s="668"/>
      <c r="AC267" s="668"/>
      <c r="AD267" s="668"/>
      <c r="AE267" s="668"/>
      <c r="AF267" s="668"/>
    </row>
    <row r="268" ht="15.75" customHeight="1">
      <c r="A268" s="668"/>
      <c r="B268" s="668"/>
      <c r="C268" s="668"/>
      <c r="D268" s="668"/>
      <c r="E268" s="668"/>
      <c r="F268" s="668"/>
      <c r="G268" s="668"/>
      <c r="H268" s="668"/>
      <c r="I268" s="668"/>
      <c r="J268" s="668"/>
      <c r="K268" s="668"/>
      <c r="L268" s="668"/>
      <c r="M268" s="668"/>
      <c r="N268" s="668"/>
      <c r="O268" s="668"/>
      <c r="P268" s="668"/>
      <c r="Q268" s="668"/>
      <c r="R268" s="668"/>
      <c r="S268" s="668"/>
      <c r="T268" s="668"/>
      <c r="U268" s="668"/>
      <c r="V268" s="668"/>
      <c r="W268" s="668"/>
      <c r="X268" s="668"/>
      <c r="Y268" s="668"/>
      <c r="Z268" s="668"/>
      <c r="AA268" s="668"/>
      <c r="AB268" s="668"/>
      <c r="AC268" s="668"/>
      <c r="AD268" s="668"/>
      <c r="AE268" s="668"/>
      <c r="AF268" s="668"/>
    </row>
    <row r="269" ht="15.75" customHeight="1">
      <c r="A269" s="668"/>
      <c r="B269" s="668"/>
      <c r="C269" s="668"/>
      <c r="D269" s="668"/>
      <c r="E269" s="668"/>
      <c r="F269" s="668"/>
      <c r="G269" s="668"/>
      <c r="H269" s="668"/>
      <c r="I269" s="668"/>
      <c r="J269" s="668"/>
      <c r="K269" s="668"/>
      <c r="L269" s="668"/>
      <c r="M269" s="668"/>
      <c r="N269" s="668"/>
      <c r="O269" s="668"/>
      <c r="P269" s="668"/>
      <c r="Q269" s="668"/>
      <c r="R269" s="668"/>
      <c r="S269" s="668"/>
      <c r="T269" s="668"/>
      <c r="U269" s="668"/>
      <c r="V269" s="668"/>
      <c r="W269" s="668"/>
      <c r="X269" s="668"/>
      <c r="Y269" s="668"/>
      <c r="Z269" s="668"/>
      <c r="AA269" s="668"/>
      <c r="AB269" s="668"/>
      <c r="AC269" s="668"/>
      <c r="AD269" s="668"/>
      <c r="AE269" s="668"/>
      <c r="AF269" s="668"/>
    </row>
    <row r="270" ht="15.75" customHeight="1">
      <c r="A270" s="668"/>
      <c r="B270" s="668"/>
      <c r="C270" s="668"/>
      <c r="D270" s="668"/>
      <c r="E270" s="668"/>
      <c r="F270" s="668"/>
      <c r="G270" s="668"/>
      <c r="H270" s="668"/>
      <c r="I270" s="668"/>
      <c r="J270" s="668"/>
      <c r="K270" s="668"/>
      <c r="L270" s="668"/>
      <c r="M270" s="668"/>
      <c r="N270" s="668"/>
      <c r="O270" s="668"/>
      <c r="P270" s="668"/>
      <c r="Q270" s="668"/>
      <c r="R270" s="668"/>
      <c r="S270" s="668"/>
      <c r="T270" s="668"/>
      <c r="U270" s="668"/>
      <c r="V270" s="668"/>
      <c r="W270" s="668"/>
      <c r="X270" s="668"/>
      <c r="Y270" s="668"/>
      <c r="Z270" s="668"/>
      <c r="AA270" s="668"/>
      <c r="AB270" s="668"/>
      <c r="AC270" s="668"/>
      <c r="AD270" s="668"/>
      <c r="AE270" s="668"/>
      <c r="AF270" s="668"/>
    </row>
    <row r="271" ht="15.75" customHeight="1">
      <c r="A271" s="668"/>
      <c r="B271" s="668"/>
      <c r="C271" s="668"/>
      <c r="D271" s="668"/>
      <c r="E271" s="668"/>
      <c r="F271" s="668"/>
      <c r="G271" s="668"/>
      <c r="H271" s="668"/>
      <c r="I271" s="668"/>
      <c r="J271" s="668"/>
      <c r="K271" s="668"/>
      <c r="L271" s="668"/>
      <c r="M271" s="668"/>
      <c r="N271" s="668"/>
      <c r="O271" s="668"/>
      <c r="P271" s="668"/>
      <c r="Q271" s="668"/>
      <c r="R271" s="668"/>
      <c r="S271" s="668"/>
      <c r="T271" s="668"/>
      <c r="U271" s="668"/>
      <c r="V271" s="668"/>
      <c r="W271" s="668"/>
      <c r="X271" s="668"/>
      <c r="Y271" s="668"/>
      <c r="Z271" s="668"/>
      <c r="AA271" s="668"/>
      <c r="AB271" s="668"/>
      <c r="AC271" s="668"/>
      <c r="AD271" s="668"/>
      <c r="AE271" s="668"/>
      <c r="AF271" s="668"/>
    </row>
    <row r="272" ht="15.75" customHeight="1">
      <c r="A272" s="668"/>
      <c r="B272" s="668"/>
      <c r="C272" s="668"/>
      <c r="D272" s="668"/>
      <c r="E272" s="668"/>
      <c r="F272" s="668"/>
      <c r="G272" s="668"/>
      <c r="H272" s="668"/>
      <c r="I272" s="668"/>
      <c r="J272" s="668"/>
      <c r="K272" s="668"/>
      <c r="L272" s="668"/>
      <c r="M272" s="668"/>
      <c r="N272" s="668"/>
      <c r="O272" s="668"/>
      <c r="P272" s="668"/>
      <c r="Q272" s="668"/>
      <c r="R272" s="668"/>
      <c r="S272" s="668"/>
      <c r="T272" s="668"/>
      <c r="U272" s="668"/>
      <c r="V272" s="668"/>
      <c r="W272" s="668"/>
      <c r="X272" s="668"/>
      <c r="Y272" s="668"/>
      <c r="Z272" s="668"/>
      <c r="AA272" s="668"/>
      <c r="AB272" s="668"/>
      <c r="AC272" s="668"/>
      <c r="AD272" s="668"/>
      <c r="AE272" s="668"/>
      <c r="AF272" s="668"/>
    </row>
    <row r="273" ht="15.75" customHeight="1">
      <c r="A273" s="668"/>
      <c r="B273" s="668"/>
      <c r="C273" s="668"/>
      <c r="D273" s="668"/>
      <c r="E273" s="668"/>
      <c r="F273" s="668"/>
      <c r="G273" s="668"/>
      <c r="H273" s="668"/>
      <c r="I273" s="668"/>
      <c r="J273" s="668"/>
      <c r="K273" s="668"/>
      <c r="L273" s="668"/>
      <c r="M273" s="668"/>
      <c r="N273" s="668"/>
      <c r="O273" s="668"/>
      <c r="P273" s="668"/>
      <c r="Q273" s="668"/>
      <c r="R273" s="668"/>
      <c r="S273" s="668"/>
      <c r="T273" s="668"/>
      <c r="U273" s="668"/>
      <c r="V273" s="668"/>
      <c r="W273" s="668"/>
      <c r="X273" s="668"/>
      <c r="Y273" s="668"/>
      <c r="Z273" s="668"/>
      <c r="AA273" s="668"/>
      <c r="AB273" s="668"/>
      <c r="AC273" s="668"/>
      <c r="AD273" s="668"/>
      <c r="AE273" s="668"/>
      <c r="AF273" s="668"/>
    </row>
    <row r="274" ht="15.75" customHeight="1">
      <c r="A274" s="668"/>
      <c r="B274" s="668"/>
      <c r="C274" s="668"/>
      <c r="D274" s="668"/>
      <c r="E274" s="668"/>
      <c r="F274" s="668"/>
      <c r="G274" s="668"/>
      <c r="H274" s="668"/>
      <c r="I274" s="668"/>
      <c r="J274" s="668"/>
      <c r="K274" s="668"/>
      <c r="L274" s="668"/>
      <c r="M274" s="668"/>
      <c r="N274" s="668"/>
      <c r="O274" s="668"/>
      <c r="P274" s="668"/>
      <c r="Q274" s="668"/>
      <c r="R274" s="668"/>
      <c r="S274" s="668"/>
      <c r="T274" s="668"/>
      <c r="U274" s="668"/>
      <c r="V274" s="668"/>
      <c r="W274" s="668"/>
      <c r="X274" s="668"/>
      <c r="Y274" s="668"/>
      <c r="Z274" s="668"/>
      <c r="AA274" s="668"/>
      <c r="AB274" s="668"/>
      <c r="AC274" s="668"/>
      <c r="AD274" s="668"/>
      <c r="AE274" s="668"/>
      <c r="AF274" s="668"/>
    </row>
    <row r="275" ht="15.75" customHeight="1">
      <c r="A275" s="668"/>
      <c r="B275" s="668"/>
      <c r="C275" s="668"/>
      <c r="D275" s="668"/>
      <c r="E275" s="668"/>
      <c r="F275" s="668"/>
      <c r="G275" s="668"/>
      <c r="H275" s="668"/>
      <c r="I275" s="668"/>
      <c r="J275" s="668"/>
      <c r="K275" s="668"/>
      <c r="L275" s="668"/>
      <c r="M275" s="668"/>
      <c r="N275" s="668"/>
      <c r="O275" s="668"/>
      <c r="P275" s="668"/>
      <c r="Q275" s="668"/>
      <c r="R275" s="668"/>
      <c r="S275" s="668"/>
      <c r="T275" s="668"/>
      <c r="U275" s="668"/>
      <c r="V275" s="668"/>
      <c r="W275" s="668"/>
      <c r="X275" s="668"/>
      <c r="Y275" s="668"/>
      <c r="Z275" s="668"/>
      <c r="AA275" s="668"/>
      <c r="AB275" s="668"/>
      <c r="AC275" s="668"/>
      <c r="AD275" s="668"/>
      <c r="AE275" s="668"/>
      <c r="AF275" s="668"/>
    </row>
    <row r="276" ht="15.75" customHeight="1">
      <c r="A276" s="668"/>
      <c r="B276" s="668"/>
      <c r="C276" s="668"/>
      <c r="D276" s="668"/>
      <c r="E276" s="668"/>
      <c r="F276" s="668"/>
      <c r="G276" s="668"/>
      <c r="H276" s="668"/>
      <c r="I276" s="668"/>
      <c r="J276" s="668"/>
      <c r="K276" s="668"/>
      <c r="L276" s="668"/>
      <c r="M276" s="668"/>
      <c r="N276" s="668"/>
      <c r="O276" s="668"/>
      <c r="P276" s="668"/>
      <c r="Q276" s="668"/>
      <c r="R276" s="668"/>
      <c r="S276" s="668"/>
      <c r="T276" s="668"/>
      <c r="U276" s="668"/>
      <c r="V276" s="668"/>
      <c r="W276" s="668"/>
      <c r="X276" s="668"/>
      <c r="Y276" s="668"/>
      <c r="Z276" s="668"/>
      <c r="AA276" s="668"/>
      <c r="AB276" s="668"/>
      <c r="AC276" s="668"/>
      <c r="AD276" s="668"/>
      <c r="AE276" s="668"/>
      <c r="AF276" s="668"/>
    </row>
    <row r="277" ht="15.75" customHeight="1">
      <c r="A277" s="668"/>
      <c r="B277" s="668"/>
      <c r="C277" s="668"/>
      <c r="D277" s="668"/>
      <c r="E277" s="668"/>
      <c r="F277" s="668"/>
      <c r="G277" s="668"/>
      <c r="H277" s="668"/>
      <c r="I277" s="668"/>
      <c r="J277" s="668"/>
      <c r="K277" s="668"/>
      <c r="L277" s="668"/>
      <c r="M277" s="668"/>
      <c r="N277" s="668"/>
      <c r="O277" s="668"/>
      <c r="P277" s="668"/>
      <c r="Q277" s="668"/>
      <c r="R277" s="668"/>
      <c r="S277" s="668"/>
      <c r="T277" s="668"/>
      <c r="U277" s="668"/>
      <c r="V277" s="668"/>
      <c r="W277" s="668"/>
      <c r="X277" s="668"/>
      <c r="Y277" s="668"/>
      <c r="Z277" s="668"/>
      <c r="AA277" s="668"/>
      <c r="AB277" s="668"/>
      <c r="AC277" s="668"/>
      <c r="AD277" s="668"/>
      <c r="AE277" s="668"/>
      <c r="AF277" s="668"/>
    </row>
    <row r="278" ht="15.75" customHeight="1">
      <c r="A278" s="668"/>
      <c r="B278" s="668"/>
      <c r="C278" s="668"/>
      <c r="D278" s="668"/>
      <c r="E278" s="668"/>
      <c r="F278" s="668"/>
      <c r="G278" s="668"/>
      <c r="H278" s="668"/>
      <c r="I278" s="668"/>
      <c r="J278" s="668"/>
      <c r="K278" s="668"/>
      <c r="L278" s="668"/>
      <c r="M278" s="668"/>
      <c r="N278" s="668"/>
      <c r="O278" s="668"/>
      <c r="P278" s="668"/>
      <c r="Q278" s="668"/>
      <c r="R278" s="668"/>
      <c r="S278" s="668"/>
      <c r="T278" s="668"/>
      <c r="U278" s="668"/>
      <c r="V278" s="668"/>
      <c r="W278" s="668"/>
      <c r="X278" s="668"/>
      <c r="Y278" s="668"/>
      <c r="Z278" s="668"/>
      <c r="AA278" s="668"/>
      <c r="AB278" s="668"/>
      <c r="AC278" s="668"/>
      <c r="AD278" s="668"/>
      <c r="AE278" s="668"/>
      <c r="AF278" s="668"/>
    </row>
    <row r="279" ht="15.75" customHeight="1">
      <c r="A279" s="668"/>
      <c r="B279" s="668"/>
      <c r="C279" s="668"/>
      <c r="D279" s="668"/>
      <c r="E279" s="668"/>
      <c r="F279" s="668"/>
      <c r="G279" s="668"/>
      <c r="H279" s="668"/>
      <c r="I279" s="668"/>
      <c r="J279" s="668"/>
      <c r="K279" s="668"/>
      <c r="L279" s="668"/>
      <c r="M279" s="668"/>
      <c r="N279" s="668"/>
      <c r="O279" s="668"/>
      <c r="P279" s="668"/>
      <c r="Q279" s="668"/>
      <c r="R279" s="668"/>
      <c r="S279" s="668"/>
      <c r="T279" s="668"/>
      <c r="U279" s="668"/>
      <c r="V279" s="668"/>
      <c r="W279" s="668"/>
      <c r="X279" s="668"/>
      <c r="Y279" s="668"/>
      <c r="Z279" s="668"/>
      <c r="AA279" s="668"/>
      <c r="AB279" s="668"/>
      <c r="AC279" s="668"/>
      <c r="AD279" s="668"/>
      <c r="AE279" s="668"/>
      <c r="AF279" s="668"/>
    </row>
    <row r="280" ht="15.75" customHeight="1">
      <c r="A280" s="668"/>
      <c r="B280" s="668"/>
      <c r="C280" s="668"/>
      <c r="D280" s="668"/>
      <c r="E280" s="668"/>
      <c r="F280" s="668"/>
      <c r="G280" s="668"/>
      <c r="H280" s="668"/>
      <c r="I280" s="668"/>
      <c r="J280" s="668"/>
      <c r="K280" s="668"/>
      <c r="L280" s="668"/>
      <c r="M280" s="668"/>
      <c r="N280" s="668"/>
      <c r="O280" s="668"/>
      <c r="P280" s="668"/>
      <c r="Q280" s="668"/>
      <c r="R280" s="668"/>
      <c r="S280" s="668"/>
      <c r="T280" s="668"/>
      <c r="U280" s="668"/>
      <c r="V280" s="668"/>
      <c r="W280" s="668"/>
      <c r="X280" s="668"/>
      <c r="Y280" s="668"/>
      <c r="Z280" s="668"/>
      <c r="AA280" s="668"/>
      <c r="AB280" s="668"/>
      <c r="AC280" s="668"/>
      <c r="AD280" s="668"/>
      <c r="AE280" s="668"/>
      <c r="AF280" s="668"/>
    </row>
    <row r="281" ht="15.75" customHeight="1">
      <c r="A281" s="668"/>
      <c r="B281" s="668"/>
      <c r="C281" s="668"/>
      <c r="D281" s="668"/>
      <c r="E281" s="668"/>
      <c r="F281" s="668"/>
      <c r="G281" s="668"/>
      <c r="H281" s="668"/>
      <c r="I281" s="668"/>
      <c r="J281" s="668"/>
      <c r="K281" s="668"/>
      <c r="L281" s="668"/>
      <c r="M281" s="668"/>
      <c r="N281" s="668"/>
      <c r="O281" s="668"/>
      <c r="P281" s="668"/>
      <c r="Q281" s="668"/>
      <c r="R281" s="668"/>
      <c r="S281" s="668"/>
      <c r="T281" s="668"/>
      <c r="U281" s="668"/>
      <c r="V281" s="668"/>
      <c r="W281" s="668"/>
      <c r="X281" s="668"/>
      <c r="Y281" s="668"/>
      <c r="Z281" s="668"/>
      <c r="AA281" s="668"/>
      <c r="AB281" s="668"/>
      <c r="AC281" s="668"/>
      <c r="AD281" s="668"/>
      <c r="AE281" s="668"/>
      <c r="AF281" s="668"/>
    </row>
    <row r="282" ht="15.75" customHeight="1">
      <c r="A282" s="668"/>
      <c r="B282" s="668"/>
      <c r="C282" s="668"/>
      <c r="D282" s="668"/>
      <c r="E282" s="668"/>
      <c r="F282" s="668"/>
      <c r="G282" s="668"/>
      <c r="H282" s="668"/>
      <c r="I282" s="668"/>
      <c r="J282" s="668"/>
      <c r="K282" s="668"/>
      <c r="L282" s="668"/>
      <c r="M282" s="668"/>
      <c r="N282" s="668"/>
      <c r="O282" s="668"/>
      <c r="P282" s="668"/>
      <c r="Q282" s="668"/>
      <c r="R282" s="668"/>
      <c r="S282" s="668"/>
      <c r="T282" s="668"/>
      <c r="U282" s="668"/>
      <c r="V282" s="668"/>
      <c r="W282" s="668"/>
      <c r="X282" s="668"/>
      <c r="Y282" s="668"/>
      <c r="Z282" s="668"/>
      <c r="AA282" s="668"/>
      <c r="AB282" s="668"/>
      <c r="AC282" s="668"/>
      <c r="AD282" s="668"/>
      <c r="AE282" s="668"/>
      <c r="AF282" s="668"/>
    </row>
    <row r="283" ht="15.75" customHeight="1">
      <c r="A283" s="668"/>
      <c r="B283" s="668"/>
      <c r="C283" s="668"/>
      <c r="D283" s="668"/>
      <c r="E283" s="668"/>
      <c r="F283" s="668"/>
      <c r="G283" s="668"/>
      <c r="H283" s="668"/>
      <c r="I283" s="668"/>
      <c r="J283" s="668"/>
      <c r="K283" s="668"/>
      <c r="L283" s="668"/>
      <c r="M283" s="668"/>
      <c r="N283" s="668"/>
      <c r="O283" s="668"/>
      <c r="P283" s="668"/>
      <c r="Q283" s="668"/>
      <c r="R283" s="668"/>
      <c r="S283" s="668"/>
      <c r="T283" s="668"/>
      <c r="U283" s="668"/>
      <c r="V283" s="668"/>
      <c r="W283" s="668"/>
      <c r="X283" s="668"/>
      <c r="Y283" s="668"/>
      <c r="Z283" s="668"/>
      <c r="AA283" s="668"/>
      <c r="AB283" s="668"/>
      <c r="AC283" s="668"/>
      <c r="AD283" s="668"/>
      <c r="AE283" s="668"/>
      <c r="AF283" s="668"/>
    </row>
    <row r="284" ht="15.75" customHeight="1">
      <c r="A284" s="668"/>
      <c r="B284" s="668"/>
      <c r="C284" s="668"/>
      <c r="D284" s="668"/>
      <c r="E284" s="668"/>
      <c r="F284" s="668"/>
      <c r="G284" s="668"/>
      <c r="H284" s="668"/>
      <c r="I284" s="668"/>
      <c r="J284" s="668"/>
      <c r="K284" s="668"/>
      <c r="L284" s="668"/>
      <c r="M284" s="668"/>
      <c r="N284" s="668"/>
      <c r="O284" s="668"/>
      <c r="P284" s="668"/>
      <c r="Q284" s="668"/>
      <c r="R284" s="668"/>
      <c r="S284" s="668"/>
      <c r="T284" s="668"/>
      <c r="U284" s="668"/>
      <c r="V284" s="668"/>
      <c r="W284" s="668"/>
      <c r="X284" s="668"/>
      <c r="Y284" s="668"/>
      <c r="Z284" s="668"/>
      <c r="AA284" s="668"/>
      <c r="AB284" s="668"/>
      <c r="AC284" s="668"/>
      <c r="AD284" s="668"/>
      <c r="AE284" s="668"/>
      <c r="AF284" s="668"/>
    </row>
    <row r="285" ht="15.75" customHeight="1">
      <c r="A285" s="668"/>
      <c r="B285" s="668"/>
      <c r="C285" s="668"/>
      <c r="D285" s="668"/>
      <c r="E285" s="668"/>
      <c r="F285" s="668"/>
      <c r="G285" s="668"/>
      <c r="H285" s="668"/>
      <c r="I285" s="668"/>
      <c r="J285" s="668"/>
      <c r="K285" s="668"/>
      <c r="L285" s="668"/>
      <c r="M285" s="668"/>
      <c r="N285" s="668"/>
      <c r="O285" s="668"/>
      <c r="P285" s="668"/>
      <c r="Q285" s="668"/>
      <c r="R285" s="668"/>
      <c r="S285" s="668"/>
      <c r="T285" s="668"/>
      <c r="U285" s="668"/>
      <c r="V285" s="668"/>
      <c r="W285" s="668"/>
      <c r="X285" s="668"/>
      <c r="Y285" s="668"/>
      <c r="Z285" s="668"/>
      <c r="AA285" s="668"/>
      <c r="AB285" s="668"/>
      <c r="AC285" s="668"/>
      <c r="AD285" s="668"/>
      <c r="AE285" s="668"/>
      <c r="AF285" s="668"/>
    </row>
    <row r="286" ht="15.75" customHeight="1">
      <c r="A286" s="668"/>
      <c r="B286" s="668"/>
      <c r="C286" s="668"/>
      <c r="D286" s="668"/>
      <c r="E286" s="668"/>
      <c r="F286" s="668"/>
      <c r="G286" s="668"/>
      <c r="H286" s="668"/>
      <c r="I286" s="668"/>
      <c r="J286" s="668"/>
      <c r="K286" s="668"/>
      <c r="L286" s="668"/>
      <c r="M286" s="668"/>
      <c r="N286" s="668"/>
      <c r="O286" s="668"/>
      <c r="P286" s="668"/>
      <c r="Q286" s="668"/>
      <c r="R286" s="668"/>
      <c r="S286" s="668"/>
      <c r="T286" s="668"/>
      <c r="U286" s="668"/>
      <c r="V286" s="668"/>
      <c r="W286" s="668"/>
      <c r="X286" s="668"/>
      <c r="Y286" s="668"/>
      <c r="Z286" s="668"/>
      <c r="AA286" s="668"/>
      <c r="AB286" s="668"/>
      <c r="AC286" s="668"/>
      <c r="AD286" s="668"/>
      <c r="AE286" s="668"/>
      <c r="AF286" s="668"/>
    </row>
    <row r="287" ht="15.75" customHeight="1">
      <c r="A287" s="668"/>
      <c r="B287" s="668"/>
      <c r="C287" s="668"/>
      <c r="D287" s="668"/>
      <c r="E287" s="668"/>
      <c r="F287" s="668"/>
      <c r="G287" s="668"/>
      <c r="H287" s="668"/>
      <c r="I287" s="668"/>
      <c r="J287" s="668"/>
      <c r="K287" s="668"/>
      <c r="L287" s="668"/>
      <c r="M287" s="668"/>
      <c r="N287" s="668"/>
      <c r="O287" s="668"/>
      <c r="P287" s="668"/>
      <c r="Q287" s="668"/>
      <c r="R287" s="668"/>
      <c r="S287" s="668"/>
      <c r="T287" s="668"/>
      <c r="U287" s="668"/>
      <c r="V287" s="668"/>
      <c r="W287" s="668"/>
      <c r="X287" s="668"/>
      <c r="Y287" s="668"/>
      <c r="Z287" s="668"/>
      <c r="AA287" s="668"/>
      <c r="AB287" s="668"/>
      <c r="AC287" s="668"/>
      <c r="AD287" s="668"/>
      <c r="AE287" s="668"/>
      <c r="AF287" s="668"/>
    </row>
    <row r="288" ht="15.75" customHeight="1">
      <c r="A288" s="668"/>
      <c r="B288" s="668"/>
      <c r="C288" s="668"/>
      <c r="D288" s="668"/>
      <c r="E288" s="668"/>
      <c r="F288" s="668"/>
      <c r="G288" s="668"/>
      <c r="H288" s="668"/>
      <c r="I288" s="668"/>
      <c r="J288" s="668"/>
      <c r="K288" s="668"/>
      <c r="L288" s="668"/>
      <c r="M288" s="668"/>
      <c r="N288" s="668"/>
      <c r="O288" s="668"/>
      <c r="P288" s="668"/>
      <c r="Q288" s="668"/>
      <c r="R288" s="668"/>
      <c r="S288" s="668"/>
      <c r="T288" s="668"/>
      <c r="U288" s="668"/>
      <c r="V288" s="668"/>
      <c r="W288" s="668"/>
      <c r="X288" s="668"/>
      <c r="Y288" s="668"/>
      <c r="Z288" s="668"/>
      <c r="AA288" s="668"/>
      <c r="AB288" s="668"/>
      <c r="AC288" s="668"/>
      <c r="AD288" s="668"/>
      <c r="AE288" s="668"/>
      <c r="AF288" s="668"/>
    </row>
    <row r="289" ht="15.75" customHeight="1">
      <c r="A289" s="668"/>
      <c r="B289" s="668"/>
      <c r="C289" s="668"/>
      <c r="D289" s="668"/>
      <c r="E289" s="668"/>
      <c r="F289" s="668"/>
      <c r="G289" s="668"/>
      <c r="H289" s="668"/>
      <c r="I289" s="668"/>
      <c r="J289" s="668"/>
      <c r="K289" s="668"/>
      <c r="L289" s="668"/>
      <c r="M289" s="668"/>
      <c r="N289" s="668"/>
      <c r="O289" s="668"/>
      <c r="P289" s="668"/>
      <c r="Q289" s="668"/>
      <c r="R289" s="668"/>
      <c r="S289" s="668"/>
      <c r="T289" s="668"/>
      <c r="U289" s="668"/>
      <c r="V289" s="668"/>
      <c r="W289" s="668"/>
      <c r="X289" s="668"/>
      <c r="Y289" s="668"/>
      <c r="Z289" s="668"/>
      <c r="AA289" s="668"/>
      <c r="AB289" s="668"/>
      <c r="AC289" s="668"/>
      <c r="AD289" s="668"/>
      <c r="AE289" s="668"/>
      <c r="AF289" s="668"/>
    </row>
    <row r="290" ht="15.75" customHeight="1">
      <c r="A290" s="668"/>
      <c r="B290" s="668"/>
      <c r="C290" s="668"/>
      <c r="D290" s="668"/>
      <c r="E290" s="668"/>
      <c r="F290" s="668"/>
      <c r="G290" s="668"/>
      <c r="H290" s="668"/>
      <c r="I290" s="668"/>
      <c r="J290" s="668"/>
      <c r="K290" s="668"/>
      <c r="L290" s="668"/>
      <c r="M290" s="668"/>
      <c r="N290" s="668"/>
      <c r="O290" s="668"/>
      <c r="P290" s="668"/>
      <c r="Q290" s="668"/>
      <c r="R290" s="668"/>
      <c r="S290" s="668"/>
      <c r="T290" s="668"/>
      <c r="U290" s="668"/>
      <c r="V290" s="668"/>
      <c r="W290" s="668"/>
      <c r="X290" s="668"/>
      <c r="Y290" s="668"/>
      <c r="Z290" s="668"/>
      <c r="AA290" s="668"/>
      <c r="AB290" s="668"/>
      <c r="AC290" s="668"/>
      <c r="AD290" s="668"/>
      <c r="AE290" s="668"/>
      <c r="AF290" s="668"/>
    </row>
    <row r="291" ht="15.75" customHeight="1">
      <c r="A291" s="668"/>
      <c r="B291" s="668"/>
      <c r="C291" s="668"/>
      <c r="D291" s="668"/>
      <c r="E291" s="668"/>
      <c r="F291" s="668"/>
      <c r="G291" s="668"/>
      <c r="H291" s="668"/>
      <c r="I291" s="668"/>
      <c r="J291" s="668"/>
      <c r="K291" s="668"/>
      <c r="L291" s="668"/>
      <c r="M291" s="668"/>
      <c r="N291" s="668"/>
      <c r="O291" s="668"/>
      <c r="P291" s="668"/>
      <c r="Q291" s="668"/>
      <c r="R291" s="668"/>
      <c r="S291" s="668"/>
      <c r="T291" s="668"/>
      <c r="U291" s="668"/>
      <c r="V291" s="668"/>
      <c r="W291" s="668"/>
      <c r="X291" s="668"/>
      <c r="Y291" s="668"/>
      <c r="Z291" s="668"/>
      <c r="AA291" s="668"/>
      <c r="AB291" s="668"/>
      <c r="AC291" s="668"/>
      <c r="AD291" s="668"/>
      <c r="AE291" s="668"/>
      <c r="AF291" s="668"/>
    </row>
    <row r="292" ht="15.75" customHeight="1">
      <c r="A292" s="668"/>
      <c r="B292" s="668"/>
      <c r="C292" s="668"/>
      <c r="D292" s="668"/>
      <c r="E292" s="668"/>
      <c r="F292" s="668"/>
      <c r="G292" s="668"/>
      <c r="H292" s="668"/>
      <c r="I292" s="668"/>
      <c r="J292" s="668"/>
      <c r="K292" s="668"/>
      <c r="L292" s="668"/>
      <c r="M292" s="668"/>
      <c r="N292" s="668"/>
      <c r="O292" s="668"/>
      <c r="P292" s="668"/>
      <c r="Q292" s="668"/>
      <c r="R292" s="668"/>
      <c r="S292" s="668"/>
      <c r="T292" s="668"/>
      <c r="U292" s="668"/>
      <c r="V292" s="668"/>
      <c r="W292" s="668"/>
      <c r="X292" s="668"/>
      <c r="Y292" s="668"/>
      <c r="Z292" s="668"/>
      <c r="AA292" s="668"/>
      <c r="AB292" s="668"/>
      <c r="AC292" s="668"/>
      <c r="AD292" s="668"/>
      <c r="AE292" s="668"/>
      <c r="AF292" s="668"/>
    </row>
    <row r="293" ht="15.75" customHeight="1">
      <c r="A293" s="668"/>
      <c r="B293" s="668"/>
      <c r="C293" s="668"/>
      <c r="D293" s="668"/>
      <c r="E293" s="668"/>
      <c r="F293" s="668"/>
      <c r="G293" s="668"/>
      <c r="H293" s="668"/>
      <c r="I293" s="668"/>
      <c r="J293" s="668"/>
      <c r="K293" s="668"/>
      <c r="L293" s="668"/>
      <c r="M293" s="668"/>
      <c r="N293" s="668"/>
      <c r="O293" s="668"/>
      <c r="P293" s="668"/>
      <c r="Q293" s="668"/>
      <c r="R293" s="668"/>
      <c r="S293" s="668"/>
      <c r="T293" s="668"/>
      <c r="U293" s="668"/>
      <c r="V293" s="668"/>
      <c r="W293" s="668"/>
      <c r="X293" s="668"/>
      <c r="Y293" s="668"/>
      <c r="Z293" s="668"/>
      <c r="AA293" s="668"/>
      <c r="AB293" s="668"/>
      <c r="AC293" s="668"/>
      <c r="AD293" s="668"/>
      <c r="AE293" s="668"/>
      <c r="AF293" s="668"/>
    </row>
    <row r="294" ht="15.75" customHeight="1">
      <c r="A294" s="668"/>
      <c r="B294" s="668"/>
      <c r="C294" s="668"/>
      <c r="D294" s="668"/>
      <c r="E294" s="668"/>
      <c r="F294" s="668"/>
      <c r="G294" s="668"/>
      <c r="H294" s="668"/>
      <c r="I294" s="668"/>
      <c r="J294" s="668"/>
      <c r="K294" s="668"/>
      <c r="L294" s="668"/>
      <c r="M294" s="668"/>
      <c r="N294" s="668"/>
      <c r="O294" s="668"/>
      <c r="P294" s="668"/>
      <c r="Q294" s="668"/>
      <c r="R294" s="668"/>
      <c r="S294" s="668"/>
      <c r="T294" s="668"/>
      <c r="U294" s="668"/>
      <c r="V294" s="668"/>
      <c r="W294" s="668"/>
      <c r="X294" s="668"/>
      <c r="Y294" s="668"/>
      <c r="Z294" s="668"/>
      <c r="AA294" s="668"/>
      <c r="AB294" s="668"/>
      <c r="AC294" s="668"/>
      <c r="AD294" s="668"/>
      <c r="AE294" s="668"/>
      <c r="AF294" s="668"/>
    </row>
    <row r="295" ht="15.75" customHeight="1">
      <c r="A295" s="668"/>
      <c r="B295" s="668"/>
      <c r="C295" s="668"/>
      <c r="D295" s="668"/>
      <c r="E295" s="668"/>
      <c r="F295" s="668"/>
      <c r="G295" s="668"/>
      <c r="H295" s="668"/>
      <c r="I295" s="668"/>
      <c r="J295" s="668"/>
      <c r="K295" s="668"/>
      <c r="L295" s="668"/>
      <c r="M295" s="668"/>
      <c r="N295" s="668"/>
      <c r="O295" s="668"/>
      <c r="P295" s="668"/>
      <c r="Q295" s="668"/>
      <c r="R295" s="668"/>
      <c r="S295" s="668"/>
      <c r="T295" s="668"/>
      <c r="U295" s="668"/>
      <c r="V295" s="668"/>
      <c r="W295" s="668"/>
      <c r="X295" s="668"/>
      <c r="Y295" s="668"/>
      <c r="Z295" s="668"/>
      <c r="AA295" s="668"/>
      <c r="AB295" s="668"/>
      <c r="AC295" s="668"/>
      <c r="AD295" s="668"/>
      <c r="AE295" s="668"/>
      <c r="AF295" s="668"/>
    </row>
    <row r="296" ht="15.75" customHeight="1">
      <c r="A296" s="668"/>
      <c r="B296" s="668"/>
      <c r="C296" s="668"/>
      <c r="D296" s="668"/>
      <c r="E296" s="668"/>
      <c r="F296" s="668"/>
      <c r="G296" s="668"/>
      <c r="H296" s="668"/>
      <c r="I296" s="668"/>
      <c r="J296" s="668"/>
      <c r="K296" s="668"/>
      <c r="L296" s="668"/>
      <c r="M296" s="668"/>
      <c r="N296" s="668"/>
      <c r="O296" s="668"/>
      <c r="P296" s="668"/>
      <c r="Q296" s="668"/>
      <c r="R296" s="668"/>
      <c r="S296" s="668"/>
      <c r="T296" s="668"/>
      <c r="U296" s="668"/>
      <c r="V296" s="668"/>
      <c r="W296" s="668"/>
      <c r="X296" s="668"/>
      <c r="Y296" s="668"/>
      <c r="Z296" s="668"/>
      <c r="AA296" s="668"/>
      <c r="AB296" s="668"/>
      <c r="AC296" s="668"/>
      <c r="AD296" s="668"/>
      <c r="AE296" s="668"/>
      <c r="AF296" s="668"/>
    </row>
    <row r="297" ht="15.75" customHeight="1">
      <c r="A297" s="668"/>
      <c r="B297" s="668"/>
      <c r="C297" s="668"/>
      <c r="D297" s="668"/>
      <c r="E297" s="668"/>
      <c r="F297" s="668"/>
      <c r="G297" s="668"/>
      <c r="H297" s="668"/>
      <c r="I297" s="668"/>
      <c r="J297" s="668"/>
      <c r="K297" s="668"/>
      <c r="L297" s="668"/>
      <c r="M297" s="668"/>
      <c r="N297" s="668"/>
      <c r="O297" s="668"/>
      <c r="P297" s="668"/>
      <c r="Q297" s="668"/>
      <c r="R297" s="668"/>
      <c r="S297" s="668"/>
      <c r="T297" s="668"/>
      <c r="U297" s="668"/>
      <c r="V297" s="668"/>
      <c r="W297" s="668"/>
      <c r="X297" s="668"/>
      <c r="Y297" s="668"/>
      <c r="Z297" s="668"/>
      <c r="AA297" s="668"/>
      <c r="AB297" s="668"/>
      <c r="AC297" s="668"/>
      <c r="AD297" s="668"/>
      <c r="AE297" s="668"/>
      <c r="AF297" s="668"/>
    </row>
    <row r="298" ht="15.75" customHeight="1">
      <c r="A298" s="668"/>
      <c r="B298" s="668"/>
      <c r="C298" s="668"/>
      <c r="D298" s="668"/>
      <c r="E298" s="668"/>
      <c r="F298" s="668"/>
      <c r="G298" s="668"/>
      <c r="H298" s="668"/>
      <c r="I298" s="668"/>
      <c r="J298" s="668"/>
      <c r="K298" s="668"/>
      <c r="L298" s="668"/>
      <c r="M298" s="668"/>
      <c r="N298" s="668"/>
      <c r="O298" s="668"/>
      <c r="P298" s="668"/>
      <c r="Q298" s="668"/>
      <c r="R298" s="668"/>
      <c r="S298" s="668"/>
      <c r="T298" s="668"/>
      <c r="U298" s="668"/>
      <c r="V298" s="668"/>
      <c r="W298" s="668"/>
      <c r="X298" s="668"/>
      <c r="Y298" s="668"/>
      <c r="Z298" s="668"/>
      <c r="AA298" s="668"/>
      <c r="AB298" s="668"/>
      <c r="AC298" s="668"/>
      <c r="AD298" s="668"/>
      <c r="AE298" s="668"/>
      <c r="AF298" s="668"/>
    </row>
    <row r="299" ht="15.75" customHeight="1">
      <c r="A299" s="668"/>
      <c r="B299" s="668"/>
      <c r="C299" s="668"/>
      <c r="D299" s="668"/>
      <c r="E299" s="668"/>
      <c r="F299" s="668"/>
      <c r="G299" s="668"/>
      <c r="H299" s="668"/>
      <c r="I299" s="668"/>
      <c r="J299" s="668"/>
      <c r="K299" s="668"/>
      <c r="L299" s="668"/>
      <c r="M299" s="668"/>
      <c r="N299" s="668"/>
      <c r="O299" s="668"/>
      <c r="P299" s="668"/>
      <c r="Q299" s="668"/>
      <c r="R299" s="668"/>
      <c r="S299" s="668"/>
      <c r="T299" s="668"/>
      <c r="U299" s="668"/>
      <c r="V299" s="668"/>
      <c r="W299" s="668"/>
      <c r="X299" s="668"/>
      <c r="Y299" s="668"/>
      <c r="Z299" s="668"/>
      <c r="AA299" s="668"/>
      <c r="AB299" s="668"/>
      <c r="AC299" s="668"/>
      <c r="AD299" s="668"/>
      <c r="AE299" s="668"/>
      <c r="AF299" s="668"/>
    </row>
    <row r="300" ht="15.75" customHeight="1">
      <c r="A300" s="668"/>
      <c r="B300" s="668"/>
      <c r="C300" s="668"/>
      <c r="D300" s="668"/>
      <c r="E300" s="668"/>
      <c r="F300" s="668"/>
      <c r="G300" s="668"/>
      <c r="H300" s="668"/>
      <c r="I300" s="668"/>
      <c r="J300" s="668"/>
      <c r="K300" s="668"/>
      <c r="L300" s="668"/>
      <c r="M300" s="668"/>
      <c r="N300" s="668"/>
      <c r="O300" s="668"/>
      <c r="P300" s="668"/>
      <c r="Q300" s="668"/>
      <c r="R300" s="668"/>
      <c r="S300" s="668"/>
      <c r="T300" s="668"/>
      <c r="U300" s="668"/>
      <c r="V300" s="668"/>
      <c r="W300" s="668"/>
      <c r="X300" s="668"/>
      <c r="Y300" s="668"/>
      <c r="Z300" s="668"/>
      <c r="AA300" s="668"/>
      <c r="AB300" s="668"/>
      <c r="AC300" s="668"/>
      <c r="AD300" s="668"/>
      <c r="AE300" s="668"/>
      <c r="AF300" s="668"/>
    </row>
    <row r="301" ht="15.75" customHeight="1">
      <c r="A301" s="668"/>
      <c r="B301" s="668"/>
      <c r="C301" s="668"/>
      <c r="D301" s="668"/>
      <c r="E301" s="668"/>
      <c r="F301" s="668"/>
      <c r="G301" s="668"/>
      <c r="H301" s="668"/>
      <c r="I301" s="668"/>
      <c r="J301" s="668"/>
      <c r="K301" s="668"/>
      <c r="L301" s="668"/>
      <c r="M301" s="668"/>
      <c r="N301" s="668"/>
      <c r="O301" s="668"/>
      <c r="P301" s="668"/>
      <c r="Q301" s="668"/>
      <c r="R301" s="668"/>
      <c r="S301" s="668"/>
      <c r="T301" s="668"/>
      <c r="U301" s="668"/>
      <c r="V301" s="668"/>
      <c r="W301" s="668"/>
      <c r="X301" s="668"/>
      <c r="Y301" s="668"/>
      <c r="Z301" s="668"/>
      <c r="AA301" s="668"/>
      <c r="AB301" s="668"/>
      <c r="AC301" s="668"/>
      <c r="AD301" s="668"/>
      <c r="AE301" s="668"/>
      <c r="AF301" s="668"/>
    </row>
    <row r="302" ht="15.75" customHeight="1">
      <c r="A302" s="668"/>
      <c r="B302" s="668"/>
      <c r="C302" s="668"/>
      <c r="D302" s="668"/>
      <c r="E302" s="668"/>
      <c r="F302" s="668"/>
      <c r="G302" s="668"/>
      <c r="H302" s="668"/>
      <c r="I302" s="668"/>
      <c r="J302" s="668"/>
      <c r="K302" s="668"/>
      <c r="L302" s="668"/>
      <c r="M302" s="668"/>
      <c r="N302" s="668"/>
      <c r="O302" s="668"/>
      <c r="P302" s="668"/>
      <c r="Q302" s="668"/>
      <c r="R302" s="668"/>
      <c r="S302" s="668"/>
      <c r="T302" s="668"/>
      <c r="U302" s="668"/>
      <c r="V302" s="668"/>
      <c r="W302" s="668"/>
      <c r="X302" s="668"/>
      <c r="Y302" s="668"/>
      <c r="Z302" s="668"/>
      <c r="AA302" s="668"/>
      <c r="AB302" s="668"/>
      <c r="AC302" s="668"/>
      <c r="AD302" s="668"/>
      <c r="AE302" s="668"/>
      <c r="AF302" s="668"/>
    </row>
    <row r="303" ht="15.75" customHeight="1">
      <c r="A303" s="668"/>
      <c r="B303" s="668"/>
      <c r="C303" s="668"/>
      <c r="D303" s="668"/>
      <c r="E303" s="668"/>
      <c r="F303" s="668"/>
      <c r="G303" s="668"/>
      <c r="H303" s="668"/>
      <c r="I303" s="668"/>
      <c r="J303" s="668"/>
      <c r="K303" s="668"/>
      <c r="L303" s="668"/>
      <c r="M303" s="668"/>
      <c r="N303" s="668"/>
      <c r="O303" s="668"/>
      <c r="P303" s="668"/>
      <c r="Q303" s="668"/>
      <c r="R303" s="668"/>
      <c r="S303" s="668"/>
      <c r="T303" s="668"/>
      <c r="U303" s="668"/>
      <c r="V303" s="668"/>
      <c r="W303" s="668"/>
      <c r="X303" s="668"/>
      <c r="Y303" s="668"/>
      <c r="Z303" s="668"/>
      <c r="AA303" s="668"/>
      <c r="AB303" s="668"/>
      <c r="AC303" s="668"/>
      <c r="AD303" s="668"/>
      <c r="AE303" s="668"/>
      <c r="AF303" s="668"/>
    </row>
    <row r="304" ht="15.75" customHeight="1">
      <c r="A304" s="668"/>
      <c r="B304" s="668"/>
      <c r="C304" s="668"/>
      <c r="D304" s="668"/>
      <c r="E304" s="668"/>
      <c r="F304" s="668"/>
      <c r="G304" s="668"/>
      <c r="H304" s="668"/>
      <c r="I304" s="668"/>
      <c r="J304" s="668"/>
      <c r="K304" s="668"/>
      <c r="L304" s="668"/>
      <c r="M304" s="668"/>
      <c r="N304" s="668"/>
      <c r="O304" s="668"/>
      <c r="P304" s="668"/>
      <c r="Q304" s="668"/>
      <c r="R304" s="668"/>
      <c r="S304" s="668"/>
      <c r="T304" s="668"/>
      <c r="U304" s="668"/>
      <c r="V304" s="668"/>
      <c r="W304" s="668"/>
      <c r="X304" s="668"/>
      <c r="Y304" s="668"/>
      <c r="Z304" s="668"/>
      <c r="AA304" s="668"/>
      <c r="AB304" s="668"/>
      <c r="AC304" s="668"/>
      <c r="AD304" s="668"/>
      <c r="AE304" s="668"/>
      <c r="AF304" s="668"/>
    </row>
    <row r="305" ht="15.75" customHeight="1">
      <c r="A305" s="668"/>
      <c r="B305" s="668"/>
      <c r="C305" s="668"/>
      <c r="D305" s="668"/>
      <c r="E305" s="668"/>
      <c r="F305" s="668"/>
      <c r="G305" s="668"/>
      <c r="H305" s="668"/>
      <c r="I305" s="668"/>
      <c r="J305" s="668"/>
      <c r="K305" s="668"/>
      <c r="L305" s="668"/>
      <c r="M305" s="668"/>
      <c r="N305" s="668"/>
      <c r="O305" s="668"/>
      <c r="P305" s="668"/>
      <c r="Q305" s="668"/>
      <c r="R305" s="668"/>
      <c r="S305" s="668"/>
      <c r="T305" s="668"/>
      <c r="U305" s="668"/>
      <c r="V305" s="668"/>
      <c r="W305" s="668"/>
      <c r="X305" s="668"/>
      <c r="Y305" s="668"/>
      <c r="Z305" s="668"/>
      <c r="AA305" s="668"/>
      <c r="AB305" s="668"/>
      <c r="AC305" s="668"/>
      <c r="AD305" s="668"/>
      <c r="AE305" s="668"/>
      <c r="AF305" s="668"/>
    </row>
    <row r="306" ht="15.75" customHeight="1">
      <c r="A306" s="668"/>
      <c r="B306" s="668"/>
      <c r="C306" s="668"/>
      <c r="D306" s="668"/>
      <c r="E306" s="668"/>
      <c r="F306" s="668"/>
      <c r="G306" s="668"/>
      <c r="H306" s="668"/>
      <c r="I306" s="668"/>
      <c r="J306" s="668"/>
      <c r="K306" s="668"/>
      <c r="L306" s="668"/>
      <c r="M306" s="668"/>
      <c r="N306" s="668"/>
      <c r="O306" s="668"/>
      <c r="P306" s="668"/>
      <c r="Q306" s="668"/>
      <c r="R306" s="668"/>
      <c r="S306" s="668"/>
      <c r="T306" s="668"/>
      <c r="U306" s="668"/>
      <c r="V306" s="668"/>
      <c r="W306" s="668"/>
      <c r="X306" s="668"/>
      <c r="Y306" s="668"/>
      <c r="Z306" s="668"/>
      <c r="AA306" s="668"/>
      <c r="AB306" s="668"/>
      <c r="AC306" s="668"/>
      <c r="AD306" s="668"/>
      <c r="AE306" s="668"/>
      <c r="AF306" s="668"/>
    </row>
    <row r="307" ht="15.75" customHeight="1">
      <c r="A307" s="668"/>
      <c r="B307" s="668"/>
      <c r="C307" s="668"/>
      <c r="D307" s="668"/>
      <c r="E307" s="668"/>
      <c r="F307" s="668"/>
      <c r="G307" s="668"/>
      <c r="H307" s="668"/>
      <c r="I307" s="668"/>
      <c r="J307" s="668"/>
      <c r="K307" s="668"/>
      <c r="L307" s="668"/>
      <c r="M307" s="668"/>
      <c r="N307" s="668"/>
      <c r="O307" s="668"/>
      <c r="P307" s="668"/>
      <c r="Q307" s="668"/>
      <c r="R307" s="668"/>
      <c r="S307" s="668"/>
      <c r="T307" s="668"/>
      <c r="U307" s="668"/>
      <c r="V307" s="668"/>
      <c r="W307" s="668"/>
      <c r="X307" s="668"/>
      <c r="Y307" s="668"/>
      <c r="Z307" s="668"/>
      <c r="AA307" s="668"/>
      <c r="AB307" s="668"/>
      <c r="AC307" s="668"/>
      <c r="AD307" s="668"/>
      <c r="AE307" s="668"/>
      <c r="AF307" s="668"/>
    </row>
    <row r="308" ht="15.75" customHeight="1">
      <c r="A308" s="668"/>
      <c r="B308" s="668"/>
      <c r="C308" s="668"/>
      <c r="D308" s="668"/>
      <c r="E308" s="668"/>
      <c r="F308" s="668"/>
      <c r="G308" s="668"/>
      <c r="H308" s="668"/>
      <c r="I308" s="668"/>
      <c r="J308" s="668"/>
      <c r="K308" s="668"/>
      <c r="L308" s="668"/>
      <c r="M308" s="668"/>
      <c r="N308" s="668"/>
      <c r="O308" s="668"/>
      <c r="P308" s="668"/>
      <c r="Q308" s="668"/>
      <c r="R308" s="668"/>
      <c r="S308" s="668"/>
      <c r="T308" s="668"/>
      <c r="U308" s="668"/>
      <c r="V308" s="668"/>
      <c r="W308" s="668"/>
      <c r="X308" s="668"/>
      <c r="Y308" s="668"/>
      <c r="Z308" s="668"/>
      <c r="AA308" s="668"/>
      <c r="AB308" s="668"/>
      <c r="AC308" s="668"/>
      <c r="AD308" s="668"/>
      <c r="AE308" s="668"/>
      <c r="AF308" s="668"/>
    </row>
    <row r="309" ht="15.75" customHeight="1">
      <c r="A309" s="668"/>
      <c r="B309" s="668"/>
      <c r="C309" s="668"/>
      <c r="D309" s="668"/>
      <c r="E309" s="668"/>
      <c r="F309" s="668"/>
      <c r="G309" s="668"/>
      <c r="H309" s="668"/>
      <c r="I309" s="668"/>
      <c r="J309" s="668"/>
      <c r="K309" s="668"/>
      <c r="L309" s="668"/>
      <c r="M309" s="668"/>
      <c r="N309" s="668"/>
      <c r="O309" s="668"/>
      <c r="P309" s="668"/>
      <c r="Q309" s="668"/>
      <c r="R309" s="668"/>
      <c r="S309" s="668"/>
      <c r="T309" s="668"/>
      <c r="U309" s="668"/>
      <c r="V309" s="668"/>
      <c r="W309" s="668"/>
      <c r="X309" s="668"/>
      <c r="Y309" s="668"/>
      <c r="Z309" s="668"/>
      <c r="AA309" s="668"/>
      <c r="AB309" s="668"/>
      <c r="AC309" s="668"/>
      <c r="AD309" s="668"/>
      <c r="AE309" s="668"/>
      <c r="AF309" s="668"/>
    </row>
    <row r="310" ht="15.75" customHeight="1">
      <c r="A310" s="668"/>
      <c r="B310" s="668"/>
      <c r="C310" s="668"/>
      <c r="D310" s="668"/>
      <c r="E310" s="668"/>
      <c r="F310" s="668"/>
      <c r="G310" s="668"/>
      <c r="H310" s="668"/>
      <c r="I310" s="668"/>
      <c r="J310" s="668"/>
      <c r="K310" s="668"/>
      <c r="L310" s="668"/>
      <c r="M310" s="668"/>
      <c r="N310" s="668"/>
      <c r="O310" s="668"/>
      <c r="P310" s="668"/>
      <c r="Q310" s="668"/>
      <c r="R310" s="668"/>
      <c r="S310" s="668"/>
      <c r="T310" s="668"/>
      <c r="U310" s="668"/>
      <c r="V310" s="668"/>
      <c r="W310" s="668"/>
      <c r="X310" s="668"/>
      <c r="Y310" s="668"/>
      <c r="Z310" s="668"/>
      <c r="AA310" s="668"/>
      <c r="AB310" s="668"/>
      <c r="AC310" s="668"/>
      <c r="AD310" s="668"/>
      <c r="AE310" s="668"/>
      <c r="AF310" s="668"/>
    </row>
    <row r="311" ht="15.75" customHeight="1">
      <c r="A311" s="668"/>
      <c r="B311" s="668"/>
      <c r="C311" s="668"/>
      <c r="D311" s="668"/>
      <c r="E311" s="668"/>
      <c r="F311" s="668"/>
      <c r="G311" s="668"/>
      <c r="H311" s="668"/>
      <c r="I311" s="668"/>
      <c r="J311" s="668"/>
      <c r="K311" s="668"/>
      <c r="L311" s="668"/>
      <c r="M311" s="668"/>
      <c r="N311" s="668"/>
      <c r="O311" s="668"/>
      <c r="P311" s="668"/>
      <c r="Q311" s="668"/>
      <c r="R311" s="668"/>
      <c r="S311" s="668"/>
      <c r="T311" s="668"/>
      <c r="U311" s="668"/>
      <c r="V311" s="668"/>
      <c r="W311" s="668"/>
      <c r="X311" s="668"/>
      <c r="Y311" s="668"/>
      <c r="Z311" s="668"/>
      <c r="AA311" s="668"/>
      <c r="AB311" s="668"/>
      <c r="AC311" s="668"/>
      <c r="AD311" s="668"/>
      <c r="AE311" s="668"/>
      <c r="AF311" s="668"/>
    </row>
    <row r="312" ht="15.75" customHeight="1">
      <c r="A312" s="668"/>
      <c r="B312" s="668"/>
      <c r="C312" s="668"/>
      <c r="D312" s="668"/>
      <c r="E312" s="668"/>
      <c r="F312" s="668"/>
      <c r="G312" s="668"/>
      <c r="H312" s="668"/>
      <c r="I312" s="668"/>
      <c r="J312" s="668"/>
      <c r="K312" s="668"/>
      <c r="L312" s="668"/>
      <c r="M312" s="668"/>
      <c r="N312" s="668"/>
      <c r="O312" s="668"/>
      <c r="P312" s="668"/>
      <c r="Q312" s="668"/>
      <c r="R312" s="668"/>
      <c r="S312" s="668"/>
      <c r="T312" s="668"/>
      <c r="U312" s="668"/>
      <c r="V312" s="668"/>
      <c r="W312" s="668"/>
      <c r="X312" s="668"/>
      <c r="Y312" s="668"/>
      <c r="Z312" s="668"/>
      <c r="AA312" s="668"/>
      <c r="AB312" s="668"/>
      <c r="AC312" s="668"/>
      <c r="AD312" s="668"/>
      <c r="AE312" s="668"/>
      <c r="AF312" s="668"/>
    </row>
    <row r="313" ht="15.75" customHeight="1">
      <c r="A313" s="668"/>
      <c r="B313" s="668"/>
      <c r="C313" s="668"/>
      <c r="D313" s="668"/>
      <c r="E313" s="668"/>
      <c r="F313" s="668"/>
      <c r="G313" s="668"/>
      <c r="H313" s="668"/>
      <c r="I313" s="668"/>
      <c r="J313" s="668"/>
      <c r="K313" s="668"/>
      <c r="L313" s="668"/>
      <c r="M313" s="668"/>
      <c r="N313" s="668"/>
      <c r="O313" s="668"/>
      <c r="P313" s="668"/>
      <c r="Q313" s="668"/>
      <c r="R313" s="668"/>
      <c r="S313" s="668"/>
      <c r="T313" s="668"/>
      <c r="U313" s="668"/>
      <c r="V313" s="668"/>
      <c r="W313" s="668"/>
      <c r="X313" s="668"/>
      <c r="Y313" s="668"/>
      <c r="Z313" s="668"/>
      <c r="AA313" s="668"/>
      <c r="AB313" s="668"/>
      <c r="AC313" s="668"/>
      <c r="AD313" s="668"/>
      <c r="AE313" s="668"/>
      <c r="AF313" s="668"/>
    </row>
    <row r="314" ht="15.75" customHeight="1">
      <c r="A314" s="668"/>
      <c r="B314" s="668"/>
      <c r="C314" s="668"/>
      <c r="D314" s="668"/>
      <c r="E314" s="668"/>
      <c r="F314" s="668"/>
      <c r="G314" s="668"/>
      <c r="H314" s="668"/>
      <c r="I314" s="668"/>
      <c r="J314" s="668"/>
      <c r="K314" s="668"/>
      <c r="L314" s="668"/>
      <c r="M314" s="668"/>
      <c r="N314" s="668"/>
      <c r="O314" s="668"/>
      <c r="P314" s="668"/>
      <c r="Q314" s="668"/>
      <c r="R314" s="668"/>
      <c r="S314" s="668"/>
      <c r="T314" s="668"/>
      <c r="U314" s="668"/>
      <c r="V314" s="668"/>
      <c r="W314" s="668"/>
      <c r="X314" s="668"/>
      <c r="Y314" s="668"/>
      <c r="Z314" s="668"/>
      <c r="AA314" s="668"/>
      <c r="AB314" s="668"/>
      <c r="AC314" s="668"/>
      <c r="AD314" s="668"/>
      <c r="AE314" s="668"/>
      <c r="AF314" s="668"/>
    </row>
    <row r="315" ht="15.75" customHeight="1">
      <c r="A315" s="668"/>
      <c r="B315" s="668"/>
      <c r="C315" s="668"/>
      <c r="D315" s="668"/>
      <c r="E315" s="668"/>
      <c r="F315" s="668"/>
      <c r="G315" s="668"/>
      <c r="H315" s="668"/>
      <c r="I315" s="668"/>
      <c r="J315" s="668"/>
      <c r="K315" s="668"/>
      <c r="L315" s="668"/>
      <c r="M315" s="668"/>
      <c r="N315" s="668"/>
      <c r="O315" s="668"/>
      <c r="P315" s="668"/>
      <c r="Q315" s="668"/>
      <c r="R315" s="668"/>
      <c r="S315" s="668"/>
      <c r="T315" s="668"/>
      <c r="U315" s="668"/>
      <c r="V315" s="668"/>
      <c r="W315" s="668"/>
      <c r="X315" s="668"/>
      <c r="Y315" s="668"/>
      <c r="Z315" s="668"/>
      <c r="AA315" s="668"/>
      <c r="AB315" s="668"/>
      <c r="AC315" s="668"/>
      <c r="AD315" s="668"/>
      <c r="AE315" s="668"/>
      <c r="AF315" s="668"/>
    </row>
    <row r="316" ht="15.75" customHeight="1">
      <c r="A316" s="668"/>
      <c r="B316" s="668"/>
      <c r="C316" s="668"/>
      <c r="D316" s="668"/>
      <c r="E316" s="668"/>
      <c r="F316" s="668"/>
      <c r="G316" s="668"/>
      <c r="H316" s="668"/>
      <c r="I316" s="668"/>
      <c r="J316" s="668"/>
      <c r="K316" s="668"/>
      <c r="L316" s="668"/>
      <c r="M316" s="668"/>
      <c r="N316" s="668"/>
      <c r="O316" s="668"/>
      <c r="P316" s="668"/>
      <c r="Q316" s="668"/>
      <c r="R316" s="668"/>
      <c r="S316" s="668"/>
      <c r="T316" s="668"/>
      <c r="U316" s="668"/>
      <c r="V316" s="668"/>
      <c r="W316" s="668"/>
      <c r="X316" s="668"/>
      <c r="Y316" s="668"/>
      <c r="Z316" s="668"/>
      <c r="AA316" s="668"/>
      <c r="AB316" s="668"/>
      <c r="AC316" s="668"/>
      <c r="AD316" s="668"/>
      <c r="AE316" s="668"/>
      <c r="AF316" s="668"/>
    </row>
    <row r="317" ht="15.75" customHeight="1">
      <c r="A317" s="668"/>
      <c r="B317" s="668"/>
      <c r="C317" s="668"/>
      <c r="D317" s="668"/>
      <c r="E317" s="668"/>
      <c r="F317" s="668"/>
      <c r="G317" s="668"/>
      <c r="H317" s="668"/>
      <c r="I317" s="668"/>
      <c r="J317" s="668"/>
      <c r="K317" s="668"/>
      <c r="L317" s="668"/>
      <c r="M317" s="668"/>
      <c r="N317" s="668"/>
      <c r="O317" s="668"/>
      <c r="P317" s="668"/>
      <c r="Q317" s="668"/>
      <c r="R317" s="668"/>
      <c r="S317" s="668"/>
      <c r="T317" s="668"/>
      <c r="U317" s="668"/>
      <c r="V317" s="668"/>
      <c r="W317" s="668"/>
      <c r="X317" s="668"/>
      <c r="Y317" s="668"/>
      <c r="Z317" s="668"/>
      <c r="AA317" s="668"/>
      <c r="AB317" s="668"/>
      <c r="AC317" s="668"/>
      <c r="AD317" s="668"/>
      <c r="AE317" s="668"/>
      <c r="AF317" s="668"/>
    </row>
    <row r="318" ht="15.75" customHeight="1">
      <c r="A318" s="668"/>
      <c r="B318" s="668"/>
      <c r="C318" s="668"/>
      <c r="D318" s="668"/>
      <c r="E318" s="668"/>
      <c r="F318" s="668"/>
      <c r="G318" s="668"/>
      <c r="H318" s="668"/>
      <c r="I318" s="668"/>
      <c r="J318" s="668"/>
      <c r="K318" s="668"/>
      <c r="L318" s="668"/>
      <c r="M318" s="668"/>
      <c r="N318" s="668"/>
      <c r="O318" s="668"/>
      <c r="P318" s="668"/>
      <c r="Q318" s="668"/>
      <c r="R318" s="668"/>
      <c r="S318" s="668"/>
      <c r="T318" s="668"/>
      <c r="U318" s="668"/>
      <c r="V318" s="668"/>
      <c r="W318" s="668"/>
      <c r="X318" s="668"/>
      <c r="Y318" s="668"/>
      <c r="Z318" s="668"/>
      <c r="AA318" s="668"/>
      <c r="AB318" s="668"/>
      <c r="AC318" s="668"/>
      <c r="AD318" s="668"/>
      <c r="AE318" s="668"/>
      <c r="AF318" s="668"/>
    </row>
    <row r="319" ht="15.75" customHeight="1">
      <c r="A319" s="668"/>
      <c r="B319" s="668"/>
      <c r="C319" s="668"/>
      <c r="D319" s="668"/>
      <c r="E319" s="668"/>
      <c r="F319" s="668"/>
      <c r="G319" s="668"/>
      <c r="H319" s="668"/>
      <c r="I319" s="668"/>
      <c r="J319" s="668"/>
      <c r="K319" s="668"/>
      <c r="L319" s="668"/>
      <c r="M319" s="668"/>
      <c r="N319" s="668"/>
      <c r="O319" s="668"/>
      <c r="P319" s="668"/>
      <c r="Q319" s="668"/>
      <c r="R319" s="668"/>
      <c r="S319" s="668"/>
      <c r="T319" s="668"/>
      <c r="U319" s="668"/>
      <c r="V319" s="668"/>
      <c r="W319" s="668"/>
      <c r="X319" s="668"/>
      <c r="Y319" s="668"/>
      <c r="Z319" s="668"/>
      <c r="AA319" s="668"/>
      <c r="AB319" s="668"/>
      <c r="AC319" s="668"/>
      <c r="AD319" s="668"/>
      <c r="AE319" s="668"/>
      <c r="AF319" s="668"/>
    </row>
    <row r="320" ht="15.75" customHeight="1">
      <c r="A320" s="668"/>
      <c r="B320" s="668"/>
      <c r="C320" s="668"/>
      <c r="D320" s="668"/>
      <c r="E320" s="668"/>
      <c r="F320" s="668"/>
      <c r="G320" s="668"/>
      <c r="H320" s="668"/>
      <c r="I320" s="668"/>
      <c r="J320" s="668"/>
      <c r="K320" s="668"/>
      <c r="L320" s="668"/>
      <c r="M320" s="668"/>
      <c r="N320" s="668"/>
      <c r="O320" s="668"/>
      <c r="P320" s="668"/>
      <c r="Q320" s="668"/>
      <c r="R320" s="668"/>
      <c r="S320" s="668"/>
      <c r="T320" s="668"/>
      <c r="U320" s="668"/>
      <c r="V320" s="668"/>
      <c r="W320" s="668"/>
      <c r="X320" s="668"/>
      <c r="Y320" s="668"/>
      <c r="Z320" s="668"/>
      <c r="AA320" s="668"/>
      <c r="AB320" s="668"/>
      <c r="AC320" s="668"/>
      <c r="AD320" s="668"/>
      <c r="AE320" s="668"/>
      <c r="AF320" s="668"/>
    </row>
    <row r="321" ht="15.75" customHeight="1">
      <c r="A321" s="668"/>
      <c r="B321" s="668"/>
      <c r="C321" s="668"/>
      <c r="D321" s="668"/>
      <c r="E321" s="668"/>
      <c r="F321" s="668"/>
      <c r="G321" s="668"/>
      <c r="H321" s="668"/>
      <c r="I321" s="668"/>
      <c r="J321" s="668"/>
      <c r="K321" s="668"/>
      <c r="L321" s="668"/>
      <c r="M321" s="668"/>
      <c r="N321" s="668"/>
      <c r="O321" s="668"/>
      <c r="P321" s="668"/>
      <c r="Q321" s="668"/>
      <c r="R321" s="668"/>
      <c r="S321" s="668"/>
      <c r="T321" s="668"/>
      <c r="U321" s="668"/>
      <c r="V321" s="668"/>
      <c r="W321" s="668"/>
      <c r="X321" s="668"/>
      <c r="Y321" s="668"/>
      <c r="Z321" s="668"/>
      <c r="AA321" s="668"/>
      <c r="AB321" s="668"/>
      <c r="AC321" s="668"/>
      <c r="AD321" s="668"/>
      <c r="AE321" s="668"/>
      <c r="AF321" s="668"/>
    </row>
    <row r="322" ht="15.75" customHeight="1">
      <c r="A322" s="668"/>
      <c r="B322" s="668"/>
      <c r="C322" s="668"/>
      <c r="D322" s="668"/>
      <c r="E322" s="668"/>
      <c r="F322" s="668"/>
      <c r="G322" s="668"/>
      <c r="H322" s="668"/>
      <c r="I322" s="668"/>
      <c r="J322" s="668"/>
      <c r="K322" s="668"/>
      <c r="L322" s="668"/>
      <c r="M322" s="668"/>
      <c r="N322" s="668"/>
      <c r="O322" s="668"/>
      <c r="P322" s="668"/>
      <c r="Q322" s="668"/>
      <c r="R322" s="668"/>
      <c r="S322" s="668"/>
      <c r="T322" s="668"/>
      <c r="U322" s="668"/>
      <c r="V322" s="668"/>
      <c r="W322" s="668"/>
      <c r="X322" s="668"/>
      <c r="Y322" s="668"/>
      <c r="Z322" s="668"/>
      <c r="AA322" s="668"/>
      <c r="AB322" s="668"/>
      <c r="AC322" s="668"/>
      <c r="AD322" s="668"/>
      <c r="AE322" s="668"/>
      <c r="AF322" s="668"/>
    </row>
    <row r="323" ht="15.75" customHeight="1">
      <c r="A323" s="668"/>
      <c r="B323" s="668"/>
      <c r="C323" s="668"/>
      <c r="D323" s="668"/>
      <c r="E323" s="668"/>
      <c r="F323" s="668"/>
      <c r="G323" s="668"/>
      <c r="H323" s="668"/>
      <c r="I323" s="668"/>
      <c r="J323" s="668"/>
      <c r="K323" s="668"/>
      <c r="L323" s="668"/>
      <c r="M323" s="668"/>
      <c r="N323" s="668"/>
      <c r="O323" s="668"/>
      <c r="P323" s="668"/>
      <c r="Q323" s="668"/>
      <c r="R323" s="668"/>
      <c r="S323" s="668"/>
      <c r="T323" s="668"/>
      <c r="U323" s="668"/>
      <c r="V323" s="668"/>
      <c r="W323" s="668"/>
      <c r="X323" s="668"/>
      <c r="Y323" s="668"/>
      <c r="Z323" s="668"/>
      <c r="AA323" s="668"/>
      <c r="AB323" s="668"/>
      <c r="AC323" s="668"/>
      <c r="AD323" s="668"/>
      <c r="AE323" s="668"/>
      <c r="AF323" s="668"/>
    </row>
    <row r="324" ht="15.75" customHeight="1">
      <c r="A324" s="668"/>
      <c r="B324" s="668"/>
      <c r="C324" s="668"/>
      <c r="D324" s="668"/>
      <c r="E324" s="668"/>
      <c r="F324" s="668"/>
      <c r="G324" s="668"/>
      <c r="H324" s="668"/>
      <c r="I324" s="668"/>
      <c r="J324" s="668"/>
      <c r="K324" s="668"/>
      <c r="L324" s="668"/>
      <c r="M324" s="668"/>
      <c r="N324" s="668"/>
      <c r="O324" s="668"/>
      <c r="P324" s="668"/>
      <c r="Q324" s="668"/>
      <c r="R324" s="668"/>
      <c r="S324" s="668"/>
      <c r="T324" s="668"/>
      <c r="U324" s="668"/>
      <c r="V324" s="668"/>
      <c r="W324" s="668"/>
      <c r="X324" s="668"/>
      <c r="Y324" s="668"/>
      <c r="Z324" s="668"/>
      <c r="AA324" s="668"/>
      <c r="AB324" s="668"/>
      <c r="AC324" s="668"/>
      <c r="AD324" s="668"/>
      <c r="AE324" s="668"/>
      <c r="AF324" s="668"/>
    </row>
    <row r="325" ht="15.75" customHeight="1">
      <c r="A325" s="668"/>
      <c r="B325" s="668"/>
      <c r="C325" s="668"/>
      <c r="D325" s="668"/>
      <c r="E325" s="668"/>
      <c r="F325" s="668"/>
      <c r="G325" s="668"/>
      <c r="H325" s="668"/>
      <c r="I325" s="668"/>
      <c r="J325" s="668"/>
      <c r="K325" s="668"/>
      <c r="L325" s="668"/>
      <c r="M325" s="668"/>
      <c r="N325" s="668"/>
      <c r="O325" s="668"/>
      <c r="P325" s="668"/>
      <c r="Q325" s="668"/>
      <c r="R325" s="668"/>
      <c r="S325" s="668"/>
      <c r="T325" s="668"/>
      <c r="U325" s="668"/>
      <c r="V325" s="668"/>
      <c r="W325" s="668"/>
      <c r="X325" s="668"/>
      <c r="Y325" s="668"/>
      <c r="Z325" s="668"/>
      <c r="AA325" s="668"/>
      <c r="AB325" s="668"/>
      <c r="AC325" s="668"/>
      <c r="AD325" s="668"/>
      <c r="AE325" s="668"/>
      <c r="AF325" s="668"/>
    </row>
    <row r="326" ht="15.75" customHeight="1">
      <c r="A326" s="668"/>
      <c r="B326" s="668"/>
      <c r="C326" s="668"/>
      <c r="D326" s="668"/>
      <c r="E326" s="668"/>
      <c r="F326" s="668"/>
      <c r="G326" s="668"/>
      <c r="H326" s="668"/>
      <c r="I326" s="668"/>
      <c r="J326" s="668"/>
      <c r="K326" s="668"/>
      <c r="L326" s="668"/>
      <c r="M326" s="668"/>
      <c r="N326" s="668"/>
      <c r="O326" s="668"/>
      <c r="P326" s="668"/>
      <c r="Q326" s="668"/>
      <c r="R326" s="668"/>
      <c r="S326" s="668"/>
      <c r="T326" s="668"/>
      <c r="U326" s="668"/>
      <c r="V326" s="668"/>
      <c r="W326" s="668"/>
      <c r="X326" s="668"/>
      <c r="Y326" s="668"/>
      <c r="Z326" s="668"/>
      <c r="AA326" s="668"/>
      <c r="AB326" s="668"/>
      <c r="AC326" s="668"/>
      <c r="AD326" s="668"/>
      <c r="AE326" s="668"/>
      <c r="AF326" s="668"/>
    </row>
    <row r="327" ht="15.75" customHeight="1">
      <c r="A327" s="668"/>
      <c r="B327" s="668"/>
      <c r="C327" s="668"/>
      <c r="D327" s="668"/>
      <c r="E327" s="668"/>
      <c r="F327" s="668"/>
      <c r="G327" s="668"/>
      <c r="H327" s="668"/>
      <c r="I327" s="668"/>
      <c r="J327" s="668"/>
      <c r="K327" s="668"/>
      <c r="L327" s="668"/>
      <c r="M327" s="668"/>
      <c r="N327" s="668"/>
      <c r="O327" s="668"/>
      <c r="P327" s="668"/>
      <c r="Q327" s="668"/>
      <c r="R327" s="668"/>
      <c r="S327" s="668"/>
      <c r="T327" s="668"/>
      <c r="U327" s="668"/>
      <c r="V327" s="668"/>
      <c r="W327" s="668"/>
      <c r="X327" s="668"/>
      <c r="Y327" s="668"/>
      <c r="Z327" s="668"/>
      <c r="AA327" s="668"/>
      <c r="AB327" s="668"/>
      <c r="AC327" s="668"/>
      <c r="AD327" s="668"/>
      <c r="AE327" s="668"/>
      <c r="AF327" s="668"/>
    </row>
    <row r="328" ht="15.75" customHeight="1">
      <c r="A328" s="668"/>
      <c r="B328" s="668"/>
      <c r="C328" s="668"/>
      <c r="D328" s="668"/>
      <c r="E328" s="668"/>
      <c r="F328" s="668"/>
      <c r="G328" s="668"/>
      <c r="H328" s="668"/>
      <c r="I328" s="668"/>
      <c r="J328" s="668"/>
      <c r="K328" s="668"/>
      <c r="L328" s="668"/>
      <c r="M328" s="668"/>
      <c r="N328" s="668"/>
      <c r="O328" s="668"/>
      <c r="P328" s="668"/>
      <c r="Q328" s="668"/>
      <c r="R328" s="668"/>
      <c r="S328" s="668"/>
      <c r="T328" s="668"/>
      <c r="U328" s="668"/>
      <c r="V328" s="668"/>
      <c r="W328" s="668"/>
      <c r="X328" s="668"/>
      <c r="Y328" s="668"/>
      <c r="Z328" s="668"/>
      <c r="AA328" s="668"/>
      <c r="AB328" s="668"/>
      <c r="AC328" s="668"/>
      <c r="AD328" s="668"/>
      <c r="AE328" s="668"/>
      <c r="AF328" s="668"/>
    </row>
    <row r="329" ht="15.75" customHeight="1">
      <c r="A329" s="668"/>
      <c r="B329" s="668"/>
      <c r="C329" s="668"/>
      <c r="D329" s="668"/>
      <c r="E329" s="668"/>
      <c r="F329" s="668"/>
      <c r="G329" s="668"/>
      <c r="H329" s="668"/>
      <c r="I329" s="668"/>
      <c r="J329" s="668"/>
      <c r="K329" s="668"/>
      <c r="L329" s="668"/>
      <c r="M329" s="668"/>
      <c r="N329" s="668"/>
      <c r="O329" s="668"/>
      <c r="P329" s="668"/>
      <c r="Q329" s="668"/>
      <c r="R329" s="668"/>
      <c r="S329" s="668"/>
      <c r="T329" s="668"/>
      <c r="U329" s="668"/>
      <c r="V329" s="668"/>
      <c r="W329" s="668"/>
      <c r="X329" s="668"/>
      <c r="Y329" s="668"/>
      <c r="Z329" s="668"/>
      <c r="AA329" s="668"/>
      <c r="AB329" s="668"/>
      <c r="AC329" s="668"/>
      <c r="AD329" s="668"/>
      <c r="AE329" s="668"/>
      <c r="AF329" s="668"/>
    </row>
    <row r="330" ht="15.75" customHeight="1">
      <c r="A330" s="668"/>
      <c r="B330" s="668"/>
      <c r="C330" s="668"/>
      <c r="D330" s="668"/>
      <c r="E330" s="668"/>
      <c r="F330" s="668"/>
      <c r="G330" s="668"/>
      <c r="H330" s="668"/>
      <c r="I330" s="668"/>
      <c r="J330" s="668"/>
      <c r="K330" s="668"/>
      <c r="L330" s="668"/>
      <c r="M330" s="668"/>
      <c r="N330" s="668"/>
      <c r="O330" s="668"/>
      <c r="P330" s="668"/>
      <c r="Q330" s="668"/>
      <c r="R330" s="668"/>
      <c r="S330" s="668"/>
      <c r="T330" s="668"/>
      <c r="U330" s="668"/>
      <c r="V330" s="668"/>
      <c r="W330" s="668"/>
      <c r="X330" s="668"/>
      <c r="Y330" s="668"/>
      <c r="Z330" s="668"/>
      <c r="AA330" s="668"/>
      <c r="AB330" s="668"/>
      <c r="AC330" s="668"/>
      <c r="AD330" s="668"/>
      <c r="AE330" s="668"/>
      <c r="AF330" s="668"/>
    </row>
    <row r="331" ht="15.75" customHeight="1">
      <c r="A331" s="668"/>
      <c r="B331" s="668"/>
      <c r="C331" s="668"/>
      <c r="D331" s="668"/>
      <c r="E331" s="668"/>
      <c r="F331" s="668"/>
      <c r="G331" s="668"/>
      <c r="H331" s="668"/>
      <c r="I331" s="668"/>
      <c r="J331" s="668"/>
      <c r="K331" s="668"/>
      <c r="L331" s="668"/>
      <c r="M331" s="668"/>
      <c r="N331" s="668"/>
      <c r="O331" s="668"/>
      <c r="P331" s="668"/>
      <c r="Q331" s="668"/>
      <c r="R331" s="668"/>
      <c r="S331" s="668"/>
      <c r="T331" s="668"/>
      <c r="U331" s="668"/>
      <c r="V331" s="668"/>
      <c r="W331" s="668"/>
      <c r="X331" s="668"/>
      <c r="Y331" s="668"/>
      <c r="Z331" s="668"/>
      <c r="AA331" s="668"/>
      <c r="AB331" s="668"/>
      <c r="AC331" s="668"/>
      <c r="AD331" s="668"/>
      <c r="AE331" s="668"/>
      <c r="AF331" s="668"/>
    </row>
    <row r="332" ht="15.75" customHeight="1">
      <c r="A332" s="668"/>
      <c r="B332" s="668"/>
      <c r="C332" s="668"/>
      <c r="D332" s="668"/>
      <c r="E332" s="668"/>
      <c r="F332" s="668"/>
      <c r="G332" s="668"/>
      <c r="H332" s="668"/>
      <c r="I332" s="668"/>
      <c r="J332" s="668"/>
      <c r="K332" s="668"/>
      <c r="L332" s="668"/>
      <c r="M332" s="668"/>
      <c r="N332" s="668"/>
      <c r="O332" s="668"/>
      <c r="P332" s="668"/>
      <c r="Q332" s="668"/>
      <c r="R332" s="668"/>
      <c r="S332" s="668"/>
      <c r="T332" s="668"/>
      <c r="U332" s="668"/>
      <c r="V332" s="668"/>
      <c r="W332" s="668"/>
      <c r="X332" s="668"/>
      <c r="Y332" s="668"/>
      <c r="Z332" s="668"/>
      <c r="AA332" s="668"/>
      <c r="AB332" s="668"/>
      <c r="AC332" s="668"/>
      <c r="AD332" s="668"/>
      <c r="AE332" s="668"/>
      <c r="AF332" s="668"/>
    </row>
    <row r="333" ht="15.75" customHeight="1">
      <c r="A333" s="668"/>
      <c r="B333" s="668"/>
      <c r="C333" s="668"/>
      <c r="D333" s="668"/>
      <c r="E333" s="668"/>
      <c r="F333" s="668"/>
      <c r="G333" s="668"/>
      <c r="H333" s="668"/>
      <c r="I333" s="668"/>
      <c r="J333" s="668"/>
      <c r="K333" s="668"/>
      <c r="L333" s="668"/>
      <c r="M333" s="668"/>
      <c r="N333" s="668"/>
      <c r="O333" s="668"/>
      <c r="P333" s="668"/>
      <c r="Q333" s="668"/>
      <c r="R333" s="668"/>
      <c r="S333" s="668"/>
      <c r="T333" s="668"/>
      <c r="U333" s="668"/>
      <c r="V333" s="668"/>
      <c r="W333" s="668"/>
      <c r="X333" s="668"/>
      <c r="Y333" s="668"/>
      <c r="Z333" s="668"/>
      <c r="AA333" s="668"/>
      <c r="AB333" s="668"/>
      <c r="AC333" s="668"/>
      <c r="AD333" s="668"/>
      <c r="AE333" s="668"/>
      <c r="AF333" s="668"/>
    </row>
    <row r="334" ht="15.75" customHeight="1">
      <c r="A334" s="668"/>
      <c r="B334" s="668"/>
      <c r="C334" s="668"/>
      <c r="D334" s="668"/>
      <c r="E334" s="668"/>
      <c r="F334" s="668"/>
      <c r="G334" s="668"/>
      <c r="H334" s="668"/>
      <c r="I334" s="668"/>
      <c r="J334" s="668"/>
      <c r="K334" s="668"/>
      <c r="L334" s="668"/>
      <c r="M334" s="668"/>
      <c r="N334" s="668"/>
      <c r="O334" s="668"/>
      <c r="P334" s="668"/>
      <c r="Q334" s="668"/>
      <c r="R334" s="668"/>
      <c r="S334" s="668"/>
      <c r="T334" s="668"/>
      <c r="U334" s="668"/>
      <c r="V334" s="668"/>
      <c r="W334" s="668"/>
      <c r="X334" s="668"/>
      <c r="Y334" s="668"/>
      <c r="Z334" s="668"/>
      <c r="AA334" s="668"/>
      <c r="AB334" s="668"/>
      <c r="AC334" s="668"/>
      <c r="AD334" s="668"/>
      <c r="AE334" s="668"/>
      <c r="AF334" s="668"/>
    </row>
    <row r="335" ht="15.75" customHeight="1">
      <c r="A335" s="668"/>
      <c r="B335" s="668"/>
      <c r="C335" s="668"/>
      <c r="D335" s="668"/>
      <c r="E335" s="668"/>
      <c r="F335" s="668"/>
      <c r="G335" s="668"/>
      <c r="H335" s="668"/>
      <c r="I335" s="668"/>
      <c r="J335" s="668"/>
      <c r="K335" s="668"/>
      <c r="L335" s="668"/>
      <c r="M335" s="668"/>
      <c r="N335" s="668"/>
      <c r="O335" s="668"/>
      <c r="P335" s="668"/>
      <c r="Q335" s="668"/>
      <c r="R335" s="668"/>
      <c r="S335" s="668"/>
      <c r="T335" s="668"/>
      <c r="U335" s="668"/>
      <c r="V335" s="668"/>
      <c r="W335" s="668"/>
      <c r="X335" s="668"/>
      <c r="Y335" s="668"/>
      <c r="Z335" s="668"/>
      <c r="AA335" s="668"/>
      <c r="AB335" s="668"/>
      <c r="AC335" s="668"/>
      <c r="AD335" s="668"/>
      <c r="AE335" s="668"/>
      <c r="AF335" s="668"/>
    </row>
    <row r="336" ht="15.75" customHeight="1">
      <c r="A336" s="668"/>
      <c r="B336" s="668"/>
      <c r="C336" s="668"/>
      <c r="D336" s="668"/>
      <c r="E336" s="668"/>
      <c r="F336" s="668"/>
      <c r="G336" s="668"/>
      <c r="H336" s="668"/>
      <c r="I336" s="668"/>
      <c r="J336" s="668"/>
      <c r="K336" s="668"/>
      <c r="L336" s="668"/>
      <c r="M336" s="668"/>
      <c r="N336" s="668"/>
      <c r="O336" s="668"/>
      <c r="P336" s="668"/>
      <c r="Q336" s="668"/>
      <c r="R336" s="668"/>
      <c r="S336" s="668"/>
      <c r="T336" s="668"/>
      <c r="U336" s="668"/>
      <c r="V336" s="668"/>
      <c r="W336" s="668"/>
      <c r="X336" s="668"/>
      <c r="Y336" s="668"/>
      <c r="Z336" s="668"/>
      <c r="AA336" s="668"/>
      <c r="AB336" s="668"/>
      <c r="AC336" s="668"/>
      <c r="AD336" s="668"/>
      <c r="AE336" s="668"/>
      <c r="AF336" s="668"/>
    </row>
    <row r="337" ht="15.75" customHeight="1">
      <c r="A337" s="668"/>
      <c r="B337" s="668"/>
      <c r="C337" s="668"/>
      <c r="D337" s="668"/>
      <c r="E337" s="668"/>
      <c r="F337" s="668"/>
      <c r="G337" s="668"/>
      <c r="H337" s="668"/>
      <c r="I337" s="668"/>
      <c r="J337" s="668"/>
      <c r="K337" s="668"/>
      <c r="L337" s="668"/>
      <c r="M337" s="668"/>
      <c r="N337" s="668"/>
      <c r="O337" s="668"/>
      <c r="P337" s="668"/>
      <c r="Q337" s="668"/>
      <c r="R337" s="668"/>
      <c r="S337" s="668"/>
      <c r="T337" s="668"/>
      <c r="U337" s="668"/>
      <c r="V337" s="668"/>
      <c r="W337" s="668"/>
      <c r="X337" s="668"/>
      <c r="Y337" s="668"/>
      <c r="Z337" s="668"/>
      <c r="AA337" s="668"/>
      <c r="AB337" s="668"/>
      <c r="AC337" s="668"/>
      <c r="AD337" s="668"/>
      <c r="AE337" s="668"/>
      <c r="AF337" s="668"/>
    </row>
    <row r="338" ht="15.75" customHeight="1">
      <c r="A338" s="668"/>
      <c r="B338" s="668"/>
      <c r="C338" s="668"/>
      <c r="D338" s="668"/>
      <c r="E338" s="668"/>
      <c r="F338" s="668"/>
      <c r="G338" s="668"/>
      <c r="H338" s="668"/>
      <c r="I338" s="668"/>
      <c r="J338" s="668"/>
      <c r="K338" s="668"/>
      <c r="L338" s="668"/>
      <c r="M338" s="668"/>
      <c r="N338" s="668"/>
      <c r="O338" s="668"/>
      <c r="P338" s="668"/>
      <c r="Q338" s="668"/>
      <c r="R338" s="668"/>
      <c r="S338" s="668"/>
      <c r="T338" s="668"/>
      <c r="U338" s="668"/>
      <c r="V338" s="668"/>
      <c r="W338" s="668"/>
      <c r="X338" s="668"/>
      <c r="Y338" s="668"/>
      <c r="Z338" s="668"/>
      <c r="AA338" s="668"/>
      <c r="AB338" s="668"/>
      <c r="AC338" s="668"/>
      <c r="AD338" s="668"/>
      <c r="AE338" s="668"/>
      <c r="AF338" s="668"/>
    </row>
    <row r="339" ht="15.75" customHeight="1">
      <c r="A339" s="668"/>
      <c r="B339" s="668"/>
      <c r="C339" s="668"/>
      <c r="D339" s="668"/>
      <c r="E339" s="668"/>
      <c r="F339" s="668"/>
      <c r="G339" s="668"/>
      <c r="H339" s="668"/>
      <c r="I339" s="668"/>
      <c r="J339" s="668"/>
      <c r="K339" s="668"/>
      <c r="L339" s="668"/>
      <c r="M339" s="668"/>
      <c r="N339" s="668"/>
      <c r="O339" s="668"/>
      <c r="P339" s="668"/>
      <c r="Q339" s="668"/>
      <c r="R339" s="668"/>
      <c r="S339" s="668"/>
      <c r="T339" s="668"/>
      <c r="U339" s="668"/>
      <c r="V339" s="668"/>
      <c r="W339" s="668"/>
      <c r="X339" s="668"/>
      <c r="Y339" s="668"/>
      <c r="Z339" s="668"/>
      <c r="AA339" s="668"/>
      <c r="AB339" s="668"/>
      <c r="AC339" s="668"/>
      <c r="AD339" s="668"/>
      <c r="AE339" s="668"/>
      <c r="AF339" s="668"/>
    </row>
    <row r="340" ht="15.75" customHeight="1">
      <c r="A340" s="668"/>
      <c r="B340" s="668"/>
      <c r="C340" s="668"/>
      <c r="D340" s="668"/>
      <c r="E340" s="668"/>
      <c r="F340" s="668"/>
      <c r="G340" s="668"/>
      <c r="H340" s="668"/>
      <c r="I340" s="668"/>
      <c r="J340" s="668"/>
      <c r="K340" s="668"/>
      <c r="L340" s="668"/>
      <c r="M340" s="668"/>
      <c r="N340" s="668"/>
      <c r="O340" s="668"/>
      <c r="P340" s="668"/>
      <c r="Q340" s="668"/>
      <c r="R340" s="668"/>
      <c r="S340" s="668"/>
      <c r="T340" s="668"/>
      <c r="U340" s="668"/>
      <c r="V340" s="668"/>
      <c r="W340" s="668"/>
      <c r="X340" s="668"/>
      <c r="Y340" s="668"/>
      <c r="Z340" s="668"/>
      <c r="AA340" s="668"/>
      <c r="AB340" s="668"/>
      <c r="AC340" s="668"/>
      <c r="AD340" s="668"/>
      <c r="AE340" s="668"/>
      <c r="AF340" s="668"/>
    </row>
    <row r="341" ht="15.75" customHeight="1">
      <c r="A341" s="668"/>
      <c r="B341" s="668"/>
      <c r="C341" s="668"/>
      <c r="D341" s="668"/>
      <c r="E341" s="668"/>
      <c r="F341" s="668"/>
      <c r="G341" s="668"/>
      <c r="H341" s="668"/>
      <c r="I341" s="668"/>
      <c r="J341" s="668"/>
      <c r="K341" s="668"/>
      <c r="L341" s="668"/>
      <c r="M341" s="668"/>
      <c r="N341" s="668"/>
      <c r="O341" s="668"/>
      <c r="P341" s="668"/>
      <c r="Q341" s="668"/>
      <c r="R341" s="668"/>
      <c r="S341" s="668"/>
      <c r="T341" s="668"/>
      <c r="U341" s="668"/>
      <c r="V341" s="668"/>
      <c r="W341" s="668"/>
      <c r="X341" s="668"/>
      <c r="Y341" s="668"/>
      <c r="Z341" s="668"/>
      <c r="AA341" s="668"/>
      <c r="AB341" s="668"/>
      <c r="AC341" s="668"/>
      <c r="AD341" s="668"/>
      <c r="AE341" s="668"/>
      <c r="AF341" s="668"/>
    </row>
    <row r="342" ht="15.75" customHeight="1">
      <c r="A342" s="668"/>
      <c r="B342" s="668"/>
      <c r="C342" s="668"/>
      <c r="D342" s="668"/>
      <c r="E342" s="668"/>
      <c r="F342" s="668"/>
      <c r="G342" s="668"/>
      <c r="H342" s="668"/>
      <c r="I342" s="668"/>
      <c r="J342" s="668"/>
      <c r="K342" s="668"/>
      <c r="L342" s="668"/>
      <c r="M342" s="668"/>
      <c r="N342" s="668"/>
      <c r="O342" s="668"/>
      <c r="P342" s="668"/>
      <c r="Q342" s="668"/>
      <c r="R342" s="668"/>
      <c r="S342" s="668"/>
      <c r="T342" s="668"/>
      <c r="U342" s="668"/>
      <c r="V342" s="668"/>
      <c r="W342" s="668"/>
      <c r="X342" s="668"/>
      <c r="Y342" s="668"/>
      <c r="Z342" s="668"/>
      <c r="AA342" s="668"/>
      <c r="AB342" s="668"/>
      <c r="AC342" s="668"/>
      <c r="AD342" s="668"/>
      <c r="AE342" s="668"/>
      <c r="AF342" s="668"/>
    </row>
    <row r="343" ht="15.75" customHeight="1">
      <c r="A343" s="668"/>
      <c r="B343" s="668"/>
      <c r="C343" s="668"/>
      <c r="D343" s="668"/>
      <c r="E343" s="668"/>
      <c r="F343" s="668"/>
      <c r="G343" s="668"/>
      <c r="H343" s="668"/>
      <c r="I343" s="668"/>
      <c r="J343" s="668"/>
      <c r="K343" s="668"/>
      <c r="L343" s="668"/>
      <c r="M343" s="668"/>
      <c r="N343" s="668"/>
      <c r="O343" s="668"/>
      <c r="P343" s="668"/>
      <c r="Q343" s="668"/>
      <c r="R343" s="668"/>
      <c r="S343" s="668"/>
      <c r="T343" s="668"/>
      <c r="U343" s="668"/>
      <c r="V343" s="668"/>
      <c r="W343" s="668"/>
      <c r="X343" s="668"/>
      <c r="Y343" s="668"/>
      <c r="Z343" s="668"/>
      <c r="AA343" s="668"/>
      <c r="AB343" s="668"/>
      <c r="AC343" s="668"/>
      <c r="AD343" s="668"/>
      <c r="AE343" s="668"/>
      <c r="AF343" s="668"/>
    </row>
    <row r="344" ht="15.75" customHeight="1">
      <c r="A344" s="668"/>
      <c r="B344" s="668"/>
      <c r="C344" s="668"/>
      <c r="D344" s="668"/>
      <c r="E344" s="668"/>
      <c r="F344" s="668"/>
      <c r="G344" s="668"/>
      <c r="H344" s="668"/>
      <c r="I344" s="668"/>
      <c r="J344" s="668"/>
      <c r="K344" s="668"/>
      <c r="L344" s="668"/>
      <c r="M344" s="668"/>
      <c r="N344" s="668"/>
      <c r="O344" s="668"/>
      <c r="P344" s="668"/>
      <c r="Q344" s="668"/>
      <c r="R344" s="668"/>
      <c r="S344" s="668"/>
      <c r="T344" s="668"/>
      <c r="U344" s="668"/>
      <c r="V344" s="668"/>
      <c r="W344" s="668"/>
      <c r="X344" s="668"/>
      <c r="Y344" s="668"/>
      <c r="Z344" s="668"/>
      <c r="AA344" s="668"/>
      <c r="AB344" s="668"/>
      <c r="AC344" s="668"/>
      <c r="AD344" s="668"/>
      <c r="AE344" s="668"/>
      <c r="AF344" s="668"/>
    </row>
    <row r="345" ht="15.75" customHeight="1">
      <c r="A345" s="668"/>
      <c r="B345" s="668"/>
      <c r="C345" s="668"/>
      <c r="D345" s="668"/>
      <c r="E345" s="668"/>
      <c r="F345" s="668"/>
      <c r="G345" s="668"/>
      <c r="H345" s="668"/>
      <c r="I345" s="668"/>
      <c r="J345" s="668"/>
      <c r="K345" s="668"/>
      <c r="L345" s="668"/>
      <c r="M345" s="668"/>
      <c r="N345" s="668"/>
      <c r="O345" s="668"/>
      <c r="P345" s="668"/>
      <c r="Q345" s="668"/>
      <c r="R345" s="668"/>
      <c r="S345" s="668"/>
      <c r="T345" s="668"/>
      <c r="U345" s="668"/>
      <c r="V345" s="668"/>
      <c r="W345" s="668"/>
      <c r="X345" s="668"/>
      <c r="Y345" s="668"/>
      <c r="Z345" s="668"/>
      <c r="AA345" s="668"/>
      <c r="AB345" s="668"/>
      <c r="AC345" s="668"/>
      <c r="AD345" s="668"/>
      <c r="AE345" s="668"/>
      <c r="AF345" s="668"/>
    </row>
    <row r="346" ht="15.75" customHeight="1">
      <c r="A346" s="668"/>
      <c r="B346" s="668"/>
      <c r="C346" s="668"/>
      <c r="D346" s="668"/>
      <c r="E346" s="668"/>
      <c r="F346" s="668"/>
      <c r="G346" s="668"/>
      <c r="H346" s="668"/>
      <c r="I346" s="668"/>
      <c r="J346" s="668"/>
      <c r="K346" s="668"/>
      <c r="L346" s="668"/>
      <c r="M346" s="668"/>
      <c r="N346" s="668"/>
      <c r="O346" s="668"/>
      <c r="P346" s="668"/>
      <c r="Q346" s="668"/>
      <c r="R346" s="668"/>
      <c r="S346" s="668"/>
      <c r="T346" s="668"/>
      <c r="U346" s="668"/>
      <c r="V346" s="668"/>
      <c r="W346" s="668"/>
      <c r="X346" s="668"/>
      <c r="Y346" s="668"/>
      <c r="Z346" s="668"/>
      <c r="AA346" s="668"/>
      <c r="AB346" s="668"/>
      <c r="AC346" s="668"/>
      <c r="AD346" s="668"/>
      <c r="AE346" s="668"/>
      <c r="AF346" s="668"/>
    </row>
    <row r="347" ht="15.75" customHeight="1">
      <c r="A347" s="668"/>
      <c r="B347" s="668"/>
      <c r="C347" s="668"/>
      <c r="D347" s="668"/>
      <c r="E347" s="668"/>
      <c r="F347" s="668"/>
      <c r="G347" s="668"/>
      <c r="H347" s="668"/>
      <c r="I347" s="668"/>
      <c r="J347" s="668"/>
      <c r="K347" s="668"/>
      <c r="L347" s="668"/>
      <c r="M347" s="668"/>
      <c r="N347" s="668"/>
      <c r="O347" s="668"/>
      <c r="P347" s="668"/>
      <c r="Q347" s="668"/>
      <c r="R347" s="668"/>
      <c r="S347" s="668"/>
      <c r="T347" s="668"/>
      <c r="U347" s="668"/>
      <c r="V347" s="668"/>
      <c r="W347" s="668"/>
      <c r="X347" s="668"/>
      <c r="Y347" s="668"/>
      <c r="Z347" s="668"/>
      <c r="AA347" s="668"/>
      <c r="AB347" s="668"/>
      <c r="AC347" s="668"/>
      <c r="AD347" s="668"/>
      <c r="AE347" s="668"/>
      <c r="AF347" s="668"/>
    </row>
    <row r="348" ht="15.75" customHeight="1">
      <c r="A348" s="668"/>
      <c r="B348" s="668"/>
      <c r="C348" s="668"/>
      <c r="D348" s="668"/>
      <c r="E348" s="668"/>
      <c r="F348" s="668"/>
      <c r="G348" s="668"/>
      <c r="H348" s="668"/>
      <c r="I348" s="668"/>
      <c r="J348" s="668"/>
      <c r="K348" s="668"/>
      <c r="L348" s="668"/>
      <c r="M348" s="668"/>
      <c r="N348" s="668"/>
      <c r="O348" s="668"/>
      <c r="P348" s="668"/>
      <c r="Q348" s="668"/>
      <c r="R348" s="668"/>
      <c r="S348" s="668"/>
      <c r="T348" s="668"/>
      <c r="U348" s="668"/>
      <c r="V348" s="668"/>
      <c r="W348" s="668"/>
      <c r="X348" s="668"/>
      <c r="Y348" s="668"/>
      <c r="Z348" s="668"/>
      <c r="AA348" s="668"/>
      <c r="AB348" s="668"/>
      <c r="AC348" s="668"/>
      <c r="AD348" s="668"/>
      <c r="AE348" s="668"/>
      <c r="AF348" s="668"/>
    </row>
    <row r="349" ht="15.75" customHeight="1">
      <c r="A349" s="668"/>
      <c r="B349" s="668"/>
      <c r="C349" s="668"/>
      <c r="D349" s="668"/>
      <c r="E349" s="668"/>
      <c r="F349" s="668"/>
      <c r="G349" s="668"/>
      <c r="H349" s="668"/>
      <c r="I349" s="668"/>
      <c r="J349" s="668"/>
      <c r="K349" s="668"/>
      <c r="L349" s="668"/>
      <c r="M349" s="668"/>
      <c r="N349" s="668"/>
      <c r="O349" s="668"/>
      <c r="P349" s="668"/>
      <c r="Q349" s="668"/>
      <c r="R349" s="668"/>
      <c r="S349" s="668"/>
      <c r="T349" s="668"/>
      <c r="U349" s="668"/>
      <c r="V349" s="668"/>
      <c r="W349" s="668"/>
      <c r="X349" s="668"/>
      <c r="Y349" s="668"/>
      <c r="Z349" s="668"/>
      <c r="AA349" s="668"/>
      <c r="AB349" s="668"/>
      <c r="AC349" s="668"/>
      <c r="AD349" s="668"/>
      <c r="AE349" s="668"/>
      <c r="AF349" s="668"/>
    </row>
    <row r="350" ht="15.75" customHeight="1">
      <c r="A350" s="668"/>
      <c r="B350" s="668"/>
      <c r="C350" s="668"/>
      <c r="D350" s="668"/>
      <c r="E350" s="668"/>
      <c r="F350" s="668"/>
      <c r="G350" s="668"/>
      <c r="H350" s="668"/>
      <c r="I350" s="668"/>
      <c r="J350" s="668"/>
      <c r="K350" s="668"/>
      <c r="L350" s="668"/>
      <c r="M350" s="668"/>
      <c r="N350" s="668"/>
      <c r="O350" s="668"/>
      <c r="P350" s="668"/>
      <c r="Q350" s="668"/>
      <c r="R350" s="668"/>
      <c r="S350" s="668"/>
      <c r="T350" s="668"/>
      <c r="U350" s="668"/>
      <c r="V350" s="668"/>
      <c r="W350" s="668"/>
      <c r="X350" s="668"/>
      <c r="Y350" s="668"/>
      <c r="Z350" s="668"/>
      <c r="AA350" s="668"/>
      <c r="AB350" s="668"/>
      <c r="AC350" s="668"/>
      <c r="AD350" s="668"/>
      <c r="AE350" s="668"/>
      <c r="AF350" s="668"/>
    </row>
    <row r="351" ht="15.75" customHeight="1">
      <c r="A351" s="668"/>
      <c r="B351" s="668"/>
      <c r="C351" s="668"/>
      <c r="D351" s="668"/>
      <c r="E351" s="668"/>
      <c r="F351" s="668"/>
      <c r="G351" s="668"/>
      <c r="H351" s="668"/>
      <c r="I351" s="668"/>
      <c r="J351" s="668"/>
      <c r="K351" s="668"/>
      <c r="L351" s="668"/>
      <c r="M351" s="668"/>
      <c r="N351" s="668"/>
      <c r="O351" s="668"/>
      <c r="P351" s="668"/>
      <c r="Q351" s="668"/>
      <c r="R351" s="668"/>
      <c r="S351" s="668"/>
      <c r="T351" s="668"/>
      <c r="U351" s="668"/>
      <c r="V351" s="668"/>
      <c r="W351" s="668"/>
      <c r="X351" s="668"/>
      <c r="Y351" s="668"/>
      <c r="Z351" s="668"/>
      <c r="AA351" s="668"/>
      <c r="AB351" s="668"/>
      <c r="AC351" s="668"/>
      <c r="AD351" s="668"/>
      <c r="AE351" s="668"/>
      <c r="AF351" s="668"/>
    </row>
    <row r="352" ht="15.75" customHeight="1">
      <c r="A352" s="668"/>
      <c r="B352" s="668"/>
      <c r="C352" s="668"/>
      <c r="D352" s="668"/>
      <c r="E352" s="668"/>
      <c r="F352" s="668"/>
      <c r="G352" s="668"/>
      <c r="H352" s="668"/>
      <c r="I352" s="668"/>
      <c r="J352" s="668"/>
      <c r="K352" s="668"/>
      <c r="L352" s="668"/>
      <c r="M352" s="668"/>
      <c r="N352" s="668"/>
      <c r="O352" s="668"/>
      <c r="P352" s="668"/>
      <c r="Q352" s="668"/>
      <c r="R352" s="668"/>
      <c r="S352" s="668"/>
      <c r="T352" s="668"/>
      <c r="U352" s="668"/>
      <c r="V352" s="668"/>
      <c r="W352" s="668"/>
      <c r="X352" s="668"/>
      <c r="Y352" s="668"/>
      <c r="Z352" s="668"/>
      <c r="AA352" s="668"/>
      <c r="AB352" s="668"/>
      <c r="AC352" s="668"/>
      <c r="AD352" s="668"/>
      <c r="AE352" s="668"/>
      <c r="AF352" s="668"/>
    </row>
    <row r="353" ht="15.75" customHeight="1">
      <c r="A353" s="668"/>
      <c r="B353" s="668"/>
      <c r="C353" s="668"/>
      <c r="D353" s="668"/>
      <c r="E353" s="668"/>
      <c r="F353" s="668"/>
      <c r="G353" s="668"/>
      <c r="H353" s="668"/>
      <c r="I353" s="668"/>
      <c r="J353" s="668"/>
      <c r="K353" s="668"/>
      <c r="L353" s="668"/>
      <c r="M353" s="668"/>
      <c r="N353" s="668"/>
      <c r="O353" s="668"/>
      <c r="P353" s="668"/>
      <c r="Q353" s="668"/>
      <c r="R353" s="668"/>
      <c r="S353" s="668"/>
      <c r="T353" s="668"/>
      <c r="U353" s="668"/>
      <c r="V353" s="668"/>
      <c r="W353" s="668"/>
      <c r="X353" s="668"/>
      <c r="Y353" s="668"/>
      <c r="Z353" s="668"/>
      <c r="AA353" s="668"/>
      <c r="AB353" s="668"/>
      <c r="AC353" s="668"/>
      <c r="AD353" s="668"/>
      <c r="AE353" s="668"/>
      <c r="AF353" s="668"/>
    </row>
    <row r="354" ht="15.75" customHeight="1">
      <c r="A354" s="668"/>
      <c r="B354" s="668"/>
      <c r="C354" s="668"/>
      <c r="D354" s="668"/>
      <c r="E354" s="668"/>
      <c r="F354" s="668"/>
      <c r="G354" s="668"/>
      <c r="H354" s="668"/>
      <c r="I354" s="668"/>
      <c r="J354" s="668"/>
      <c r="K354" s="668"/>
      <c r="L354" s="668"/>
      <c r="M354" s="668"/>
      <c r="N354" s="668"/>
      <c r="O354" s="668"/>
      <c r="P354" s="668"/>
      <c r="Q354" s="668"/>
      <c r="R354" s="668"/>
      <c r="S354" s="668"/>
      <c r="T354" s="668"/>
      <c r="U354" s="668"/>
      <c r="V354" s="668"/>
      <c r="W354" s="668"/>
      <c r="X354" s="668"/>
      <c r="Y354" s="668"/>
      <c r="Z354" s="668"/>
      <c r="AA354" s="668"/>
      <c r="AB354" s="668"/>
      <c r="AC354" s="668"/>
      <c r="AD354" s="668"/>
      <c r="AE354" s="668"/>
      <c r="AF354" s="668"/>
    </row>
    <row r="355" ht="15.75" customHeight="1">
      <c r="A355" s="668"/>
      <c r="B355" s="668"/>
      <c r="C355" s="668"/>
      <c r="D355" s="668"/>
      <c r="E355" s="668"/>
      <c r="F355" s="668"/>
      <c r="G355" s="668"/>
      <c r="H355" s="668"/>
      <c r="I355" s="668"/>
      <c r="J355" s="668"/>
      <c r="K355" s="668"/>
      <c r="L355" s="668"/>
      <c r="M355" s="668"/>
      <c r="N355" s="668"/>
      <c r="O355" s="668"/>
      <c r="P355" s="668"/>
      <c r="Q355" s="668"/>
      <c r="R355" s="668"/>
      <c r="S355" s="668"/>
      <c r="T355" s="668"/>
      <c r="U355" s="668"/>
      <c r="V355" s="668"/>
      <c r="W355" s="668"/>
      <c r="X355" s="668"/>
      <c r="Y355" s="668"/>
      <c r="Z355" s="668"/>
      <c r="AA355" s="668"/>
      <c r="AB355" s="668"/>
      <c r="AC355" s="668"/>
      <c r="AD355" s="668"/>
      <c r="AE355" s="668"/>
      <c r="AF355" s="668"/>
    </row>
    <row r="356" ht="15.75" customHeight="1">
      <c r="A356" s="668"/>
      <c r="B356" s="668"/>
      <c r="C356" s="668"/>
      <c r="D356" s="668"/>
      <c r="E356" s="668"/>
      <c r="F356" s="668"/>
      <c r="G356" s="668"/>
      <c r="H356" s="668"/>
      <c r="I356" s="668"/>
      <c r="J356" s="668"/>
      <c r="K356" s="668"/>
      <c r="L356" s="668"/>
      <c r="M356" s="668"/>
      <c r="N356" s="668"/>
      <c r="O356" s="668"/>
      <c r="P356" s="668"/>
      <c r="Q356" s="668"/>
      <c r="R356" s="668"/>
      <c r="S356" s="668"/>
      <c r="T356" s="668"/>
      <c r="U356" s="668"/>
      <c r="V356" s="668"/>
      <c r="W356" s="668"/>
      <c r="X356" s="668"/>
      <c r="Y356" s="668"/>
      <c r="Z356" s="668"/>
      <c r="AA356" s="668"/>
      <c r="AB356" s="668"/>
      <c r="AC356" s="668"/>
      <c r="AD356" s="668"/>
      <c r="AE356" s="668"/>
      <c r="AF356" s="668"/>
    </row>
    <row r="357" ht="15.75" customHeight="1">
      <c r="A357" s="668"/>
      <c r="B357" s="668"/>
      <c r="C357" s="668"/>
      <c r="D357" s="668"/>
      <c r="E357" s="668"/>
      <c r="F357" s="668"/>
      <c r="G357" s="668"/>
      <c r="H357" s="668"/>
      <c r="I357" s="668"/>
      <c r="J357" s="668"/>
      <c r="K357" s="668"/>
      <c r="L357" s="668"/>
      <c r="M357" s="668"/>
      <c r="N357" s="668"/>
      <c r="O357" s="668"/>
      <c r="P357" s="668"/>
      <c r="Q357" s="668"/>
      <c r="R357" s="668"/>
      <c r="S357" s="668"/>
      <c r="T357" s="668"/>
      <c r="U357" s="668"/>
      <c r="V357" s="668"/>
      <c r="W357" s="668"/>
      <c r="X357" s="668"/>
      <c r="Y357" s="668"/>
      <c r="Z357" s="668"/>
      <c r="AA357" s="668"/>
      <c r="AB357" s="668"/>
      <c r="AC357" s="668"/>
      <c r="AD357" s="668"/>
      <c r="AE357" s="668"/>
      <c r="AF357" s="668"/>
    </row>
    <row r="358" ht="15.75" customHeight="1">
      <c r="A358" s="668"/>
      <c r="B358" s="668"/>
      <c r="C358" s="668"/>
      <c r="D358" s="668"/>
      <c r="E358" s="668"/>
      <c r="F358" s="668"/>
      <c r="G358" s="668"/>
      <c r="H358" s="668"/>
      <c r="I358" s="668"/>
      <c r="J358" s="668"/>
      <c r="K358" s="668"/>
      <c r="L358" s="668"/>
      <c r="M358" s="668"/>
      <c r="N358" s="668"/>
      <c r="O358" s="668"/>
      <c r="P358" s="668"/>
      <c r="Q358" s="668"/>
      <c r="R358" s="668"/>
      <c r="S358" s="668"/>
      <c r="T358" s="668"/>
      <c r="U358" s="668"/>
      <c r="V358" s="668"/>
      <c r="W358" s="668"/>
      <c r="X358" s="668"/>
      <c r="Y358" s="668"/>
      <c r="Z358" s="668"/>
      <c r="AA358" s="668"/>
      <c r="AB358" s="668"/>
      <c r="AC358" s="668"/>
      <c r="AD358" s="668"/>
      <c r="AE358" s="668"/>
      <c r="AF358" s="668"/>
    </row>
    <row r="359" ht="15.75" customHeight="1">
      <c r="A359" s="668"/>
      <c r="B359" s="668"/>
      <c r="C359" s="668"/>
      <c r="D359" s="668"/>
      <c r="E359" s="668"/>
      <c r="F359" s="668"/>
      <c r="G359" s="668"/>
      <c r="H359" s="668"/>
      <c r="I359" s="668"/>
      <c r="J359" s="668"/>
      <c r="K359" s="668"/>
      <c r="L359" s="668"/>
      <c r="M359" s="668"/>
      <c r="N359" s="668"/>
      <c r="O359" s="668"/>
      <c r="P359" s="668"/>
      <c r="Q359" s="668"/>
      <c r="R359" s="668"/>
      <c r="S359" s="668"/>
      <c r="T359" s="668"/>
      <c r="U359" s="668"/>
      <c r="V359" s="668"/>
      <c r="W359" s="668"/>
      <c r="X359" s="668"/>
      <c r="Y359" s="668"/>
      <c r="Z359" s="668"/>
      <c r="AA359" s="668"/>
      <c r="AB359" s="668"/>
      <c r="AC359" s="668"/>
      <c r="AD359" s="668"/>
      <c r="AE359" s="668"/>
      <c r="AF359" s="668"/>
    </row>
    <row r="360" ht="15.75" customHeight="1">
      <c r="A360" s="668"/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668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</row>
    <row r="361" ht="15.75" customHeight="1">
      <c r="A361" s="668"/>
      <c r="B361" s="668"/>
      <c r="C361" s="668"/>
      <c r="D361" s="668"/>
      <c r="E361" s="668"/>
      <c r="F361" s="668"/>
      <c r="G361" s="668"/>
      <c r="H361" s="668"/>
      <c r="I361" s="668"/>
      <c r="J361" s="668"/>
      <c r="K361" s="668"/>
      <c r="L361" s="668"/>
      <c r="M361" s="668"/>
      <c r="N361" s="668"/>
      <c r="O361" s="668"/>
      <c r="P361" s="668"/>
      <c r="Q361" s="668"/>
      <c r="R361" s="668"/>
      <c r="S361" s="668"/>
      <c r="T361" s="668"/>
      <c r="U361" s="668"/>
      <c r="V361" s="668"/>
      <c r="W361" s="668"/>
      <c r="X361" s="668"/>
      <c r="Y361" s="668"/>
      <c r="Z361" s="668"/>
      <c r="AA361" s="668"/>
      <c r="AB361" s="668"/>
      <c r="AC361" s="668"/>
      <c r="AD361" s="668"/>
      <c r="AE361" s="668"/>
      <c r="AF361" s="668"/>
    </row>
    <row r="362" ht="15.75" customHeight="1">
      <c r="A362" s="668"/>
      <c r="B362" s="668"/>
      <c r="C362" s="668"/>
      <c r="D362" s="668"/>
      <c r="E362" s="668"/>
      <c r="F362" s="668"/>
      <c r="G362" s="668"/>
      <c r="H362" s="668"/>
      <c r="I362" s="668"/>
      <c r="J362" s="668"/>
      <c r="K362" s="668"/>
      <c r="L362" s="668"/>
      <c r="M362" s="668"/>
      <c r="N362" s="668"/>
      <c r="O362" s="668"/>
      <c r="P362" s="668"/>
      <c r="Q362" s="668"/>
      <c r="R362" s="668"/>
      <c r="S362" s="668"/>
      <c r="T362" s="668"/>
      <c r="U362" s="668"/>
      <c r="V362" s="668"/>
      <c r="W362" s="668"/>
      <c r="X362" s="668"/>
      <c r="Y362" s="668"/>
      <c r="Z362" s="668"/>
      <c r="AA362" s="668"/>
      <c r="AB362" s="668"/>
      <c r="AC362" s="668"/>
      <c r="AD362" s="668"/>
      <c r="AE362" s="668"/>
      <c r="AF362" s="668"/>
    </row>
    <row r="363" ht="15.75" customHeight="1">
      <c r="A363" s="668"/>
      <c r="B363" s="668"/>
      <c r="C363" s="668"/>
      <c r="D363" s="668"/>
      <c r="E363" s="668"/>
      <c r="F363" s="668"/>
      <c r="G363" s="668"/>
      <c r="H363" s="668"/>
      <c r="I363" s="668"/>
      <c r="J363" s="668"/>
      <c r="K363" s="668"/>
      <c r="L363" s="668"/>
      <c r="M363" s="668"/>
      <c r="N363" s="668"/>
      <c r="O363" s="668"/>
      <c r="P363" s="668"/>
      <c r="Q363" s="668"/>
      <c r="R363" s="668"/>
      <c r="S363" s="668"/>
      <c r="T363" s="668"/>
      <c r="U363" s="668"/>
      <c r="V363" s="668"/>
      <c r="W363" s="668"/>
      <c r="X363" s="668"/>
      <c r="Y363" s="668"/>
      <c r="Z363" s="668"/>
      <c r="AA363" s="668"/>
      <c r="AB363" s="668"/>
      <c r="AC363" s="668"/>
      <c r="AD363" s="668"/>
      <c r="AE363" s="668"/>
      <c r="AF363" s="668"/>
    </row>
    <row r="364" ht="15.75" customHeight="1">
      <c r="A364" s="668"/>
      <c r="B364" s="668"/>
      <c r="C364" s="668"/>
      <c r="D364" s="668"/>
      <c r="E364" s="668"/>
      <c r="F364" s="668"/>
      <c r="G364" s="668"/>
      <c r="H364" s="668"/>
      <c r="I364" s="668"/>
      <c r="J364" s="668"/>
      <c r="K364" s="668"/>
      <c r="L364" s="668"/>
      <c r="M364" s="668"/>
      <c r="N364" s="668"/>
      <c r="O364" s="668"/>
      <c r="P364" s="668"/>
      <c r="Q364" s="668"/>
      <c r="R364" s="668"/>
      <c r="S364" s="668"/>
      <c r="T364" s="668"/>
      <c r="U364" s="668"/>
      <c r="V364" s="668"/>
      <c r="W364" s="668"/>
      <c r="X364" s="668"/>
      <c r="Y364" s="668"/>
      <c r="Z364" s="668"/>
      <c r="AA364" s="668"/>
      <c r="AB364" s="668"/>
      <c r="AC364" s="668"/>
      <c r="AD364" s="668"/>
      <c r="AE364" s="668"/>
      <c r="AF364" s="668"/>
    </row>
    <row r="365" ht="15.75" customHeight="1">
      <c r="A365" s="668"/>
      <c r="B365" s="668"/>
      <c r="C365" s="668"/>
      <c r="D365" s="668"/>
      <c r="E365" s="668"/>
      <c r="F365" s="668"/>
      <c r="G365" s="668"/>
      <c r="H365" s="668"/>
      <c r="I365" s="668"/>
      <c r="J365" s="668"/>
      <c r="K365" s="668"/>
      <c r="L365" s="668"/>
      <c r="M365" s="668"/>
      <c r="N365" s="668"/>
      <c r="O365" s="668"/>
      <c r="P365" s="668"/>
      <c r="Q365" s="668"/>
      <c r="R365" s="668"/>
      <c r="S365" s="668"/>
      <c r="T365" s="668"/>
      <c r="U365" s="668"/>
      <c r="V365" s="668"/>
      <c r="W365" s="668"/>
      <c r="X365" s="668"/>
      <c r="Y365" s="668"/>
      <c r="Z365" s="668"/>
      <c r="AA365" s="668"/>
      <c r="AB365" s="668"/>
      <c r="AC365" s="668"/>
      <c r="AD365" s="668"/>
      <c r="AE365" s="668"/>
      <c r="AF365" s="668"/>
    </row>
    <row r="366" ht="15.75" customHeight="1">
      <c r="A366" s="668"/>
      <c r="B366" s="668"/>
      <c r="C366" s="668"/>
      <c r="D366" s="668"/>
      <c r="E366" s="668"/>
      <c r="F366" s="668"/>
      <c r="G366" s="668"/>
      <c r="H366" s="668"/>
      <c r="I366" s="668"/>
      <c r="J366" s="668"/>
      <c r="K366" s="668"/>
      <c r="L366" s="668"/>
      <c r="M366" s="668"/>
      <c r="N366" s="668"/>
      <c r="O366" s="668"/>
      <c r="P366" s="668"/>
      <c r="Q366" s="668"/>
      <c r="R366" s="668"/>
      <c r="S366" s="668"/>
      <c r="T366" s="668"/>
      <c r="U366" s="668"/>
      <c r="V366" s="668"/>
      <c r="W366" s="668"/>
      <c r="X366" s="668"/>
      <c r="Y366" s="668"/>
      <c r="Z366" s="668"/>
      <c r="AA366" s="668"/>
      <c r="AB366" s="668"/>
      <c r="AC366" s="668"/>
      <c r="AD366" s="668"/>
      <c r="AE366" s="668"/>
      <c r="AF366" s="668"/>
    </row>
    <row r="367" ht="15.75" customHeight="1">
      <c r="A367" s="668"/>
      <c r="B367" s="668"/>
      <c r="C367" s="668"/>
      <c r="D367" s="668"/>
      <c r="E367" s="668"/>
      <c r="F367" s="668"/>
      <c r="G367" s="668"/>
      <c r="H367" s="668"/>
      <c r="I367" s="668"/>
      <c r="J367" s="668"/>
      <c r="K367" s="668"/>
      <c r="L367" s="668"/>
      <c r="M367" s="668"/>
      <c r="N367" s="668"/>
      <c r="O367" s="668"/>
      <c r="P367" s="668"/>
      <c r="Q367" s="668"/>
      <c r="R367" s="668"/>
      <c r="S367" s="668"/>
      <c r="T367" s="668"/>
      <c r="U367" s="668"/>
      <c r="V367" s="668"/>
      <c r="W367" s="668"/>
      <c r="X367" s="668"/>
      <c r="Y367" s="668"/>
      <c r="Z367" s="668"/>
      <c r="AA367" s="668"/>
      <c r="AB367" s="668"/>
      <c r="AC367" s="668"/>
      <c r="AD367" s="668"/>
      <c r="AE367" s="668"/>
      <c r="AF367" s="668"/>
    </row>
    <row r="368" ht="15.75" customHeight="1">
      <c r="A368" s="668"/>
      <c r="B368" s="668"/>
      <c r="C368" s="668"/>
      <c r="D368" s="668"/>
      <c r="E368" s="668"/>
      <c r="F368" s="668"/>
      <c r="G368" s="668"/>
      <c r="H368" s="668"/>
      <c r="I368" s="668"/>
      <c r="J368" s="668"/>
      <c r="K368" s="668"/>
      <c r="L368" s="668"/>
      <c r="M368" s="668"/>
      <c r="N368" s="668"/>
      <c r="O368" s="668"/>
      <c r="P368" s="668"/>
      <c r="Q368" s="668"/>
      <c r="R368" s="668"/>
      <c r="S368" s="668"/>
      <c r="T368" s="668"/>
      <c r="U368" s="668"/>
      <c r="V368" s="668"/>
      <c r="W368" s="668"/>
      <c r="X368" s="668"/>
      <c r="Y368" s="668"/>
      <c r="Z368" s="668"/>
      <c r="AA368" s="668"/>
      <c r="AB368" s="668"/>
      <c r="AC368" s="668"/>
      <c r="AD368" s="668"/>
      <c r="AE368" s="668"/>
      <c r="AF368" s="668"/>
    </row>
    <row r="369" ht="15.75" customHeight="1">
      <c r="A369" s="668"/>
      <c r="B369" s="668"/>
      <c r="C369" s="668"/>
      <c r="D369" s="668"/>
      <c r="E369" s="668"/>
      <c r="F369" s="668"/>
      <c r="G369" s="668"/>
      <c r="H369" s="668"/>
      <c r="I369" s="668"/>
      <c r="J369" s="668"/>
      <c r="K369" s="668"/>
      <c r="L369" s="668"/>
      <c r="M369" s="668"/>
      <c r="N369" s="668"/>
      <c r="O369" s="668"/>
      <c r="P369" s="668"/>
      <c r="Q369" s="668"/>
      <c r="R369" s="668"/>
      <c r="S369" s="668"/>
      <c r="T369" s="668"/>
      <c r="U369" s="668"/>
      <c r="V369" s="668"/>
      <c r="W369" s="668"/>
      <c r="X369" s="668"/>
      <c r="Y369" s="668"/>
      <c r="Z369" s="668"/>
      <c r="AA369" s="668"/>
      <c r="AB369" s="668"/>
      <c r="AC369" s="668"/>
      <c r="AD369" s="668"/>
      <c r="AE369" s="668"/>
      <c r="AF369" s="668"/>
    </row>
    <row r="370" ht="15.75" customHeight="1">
      <c r="A370" s="668"/>
      <c r="B370" s="668"/>
      <c r="C370" s="668"/>
      <c r="D370" s="668"/>
      <c r="E370" s="668"/>
      <c r="F370" s="668"/>
      <c r="G370" s="668"/>
      <c r="H370" s="668"/>
      <c r="I370" s="668"/>
      <c r="J370" s="668"/>
      <c r="K370" s="668"/>
      <c r="L370" s="668"/>
      <c r="M370" s="668"/>
      <c r="N370" s="668"/>
      <c r="O370" s="668"/>
      <c r="P370" s="668"/>
      <c r="Q370" s="668"/>
      <c r="R370" s="668"/>
      <c r="S370" s="668"/>
      <c r="T370" s="668"/>
      <c r="U370" s="668"/>
      <c r="V370" s="668"/>
      <c r="W370" s="668"/>
      <c r="X370" s="668"/>
      <c r="Y370" s="668"/>
      <c r="Z370" s="668"/>
      <c r="AA370" s="668"/>
      <c r="AB370" s="668"/>
      <c r="AC370" s="668"/>
      <c r="AD370" s="668"/>
      <c r="AE370" s="668"/>
      <c r="AF370" s="668"/>
    </row>
    <row r="371" ht="15.75" customHeight="1">
      <c r="A371" s="668"/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668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</row>
    <row r="372" ht="15.75" customHeight="1">
      <c r="A372" s="668"/>
      <c r="B372" s="668"/>
      <c r="C372" s="668"/>
      <c r="D372" s="668"/>
      <c r="E372" s="668"/>
      <c r="F372" s="668"/>
      <c r="G372" s="668"/>
      <c r="H372" s="668"/>
      <c r="I372" s="668"/>
      <c r="J372" s="668"/>
      <c r="K372" s="668"/>
      <c r="L372" s="668"/>
      <c r="M372" s="668"/>
      <c r="N372" s="668"/>
      <c r="O372" s="668"/>
      <c r="P372" s="668"/>
      <c r="Q372" s="668"/>
      <c r="R372" s="668"/>
      <c r="S372" s="668"/>
      <c r="T372" s="668"/>
      <c r="U372" s="668"/>
      <c r="V372" s="668"/>
      <c r="W372" s="668"/>
      <c r="X372" s="668"/>
      <c r="Y372" s="668"/>
      <c r="Z372" s="668"/>
      <c r="AA372" s="668"/>
      <c r="AB372" s="668"/>
      <c r="AC372" s="668"/>
      <c r="AD372" s="668"/>
      <c r="AE372" s="668"/>
      <c r="AF372" s="668"/>
    </row>
    <row r="373" ht="15.75" customHeight="1">
      <c r="A373" s="668"/>
      <c r="B373" s="668"/>
      <c r="C373" s="668"/>
      <c r="D373" s="668"/>
      <c r="E373" s="668"/>
      <c r="F373" s="668"/>
      <c r="G373" s="668"/>
      <c r="H373" s="668"/>
      <c r="I373" s="668"/>
      <c r="J373" s="668"/>
      <c r="K373" s="668"/>
      <c r="L373" s="668"/>
      <c r="M373" s="668"/>
      <c r="N373" s="668"/>
      <c r="O373" s="668"/>
      <c r="P373" s="668"/>
      <c r="Q373" s="668"/>
      <c r="R373" s="668"/>
      <c r="S373" s="668"/>
      <c r="T373" s="668"/>
      <c r="U373" s="668"/>
      <c r="V373" s="668"/>
      <c r="W373" s="668"/>
      <c r="X373" s="668"/>
      <c r="Y373" s="668"/>
      <c r="Z373" s="668"/>
      <c r="AA373" s="668"/>
      <c r="AB373" s="668"/>
      <c r="AC373" s="668"/>
      <c r="AD373" s="668"/>
      <c r="AE373" s="668"/>
      <c r="AF373" s="668"/>
    </row>
    <row r="374" ht="15.75" customHeight="1">
      <c r="A374" s="668"/>
      <c r="B374" s="668"/>
      <c r="C374" s="668"/>
      <c r="D374" s="668"/>
      <c r="E374" s="668"/>
      <c r="F374" s="668"/>
      <c r="G374" s="668"/>
      <c r="H374" s="668"/>
      <c r="I374" s="668"/>
      <c r="J374" s="668"/>
      <c r="K374" s="668"/>
      <c r="L374" s="668"/>
      <c r="M374" s="668"/>
      <c r="N374" s="668"/>
      <c r="O374" s="668"/>
      <c r="P374" s="668"/>
      <c r="Q374" s="668"/>
      <c r="R374" s="668"/>
      <c r="S374" s="668"/>
      <c r="T374" s="668"/>
      <c r="U374" s="668"/>
      <c r="V374" s="668"/>
      <c r="W374" s="668"/>
      <c r="X374" s="668"/>
      <c r="Y374" s="668"/>
      <c r="Z374" s="668"/>
      <c r="AA374" s="668"/>
      <c r="AB374" s="668"/>
      <c r="AC374" s="668"/>
      <c r="AD374" s="668"/>
      <c r="AE374" s="668"/>
      <c r="AF374" s="668"/>
    </row>
    <row r="375" ht="15.75" customHeight="1">
      <c r="A375" s="668"/>
      <c r="B375" s="668"/>
      <c r="C375" s="668"/>
      <c r="D375" s="668"/>
      <c r="E375" s="668"/>
      <c r="F375" s="668"/>
      <c r="G375" s="668"/>
      <c r="H375" s="668"/>
      <c r="I375" s="668"/>
      <c r="J375" s="668"/>
      <c r="K375" s="668"/>
      <c r="L375" s="668"/>
      <c r="M375" s="668"/>
      <c r="N375" s="668"/>
      <c r="O375" s="668"/>
      <c r="P375" s="668"/>
      <c r="Q375" s="668"/>
      <c r="R375" s="668"/>
      <c r="S375" s="668"/>
      <c r="T375" s="668"/>
      <c r="U375" s="668"/>
      <c r="V375" s="668"/>
      <c r="W375" s="668"/>
      <c r="X375" s="668"/>
      <c r="Y375" s="668"/>
      <c r="Z375" s="668"/>
      <c r="AA375" s="668"/>
      <c r="AB375" s="668"/>
      <c r="AC375" s="668"/>
      <c r="AD375" s="668"/>
      <c r="AE375" s="668"/>
      <c r="AF375" s="668"/>
    </row>
    <row r="376" ht="15.75" customHeight="1">
      <c r="A376" s="668"/>
      <c r="B376" s="668"/>
      <c r="C376" s="668"/>
      <c r="D376" s="668"/>
      <c r="E376" s="668"/>
      <c r="F376" s="668"/>
      <c r="G376" s="668"/>
      <c r="H376" s="668"/>
      <c r="I376" s="668"/>
      <c r="J376" s="668"/>
      <c r="K376" s="668"/>
      <c r="L376" s="668"/>
      <c r="M376" s="668"/>
      <c r="N376" s="668"/>
      <c r="O376" s="668"/>
      <c r="P376" s="668"/>
      <c r="Q376" s="668"/>
      <c r="R376" s="668"/>
      <c r="S376" s="668"/>
      <c r="T376" s="668"/>
      <c r="U376" s="668"/>
      <c r="V376" s="668"/>
      <c r="W376" s="668"/>
      <c r="X376" s="668"/>
      <c r="Y376" s="668"/>
      <c r="Z376" s="668"/>
      <c r="AA376" s="668"/>
      <c r="AB376" s="668"/>
      <c r="AC376" s="668"/>
      <c r="AD376" s="668"/>
      <c r="AE376" s="668"/>
      <c r="AF376" s="668"/>
    </row>
    <row r="377" ht="15.75" customHeight="1">
      <c r="A377" s="668"/>
      <c r="B377" s="668"/>
      <c r="C377" s="668"/>
      <c r="D377" s="668"/>
      <c r="E377" s="668"/>
      <c r="F377" s="668"/>
      <c r="G377" s="668"/>
      <c r="H377" s="668"/>
      <c r="I377" s="668"/>
      <c r="J377" s="668"/>
      <c r="K377" s="668"/>
      <c r="L377" s="668"/>
      <c r="M377" s="668"/>
      <c r="N377" s="668"/>
      <c r="O377" s="668"/>
      <c r="P377" s="668"/>
      <c r="Q377" s="668"/>
      <c r="R377" s="668"/>
      <c r="S377" s="668"/>
      <c r="T377" s="668"/>
      <c r="U377" s="668"/>
      <c r="V377" s="668"/>
      <c r="W377" s="668"/>
      <c r="X377" s="668"/>
      <c r="Y377" s="668"/>
      <c r="Z377" s="668"/>
      <c r="AA377" s="668"/>
      <c r="AB377" s="668"/>
      <c r="AC377" s="668"/>
      <c r="AD377" s="668"/>
      <c r="AE377" s="668"/>
      <c r="AF377" s="668"/>
    </row>
    <row r="378" ht="15.75" customHeight="1">
      <c r="A378" s="668"/>
      <c r="B378" s="668"/>
      <c r="C378" s="668"/>
      <c r="D378" s="668"/>
      <c r="E378" s="668"/>
      <c r="F378" s="668"/>
      <c r="G378" s="668"/>
      <c r="H378" s="668"/>
      <c r="I378" s="668"/>
      <c r="J378" s="668"/>
      <c r="K378" s="668"/>
      <c r="L378" s="668"/>
      <c r="M378" s="668"/>
      <c r="N378" s="668"/>
      <c r="O378" s="668"/>
      <c r="P378" s="668"/>
      <c r="Q378" s="668"/>
      <c r="R378" s="668"/>
      <c r="S378" s="668"/>
      <c r="T378" s="668"/>
      <c r="U378" s="668"/>
      <c r="V378" s="668"/>
      <c r="W378" s="668"/>
      <c r="X378" s="668"/>
      <c r="Y378" s="668"/>
      <c r="Z378" s="668"/>
      <c r="AA378" s="668"/>
      <c r="AB378" s="668"/>
      <c r="AC378" s="668"/>
      <c r="AD378" s="668"/>
      <c r="AE378" s="668"/>
      <c r="AF378" s="668"/>
    </row>
    <row r="379" ht="15.75" customHeight="1">
      <c r="A379" s="668"/>
      <c r="B379" s="668"/>
      <c r="C379" s="668"/>
      <c r="D379" s="668"/>
      <c r="E379" s="668"/>
      <c r="F379" s="668"/>
      <c r="G379" s="668"/>
      <c r="H379" s="668"/>
      <c r="I379" s="668"/>
      <c r="J379" s="668"/>
      <c r="K379" s="668"/>
      <c r="L379" s="668"/>
      <c r="M379" s="668"/>
      <c r="N379" s="668"/>
      <c r="O379" s="668"/>
      <c r="P379" s="668"/>
      <c r="Q379" s="668"/>
      <c r="R379" s="668"/>
      <c r="S379" s="668"/>
      <c r="T379" s="668"/>
      <c r="U379" s="668"/>
      <c r="V379" s="668"/>
      <c r="W379" s="668"/>
      <c r="X379" s="668"/>
      <c r="Y379" s="668"/>
      <c r="Z379" s="668"/>
      <c r="AA379" s="668"/>
      <c r="AB379" s="668"/>
      <c r="AC379" s="668"/>
      <c r="AD379" s="668"/>
      <c r="AE379" s="668"/>
      <c r="AF379" s="668"/>
    </row>
    <row r="380" ht="15.75" customHeight="1">
      <c r="A380" s="668"/>
      <c r="B380" s="668"/>
      <c r="C380" s="668"/>
      <c r="D380" s="668"/>
      <c r="E380" s="668"/>
      <c r="F380" s="668"/>
      <c r="G380" s="668"/>
      <c r="H380" s="668"/>
      <c r="I380" s="668"/>
      <c r="J380" s="668"/>
      <c r="K380" s="668"/>
      <c r="L380" s="668"/>
      <c r="M380" s="668"/>
      <c r="N380" s="668"/>
      <c r="O380" s="668"/>
      <c r="P380" s="668"/>
      <c r="Q380" s="668"/>
      <c r="R380" s="668"/>
      <c r="S380" s="668"/>
      <c r="T380" s="668"/>
      <c r="U380" s="668"/>
      <c r="V380" s="668"/>
      <c r="W380" s="668"/>
      <c r="X380" s="668"/>
      <c r="Y380" s="668"/>
      <c r="Z380" s="668"/>
      <c r="AA380" s="668"/>
      <c r="AB380" s="668"/>
      <c r="AC380" s="668"/>
      <c r="AD380" s="668"/>
      <c r="AE380" s="668"/>
      <c r="AF380" s="668"/>
    </row>
    <row r="381" ht="15.75" customHeight="1">
      <c r="A381" s="668"/>
      <c r="B381" s="668"/>
      <c r="C381" s="668"/>
      <c r="D381" s="668"/>
      <c r="E381" s="668"/>
      <c r="F381" s="668"/>
      <c r="G381" s="668"/>
      <c r="H381" s="668"/>
      <c r="I381" s="668"/>
      <c r="J381" s="668"/>
      <c r="K381" s="668"/>
      <c r="L381" s="668"/>
      <c r="M381" s="668"/>
      <c r="N381" s="668"/>
      <c r="O381" s="668"/>
      <c r="P381" s="668"/>
      <c r="Q381" s="668"/>
      <c r="R381" s="668"/>
      <c r="S381" s="668"/>
      <c r="T381" s="668"/>
      <c r="U381" s="668"/>
      <c r="V381" s="668"/>
      <c r="W381" s="668"/>
      <c r="X381" s="668"/>
      <c r="Y381" s="668"/>
      <c r="Z381" s="668"/>
      <c r="AA381" s="668"/>
      <c r="AB381" s="668"/>
      <c r="AC381" s="668"/>
      <c r="AD381" s="668"/>
      <c r="AE381" s="668"/>
      <c r="AF381" s="668"/>
    </row>
    <row r="382" ht="15.75" customHeight="1">
      <c r="A382" s="668"/>
      <c r="B382" s="668"/>
      <c r="C382" s="668"/>
      <c r="D382" s="668"/>
      <c r="E382" s="668"/>
      <c r="F382" s="668"/>
      <c r="G382" s="668"/>
      <c r="H382" s="668"/>
      <c r="I382" s="668"/>
      <c r="J382" s="668"/>
      <c r="K382" s="668"/>
      <c r="L382" s="668"/>
      <c r="M382" s="668"/>
      <c r="N382" s="668"/>
      <c r="O382" s="668"/>
      <c r="P382" s="668"/>
      <c r="Q382" s="668"/>
      <c r="R382" s="668"/>
      <c r="S382" s="668"/>
      <c r="T382" s="668"/>
      <c r="U382" s="668"/>
      <c r="V382" s="668"/>
      <c r="W382" s="668"/>
      <c r="X382" s="668"/>
      <c r="Y382" s="668"/>
      <c r="Z382" s="668"/>
      <c r="AA382" s="668"/>
      <c r="AB382" s="668"/>
      <c r="AC382" s="668"/>
      <c r="AD382" s="668"/>
      <c r="AE382" s="668"/>
      <c r="AF382" s="668"/>
    </row>
    <row r="383" ht="15.75" customHeight="1">
      <c r="A383" s="668"/>
      <c r="B383" s="668"/>
      <c r="C383" s="668"/>
      <c r="D383" s="668"/>
      <c r="E383" s="668"/>
      <c r="F383" s="668"/>
      <c r="G383" s="668"/>
      <c r="H383" s="668"/>
      <c r="I383" s="668"/>
      <c r="J383" s="668"/>
      <c r="K383" s="668"/>
      <c r="L383" s="668"/>
      <c r="M383" s="668"/>
      <c r="N383" s="668"/>
      <c r="O383" s="668"/>
      <c r="P383" s="668"/>
      <c r="Q383" s="668"/>
      <c r="R383" s="668"/>
      <c r="S383" s="668"/>
      <c r="T383" s="668"/>
      <c r="U383" s="668"/>
      <c r="V383" s="668"/>
      <c r="W383" s="668"/>
      <c r="X383" s="668"/>
      <c r="Y383" s="668"/>
      <c r="Z383" s="668"/>
      <c r="AA383" s="668"/>
      <c r="AB383" s="668"/>
      <c r="AC383" s="668"/>
      <c r="AD383" s="668"/>
      <c r="AE383" s="668"/>
      <c r="AF383" s="668"/>
    </row>
    <row r="384" ht="15.75" customHeight="1">
      <c r="A384" s="668"/>
      <c r="B384" s="668"/>
      <c r="C384" s="668"/>
      <c r="D384" s="668"/>
      <c r="E384" s="668"/>
      <c r="F384" s="668"/>
      <c r="G384" s="668"/>
      <c r="H384" s="668"/>
      <c r="I384" s="668"/>
      <c r="J384" s="668"/>
      <c r="K384" s="668"/>
      <c r="L384" s="668"/>
      <c r="M384" s="668"/>
      <c r="N384" s="668"/>
      <c r="O384" s="668"/>
      <c r="P384" s="668"/>
      <c r="Q384" s="668"/>
      <c r="R384" s="668"/>
      <c r="S384" s="668"/>
      <c r="T384" s="668"/>
      <c r="U384" s="668"/>
      <c r="V384" s="668"/>
      <c r="W384" s="668"/>
      <c r="X384" s="668"/>
      <c r="Y384" s="668"/>
      <c r="Z384" s="668"/>
      <c r="AA384" s="668"/>
      <c r="AB384" s="668"/>
      <c r="AC384" s="668"/>
      <c r="AD384" s="668"/>
      <c r="AE384" s="668"/>
      <c r="AF384" s="668"/>
    </row>
    <row r="385" ht="15.75" customHeight="1">
      <c r="A385" s="668"/>
      <c r="B385" s="668"/>
      <c r="C385" s="668"/>
      <c r="D385" s="668"/>
      <c r="E385" s="668"/>
      <c r="F385" s="668"/>
      <c r="G385" s="668"/>
      <c r="H385" s="668"/>
      <c r="I385" s="668"/>
      <c r="J385" s="668"/>
      <c r="K385" s="668"/>
      <c r="L385" s="668"/>
      <c r="M385" s="668"/>
      <c r="N385" s="668"/>
      <c r="O385" s="668"/>
      <c r="P385" s="668"/>
      <c r="Q385" s="668"/>
      <c r="R385" s="668"/>
      <c r="S385" s="668"/>
      <c r="T385" s="668"/>
      <c r="U385" s="668"/>
      <c r="V385" s="668"/>
      <c r="W385" s="668"/>
      <c r="X385" s="668"/>
      <c r="Y385" s="668"/>
      <c r="Z385" s="668"/>
      <c r="AA385" s="668"/>
      <c r="AB385" s="668"/>
      <c r="AC385" s="668"/>
      <c r="AD385" s="668"/>
      <c r="AE385" s="668"/>
      <c r="AF385" s="668"/>
    </row>
    <row r="386" ht="15.75" customHeight="1">
      <c r="A386" s="668"/>
      <c r="B386" s="668"/>
      <c r="C386" s="668"/>
      <c r="D386" s="668"/>
      <c r="E386" s="668"/>
      <c r="F386" s="668"/>
      <c r="G386" s="668"/>
      <c r="H386" s="668"/>
      <c r="I386" s="668"/>
      <c r="J386" s="668"/>
      <c r="K386" s="668"/>
      <c r="L386" s="668"/>
      <c r="M386" s="668"/>
      <c r="N386" s="668"/>
      <c r="O386" s="668"/>
      <c r="P386" s="668"/>
      <c r="Q386" s="668"/>
      <c r="R386" s="668"/>
      <c r="S386" s="668"/>
      <c r="T386" s="668"/>
      <c r="U386" s="668"/>
      <c r="V386" s="668"/>
      <c r="W386" s="668"/>
      <c r="X386" s="668"/>
      <c r="Y386" s="668"/>
      <c r="Z386" s="668"/>
      <c r="AA386" s="668"/>
      <c r="AB386" s="668"/>
      <c r="AC386" s="668"/>
      <c r="AD386" s="668"/>
      <c r="AE386" s="668"/>
      <c r="AF386" s="668"/>
    </row>
    <row r="387" ht="15.75" customHeight="1">
      <c r="A387" s="668"/>
      <c r="B387" s="668"/>
      <c r="C387" s="668"/>
      <c r="D387" s="668"/>
      <c r="E387" s="668"/>
      <c r="F387" s="668"/>
      <c r="G387" s="668"/>
      <c r="H387" s="668"/>
      <c r="I387" s="668"/>
      <c r="J387" s="668"/>
      <c r="K387" s="668"/>
      <c r="L387" s="668"/>
      <c r="M387" s="668"/>
      <c r="N387" s="668"/>
      <c r="O387" s="668"/>
      <c r="P387" s="668"/>
      <c r="Q387" s="668"/>
      <c r="R387" s="668"/>
      <c r="S387" s="668"/>
      <c r="T387" s="668"/>
      <c r="U387" s="668"/>
      <c r="V387" s="668"/>
      <c r="W387" s="668"/>
      <c r="X387" s="668"/>
      <c r="Y387" s="668"/>
      <c r="Z387" s="668"/>
      <c r="AA387" s="668"/>
      <c r="AB387" s="668"/>
      <c r="AC387" s="668"/>
      <c r="AD387" s="668"/>
      <c r="AE387" s="668"/>
      <c r="AF387" s="668"/>
    </row>
    <row r="388" ht="15.75" customHeight="1">
      <c r="A388" s="668"/>
      <c r="B388" s="668"/>
      <c r="C388" s="668"/>
      <c r="D388" s="668"/>
      <c r="E388" s="668"/>
      <c r="F388" s="668"/>
      <c r="G388" s="668"/>
      <c r="H388" s="668"/>
      <c r="I388" s="668"/>
      <c r="J388" s="668"/>
      <c r="K388" s="668"/>
      <c r="L388" s="668"/>
      <c r="M388" s="668"/>
      <c r="N388" s="668"/>
      <c r="O388" s="668"/>
      <c r="P388" s="668"/>
      <c r="Q388" s="668"/>
      <c r="R388" s="668"/>
      <c r="S388" s="668"/>
      <c r="T388" s="668"/>
      <c r="U388" s="668"/>
      <c r="V388" s="668"/>
      <c r="W388" s="668"/>
      <c r="X388" s="668"/>
      <c r="Y388" s="668"/>
      <c r="Z388" s="668"/>
      <c r="AA388" s="668"/>
      <c r="AB388" s="668"/>
      <c r="AC388" s="668"/>
      <c r="AD388" s="668"/>
      <c r="AE388" s="668"/>
      <c r="AF388" s="668"/>
    </row>
    <row r="389" ht="15.75" customHeight="1">
      <c r="A389" s="668"/>
      <c r="B389" s="668"/>
      <c r="C389" s="668"/>
      <c r="D389" s="668"/>
      <c r="E389" s="668"/>
      <c r="F389" s="668"/>
      <c r="G389" s="668"/>
      <c r="H389" s="668"/>
      <c r="I389" s="668"/>
      <c r="J389" s="668"/>
      <c r="K389" s="668"/>
      <c r="L389" s="668"/>
      <c r="M389" s="668"/>
      <c r="N389" s="668"/>
      <c r="O389" s="668"/>
      <c r="P389" s="668"/>
      <c r="Q389" s="668"/>
      <c r="R389" s="668"/>
      <c r="S389" s="668"/>
      <c r="T389" s="668"/>
      <c r="U389" s="668"/>
      <c r="V389" s="668"/>
      <c r="W389" s="668"/>
      <c r="X389" s="668"/>
      <c r="Y389" s="668"/>
      <c r="Z389" s="668"/>
      <c r="AA389" s="668"/>
      <c r="AB389" s="668"/>
      <c r="AC389" s="668"/>
      <c r="AD389" s="668"/>
      <c r="AE389" s="668"/>
      <c r="AF389" s="668"/>
    </row>
    <row r="390" ht="15.75" customHeight="1">
      <c r="A390" s="668"/>
      <c r="B390" s="668"/>
      <c r="C390" s="668"/>
      <c r="D390" s="668"/>
      <c r="E390" s="668"/>
      <c r="F390" s="668"/>
      <c r="G390" s="668"/>
      <c r="H390" s="668"/>
      <c r="I390" s="668"/>
      <c r="J390" s="668"/>
      <c r="K390" s="668"/>
      <c r="L390" s="668"/>
      <c r="M390" s="668"/>
      <c r="N390" s="668"/>
      <c r="O390" s="668"/>
      <c r="P390" s="668"/>
      <c r="Q390" s="668"/>
      <c r="R390" s="668"/>
      <c r="S390" s="668"/>
      <c r="T390" s="668"/>
      <c r="U390" s="668"/>
      <c r="V390" s="668"/>
      <c r="W390" s="668"/>
      <c r="X390" s="668"/>
      <c r="Y390" s="668"/>
      <c r="Z390" s="668"/>
      <c r="AA390" s="668"/>
      <c r="AB390" s="668"/>
      <c r="AC390" s="668"/>
      <c r="AD390" s="668"/>
      <c r="AE390" s="668"/>
      <c r="AF390" s="668"/>
    </row>
    <row r="391" ht="15.75" customHeight="1">
      <c r="A391" s="668"/>
      <c r="B391" s="668"/>
      <c r="C391" s="668"/>
      <c r="D391" s="668"/>
      <c r="E391" s="668"/>
      <c r="F391" s="668"/>
      <c r="G391" s="668"/>
      <c r="H391" s="668"/>
      <c r="I391" s="668"/>
      <c r="J391" s="668"/>
      <c r="K391" s="668"/>
      <c r="L391" s="668"/>
      <c r="M391" s="668"/>
      <c r="N391" s="668"/>
      <c r="O391" s="668"/>
      <c r="P391" s="668"/>
      <c r="Q391" s="668"/>
      <c r="R391" s="668"/>
      <c r="S391" s="668"/>
      <c r="T391" s="668"/>
      <c r="U391" s="668"/>
      <c r="V391" s="668"/>
      <c r="W391" s="668"/>
      <c r="X391" s="668"/>
      <c r="Y391" s="668"/>
      <c r="Z391" s="668"/>
      <c r="AA391" s="668"/>
      <c r="AB391" s="668"/>
      <c r="AC391" s="668"/>
      <c r="AD391" s="668"/>
      <c r="AE391" s="668"/>
      <c r="AF391" s="668"/>
    </row>
    <row r="392" ht="15.75" customHeight="1">
      <c r="A392" s="668"/>
      <c r="B392" s="668"/>
      <c r="C392" s="668"/>
      <c r="D392" s="668"/>
      <c r="E392" s="668"/>
      <c r="F392" s="668"/>
      <c r="G392" s="668"/>
      <c r="H392" s="668"/>
      <c r="I392" s="668"/>
      <c r="J392" s="668"/>
      <c r="K392" s="668"/>
      <c r="L392" s="668"/>
      <c r="M392" s="668"/>
      <c r="N392" s="668"/>
      <c r="O392" s="668"/>
      <c r="P392" s="668"/>
      <c r="Q392" s="668"/>
      <c r="R392" s="668"/>
      <c r="S392" s="668"/>
      <c r="T392" s="668"/>
      <c r="U392" s="668"/>
      <c r="V392" s="668"/>
      <c r="W392" s="668"/>
      <c r="X392" s="668"/>
      <c r="Y392" s="668"/>
      <c r="Z392" s="668"/>
      <c r="AA392" s="668"/>
      <c r="AB392" s="668"/>
      <c r="AC392" s="668"/>
      <c r="AD392" s="668"/>
      <c r="AE392" s="668"/>
      <c r="AF392" s="668"/>
    </row>
    <row r="393" ht="15.75" customHeight="1">
      <c r="A393" s="668"/>
      <c r="B393" s="668"/>
      <c r="C393" s="668"/>
      <c r="D393" s="668"/>
      <c r="E393" s="668"/>
      <c r="F393" s="668"/>
      <c r="G393" s="668"/>
      <c r="H393" s="668"/>
      <c r="I393" s="668"/>
      <c r="J393" s="668"/>
      <c r="K393" s="668"/>
      <c r="L393" s="668"/>
      <c r="M393" s="668"/>
      <c r="N393" s="668"/>
      <c r="O393" s="668"/>
      <c r="P393" s="668"/>
      <c r="Q393" s="668"/>
      <c r="R393" s="668"/>
      <c r="S393" s="668"/>
      <c r="T393" s="668"/>
      <c r="U393" s="668"/>
      <c r="V393" s="668"/>
      <c r="W393" s="668"/>
      <c r="X393" s="668"/>
      <c r="Y393" s="668"/>
      <c r="Z393" s="668"/>
      <c r="AA393" s="668"/>
      <c r="AB393" s="668"/>
      <c r="AC393" s="668"/>
      <c r="AD393" s="668"/>
      <c r="AE393" s="668"/>
      <c r="AF393" s="668"/>
    </row>
    <row r="394" ht="15.75" customHeight="1">
      <c r="A394" s="668"/>
      <c r="B394" s="668"/>
      <c r="C394" s="668"/>
      <c r="D394" s="668"/>
      <c r="E394" s="668"/>
      <c r="F394" s="668"/>
      <c r="G394" s="668"/>
      <c r="H394" s="668"/>
      <c r="I394" s="668"/>
      <c r="J394" s="668"/>
      <c r="K394" s="668"/>
      <c r="L394" s="668"/>
      <c r="M394" s="668"/>
      <c r="N394" s="668"/>
      <c r="O394" s="668"/>
      <c r="P394" s="668"/>
      <c r="Q394" s="668"/>
      <c r="R394" s="668"/>
      <c r="S394" s="668"/>
      <c r="T394" s="668"/>
      <c r="U394" s="668"/>
      <c r="V394" s="668"/>
      <c r="W394" s="668"/>
      <c r="X394" s="668"/>
      <c r="Y394" s="668"/>
      <c r="Z394" s="668"/>
      <c r="AA394" s="668"/>
      <c r="AB394" s="668"/>
      <c r="AC394" s="668"/>
      <c r="AD394" s="668"/>
      <c r="AE394" s="668"/>
      <c r="AF394" s="668"/>
    </row>
    <row r="395" ht="15.75" customHeight="1">
      <c r="A395" s="668"/>
      <c r="B395" s="668"/>
      <c r="C395" s="668"/>
      <c r="D395" s="668"/>
      <c r="E395" s="668"/>
      <c r="F395" s="668"/>
      <c r="G395" s="668"/>
      <c r="H395" s="668"/>
      <c r="I395" s="668"/>
      <c r="J395" s="668"/>
      <c r="K395" s="668"/>
      <c r="L395" s="668"/>
      <c r="M395" s="668"/>
      <c r="N395" s="668"/>
      <c r="O395" s="668"/>
      <c r="P395" s="668"/>
      <c r="Q395" s="668"/>
      <c r="R395" s="668"/>
      <c r="S395" s="668"/>
      <c r="T395" s="668"/>
      <c r="U395" s="668"/>
      <c r="V395" s="668"/>
      <c r="W395" s="668"/>
      <c r="X395" s="668"/>
      <c r="Y395" s="668"/>
      <c r="Z395" s="668"/>
      <c r="AA395" s="668"/>
      <c r="AB395" s="668"/>
      <c r="AC395" s="668"/>
      <c r="AD395" s="668"/>
      <c r="AE395" s="668"/>
      <c r="AF395" s="668"/>
    </row>
    <row r="396" ht="15.75" customHeight="1">
      <c r="A396" s="668"/>
      <c r="B396" s="668"/>
      <c r="C396" s="668"/>
      <c r="D396" s="668"/>
      <c r="E396" s="668"/>
      <c r="F396" s="668"/>
      <c r="G396" s="668"/>
      <c r="H396" s="668"/>
      <c r="I396" s="668"/>
      <c r="J396" s="668"/>
      <c r="K396" s="668"/>
      <c r="L396" s="668"/>
      <c r="M396" s="668"/>
      <c r="N396" s="668"/>
      <c r="O396" s="668"/>
      <c r="P396" s="668"/>
      <c r="Q396" s="668"/>
      <c r="R396" s="668"/>
      <c r="S396" s="668"/>
      <c r="T396" s="668"/>
      <c r="U396" s="668"/>
      <c r="V396" s="668"/>
      <c r="W396" s="668"/>
      <c r="X396" s="668"/>
      <c r="Y396" s="668"/>
      <c r="Z396" s="668"/>
      <c r="AA396" s="668"/>
      <c r="AB396" s="668"/>
      <c r="AC396" s="668"/>
      <c r="AD396" s="668"/>
      <c r="AE396" s="668"/>
      <c r="AF396" s="668"/>
    </row>
    <row r="397" ht="15.75" customHeight="1">
      <c r="A397" s="668"/>
      <c r="B397" s="668"/>
      <c r="C397" s="668"/>
      <c r="D397" s="668"/>
      <c r="E397" s="668"/>
      <c r="F397" s="668"/>
      <c r="G397" s="668"/>
      <c r="H397" s="668"/>
      <c r="I397" s="668"/>
      <c r="J397" s="668"/>
      <c r="K397" s="668"/>
      <c r="L397" s="668"/>
      <c r="M397" s="668"/>
      <c r="N397" s="668"/>
      <c r="O397" s="668"/>
      <c r="P397" s="668"/>
      <c r="Q397" s="668"/>
      <c r="R397" s="668"/>
      <c r="S397" s="668"/>
      <c r="T397" s="668"/>
      <c r="U397" s="668"/>
      <c r="V397" s="668"/>
      <c r="W397" s="668"/>
      <c r="X397" s="668"/>
      <c r="Y397" s="668"/>
      <c r="Z397" s="668"/>
      <c r="AA397" s="668"/>
      <c r="AB397" s="668"/>
      <c r="AC397" s="668"/>
      <c r="AD397" s="668"/>
      <c r="AE397" s="668"/>
      <c r="AF397" s="668"/>
    </row>
    <row r="398" ht="15.75" customHeight="1">
      <c r="A398" s="668"/>
      <c r="B398" s="668"/>
      <c r="C398" s="668"/>
      <c r="D398" s="668"/>
      <c r="E398" s="668"/>
      <c r="F398" s="668"/>
      <c r="G398" s="668"/>
      <c r="H398" s="668"/>
      <c r="I398" s="668"/>
      <c r="J398" s="668"/>
      <c r="K398" s="668"/>
      <c r="L398" s="668"/>
      <c r="M398" s="668"/>
      <c r="N398" s="668"/>
      <c r="O398" s="668"/>
      <c r="P398" s="668"/>
      <c r="Q398" s="668"/>
      <c r="R398" s="668"/>
      <c r="S398" s="668"/>
      <c r="T398" s="668"/>
      <c r="U398" s="668"/>
      <c r="V398" s="668"/>
      <c r="W398" s="668"/>
      <c r="X398" s="668"/>
      <c r="Y398" s="668"/>
      <c r="Z398" s="668"/>
      <c r="AA398" s="668"/>
      <c r="AB398" s="668"/>
      <c r="AC398" s="668"/>
      <c r="AD398" s="668"/>
      <c r="AE398" s="668"/>
      <c r="AF398" s="668"/>
    </row>
    <row r="399" ht="15.75" customHeight="1">
      <c r="A399" s="668"/>
      <c r="B399" s="668"/>
      <c r="C399" s="668"/>
      <c r="D399" s="668"/>
      <c r="E399" s="668"/>
      <c r="F399" s="668"/>
      <c r="G399" s="668"/>
      <c r="H399" s="668"/>
      <c r="I399" s="668"/>
      <c r="J399" s="668"/>
      <c r="K399" s="668"/>
      <c r="L399" s="668"/>
      <c r="M399" s="668"/>
      <c r="N399" s="668"/>
      <c r="O399" s="668"/>
      <c r="P399" s="668"/>
      <c r="Q399" s="668"/>
      <c r="R399" s="668"/>
      <c r="S399" s="668"/>
      <c r="T399" s="668"/>
      <c r="U399" s="668"/>
      <c r="V399" s="668"/>
      <c r="W399" s="668"/>
      <c r="X399" s="668"/>
      <c r="Y399" s="668"/>
      <c r="Z399" s="668"/>
      <c r="AA399" s="668"/>
      <c r="AB399" s="668"/>
      <c r="AC399" s="668"/>
      <c r="AD399" s="668"/>
      <c r="AE399" s="668"/>
      <c r="AF399" s="668"/>
    </row>
    <row r="400" ht="15.75" customHeight="1">
      <c r="A400" s="668"/>
      <c r="B400" s="668"/>
      <c r="C400" s="668"/>
      <c r="D400" s="668"/>
      <c r="E400" s="668"/>
      <c r="F400" s="668"/>
      <c r="G400" s="668"/>
      <c r="H400" s="668"/>
      <c r="I400" s="668"/>
      <c r="J400" s="668"/>
      <c r="K400" s="668"/>
      <c r="L400" s="668"/>
      <c r="M400" s="668"/>
      <c r="N400" s="668"/>
      <c r="O400" s="668"/>
      <c r="P400" s="668"/>
      <c r="Q400" s="668"/>
      <c r="R400" s="668"/>
      <c r="S400" s="668"/>
      <c r="T400" s="668"/>
      <c r="U400" s="668"/>
      <c r="V400" s="668"/>
      <c r="W400" s="668"/>
      <c r="X400" s="668"/>
      <c r="Y400" s="668"/>
      <c r="Z400" s="668"/>
      <c r="AA400" s="668"/>
      <c r="AB400" s="668"/>
      <c r="AC400" s="668"/>
      <c r="AD400" s="668"/>
      <c r="AE400" s="668"/>
      <c r="AF400" s="668"/>
    </row>
    <row r="401" ht="15.75" customHeight="1">
      <c r="A401" s="668"/>
      <c r="B401" s="668"/>
      <c r="C401" s="668"/>
      <c r="D401" s="668"/>
      <c r="E401" s="668"/>
      <c r="F401" s="668"/>
      <c r="G401" s="668"/>
      <c r="H401" s="668"/>
      <c r="I401" s="668"/>
      <c r="J401" s="668"/>
      <c r="K401" s="668"/>
      <c r="L401" s="668"/>
      <c r="M401" s="668"/>
      <c r="N401" s="668"/>
      <c r="O401" s="668"/>
      <c r="P401" s="668"/>
      <c r="Q401" s="668"/>
      <c r="R401" s="668"/>
      <c r="S401" s="668"/>
      <c r="T401" s="668"/>
      <c r="U401" s="668"/>
      <c r="V401" s="668"/>
      <c r="W401" s="668"/>
      <c r="X401" s="668"/>
      <c r="Y401" s="668"/>
      <c r="Z401" s="668"/>
      <c r="AA401" s="668"/>
      <c r="AB401" s="668"/>
      <c r="AC401" s="668"/>
      <c r="AD401" s="668"/>
      <c r="AE401" s="668"/>
      <c r="AF401" s="668"/>
    </row>
    <row r="402" ht="15.75" customHeight="1">
      <c r="A402" s="668"/>
      <c r="B402" s="668"/>
      <c r="C402" s="668"/>
      <c r="D402" s="668"/>
      <c r="E402" s="668"/>
      <c r="F402" s="668"/>
      <c r="G402" s="668"/>
      <c r="H402" s="668"/>
      <c r="I402" s="668"/>
      <c r="J402" s="668"/>
      <c r="K402" s="668"/>
      <c r="L402" s="668"/>
      <c r="M402" s="668"/>
      <c r="N402" s="668"/>
      <c r="O402" s="668"/>
      <c r="P402" s="668"/>
      <c r="Q402" s="668"/>
      <c r="R402" s="668"/>
      <c r="S402" s="668"/>
      <c r="T402" s="668"/>
      <c r="U402" s="668"/>
      <c r="V402" s="668"/>
      <c r="W402" s="668"/>
      <c r="X402" s="668"/>
      <c r="Y402" s="668"/>
      <c r="Z402" s="668"/>
      <c r="AA402" s="668"/>
      <c r="AB402" s="668"/>
      <c r="AC402" s="668"/>
      <c r="AD402" s="668"/>
      <c r="AE402" s="668"/>
      <c r="AF402" s="668"/>
    </row>
    <row r="403" ht="15.75" customHeight="1">
      <c r="A403" s="668"/>
      <c r="B403" s="668"/>
      <c r="C403" s="668"/>
      <c r="D403" s="668"/>
      <c r="E403" s="668"/>
      <c r="F403" s="668"/>
      <c r="G403" s="668"/>
      <c r="H403" s="668"/>
      <c r="I403" s="668"/>
      <c r="J403" s="668"/>
      <c r="K403" s="668"/>
      <c r="L403" s="668"/>
      <c r="M403" s="668"/>
      <c r="N403" s="668"/>
      <c r="O403" s="668"/>
      <c r="P403" s="668"/>
      <c r="Q403" s="668"/>
      <c r="R403" s="668"/>
      <c r="S403" s="668"/>
      <c r="T403" s="668"/>
      <c r="U403" s="668"/>
      <c r="V403" s="668"/>
      <c r="W403" s="668"/>
      <c r="X403" s="668"/>
      <c r="Y403" s="668"/>
      <c r="Z403" s="668"/>
      <c r="AA403" s="668"/>
      <c r="AB403" s="668"/>
      <c r="AC403" s="668"/>
      <c r="AD403" s="668"/>
      <c r="AE403" s="668"/>
      <c r="AF403" s="668"/>
    </row>
    <row r="404" ht="15.75" customHeight="1">
      <c r="A404" s="668"/>
      <c r="B404" s="668"/>
      <c r="C404" s="668"/>
      <c r="D404" s="668"/>
      <c r="E404" s="668"/>
      <c r="F404" s="668"/>
      <c r="G404" s="668"/>
      <c r="H404" s="668"/>
      <c r="I404" s="668"/>
      <c r="J404" s="668"/>
      <c r="K404" s="668"/>
      <c r="L404" s="668"/>
      <c r="M404" s="668"/>
      <c r="N404" s="668"/>
      <c r="O404" s="668"/>
      <c r="P404" s="668"/>
      <c r="Q404" s="668"/>
      <c r="R404" s="668"/>
      <c r="S404" s="668"/>
      <c r="T404" s="668"/>
      <c r="U404" s="668"/>
      <c r="V404" s="668"/>
      <c r="W404" s="668"/>
      <c r="X404" s="668"/>
      <c r="Y404" s="668"/>
      <c r="Z404" s="668"/>
      <c r="AA404" s="668"/>
      <c r="AB404" s="668"/>
      <c r="AC404" s="668"/>
      <c r="AD404" s="668"/>
      <c r="AE404" s="668"/>
      <c r="AF404" s="668"/>
    </row>
    <row r="405" ht="15.75" customHeight="1">
      <c r="A405" s="668"/>
      <c r="B405" s="668"/>
      <c r="C405" s="668"/>
      <c r="D405" s="668"/>
      <c r="E405" s="668"/>
      <c r="F405" s="668"/>
      <c r="G405" s="668"/>
      <c r="H405" s="668"/>
      <c r="I405" s="668"/>
      <c r="J405" s="668"/>
      <c r="K405" s="668"/>
      <c r="L405" s="668"/>
      <c r="M405" s="668"/>
      <c r="N405" s="668"/>
      <c r="O405" s="668"/>
      <c r="P405" s="668"/>
      <c r="Q405" s="668"/>
      <c r="R405" s="668"/>
      <c r="S405" s="668"/>
      <c r="T405" s="668"/>
      <c r="U405" s="668"/>
      <c r="V405" s="668"/>
      <c r="W405" s="668"/>
      <c r="X405" s="668"/>
      <c r="Y405" s="668"/>
      <c r="Z405" s="668"/>
      <c r="AA405" s="668"/>
      <c r="AB405" s="668"/>
      <c r="AC405" s="668"/>
      <c r="AD405" s="668"/>
      <c r="AE405" s="668"/>
      <c r="AF405" s="668"/>
    </row>
    <row r="406" ht="15.75" customHeight="1">
      <c r="A406" s="668"/>
      <c r="B406" s="668"/>
      <c r="C406" s="668"/>
      <c r="D406" s="668"/>
      <c r="E406" s="668"/>
      <c r="F406" s="668"/>
      <c r="G406" s="668"/>
      <c r="H406" s="668"/>
      <c r="I406" s="668"/>
      <c r="J406" s="668"/>
      <c r="K406" s="668"/>
      <c r="L406" s="668"/>
      <c r="M406" s="668"/>
      <c r="N406" s="668"/>
      <c r="O406" s="668"/>
      <c r="P406" s="668"/>
      <c r="Q406" s="668"/>
      <c r="R406" s="668"/>
      <c r="S406" s="668"/>
      <c r="T406" s="668"/>
      <c r="U406" s="668"/>
      <c r="V406" s="668"/>
      <c r="W406" s="668"/>
      <c r="X406" s="668"/>
      <c r="Y406" s="668"/>
      <c r="Z406" s="668"/>
      <c r="AA406" s="668"/>
      <c r="AB406" s="668"/>
      <c r="AC406" s="668"/>
      <c r="AD406" s="668"/>
      <c r="AE406" s="668"/>
      <c r="AF406" s="668"/>
    </row>
    <row r="407" ht="15.75" customHeight="1">
      <c r="A407" s="668"/>
      <c r="B407" s="668"/>
      <c r="C407" s="668"/>
      <c r="D407" s="668"/>
      <c r="E407" s="668"/>
      <c r="F407" s="668"/>
      <c r="G407" s="668"/>
      <c r="H407" s="668"/>
      <c r="I407" s="668"/>
      <c r="J407" s="668"/>
      <c r="K407" s="668"/>
      <c r="L407" s="668"/>
      <c r="M407" s="668"/>
      <c r="N407" s="668"/>
      <c r="O407" s="668"/>
      <c r="P407" s="668"/>
      <c r="Q407" s="668"/>
      <c r="R407" s="668"/>
      <c r="S407" s="668"/>
      <c r="T407" s="668"/>
      <c r="U407" s="668"/>
      <c r="V407" s="668"/>
      <c r="W407" s="668"/>
      <c r="X407" s="668"/>
      <c r="Y407" s="668"/>
      <c r="Z407" s="668"/>
      <c r="AA407" s="668"/>
      <c r="AB407" s="668"/>
      <c r="AC407" s="668"/>
      <c r="AD407" s="668"/>
      <c r="AE407" s="668"/>
      <c r="AF407" s="668"/>
    </row>
    <row r="408" ht="15.75" customHeight="1">
      <c r="A408" s="668"/>
      <c r="B408" s="668"/>
      <c r="C408" s="668"/>
      <c r="D408" s="668"/>
      <c r="E408" s="668"/>
      <c r="F408" s="668"/>
      <c r="G408" s="668"/>
      <c r="H408" s="668"/>
      <c r="I408" s="668"/>
      <c r="J408" s="668"/>
      <c r="K408" s="668"/>
      <c r="L408" s="668"/>
      <c r="M408" s="668"/>
      <c r="N408" s="668"/>
      <c r="O408" s="668"/>
      <c r="P408" s="668"/>
      <c r="Q408" s="668"/>
      <c r="R408" s="668"/>
      <c r="S408" s="668"/>
      <c r="T408" s="668"/>
      <c r="U408" s="668"/>
      <c r="V408" s="668"/>
      <c r="W408" s="668"/>
      <c r="X408" s="668"/>
      <c r="Y408" s="668"/>
      <c r="Z408" s="668"/>
      <c r="AA408" s="668"/>
      <c r="AB408" s="668"/>
      <c r="AC408" s="668"/>
      <c r="AD408" s="668"/>
      <c r="AE408" s="668"/>
      <c r="AF408" s="668"/>
    </row>
    <row r="409" ht="15.75" customHeight="1">
      <c r="A409" s="668"/>
      <c r="B409" s="668"/>
      <c r="C409" s="668"/>
      <c r="D409" s="668"/>
      <c r="E409" s="668"/>
      <c r="F409" s="668"/>
      <c r="G409" s="668"/>
      <c r="H409" s="668"/>
      <c r="I409" s="668"/>
      <c r="J409" s="668"/>
      <c r="K409" s="668"/>
      <c r="L409" s="668"/>
      <c r="M409" s="668"/>
      <c r="N409" s="668"/>
      <c r="O409" s="668"/>
      <c r="P409" s="668"/>
      <c r="Q409" s="668"/>
      <c r="R409" s="668"/>
      <c r="S409" s="668"/>
      <c r="T409" s="668"/>
      <c r="U409" s="668"/>
      <c r="V409" s="668"/>
      <c r="W409" s="668"/>
      <c r="X409" s="668"/>
      <c r="Y409" s="668"/>
      <c r="Z409" s="668"/>
      <c r="AA409" s="668"/>
      <c r="AB409" s="668"/>
      <c r="AC409" s="668"/>
      <c r="AD409" s="668"/>
      <c r="AE409" s="668"/>
      <c r="AF409" s="668"/>
    </row>
    <row r="410" ht="15.75" customHeight="1">
      <c r="A410" s="668"/>
      <c r="B410" s="668"/>
      <c r="C410" s="668"/>
      <c r="D410" s="668"/>
      <c r="E410" s="668"/>
      <c r="F410" s="668"/>
      <c r="G410" s="668"/>
      <c r="H410" s="668"/>
      <c r="I410" s="668"/>
      <c r="J410" s="668"/>
      <c r="K410" s="668"/>
      <c r="L410" s="668"/>
      <c r="M410" s="668"/>
      <c r="N410" s="668"/>
      <c r="O410" s="668"/>
      <c r="P410" s="668"/>
      <c r="Q410" s="668"/>
      <c r="R410" s="668"/>
      <c r="S410" s="668"/>
      <c r="T410" s="668"/>
      <c r="U410" s="668"/>
      <c r="V410" s="668"/>
      <c r="W410" s="668"/>
      <c r="X410" s="668"/>
      <c r="Y410" s="668"/>
      <c r="Z410" s="668"/>
      <c r="AA410" s="668"/>
      <c r="AB410" s="668"/>
      <c r="AC410" s="668"/>
      <c r="AD410" s="668"/>
      <c r="AE410" s="668"/>
      <c r="AF410" s="668"/>
    </row>
    <row r="411" ht="15.75" customHeight="1">
      <c r="A411" s="668"/>
      <c r="B411" s="668"/>
      <c r="C411" s="668"/>
      <c r="D411" s="668"/>
      <c r="E411" s="668"/>
      <c r="F411" s="668"/>
      <c r="G411" s="668"/>
      <c r="H411" s="668"/>
      <c r="I411" s="668"/>
      <c r="J411" s="668"/>
      <c r="K411" s="668"/>
      <c r="L411" s="668"/>
      <c r="M411" s="668"/>
      <c r="N411" s="668"/>
      <c r="O411" s="668"/>
      <c r="P411" s="668"/>
      <c r="Q411" s="668"/>
      <c r="R411" s="668"/>
      <c r="S411" s="668"/>
      <c r="T411" s="668"/>
      <c r="U411" s="668"/>
      <c r="V411" s="668"/>
      <c r="W411" s="668"/>
      <c r="X411" s="668"/>
      <c r="Y411" s="668"/>
      <c r="Z411" s="668"/>
      <c r="AA411" s="668"/>
      <c r="AB411" s="668"/>
      <c r="AC411" s="668"/>
      <c r="AD411" s="668"/>
      <c r="AE411" s="668"/>
      <c r="AF411" s="668"/>
    </row>
    <row r="412" ht="15.75" customHeight="1">
      <c r="A412" s="668"/>
      <c r="B412" s="668"/>
      <c r="C412" s="668"/>
      <c r="D412" s="668"/>
      <c r="E412" s="668"/>
      <c r="F412" s="668"/>
      <c r="G412" s="668"/>
      <c r="H412" s="668"/>
      <c r="I412" s="668"/>
      <c r="J412" s="668"/>
      <c r="K412" s="668"/>
      <c r="L412" s="668"/>
      <c r="M412" s="668"/>
      <c r="N412" s="668"/>
      <c r="O412" s="668"/>
      <c r="P412" s="668"/>
      <c r="Q412" s="668"/>
      <c r="R412" s="668"/>
      <c r="S412" s="668"/>
      <c r="T412" s="668"/>
      <c r="U412" s="668"/>
      <c r="V412" s="668"/>
      <c r="W412" s="668"/>
      <c r="X412" s="668"/>
      <c r="Y412" s="668"/>
      <c r="Z412" s="668"/>
      <c r="AA412" s="668"/>
      <c r="AB412" s="668"/>
      <c r="AC412" s="668"/>
      <c r="AD412" s="668"/>
      <c r="AE412" s="668"/>
      <c r="AF412" s="668"/>
    </row>
    <row r="413" ht="15.75" customHeight="1">
      <c r="A413" s="668"/>
      <c r="B413" s="668"/>
      <c r="C413" s="668"/>
      <c r="D413" s="668"/>
      <c r="E413" s="668"/>
      <c r="F413" s="668"/>
      <c r="G413" s="668"/>
      <c r="H413" s="668"/>
      <c r="I413" s="668"/>
      <c r="J413" s="668"/>
      <c r="K413" s="668"/>
      <c r="L413" s="668"/>
      <c r="M413" s="668"/>
      <c r="N413" s="668"/>
      <c r="O413" s="668"/>
      <c r="P413" s="668"/>
      <c r="Q413" s="668"/>
      <c r="R413" s="668"/>
      <c r="S413" s="668"/>
      <c r="T413" s="668"/>
      <c r="U413" s="668"/>
      <c r="V413" s="668"/>
      <c r="W413" s="668"/>
      <c r="X413" s="668"/>
      <c r="Y413" s="668"/>
      <c r="Z413" s="668"/>
      <c r="AA413" s="668"/>
      <c r="AB413" s="668"/>
      <c r="AC413" s="668"/>
      <c r="AD413" s="668"/>
      <c r="AE413" s="668"/>
      <c r="AF413" s="668"/>
    </row>
    <row r="414" ht="15.75" customHeight="1">
      <c r="A414" s="668"/>
      <c r="B414" s="668"/>
      <c r="C414" s="668"/>
      <c r="D414" s="668"/>
      <c r="E414" s="668"/>
      <c r="F414" s="668"/>
      <c r="G414" s="668"/>
      <c r="H414" s="668"/>
      <c r="I414" s="668"/>
      <c r="J414" s="668"/>
      <c r="K414" s="668"/>
      <c r="L414" s="668"/>
      <c r="M414" s="668"/>
      <c r="N414" s="668"/>
      <c r="O414" s="668"/>
      <c r="P414" s="668"/>
      <c r="Q414" s="668"/>
      <c r="R414" s="668"/>
      <c r="S414" s="668"/>
      <c r="T414" s="668"/>
      <c r="U414" s="668"/>
      <c r="V414" s="668"/>
      <c r="W414" s="668"/>
      <c r="X414" s="668"/>
      <c r="Y414" s="668"/>
      <c r="Z414" s="668"/>
      <c r="AA414" s="668"/>
      <c r="AB414" s="668"/>
      <c r="AC414" s="668"/>
      <c r="AD414" s="668"/>
      <c r="AE414" s="668"/>
      <c r="AF414" s="668"/>
    </row>
    <row r="415" ht="15.75" customHeight="1">
      <c r="A415" s="668"/>
      <c r="B415" s="668"/>
      <c r="C415" s="668"/>
      <c r="D415" s="668"/>
      <c r="E415" s="668"/>
      <c r="F415" s="668"/>
      <c r="G415" s="668"/>
      <c r="H415" s="668"/>
      <c r="I415" s="668"/>
      <c r="J415" s="668"/>
      <c r="K415" s="668"/>
      <c r="L415" s="668"/>
      <c r="M415" s="668"/>
      <c r="N415" s="668"/>
      <c r="O415" s="668"/>
      <c r="P415" s="668"/>
      <c r="Q415" s="668"/>
      <c r="R415" s="668"/>
      <c r="S415" s="668"/>
      <c r="T415" s="668"/>
      <c r="U415" s="668"/>
      <c r="V415" s="668"/>
      <c r="W415" s="668"/>
      <c r="X415" s="668"/>
      <c r="Y415" s="668"/>
      <c r="Z415" s="668"/>
      <c r="AA415" s="668"/>
      <c r="AB415" s="668"/>
      <c r="AC415" s="668"/>
      <c r="AD415" s="668"/>
      <c r="AE415" s="668"/>
      <c r="AF415" s="668"/>
    </row>
    <row r="416" ht="15.75" customHeight="1">
      <c r="A416" s="668"/>
      <c r="B416" s="668"/>
      <c r="C416" s="668"/>
      <c r="D416" s="668"/>
      <c r="E416" s="668"/>
      <c r="F416" s="668"/>
      <c r="G416" s="668"/>
      <c r="H416" s="668"/>
      <c r="I416" s="668"/>
      <c r="J416" s="668"/>
      <c r="K416" s="668"/>
      <c r="L416" s="668"/>
      <c r="M416" s="668"/>
      <c r="N416" s="668"/>
      <c r="O416" s="668"/>
      <c r="P416" s="668"/>
      <c r="Q416" s="668"/>
      <c r="R416" s="668"/>
      <c r="S416" s="668"/>
      <c r="T416" s="668"/>
      <c r="U416" s="668"/>
      <c r="V416" s="668"/>
      <c r="W416" s="668"/>
      <c r="X416" s="668"/>
      <c r="Y416" s="668"/>
      <c r="Z416" s="668"/>
      <c r="AA416" s="668"/>
      <c r="AB416" s="668"/>
      <c r="AC416" s="668"/>
      <c r="AD416" s="668"/>
      <c r="AE416" s="668"/>
      <c r="AF416" s="668"/>
    </row>
    <row r="417" ht="15.75" customHeight="1">
      <c r="A417" s="668"/>
      <c r="B417" s="668"/>
      <c r="C417" s="668"/>
      <c r="D417" s="668"/>
      <c r="E417" s="668"/>
      <c r="F417" s="668"/>
      <c r="G417" s="668"/>
      <c r="H417" s="668"/>
      <c r="I417" s="668"/>
      <c r="J417" s="668"/>
      <c r="K417" s="668"/>
      <c r="L417" s="668"/>
      <c r="M417" s="668"/>
      <c r="N417" s="668"/>
      <c r="O417" s="668"/>
      <c r="P417" s="668"/>
      <c r="Q417" s="668"/>
      <c r="R417" s="668"/>
      <c r="S417" s="668"/>
      <c r="T417" s="668"/>
      <c r="U417" s="668"/>
      <c r="V417" s="668"/>
      <c r="W417" s="668"/>
      <c r="X417" s="668"/>
      <c r="Y417" s="668"/>
      <c r="Z417" s="668"/>
      <c r="AA417" s="668"/>
      <c r="AB417" s="668"/>
      <c r="AC417" s="668"/>
      <c r="AD417" s="668"/>
      <c r="AE417" s="668"/>
      <c r="AF417" s="668"/>
    </row>
    <row r="418" ht="15.75" customHeight="1">
      <c r="A418" s="668"/>
      <c r="B418" s="668"/>
      <c r="C418" s="668"/>
      <c r="D418" s="668"/>
      <c r="E418" s="668"/>
      <c r="F418" s="668"/>
      <c r="G418" s="668"/>
      <c r="H418" s="668"/>
      <c r="I418" s="668"/>
      <c r="J418" s="668"/>
      <c r="K418" s="668"/>
      <c r="L418" s="668"/>
      <c r="M418" s="668"/>
      <c r="N418" s="668"/>
      <c r="O418" s="668"/>
      <c r="P418" s="668"/>
      <c r="Q418" s="668"/>
      <c r="R418" s="668"/>
      <c r="S418" s="668"/>
      <c r="T418" s="668"/>
      <c r="U418" s="668"/>
      <c r="V418" s="668"/>
      <c r="W418" s="668"/>
      <c r="X418" s="668"/>
      <c r="Y418" s="668"/>
      <c r="Z418" s="668"/>
      <c r="AA418" s="668"/>
      <c r="AB418" s="668"/>
      <c r="AC418" s="668"/>
      <c r="AD418" s="668"/>
      <c r="AE418" s="668"/>
      <c r="AF418" s="668"/>
    </row>
    <row r="419" ht="15.75" customHeight="1">
      <c r="A419" s="668"/>
      <c r="B419" s="668"/>
      <c r="C419" s="668"/>
      <c r="D419" s="668"/>
      <c r="E419" s="668"/>
      <c r="F419" s="668"/>
      <c r="G419" s="668"/>
      <c r="H419" s="668"/>
      <c r="I419" s="668"/>
      <c r="J419" s="668"/>
      <c r="K419" s="668"/>
      <c r="L419" s="668"/>
      <c r="M419" s="668"/>
      <c r="N419" s="668"/>
      <c r="O419" s="668"/>
      <c r="P419" s="668"/>
      <c r="Q419" s="668"/>
      <c r="R419" s="668"/>
      <c r="S419" s="668"/>
      <c r="T419" s="668"/>
      <c r="U419" s="668"/>
      <c r="V419" s="668"/>
      <c r="W419" s="668"/>
      <c r="X419" s="668"/>
      <c r="Y419" s="668"/>
      <c r="Z419" s="668"/>
      <c r="AA419" s="668"/>
      <c r="AB419" s="668"/>
      <c r="AC419" s="668"/>
      <c r="AD419" s="668"/>
      <c r="AE419" s="668"/>
      <c r="AF419" s="668"/>
    </row>
    <row r="420" ht="15.75" customHeight="1">
      <c r="A420" s="668"/>
      <c r="B420" s="668"/>
      <c r="C420" s="668"/>
      <c r="D420" s="668"/>
      <c r="E420" s="668"/>
      <c r="F420" s="668"/>
      <c r="G420" s="668"/>
      <c r="H420" s="668"/>
      <c r="I420" s="668"/>
      <c r="J420" s="668"/>
      <c r="K420" s="668"/>
      <c r="L420" s="668"/>
      <c r="M420" s="668"/>
      <c r="N420" s="668"/>
      <c r="O420" s="668"/>
      <c r="P420" s="668"/>
      <c r="Q420" s="668"/>
      <c r="R420" s="668"/>
      <c r="S420" s="668"/>
      <c r="T420" s="668"/>
      <c r="U420" s="668"/>
      <c r="V420" s="668"/>
      <c r="W420" s="668"/>
      <c r="X420" s="668"/>
      <c r="Y420" s="668"/>
      <c r="Z420" s="668"/>
      <c r="AA420" s="668"/>
      <c r="AB420" s="668"/>
      <c r="AC420" s="668"/>
      <c r="AD420" s="668"/>
      <c r="AE420" s="668"/>
      <c r="AF420" s="668"/>
    </row>
    <row r="421" ht="15.75" customHeight="1">
      <c r="A421" s="668"/>
      <c r="B421" s="668"/>
      <c r="C421" s="668"/>
      <c r="D421" s="668"/>
      <c r="E421" s="668"/>
      <c r="F421" s="668"/>
      <c r="G421" s="668"/>
      <c r="H421" s="668"/>
      <c r="I421" s="668"/>
      <c r="J421" s="668"/>
      <c r="K421" s="668"/>
      <c r="L421" s="668"/>
      <c r="M421" s="668"/>
      <c r="N421" s="668"/>
      <c r="O421" s="668"/>
      <c r="P421" s="668"/>
      <c r="Q421" s="668"/>
      <c r="R421" s="668"/>
      <c r="S421" s="668"/>
      <c r="T421" s="668"/>
      <c r="U421" s="668"/>
      <c r="V421" s="668"/>
      <c r="W421" s="668"/>
      <c r="X421" s="668"/>
      <c r="Y421" s="668"/>
      <c r="Z421" s="668"/>
      <c r="AA421" s="668"/>
      <c r="AB421" s="668"/>
      <c r="AC421" s="668"/>
      <c r="AD421" s="668"/>
      <c r="AE421" s="668"/>
      <c r="AF421" s="668"/>
    </row>
    <row r="422" ht="15.75" customHeight="1">
      <c r="A422" s="668"/>
      <c r="B422" s="668"/>
      <c r="C422" s="668"/>
      <c r="D422" s="668"/>
      <c r="E422" s="668"/>
      <c r="F422" s="668"/>
      <c r="G422" s="668"/>
      <c r="H422" s="668"/>
      <c r="I422" s="668"/>
      <c r="J422" s="668"/>
      <c r="K422" s="668"/>
      <c r="L422" s="668"/>
      <c r="M422" s="668"/>
      <c r="N422" s="668"/>
      <c r="O422" s="668"/>
      <c r="P422" s="668"/>
      <c r="Q422" s="668"/>
      <c r="R422" s="668"/>
      <c r="S422" s="668"/>
      <c r="T422" s="668"/>
      <c r="U422" s="668"/>
      <c r="V422" s="668"/>
      <c r="W422" s="668"/>
      <c r="X422" s="668"/>
      <c r="Y422" s="668"/>
      <c r="Z422" s="668"/>
      <c r="AA422" s="668"/>
      <c r="AB422" s="668"/>
      <c r="AC422" s="668"/>
      <c r="AD422" s="668"/>
      <c r="AE422" s="668"/>
      <c r="AF422" s="668"/>
    </row>
    <row r="423" ht="15.75" customHeight="1">
      <c r="A423" s="668"/>
      <c r="B423" s="668"/>
      <c r="C423" s="668"/>
      <c r="D423" s="668"/>
      <c r="E423" s="668"/>
      <c r="F423" s="668"/>
      <c r="G423" s="668"/>
      <c r="H423" s="668"/>
      <c r="I423" s="668"/>
      <c r="J423" s="668"/>
      <c r="K423" s="668"/>
      <c r="L423" s="668"/>
      <c r="M423" s="668"/>
      <c r="N423" s="668"/>
      <c r="O423" s="668"/>
      <c r="P423" s="668"/>
      <c r="Q423" s="668"/>
      <c r="R423" s="668"/>
      <c r="S423" s="668"/>
      <c r="T423" s="668"/>
      <c r="U423" s="668"/>
      <c r="V423" s="668"/>
      <c r="W423" s="668"/>
      <c r="X423" s="668"/>
      <c r="Y423" s="668"/>
      <c r="Z423" s="668"/>
      <c r="AA423" s="668"/>
      <c r="AB423" s="668"/>
      <c r="AC423" s="668"/>
      <c r="AD423" s="668"/>
      <c r="AE423" s="668"/>
      <c r="AF423" s="668"/>
    </row>
    <row r="424" ht="15.75" customHeight="1">
      <c r="A424" s="668"/>
      <c r="B424" s="668"/>
      <c r="C424" s="668"/>
      <c r="D424" s="668"/>
      <c r="E424" s="668"/>
      <c r="F424" s="668"/>
      <c r="G424" s="668"/>
      <c r="H424" s="668"/>
      <c r="I424" s="668"/>
      <c r="J424" s="668"/>
      <c r="K424" s="668"/>
      <c r="L424" s="668"/>
      <c r="M424" s="668"/>
      <c r="N424" s="668"/>
      <c r="O424" s="668"/>
      <c r="P424" s="668"/>
      <c r="Q424" s="668"/>
      <c r="R424" s="668"/>
      <c r="S424" s="668"/>
      <c r="T424" s="668"/>
      <c r="U424" s="668"/>
      <c r="V424" s="668"/>
      <c r="W424" s="668"/>
      <c r="X424" s="668"/>
      <c r="Y424" s="668"/>
      <c r="Z424" s="668"/>
      <c r="AA424" s="668"/>
      <c r="AB424" s="668"/>
      <c r="AC424" s="668"/>
      <c r="AD424" s="668"/>
      <c r="AE424" s="668"/>
      <c r="AF424" s="668"/>
    </row>
    <row r="425" ht="15.75" customHeight="1">
      <c r="A425" s="668"/>
      <c r="B425" s="668"/>
      <c r="C425" s="668"/>
      <c r="D425" s="668"/>
      <c r="E425" s="668"/>
      <c r="F425" s="668"/>
      <c r="G425" s="668"/>
      <c r="H425" s="668"/>
      <c r="I425" s="668"/>
      <c r="J425" s="668"/>
      <c r="K425" s="668"/>
      <c r="L425" s="668"/>
      <c r="M425" s="668"/>
      <c r="N425" s="668"/>
      <c r="O425" s="668"/>
      <c r="P425" s="668"/>
      <c r="Q425" s="668"/>
      <c r="R425" s="668"/>
      <c r="S425" s="668"/>
      <c r="T425" s="668"/>
      <c r="U425" s="668"/>
      <c r="V425" s="668"/>
      <c r="W425" s="668"/>
      <c r="X425" s="668"/>
      <c r="Y425" s="668"/>
      <c r="Z425" s="668"/>
      <c r="AA425" s="668"/>
      <c r="AB425" s="668"/>
      <c r="AC425" s="668"/>
      <c r="AD425" s="668"/>
      <c r="AE425" s="668"/>
      <c r="AF425" s="668"/>
    </row>
    <row r="426" ht="15.75" customHeight="1">
      <c r="A426" s="668"/>
      <c r="B426" s="668"/>
      <c r="C426" s="668"/>
      <c r="D426" s="668"/>
      <c r="E426" s="668"/>
      <c r="F426" s="668"/>
      <c r="G426" s="668"/>
      <c r="H426" s="668"/>
      <c r="I426" s="668"/>
      <c r="J426" s="668"/>
      <c r="K426" s="668"/>
      <c r="L426" s="668"/>
      <c r="M426" s="668"/>
      <c r="N426" s="668"/>
      <c r="O426" s="668"/>
      <c r="P426" s="668"/>
      <c r="Q426" s="668"/>
      <c r="R426" s="668"/>
      <c r="S426" s="668"/>
      <c r="T426" s="668"/>
      <c r="U426" s="668"/>
      <c r="V426" s="668"/>
      <c r="W426" s="668"/>
      <c r="X426" s="668"/>
      <c r="Y426" s="668"/>
      <c r="Z426" s="668"/>
      <c r="AA426" s="668"/>
      <c r="AB426" s="668"/>
      <c r="AC426" s="668"/>
      <c r="AD426" s="668"/>
      <c r="AE426" s="668"/>
      <c r="AF426" s="668"/>
    </row>
    <row r="427" ht="15.75" customHeight="1">
      <c r="A427" s="668"/>
      <c r="B427" s="668"/>
      <c r="C427" s="668"/>
      <c r="D427" s="668"/>
      <c r="E427" s="668"/>
      <c r="F427" s="668"/>
      <c r="G427" s="668"/>
      <c r="H427" s="668"/>
      <c r="I427" s="668"/>
      <c r="J427" s="668"/>
      <c r="K427" s="668"/>
      <c r="L427" s="668"/>
      <c r="M427" s="668"/>
      <c r="N427" s="668"/>
      <c r="O427" s="668"/>
      <c r="P427" s="668"/>
      <c r="Q427" s="668"/>
      <c r="R427" s="668"/>
      <c r="S427" s="668"/>
      <c r="T427" s="668"/>
      <c r="U427" s="668"/>
      <c r="V427" s="668"/>
      <c r="W427" s="668"/>
      <c r="X427" s="668"/>
      <c r="Y427" s="668"/>
      <c r="Z427" s="668"/>
      <c r="AA427" s="668"/>
      <c r="AB427" s="668"/>
      <c r="AC427" s="668"/>
      <c r="AD427" s="668"/>
      <c r="AE427" s="668"/>
      <c r="AF427" s="668"/>
    </row>
    <row r="428" ht="15.75" customHeight="1">
      <c r="A428" s="668"/>
      <c r="B428" s="668"/>
      <c r="C428" s="668"/>
      <c r="D428" s="668"/>
      <c r="E428" s="668"/>
      <c r="F428" s="668"/>
      <c r="G428" s="668"/>
      <c r="H428" s="668"/>
      <c r="I428" s="668"/>
      <c r="J428" s="668"/>
      <c r="K428" s="668"/>
      <c r="L428" s="668"/>
      <c r="M428" s="668"/>
      <c r="N428" s="668"/>
      <c r="O428" s="668"/>
      <c r="P428" s="668"/>
      <c r="Q428" s="668"/>
      <c r="R428" s="668"/>
      <c r="S428" s="668"/>
      <c r="T428" s="668"/>
      <c r="U428" s="668"/>
      <c r="V428" s="668"/>
      <c r="W428" s="668"/>
      <c r="X428" s="668"/>
      <c r="Y428" s="668"/>
      <c r="Z428" s="668"/>
      <c r="AA428" s="668"/>
      <c r="AB428" s="668"/>
      <c r="AC428" s="668"/>
      <c r="AD428" s="668"/>
      <c r="AE428" s="668"/>
      <c r="AF428" s="668"/>
    </row>
    <row r="429" ht="15.75" customHeight="1">
      <c r="A429" s="668"/>
      <c r="B429" s="668"/>
      <c r="C429" s="668"/>
      <c r="D429" s="668"/>
      <c r="E429" s="668"/>
      <c r="F429" s="668"/>
      <c r="G429" s="668"/>
      <c r="H429" s="668"/>
      <c r="I429" s="668"/>
      <c r="J429" s="668"/>
      <c r="K429" s="668"/>
      <c r="L429" s="668"/>
      <c r="M429" s="668"/>
      <c r="N429" s="668"/>
      <c r="O429" s="668"/>
      <c r="P429" s="668"/>
      <c r="Q429" s="668"/>
      <c r="R429" s="668"/>
      <c r="S429" s="668"/>
      <c r="T429" s="668"/>
      <c r="U429" s="668"/>
      <c r="V429" s="668"/>
      <c r="W429" s="668"/>
      <c r="X429" s="668"/>
      <c r="Y429" s="668"/>
      <c r="Z429" s="668"/>
      <c r="AA429" s="668"/>
      <c r="AB429" s="668"/>
      <c r="AC429" s="668"/>
      <c r="AD429" s="668"/>
      <c r="AE429" s="668"/>
      <c r="AF429" s="668"/>
    </row>
    <row r="430" ht="15.75" customHeight="1">
      <c r="A430" s="668"/>
      <c r="B430" s="668"/>
      <c r="C430" s="668"/>
      <c r="D430" s="668"/>
      <c r="E430" s="668"/>
      <c r="F430" s="668"/>
      <c r="G430" s="668"/>
      <c r="H430" s="668"/>
      <c r="I430" s="668"/>
      <c r="J430" s="668"/>
      <c r="K430" s="668"/>
      <c r="L430" s="668"/>
      <c r="M430" s="668"/>
      <c r="N430" s="668"/>
      <c r="O430" s="668"/>
      <c r="P430" s="668"/>
      <c r="Q430" s="668"/>
      <c r="R430" s="668"/>
      <c r="S430" s="668"/>
      <c r="T430" s="668"/>
      <c r="U430" s="668"/>
      <c r="V430" s="668"/>
      <c r="W430" s="668"/>
      <c r="X430" s="668"/>
      <c r="Y430" s="668"/>
      <c r="Z430" s="668"/>
      <c r="AA430" s="668"/>
      <c r="AB430" s="668"/>
      <c r="AC430" s="668"/>
      <c r="AD430" s="668"/>
      <c r="AE430" s="668"/>
      <c r="AF430" s="668"/>
    </row>
    <row r="431" ht="15.75" customHeight="1">
      <c r="A431" s="668"/>
      <c r="B431" s="668"/>
      <c r="C431" s="668"/>
      <c r="D431" s="668"/>
      <c r="E431" s="668"/>
      <c r="F431" s="668"/>
      <c r="G431" s="668"/>
      <c r="H431" s="668"/>
      <c r="I431" s="668"/>
      <c r="J431" s="668"/>
      <c r="K431" s="668"/>
      <c r="L431" s="668"/>
      <c r="M431" s="668"/>
      <c r="N431" s="668"/>
      <c r="O431" s="668"/>
      <c r="P431" s="668"/>
      <c r="Q431" s="668"/>
      <c r="R431" s="668"/>
      <c r="S431" s="668"/>
      <c r="T431" s="668"/>
      <c r="U431" s="668"/>
      <c r="V431" s="668"/>
      <c r="W431" s="668"/>
      <c r="X431" s="668"/>
      <c r="Y431" s="668"/>
      <c r="Z431" s="668"/>
      <c r="AA431" s="668"/>
      <c r="AB431" s="668"/>
      <c r="AC431" s="668"/>
      <c r="AD431" s="668"/>
      <c r="AE431" s="668"/>
      <c r="AF431" s="668"/>
    </row>
    <row r="432" ht="15.75" customHeight="1">
      <c r="A432" s="668"/>
      <c r="B432" s="668"/>
      <c r="C432" s="668"/>
      <c r="D432" s="668"/>
      <c r="E432" s="668"/>
      <c r="F432" s="668"/>
      <c r="G432" s="668"/>
      <c r="H432" s="668"/>
      <c r="I432" s="668"/>
      <c r="J432" s="668"/>
      <c r="K432" s="668"/>
      <c r="L432" s="668"/>
      <c r="M432" s="668"/>
      <c r="N432" s="668"/>
      <c r="O432" s="668"/>
      <c r="P432" s="668"/>
      <c r="Q432" s="668"/>
      <c r="R432" s="668"/>
      <c r="S432" s="668"/>
      <c r="T432" s="668"/>
      <c r="U432" s="668"/>
      <c r="V432" s="668"/>
      <c r="W432" s="668"/>
      <c r="X432" s="668"/>
      <c r="Y432" s="668"/>
      <c r="Z432" s="668"/>
      <c r="AA432" s="668"/>
      <c r="AB432" s="668"/>
      <c r="AC432" s="668"/>
      <c r="AD432" s="668"/>
      <c r="AE432" s="668"/>
      <c r="AF432" s="668"/>
    </row>
    <row r="433" ht="15.75" customHeight="1">
      <c r="A433" s="668"/>
      <c r="B433" s="668"/>
      <c r="C433" s="668"/>
      <c r="D433" s="668"/>
      <c r="E433" s="668"/>
      <c r="F433" s="668"/>
      <c r="G433" s="668"/>
      <c r="H433" s="668"/>
      <c r="I433" s="668"/>
      <c r="J433" s="668"/>
      <c r="K433" s="668"/>
      <c r="L433" s="668"/>
      <c r="M433" s="668"/>
      <c r="N433" s="668"/>
      <c r="O433" s="668"/>
      <c r="P433" s="668"/>
      <c r="Q433" s="668"/>
      <c r="R433" s="668"/>
      <c r="S433" s="668"/>
      <c r="T433" s="668"/>
      <c r="U433" s="668"/>
      <c r="V433" s="668"/>
      <c r="W433" s="668"/>
      <c r="X433" s="668"/>
      <c r="Y433" s="668"/>
      <c r="Z433" s="668"/>
      <c r="AA433" s="668"/>
      <c r="AB433" s="668"/>
      <c r="AC433" s="668"/>
      <c r="AD433" s="668"/>
      <c r="AE433" s="668"/>
      <c r="AF433" s="668"/>
    </row>
    <row r="434" ht="15.75" customHeight="1">
      <c r="A434" s="668"/>
      <c r="B434" s="668"/>
      <c r="C434" s="668"/>
      <c r="D434" s="668"/>
      <c r="E434" s="668"/>
      <c r="F434" s="668"/>
      <c r="G434" s="668"/>
      <c r="H434" s="668"/>
      <c r="I434" s="668"/>
      <c r="J434" s="668"/>
      <c r="K434" s="668"/>
      <c r="L434" s="668"/>
      <c r="M434" s="668"/>
      <c r="N434" s="668"/>
      <c r="O434" s="668"/>
      <c r="P434" s="668"/>
      <c r="Q434" s="668"/>
      <c r="R434" s="668"/>
      <c r="S434" s="668"/>
      <c r="T434" s="668"/>
      <c r="U434" s="668"/>
      <c r="V434" s="668"/>
      <c r="W434" s="668"/>
      <c r="X434" s="668"/>
      <c r="Y434" s="668"/>
      <c r="Z434" s="668"/>
      <c r="AA434" s="668"/>
      <c r="AB434" s="668"/>
      <c r="AC434" s="668"/>
      <c r="AD434" s="668"/>
      <c r="AE434" s="668"/>
      <c r="AF434" s="668"/>
    </row>
    <row r="435" ht="15.75" customHeight="1">
      <c r="A435" s="668"/>
      <c r="B435" s="668"/>
      <c r="C435" s="668"/>
      <c r="D435" s="668"/>
      <c r="E435" s="668"/>
      <c r="F435" s="668"/>
      <c r="G435" s="668"/>
      <c r="H435" s="668"/>
      <c r="I435" s="668"/>
      <c r="J435" s="668"/>
      <c r="K435" s="668"/>
      <c r="L435" s="668"/>
      <c r="M435" s="668"/>
      <c r="N435" s="668"/>
      <c r="O435" s="668"/>
      <c r="P435" s="668"/>
      <c r="Q435" s="668"/>
      <c r="R435" s="668"/>
      <c r="S435" s="668"/>
      <c r="T435" s="668"/>
      <c r="U435" s="668"/>
      <c r="V435" s="668"/>
      <c r="W435" s="668"/>
      <c r="X435" s="668"/>
      <c r="Y435" s="668"/>
      <c r="Z435" s="668"/>
      <c r="AA435" s="668"/>
      <c r="AB435" s="668"/>
      <c r="AC435" s="668"/>
      <c r="AD435" s="668"/>
      <c r="AE435" s="668"/>
      <c r="AF435" s="668"/>
    </row>
    <row r="436" ht="15.75" customHeight="1">
      <c r="A436" s="668"/>
      <c r="B436" s="668"/>
      <c r="C436" s="668"/>
      <c r="D436" s="668"/>
      <c r="E436" s="668"/>
      <c r="F436" s="668"/>
      <c r="G436" s="668"/>
      <c r="H436" s="668"/>
      <c r="I436" s="668"/>
      <c r="J436" s="668"/>
      <c r="K436" s="668"/>
      <c r="L436" s="668"/>
      <c r="M436" s="668"/>
      <c r="N436" s="668"/>
      <c r="O436" s="668"/>
      <c r="P436" s="668"/>
      <c r="Q436" s="668"/>
      <c r="R436" s="668"/>
      <c r="S436" s="668"/>
      <c r="T436" s="668"/>
      <c r="U436" s="668"/>
      <c r="V436" s="668"/>
      <c r="W436" s="668"/>
      <c r="X436" s="668"/>
      <c r="Y436" s="668"/>
      <c r="Z436" s="668"/>
      <c r="AA436" s="668"/>
      <c r="AB436" s="668"/>
      <c r="AC436" s="668"/>
      <c r="AD436" s="668"/>
      <c r="AE436" s="668"/>
      <c r="AF436" s="668"/>
    </row>
    <row r="437" ht="15.75" customHeight="1">
      <c r="A437" s="668"/>
      <c r="B437" s="668"/>
      <c r="C437" s="668"/>
      <c r="D437" s="668"/>
      <c r="E437" s="668"/>
      <c r="F437" s="668"/>
      <c r="G437" s="668"/>
      <c r="H437" s="668"/>
      <c r="I437" s="668"/>
      <c r="J437" s="668"/>
      <c r="K437" s="668"/>
      <c r="L437" s="668"/>
      <c r="M437" s="668"/>
      <c r="N437" s="668"/>
      <c r="O437" s="668"/>
      <c r="P437" s="668"/>
      <c r="Q437" s="668"/>
      <c r="R437" s="668"/>
      <c r="S437" s="668"/>
      <c r="T437" s="668"/>
      <c r="U437" s="668"/>
      <c r="V437" s="668"/>
      <c r="W437" s="668"/>
      <c r="X437" s="668"/>
      <c r="Y437" s="668"/>
      <c r="Z437" s="668"/>
      <c r="AA437" s="668"/>
      <c r="AB437" s="668"/>
      <c r="AC437" s="668"/>
      <c r="AD437" s="668"/>
      <c r="AE437" s="668"/>
      <c r="AF437" s="668"/>
    </row>
    <row r="438" ht="15.75" customHeight="1">
      <c r="A438" s="668"/>
      <c r="B438" s="668"/>
      <c r="C438" s="668"/>
      <c r="D438" s="668"/>
      <c r="E438" s="668"/>
      <c r="F438" s="668"/>
      <c r="G438" s="668"/>
      <c r="H438" s="668"/>
      <c r="I438" s="668"/>
      <c r="J438" s="668"/>
      <c r="K438" s="668"/>
      <c r="L438" s="668"/>
      <c r="M438" s="668"/>
      <c r="N438" s="668"/>
      <c r="O438" s="668"/>
      <c r="P438" s="668"/>
      <c r="Q438" s="668"/>
      <c r="R438" s="668"/>
      <c r="S438" s="668"/>
      <c r="T438" s="668"/>
      <c r="U438" s="668"/>
      <c r="V438" s="668"/>
      <c r="W438" s="668"/>
      <c r="X438" s="668"/>
      <c r="Y438" s="668"/>
      <c r="Z438" s="668"/>
      <c r="AA438" s="668"/>
      <c r="AB438" s="668"/>
      <c r="AC438" s="668"/>
      <c r="AD438" s="668"/>
      <c r="AE438" s="668"/>
      <c r="AF438" s="668"/>
    </row>
    <row r="439" ht="15.75" customHeight="1">
      <c r="A439" s="668"/>
      <c r="B439" s="668"/>
      <c r="C439" s="668"/>
      <c r="D439" s="668"/>
      <c r="E439" s="668"/>
      <c r="F439" s="668"/>
      <c r="G439" s="668"/>
      <c r="H439" s="668"/>
      <c r="I439" s="668"/>
      <c r="J439" s="668"/>
      <c r="K439" s="668"/>
      <c r="L439" s="668"/>
      <c r="M439" s="668"/>
      <c r="N439" s="668"/>
      <c r="O439" s="668"/>
      <c r="P439" s="668"/>
      <c r="Q439" s="668"/>
      <c r="R439" s="668"/>
      <c r="S439" s="668"/>
      <c r="T439" s="668"/>
      <c r="U439" s="668"/>
      <c r="V439" s="668"/>
      <c r="W439" s="668"/>
      <c r="X439" s="668"/>
      <c r="Y439" s="668"/>
      <c r="Z439" s="668"/>
      <c r="AA439" s="668"/>
      <c r="AB439" s="668"/>
      <c r="AC439" s="668"/>
      <c r="AD439" s="668"/>
      <c r="AE439" s="668"/>
      <c r="AF439" s="668"/>
    </row>
    <row r="440" ht="15.75" customHeight="1">
      <c r="A440" s="668"/>
      <c r="B440" s="668"/>
      <c r="C440" s="668"/>
      <c r="D440" s="668"/>
      <c r="E440" s="668"/>
      <c r="F440" s="668"/>
      <c r="G440" s="668"/>
      <c r="H440" s="668"/>
      <c r="I440" s="668"/>
      <c r="J440" s="668"/>
      <c r="K440" s="668"/>
      <c r="L440" s="668"/>
      <c r="M440" s="668"/>
      <c r="N440" s="668"/>
      <c r="O440" s="668"/>
      <c r="P440" s="668"/>
      <c r="Q440" s="668"/>
      <c r="R440" s="668"/>
      <c r="S440" s="668"/>
      <c r="T440" s="668"/>
      <c r="U440" s="668"/>
      <c r="V440" s="668"/>
      <c r="W440" s="668"/>
      <c r="X440" s="668"/>
      <c r="Y440" s="668"/>
      <c r="Z440" s="668"/>
      <c r="AA440" s="668"/>
      <c r="AB440" s="668"/>
      <c r="AC440" s="668"/>
      <c r="AD440" s="668"/>
      <c r="AE440" s="668"/>
      <c r="AF440" s="668"/>
    </row>
    <row r="441" ht="15.75" customHeight="1">
      <c r="A441" s="668"/>
      <c r="B441" s="668"/>
      <c r="C441" s="668"/>
      <c r="D441" s="668"/>
      <c r="E441" s="668"/>
      <c r="F441" s="668"/>
      <c r="G441" s="668"/>
      <c r="H441" s="668"/>
      <c r="I441" s="668"/>
      <c r="J441" s="668"/>
      <c r="K441" s="668"/>
      <c r="L441" s="668"/>
      <c r="M441" s="668"/>
      <c r="N441" s="668"/>
      <c r="O441" s="668"/>
      <c r="P441" s="668"/>
      <c r="Q441" s="668"/>
      <c r="R441" s="668"/>
      <c r="S441" s="668"/>
      <c r="T441" s="668"/>
      <c r="U441" s="668"/>
      <c r="V441" s="668"/>
      <c r="W441" s="668"/>
      <c r="X441" s="668"/>
      <c r="Y441" s="668"/>
      <c r="Z441" s="668"/>
      <c r="AA441" s="668"/>
      <c r="AB441" s="668"/>
      <c r="AC441" s="668"/>
      <c r="AD441" s="668"/>
      <c r="AE441" s="668"/>
      <c r="AF441" s="668"/>
    </row>
    <row r="442" ht="15.75" customHeight="1">
      <c r="A442" s="668"/>
      <c r="B442" s="668"/>
      <c r="C442" s="668"/>
      <c r="D442" s="668"/>
      <c r="E442" s="668"/>
      <c r="F442" s="668"/>
      <c r="G442" s="668"/>
      <c r="H442" s="668"/>
      <c r="I442" s="668"/>
      <c r="J442" s="668"/>
      <c r="K442" s="668"/>
      <c r="L442" s="668"/>
      <c r="M442" s="668"/>
      <c r="N442" s="668"/>
      <c r="O442" s="668"/>
      <c r="P442" s="668"/>
      <c r="Q442" s="668"/>
      <c r="R442" s="668"/>
      <c r="S442" s="668"/>
      <c r="T442" s="668"/>
      <c r="U442" s="668"/>
      <c r="V442" s="668"/>
      <c r="W442" s="668"/>
      <c r="X442" s="668"/>
      <c r="Y442" s="668"/>
      <c r="Z442" s="668"/>
      <c r="AA442" s="668"/>
      <c r="AB442" s="668"/>
      <c r="AC442" s="668"/>
      <c r="AD442" s="668"/>
      <c r="AE442" s="668"/>
      <c r="AF442" s="668"/>
    </row>
    <row r="443" ht="15.75" customHeight="1">
      <c r="A443" s="668"/>
      <c r="B443" s="668"/>
      <c r="C443" s="668"/>
      <c r="D443" s="668"/>
      <c r="E443" s="668"/>
      <c r="F443" s="668"/>
      <c r="G443" s="668"/>
      <c r="H443" s="668"/>
      <c r="I443" s="668"/>
      <c r="J443" s="668"/>
      <c r="K443" s="668"/>
      <c r="L443" s="668"/>
      <c r="M443" s="668"/>
      <c r="N443" s="668"/>
      <c r="O443" s="668"/>
      <c r="P443" s="668"/>
      <c r="Q443" s="668"/>
      <c r="R443" s="668"/>
      <c r="S443" s="668"/>
      <c r="T443" s="668"/>
      <c r="U443" s="668"/>
      <c r="V443" s="668"/>
      <c r="W443" s="668"/>
      <c r="X443" s="668"/>
      <c r="Y443" s="668"/>
      <c r="Z443" s="668"/>
      <c r="AA443" s="668"/>
      <c r="AB443" s="668"/>
      <c r="AC443" s="668"/>
      <c r="AD443" s="668"/>
      <c r="AE443" s="668"/>
      <c r="AF443" s="668"/>
    </row>
    <row r="444" ht="15.75" customHeight="1">
      <c r="A444" s="668"/>
      <c r="B444" s="668"/>
      <c r="C444" s="668"/>
      <c r="D444" s="668"/>
      <c r="E444" s="668"/>
      <c r="F444" s="668"/>
      <c r="G444" s="668"/>
      <c r="H444" s="668"/>
      <c r="I444" s="668"/>
      <c r="J444" s="668"/>
      <c r="K444" s="668"/>
      <c r="L444" s="668"/>
      <c r="M444" s="668"/>
      <c r="N444" s="668"/>
      <c r="O444" s="668"/>
      <c r="P444" s="668"/>
      <c r="Q444" s="668"/>
      <c r="R444" s="668"/>
      <c r="S444" s="668"/>
      <c r="T444" s="668"/>
      <c r="U444" s="668"/>
      <c r="V444" s="668"/>
      <c r="W444" s="668"/>
      <c r="X444" s="668"/>
      <c r="Y444" s="668"/>
      <c r="Z444" s="668"/>
      <c r="AA444" s="668"/>
      <c r="AB444" s="668"/>
      <c r="AC444" s="668"/>
      <c r="AD444" s="668"/>
      <c r="AE444" s="668"/>
      <c r="AF444" s="668"/>
    </row>
    <row r="445" ht="15.75" customHeight="1">
      <c r="A445" s="668"/>
      <c r="B445" s="668"/>
      <c r="C445" s="668"/>
      <c r="D445" s="668"/>
      <c r="E445" s="668"/>
      <c r="F445" s="668"/>
      <c r="G445" s="668"/>
      <c r="H445" s="668"/>
      <c r="I445" s="668"/>
      <c r="J445" s="668"/>
      <c r="K445" s="668"/>
      <c r="L445" s="668"/>
      <c r="M445" s="668"/>
      <c r="N445" s="668"/>
      <c r="O445" s="668"/>
      <c r="P445" s="668"/>
      <c r="Q445" s="668"/>
      <c r="R445" s="668"/>
      <c r="S445" s="668"/>
      <c r="T445" s="668"/>
      <c r="U445" s="668"/>
      <c r="V445" s="668"/>
      <c r="W445" s="668"/>
      <c r="X445" s="668"/>
      <c r="Y445" s="668"/>
      <c r="Z445" s="668"/>
      <c r="AA445" s="668"/>
      <c r="AB445" s="668"/>
      <c r="AC445" s="668"/>
      <c r="AD445" s="668"/>
      <c r="AE445" s="668"/>
      <c r="AF445" s="668"/>
    </row>
    <row r="446" ht="15.75" customHeight="1">
      <c r="A446" s="668"/>
      <c r="B446" s="668"/>
      <c r="C446" s="668"/>
      <c r="D446" s="668"/>
      <c r="E446" s="668"/>
      <c r="F446" s="668"/>
      <c r="G446" s="668"/>
      <c r="H446" s="668"/>
      <c r="I446" s="668"/>
      <c r="J446" s="668"/>
      <c r="K446" s="668"/>
      <c r="L446" s="668"/>
      <c r="M446" s="668"/>
      <c r="N446" s="668"/>
      <c r="O446" s="668"/>
      <c r="P446" s="668"/>
      <c r="Q446" s="668"/>
      <c r="R446" s="668"/>
      <c r="S446" s="668"/>
      <c r="T446" s="668"/>
      <c r="U446" s="668"/>
      <c r="V446" s="668"/>
      <c r="W446" s="668"/>
      <c r="X446" s="668"/>
      <c r="Y446" s="668"/>
      <c r="Z446" s="668"/>
      <c r="AA446" s="668"/>
      <c r="AB446" s="668"/>
      <c r="AC446" s="668"/>
      <c r="AD446" s="668"/>
      <c r="AE446" s="668"/>
      <c r="AF446" s="668"/>
    </row>
    <row r="447" ht="15.75" customHeight="1">
      <c r="A447" s="668"/>
      <c r="B447" s="668"/>
      <c r="C447" s="668"/>
      <c r="D447" s="668"/>
      <c r="E447" s="668"/>
      <c r="F447" s="668"/>
      <c r="G447" s="668"/>
      <c r="H447" s="668"/>
      <c r="I447" s="668"/>
      <c r="J447" s="668"/>
      <c r="K447" s="668"/>
      <c r="L447" s="668"/>
      <c r="M447" s="668"/>
      <c r="N447" s="668"/>
      <c r="O447" s="668"/>
      <c r="P447" s="668"/>
      <c r="Q447" s="668"/>
      <c r="R447" s="668"/>
      <c r="S447" s="668"/>
      <c r="T447" s="668"/>
      <c r="U447" s="668"/>
      <c r="V447" s="668"/>
      <c r="W447" s="668"/>
      <c r="X447" s="668"/>
      <c r="Y447" s="668"/>
      <c r="Z447" s="668"/>
      <c r="AA447" s="668"/>
      <c r="AB447" s="668"/>
      <c r="AC447" s="668"/>
      <c r="AD447" s="668"/>
      <c r="AE447" s="668"/>
      <c r="AF447" s="668"/>
    </row>
    <row r="448" ht="15.75" customHeight="1">
      <c r="A448" s="668"/>
      <c r="B448" s="668"/>
      <c r="C448" s="668"/>
      <c r="D448" s="668"/>
      <c r="E448" s="668"/>
      <c r="F448" s="668"/>
      <c r="G448" s="668"/>
      <c r="H448" s="668"/>
      <c r="I448" s="668"/>
      <c r="J448" s="668"/>
      <c r="K448" s="668"/>
      <c r="L448" s="668"/>
      <c r="M448" s="668"/>
      <c r="N448" s="668"/>
      <c r="O448" s="668"/>
      <c r="P448" s="668"/>
      <c r="Q448" s="668"/>
      <c r="R448" s="668"/>
      <c r="S448" s="668"/>
      <c r="T448" s="668"/>
      <c r="U448" s="668"/>
      <c r="V448" s="668"/>
      <c r="W448" s="668"/>
      <c r="X448" s="668"/>
      <c r="Y448" s="668"/>
      <c r="Z448" s="668"/>
      <c r="AA448" s="668"/>
      <c r="AB448" s="668"/>
      <c r="AC448" s="668"/>
      <c r="AD448" s="668"/>
      <c r="AE448" s="668"/>
      <c r="AF448" s="668"/>
    </row>
    <row r="449" ht="15.75" customHeight="1">
      <c r="A449" s="668"/>
      <c r="B449" s="668"/>
      <c r="C449" s="668"/>
      <c r="D449" s="668"/>
      <c r="E449" s="668"/>
      <c r="F449" s="668"/>
      <c r="G449" s="668"/>
      <c r="H449" s="668"/>
      <c r="I449" s="668"/>
      <c r="J449" s="668"/>
      <c r="K449" s="668"/>
      <c r="L449" s="668"/>
      <c r="M449" s="668"/>
      <c r="N449" s="668"/>
      <c r="O449" s="668"/>
      <c r="P449" s="668"/>
      <c r="Q449" s="668"/>
      <c r="R449" s="668"/>
      <c r="S449" s="668"/>
      <c r="T449" s="668"/>
      <c r="U449" s="668"/>
      <c r="V449" s="668"/>
      <c r="W449" s="668"/>
      <c r="X449" s="668"/>
      <c r="Y449" s="668"/>
      <c r="Z449" s="668"/>
      <c r="AA449" s="668"/>
      <c r="AB449" s="668"/>
      <c r="AC449" s="668"/>
      <c r="AD449" s="668"/>
      <c r="AE449" s="668"/>
      <c r="AF449" s="668"/>
    </row>
    <row r="450" ht="15.75" customHeight="1">
      <c r="A450" s="668"/>
      <c r="B450" s="668"/>
      <c r="C450" s="668"/>
      <c r="D450" s="668"/>
      <c r="E450" s="668"/>
      <c r="F450" s="668"/>
      <c r="G450" s="668"/>
      <c r="H450" s="668"/>
      <c r="I450" s="668"/>
      <c r="J450" s="668"/>
      <c r="K450" s="668"/>
      <c r="L450" s="668"/>
      <c r="M450" s="668"/>
      <c r="N450" s="668"/>
      <c r="O450" s="668"/>
      <c r="P450" s="668"/>
      <c r="Q450" s="668"/>
      <c r="R450" s="668"/>
      <c r="S450" s="668"/>
      <c r="T450" s="668"/>
      <c r="U450" s="668"/>
      <c r="V450" s="668"/>
      <c r="W450" s="668"/>
      <c r="X450" s="668"/>
      <c r="Y450" s="668"/>
      <c r="Z450" s="668"/>
      <c r="AA450" s="668"/>
      <c r="AB450" s="668"/>
      <c r="AC450" s="668"/>
      <c r="AD450" s="668"/>
      <c r="AE450" s="668"/>
      <c r="AF450" s="668"/>
    </row>
    <row r="451" ht="15.75" customHeight="1">
      <c r="A451" s="668"/>
      <c r="B451" s="668"/>
      <c r="C451" s="668"/>
      <c r="D451" s="668"/>
      <c r="E451" s="668"/>
      <c r="F451" s="668"/>
      <c r="G451" s="668"/>
      <c r="H451" s="668"/>
      <c r="I451" s="668"/>
      <c r="J451" s="668"/>
      <c r="K451" s="668"/>
      <c r="L451" s="668"/>
      <c r="M451" s="668"/>
      <c r="N451" s="668"/>
      <c r="O451" s="668"/>
      <c r="P451" s="668"/>
      <c r="Q451" s="668"/>
      <c r="R451" s="668"/>
      <c r="S451" s="668"/>
      <c r="T451" s="668"/>
      <c r="U451" s="668"/>
      <c r="V451" s="668"/>
      <c r="W451" s="668"/>
      <c r="X451" s="668"/>
      <c r="Y451" s="668"/>
      <c r="Z451" s="668"/>
      <c r="AA451" s="668"/>
      <c r="AB451" s="668"/>
      <c r="AC451" s="668"/>
      <c r="AD451" s="668"/>
      <c r="AE451" s="668"/>
      <c r="AF451" s="668"/>
    </row>
    <row r="452" ht="15.75" customHeight="1">
      <c r="A452" s="668"/>
      <c r="B452" s="668"/>
      <c r="C452" s="668"/>
      <c r="D452" s="668"/>
      <c r="E452" s="668"/>
      <c r="F452" s="668"/>
      <c r="G452" s="668"/>
      <c r="H452" s="668"/>
      <c r="I452" s="668"/>
      <c r="J452" s="668"/>
      <c r="K452" s="668"/>
      <c r="L452" s="668"/>
      <c r="M452" s="668"/>
      <c r="N452" s="668"/>
      <c r="O452" s="668"/>
      <c r="P452" s="668"/>
      <c r="Q452" s="668"/>
      <c r="R452" s="668"/>
      <c r="S452" s="668"/>
      <c r="T452" s="668"/>
      <c r="U452" s="668"/>
      <c r="V452" s="668"/>
      <c r="W452" s="668"/>
      <c r="X452" s="668"/>
      <c r="Y452" s="668"/>
      <c r="Z452" s="668"/>
      <c r="AA452" s="668"/>
      <c r="AB452" s="668"/>
      <c r="AC452" s="668"/>
      <c r="AD452" s="668"/>
      <c r="AE452" s="668"/>
      <c r="AF452" s="668"/>
    </row>
    <row r="453" ht="15.75" customHeight="1">
      <c r="A453" s="668"/>
      <c r="B453" s="668"/>
      <c r="C453" s="668"/>
      <c r="D453" s="668"/>
      <c r="E453" s="668"/>
      <c r="F453" s="668"/>
      <c r="G453" s="668"/>
      <c r="H453" s="668"/>
      <c r="I453" s="668"/>
      <c r="J453" s="668"/>
      <c r="K453" s="668"/>
      <c r="L453" s="668"/>
      <c r="M453" s="668"/>
      <c r="N453" s="668"/>
      <c r="O453" s="668"/>
      <c r="P453" s="668"/>
      <c r="Q453" s="668"/>
      <c r="R453" s="668"/>
      <c r="S453" s="668"/>
      <c r="T453" s="668"/>
      <c r="U453" s="668"/>
      <c r="V453" s="668"/>
      <c r="W453" s="668"/>
      <c r="X453" s="668"/>
      <c r="Y453" s="668"/>
      <c r="Z453" s="668"/>
      <c r="AA453" s="668"/>
      <c r="AB453" s="668"/>
      <c r="AC453" s="668"/>
      <c r="AD453" s="668"/>
      <c r="AE453" s="668"/>
      <c r="AF453" s="668"/>
    </row>
    <row r="454" ht="15.75" customHeight="1">
      <c r="A454" s="668"/>
      <c r="B454" s="668"/>
      <c r="C454" s="668"/>
      <c r="D454" s="668"/>
      <c r="E454" s="668"/>
      <c r="F454" s="668"/>
      <c r="G454" s="668"/>
      <c r="H454" s="668"/>
      <c r="I454" s="668"/>
      <c r="J454" s="668"/>
      <c r="K454" s="668"/>
      <c r="L454" s="668"/>
      <c r="M454" s="668"/>
      <c r="N454" s="668"/>
      <c r="O454" s="668"/>
      <c r="P454" s="668"/>
      <c r="Q454" s="668"/>
      <c r="R454" s="668"/>
      <c r="S454" s="668"/>
      <c r="T454" s="668"/>
      <c r="U454" s="668"/>
      <c r="V454" s="668"/>
      <c r="W454" s="668"/>
      <c r="X454" s="668"/>
      <c r="Y454" s="668"/>
      <c r="Z454" s="668"/>
      <c r="AA454" s="668"/>
      <c r="AB454" s="668"/>
      <c r="AC454" s="668"/>
      <c r="AD454" s="668"/>
      <c r="AE454" s="668"/>
      <c r="AF454" s="668"/>
    </row>
    <row r="455" ht="15.75" customHeight="1">
      <c r="A455" s="668"/>
      <c r="B455" s="668"/>
      <c r="C455" s="668"/>
      <c r="D455" s="668"/>
      <c r="E455" s="668"/>
      <c r="F455" s="668"/>
      <c r="G455" s="668"/>
      <c r="H455" s="668"/>
      <c r="I455" s="668"/>
      <c r="J455" s="668"/>
      <c r="K455" s="668"/>
      <c r="L455" s="668"/>
      <c r="M455" s="668"/>
      <c r="N455" s="668"/>
      <c r="O455" s="668"/>
      <c r="P455" s="668"/>
      <c r="Q455" s="668"/>
      <c r="R455" s="668"/>
      <c r="S455" s="668"/>
      <c r="T455" s="668"/>
      <c r="U455" s="668"/>
      <c r="V455" s="668"/>
      <c r="W455" s="668"/>
      <c r="X455" s="668"/>
      <c r="Y455" s="668"/>
      <c r="Z455" s="668"/>
      <c r="AA455" s="668"/>
      <c r="AB455" s="668"/>
      <c r="AC455" s="668"/>
      <c r="AD455" s="668"/>
      <c r="AE455" s="668"/>
      <c r="AF455" s="668"/>
    </row>
    <row r="456" ht="15.75" customHeight="1">
      <c r="A456" s="668"/>
      <c r="B456" s="668"/>
      <c r="C456" s="668"/>
      <c r="D456" s="668"/>
      <c r="E456" s="668"/>
      <c r="F456" s="668"/>
      <c r="G456" s="668"/>
      <c r="H456" s="668"/>
      <c r="I456" s="668"/>
      <c r="J456" s="668"/>
      <c r="K456" s="668"/>
      <c r="L456" s="668"/>
      <c r="M456" s="668"/>
      <c r="N456" s="668"/>
      <c r="O456" s="668"/>
      <c r="P456" s="668"/>
      <c r="Q456" s="668"/>
      <c r="R456" s="668"/>
      <c r="S456" s="668"/>
      <c r="T456" s="668"/>
      <c r="U456" s="668"/>
      <c r="V456" s="668"/>
      <c r="W456" s="668"/>
      <c r="X456" s="668"/>
      <c r="Y456" s="668"/>
      <c r="Z456" s="668"/>
      <c r="AA456" s="668"/>
      <c r="AB456" s="668"/>
      <c r="AC456" s="668"/>
      <c r="AD456" s="668"/>
      <c r="AE456" s="668"/>
      <c r="AF456" s="668"/>
    </row>
    <row r="457" ht="15.75" customHeight="1">
      <c r="A457" s="668"/>
      <c r="B457" s="668"/>
      <c r="C457" s="668"/>
      <c r="D457" s="668"/>
      <c r="E457" s="668"/>
      <c r="F457" s="668"/>
      <c r="G457" s="668"/>
      <c r="H457" s="668"/>
      <c r="I457" s="668"/>
      <c r="J457" s="668"/>
      <c r="K457" s="668"/>
      <c r="L457" s="668"/>
      <c r="M457" s="668"/>
      <c r="N457" s="668"/>
      <c r="O457" s="668"/>
      <c r="P457" s="668"/>
      <c r="Q457" s="668"/>
      <c r="R457" s="668"/>
      <c r="S457" s="668"/>
      <c r="T457" s="668"/>
      <c r="U457" s="668"/>
      <c r="V457" s="668"/>
      <c r="W457" s="668"/>
      <c r="X457" s="668"/>
      <c r="Y457" s="668"/>
      <c r="Z457" s="668"/>
      <c r="AA457" s="668"/>
      <c r="AB457" s="668"/>
      <c r="AC457" s="668"/>
      <c r="AD457" s="668"/>
      <c r="AE457" s="668"/>
      <c r="AF457" s="668"/>
    </row>
    <row r="458" ht="15.75" customHeight="1">
      <c r="A458" s="668"/>
      <c r="B458" s="668"/>
      <c r="C458" s="668"/>
      <c r="D458" s="668"/>
      <c r="E458" s="668"/>
      <c r="F458" s="668"/>
      <c r="G458" s="668"/>
      <c r="H458" s="668"/>
      <c r="I458" s="668"/>
      <c r="J458" s="668"/>
      <c r="K458" s="668"/>
      <c r="L458" s="668"/>
      <c r="M458" s="668"/>
      <c r="N458" s="668"/>
      <c r="O458" s="668"/>
      <c r="P458" s="668"/>
      <c r="Q458" s="668"/>
      <c r="R458" s="668"/>
      <c r="S458" s="668"/>
      <c r="T458" s="668"/>
      <c r="U458" s="668"/>
      <c r="V458" s="668"/>
      <c r="W458" s="668"/>
      <c r="X458" s="668"/>
      <c r="Y458" s="668"/>
      <c r="Z458" s="668"/>
      <c r="AA458" s="668"/>
      <c r="AB458" s="668"/>
      <c r="AC458" s="668"/>
      <c r="AD458" s="668"/>
      <c r="AE458" s="668"/>
      <c r="AF458" s="668"/>
    </row>
    <row r="459" ht="15.75" customHeight="1">
      <c r="A459" s="668"/>
      <c r="B459" s="668"/>
      <c r="C459" s="668"/>
      <c r="D459" s="668"/>
      <c r="E459" s="668"/>
      <c r="F459" s="668"/>
      <c r="G459" s="668"/>
      <c r="H459" s="668"/>
      <c r="I459" s="668"/>
      <c r="J459" s="668"/>
      <c r="K459" s="668"/>
      <c r="L459" s="668"/>
      <c r="M459" s="668"/>
      <c r="N459" s="668"/>
      <c r="O459" s="668"/>
      <c r="P459" s="668"/>
      <c r="Q459" s="668"/>
      <c r="R459" s="668"/>
      <c r="S459" s="668"/>
      <c r="T459" s="668"/>
      <c r="U459" s="668"/>
      <c r="V459" s="668"/>
      <c r="W459" s="668"/>
      <c r="X459" s="668"/>
      <c r="Y459" s="668"/>
      <c r="Z459" s="668"/>
      <c r="AA459" s="668"/>
      <c r="AB459" s="668"/>
      <c r="AC459" s="668"/>
      <c r="AD459" s="668"/>
      <c r="AE459" s="668"/>
      <c r="AF459" s="668"/>
    </row>
    <row r="460" ht="15.75" customHeight="1">
      <c r="A460" s="668"/>
      <c r="B460" s="668"/>
      <c r="C460" s="668"/>
      <c r="D460" s="668"/>
      <c r="E460" s="668"/>
      <c r="F460" s="668"/>
      <c r="G460" s="668"/>
      <c r="H460" s="668"/>
      <c r="I460" s="668"/>
      <c r="J460" s="668"/>
      <c r="K460" s="668"/>
      <c r="L460" s="668"/>
      <c r="M460" s="668"/>
      <c r="N460" s="668"/>
      <c r="O460" s="668"/>
      <c r="P460" s="668"/>
      <c r="Q460" s="668"/>
      <c r="R460" s="668"/>
      <c r="S460" s="668"/>
      <c r="T460" s="668"/>
      <c r="U460" s="668"/>
      <c r="V460" s="668"/>
      <c r="W460" s="668"/>
      <c r="X460" s="668"/>
      <c r="Y460" s="668"/>
      <c r="Z460" s="668"/>
      <c r="AA460" s="668"/>
      <c r="AB460" s="668"/>
      <c r="AC460" s="668"/>
      <c r="AD460" s="668"/>
      <c r="AE460" s="668"/>
      <c r="AF460" s="668"/>
    </row>
    <row r="461" ht="15.75" customHeight="1">
      <c r="A461" s="668"/>
      <c r="B461" s="668"/>
      <c r="C461" s="668"/>
      <c r="D461" s="668"/>
      <c r="E461" s="668"/>
      <c r="F461" s="668"/>
      <c r="G461" s="668"/>
      <c r="H461" s="668"/>
      <c r="I461" s="668"/>
      <c r="J461" s="668"/>
      <c r="K461" s="668"/>
      <c r="L461" s="668"/>
      <c r="M461" s="668"/>
      <c r="N461" s="668"/>
      <c r="O461" s="668"/>
      <c r="P461" s="668"/>
      <c r="Q461" s="668"/>
      <c r="R461" s="668"/>
      <c r="S461" s="668"/>
      <c r="T461" s="668"/>
      <c r="U461" s="668"/>
      <c r="V461" s="668"/>
      <c r="W461" s="668"/>
      <c r="X461" s="668"/>
      <c r="Y461" s="668"/>
      <c r="Z461" s="668"/>
      <c r="AA461" s="668"/>
      <c r="AB461" s="668"/>
      <c r="AC461" s="668"/>
      <c r="AD461" s="668"/>
      <c r="AE461" s="668"/>
      <c r="AF461" s="668"/>
    </row>
    <row r="462" ht="15.75" customHeight="1">
      <c r="A462" s="668"/>
      <c r="B462" s="668"/>
      <c r="C462" s="668"/>
      <c r="D462" s="668"/>
      <c r="E462" s="668"/>
      <c r="F462" s="668"/>
      <c r="G462" s="668"/>
      <c r="H462" s="668"/>
      <c r="I462" s="668"/>
      <c r="J462" s="668"/>
      <c r="K462" s="668"/>
      <c r="L462" s="668"/>
      <c r="M462" s="668"/>
      <c r="N462" s="668"/>
      <c r="O462" s="668"/>
      <c r="P462" s="668"/>
      <c r="Q462" s="668"/>
      <c r="R462" s="668"/>
      <c r="S462" s="668"/>
      <c r="T462" s="668"/>
      <c r="U462" s="668"/>
      <c r="V462" s="668"/>
      <c r="W462" s="668"/>
      <c r="X462" s="668"/>
      <c r="Y462" s="668"/>
      <c r="Z462" s="668"/>
      <c r="AA462" s="668"/>
      <c r="AB462" s="668"/>
      <c r="AC462" s="668"/>
      <c r="AD462" s="668"/>
      <c r="AE462" s="668"/>
      <c r="AF462" s="668"/>
    </row>
    <row r="463" ht="15.75" customHeight="1">
      <c r="A463" s="668"/>
      <c r="B463" s="668"/>
      <c r="C463" s="668"/>
      <c r="D463" s="668"/>
      <c r="E463" s="668"/>
      <c r="F463" s="668"/>
      <c r="G463" s="668"/>
      <c r="H463" s="668"/>
      <c r="I463" s="668"/>
      <c r="J463" s="668"/>
      <c r="K463" s="668"/>
      <c r="L463" s="668"/>
      <c r="M463" s="668"/>
      <c r="N463" s="668"/>
      <c r="O463" s="668"/>
      <c r="P463" s="668"/>
      <c r="Q463" s="668"/>
      <c r="R463" s="668"/>
      <c r="S463" s="668"/>
      <c r="T463" s="668"/>
      <c r="U463" s="668"/>
      <c r="V463" s="668"/>
      <c r="W463" s="668"/>
      <c r="X463" s="668"/>
      <c r="Y463" s="668"/>
      <c r="Z463" s="668"/>
      <c r="AA463" s="668"/>
      <c r="AB463" s="668"/>
      <c r="AC463" s="668"/>
      <c r="AD463" s="668"/>
      <c r="AE463" s="668"/>
      <c r="AF463" s="668"/>
    </row>
    <row r="464" ht="15.75" customHeight="1">
      <c r="A464" s="668"/>
      <c r="B464" s="668"/>
      <c r="C464" s="668"/>
      <c r="D464" s="668"/>
      <c r="E464" s="668"/>
      <c r="F464" s="668"/>
      <c r="G464" s="668"/>
      <c r="H464" s="668"/>
      <c r="I464" s="668"/>
      <c r="J464" s="668"/>
      <c r="K464" s="668"/>
      <c r="L464" s="668"/>
      <c r="M464" s="668"/>
      <c r="N464" s="668"/>
      <c r="O464" s="668"/>
      <c r="P464" s="668"/>
      <c r="Q464" s="668"/>
      <c r="R464" s="668"/>
      <c r="S464" s="668"/>
      <c r="T464" s="668"/>
      <c r="U464" s="668"/>
      <c r="V464" s="668"/>
      <c r="W464" s="668"/>
      <c r="X464" s="668"/>
      <c r="Y464" s="668"/>
      <c r="Z464" s="668"/>
      <c r="AA464" s="668"/>
      <c r="AB464" s="668"/>
      <c r="AC464" s="668"/>
      <c r="AD464" s="668"/>
      <c r="AE464" s="668"/>
      <c r="AF464" s="668"/>
    </row>
    <row r="465" ht="15.75" customHeight="1">
      <c r="A465" s="668"/>
      <c r="B465" s="668"/>
      <c r="C465" s="668"/>
      <c r="D465" s="668"/>
      <c r="E465" s="668"/>
      <c r="F465" s="668"/>
      <c r="G465" s="668"/>
      <c r="H465" s="668"/>
      <c r="I465" s="668"/>
      <c r="J465" s="668"/>
      <c r="K465" s="668"/>
      <c r="L465" s="668"/>
      <c r="M465" s="668"/>
      <c r="N465" s="668"/>
      <c r="O465" s="668"/>
      <c r="P465" s="668"/>
      <c r="Q465" s="668"/>
      <c r="R465" s="668"/>
      <c r="S465" s="668"/>
      <c r="T465" s="668"/>
      <c r="U465" s="668"/>
      <c r="V465" s="668"/>
      <c r="W465" s="668"/>
      <c r="X465" s="668"/>
      <c r="Y465" s="668"/>
      <c r="Z465" s="668"/>
      <c r="AA465" s="668"/>
      <c r="AB465" s="668"/>
      <c r="AC465" s="668"/>
      <c r="AD465" s="668"/>
      <c r="AE465" s="668"/>
      <c r="AF465" s="668"/>
    </row>
    <row r="466" ht="15.75" customHeight="1">
      <c r="A466" s="668"/>
      <c r="B466" s="668"/>
      <c r="C466" s="668"/>
      <c r="D466" s="668"/>
      <c r="E466" s="668"/>
      <c r="F466" s="668"/>
      <c r="G466" s="668"/>
      <c r="H466" s="668"/>
      <c r="I466" s="668"/>
      <c r="J466" s="668"/>
      <c r="K466" s="668"/>
      <c r="L466" s="668"/>
      <c r="M466" s="668"/>
      <c r="N466" s="668"/>
      <c r="O466" s="668"/>
      <c r="P466" s="668"/>
      <c r="Q466" s="668"/>
      <c r="R466" s="668"/>
      <c r="S466" s="668"/>
      <c r="T466" s="668"/>
      <c r="U466" s="668"/>
      <c r="V466" s="668"/>
      <c r="W466" s="668"/>
      <c r="X466" s="668"/>
      <c r="Y466" s="668"/>
      <c r="Z466" s="668"/>
      <c r="AA466" s="668"/>
      <c r="AB466" s="668"/>
      <c r="AC466" s="668"/>
      <c r="AD466" s="668"/>
      <c r="AE466" s="668"/>
      <c r="AF466" s="668"/>
    </row>
    <row r="467" ht="15.75" customHeight="1">
      <c r="A467" s="668"/>
      <c r="B467" s="668"/>
      <c r="C467" s="668"/>
      <c r="D467" s="668"/>
      <c r="E467" s="668"/>
      <c r="F467" s="668"/>
      <c r="G467" s="668"/>
      <c r="H467" s="668"/>
      <c r="I467" s="668"/>
      <c r="J467" s="668"/>
      <c r="K467" s="668"/>
      <c r="L467" s="668"/>
      <c r="M467" s="668"/>
      <c r="N467" s="668"/>
      <c r="O467" s="668"/>
      <c r="P467" s="668"/>
      <c r="Q467" s="668"/>
      <c r="R467" s="668"/>
      <c r="S467" s="668"/>
      <c r="T467" s="668"/>
      <c r="U467" s="668"/>
      <c r="V467" s="668"/>
      <c r="W467" s="668"/>
      <c r="X467" s="668"/>
      <c r="Y467" s="668"/>
      <c r="Z467" s="668"/>
      <c r="AA467" s="668"/>
      <c r="AB467" s="668"/>
      <c r="AC467" s="668"/>
      <c r="AD467" s="668"/>
      <c r="AE467" s="668"/>
      <c r="AF467" s="668"/>
    </row>
    <row r="468" ht="15.75" customHeight="1">
      <c r="A468" s="668"/>
      <c r="B468" s="668"/>
      <c r="C468" s="668"/>
      <c r="D468" s="668"/>
      <c r="E468" s="668"/>
      <c r="F468" s="668"/>
      <c r="G468" s="668"/>
      <c r="H468" s="668"/>
      <c r="I468" s="668"/>
      <c r="J468" s="668"/>
      <c r="K468" s="668"/>
      <c r="L468" s="668"/>
      <c r="M468" s="668"/>
      <c r="N468" s="668"/>
      <c r="O468" s="668"/>
      <c r="P468" s="668"/>
      <c r="Q468" s="668"/>
      <c r="R468" s="668"/>
      <c r="S468" s="668"/>
      <c r="T468" s="668"/>
      <c r="U468" s="668"/>
      <c r="V468" s="668"/>
      <c r="W468" s="668"/>
      <c r="X468" s="668"/>
      <c r="Y468" s="668"/>
      <c r="Z468" s="668"/>
      <c r="AA468" s="668"/>
      <c r="AB468" s="668"/>
      <c r="AC468" s="668"/>
      <c r="AD468" s="668"/>
      <c r="AE468" s="668"/>
      <c r="AF468" s="668"/>
    </row>
    <row r="469" ht="15.75" customHeight="1">
      <c r="A469" s="668"/>
      <c r="B469" s="668"/>
      <c r="C469" s="668"/>
      <c r="D469" s="668"/>
      <c r="E469" s="668"/>
      <c r="F469" s="668"/>
      <c r="G469" s="668"/>
      <c r="H469" s="668"/>
      <c r="I469" s="668"/>
      <c r="J469" s="668"/>
      <c r="K469" s="668"/>
      <c r="L469" s="668"/>
      <c r="M469" s="668"/>
      <c r="N469" s="668"/>
      <c r="O469" s="668"/>
      <c r="P469" s="668"/>
      <c r="Q469" s="668"/>
      <c r="R469" s="668"/>
      <c r="S469" s="668"/>
      <c r="T469" s="668"/>
      <c r="U469" s="668"/>
      <c r="V469" s="668"/>
      <c r="W469" s="668"/>
      <c r="X469" s="668"/>
      <c r="Y469" s="668"/>
      <c r="Z469" s="668"/>
      <c r="AA469" s="668"/>
      <c r="AB469" s="668"/>
      <c r="AC469" s="668"/>
      <c r="AD469" s="668"/>
      <c r="AE469" s="668"/>
      <c r="AF469" s="668"/>
    </row>
    <row r="470" ht="15.75" customHeight="1">
      <c r="A470" s="668"/>
      <c r="B470" s="668"/>
      <c r="C470" s="668"/>
      <c r="D470" s="668"/>
      <c r="E470" s="668"/>
      <c r="F470" s="668"/>
      <c r="G470" s="668"/>
      <c r="H470" s="668"/>
      <c r="I470" s="668"/>
      <c r="J470" s="668"/>
      <c r="K470" s="668"/>
      <c r="L470" s="668"/>
      <c r="M470" s="668"/>
      <c r="N470" s="668"/>
      <c r="O470" s="668"/>
      <c r="P470" s="668"/>
      <c r="Q470" s="668"/>
      <c r="R470" s="668"/>
      <c r="S470" s="668"/>
      <c r="T470" s="668"/>
      <c r="U470" s="668"/>
      <c r="V470" s="668"/>
      <c r="W470" s="668"/>
      <c r="X470" s="668"/>
      <c r="Y470" s="668"/>
      <c r="Z470" s="668"/>
      <c r="AA470" s="668"/>
      <c r="AB470" s="668"/>
      <c r="AC470" s="668"/>
      <c r="AD470" s="668"/>
      <c r="AE470" s="668"/>
      <c r="AF470" s="668"/>
    </row>
    <row r="471" ht="15.75" customHeight="1">
      <c r="A471" s="668"/>
      <c r="B471" s="668"/>
      <c r="C471" s="668"/>
      <c r="D471" s="668"/>
      <c r="E471" s="668"/>
      <c r="F471" s="668"/>
      <c r="G471" s="668"/>
      <c r="H471" s="668"/>
      <c r="I471" s="668"/>
      <c r="J471" s="668"/>
      <c r="K471" s="668"/>
      <c r="L471" s="668"/>
      <c r="M471" s="668"/>
      <c r="N471" s="668"/>
      <c r="O471" s="668"/>
      <c r="P471" s="668"/>
      <c r="Q471" s="668"/>
      <c r="R471" s="668"/>
      <c r="S471" s="668"/>
      <c r="T471" s="668"/>
      <c r="U471" s="668"/>
      <c r="V471" s="668"/>
      <c r="W471" s="668"/>
      <c r="X471" s="668"/>
      <c r="Y471" s="668"/>
      <c r="Z471" s="668"/>
      <c r="AA471" s="668"/>
      <c r="AB471" s="668"/>
      <c r="AC471" s="668"/>
      <c r="AD471" s="668"/>
      <c r="AE471" s="668"/>
      <c r="AF471" s="668"/>
    </row>
    <row r="472" ht="15.75" customHeight="1">
      <c r="A472" s="668"/>
      <c r="B472" s="668"/>
      <c r="C472" s="668"/>
      <c r="D472" s="668"/>
      <c r="E472" s="668"/>
      <c r="F472" s="668"/>
      <c r="G472" s="668"/>
      <c r="H472" s="668"/>
      <c r="I472" s="668"/>
      <c r="J472" s="668"/>
      <c r="K472" s="668"/>
      <c r="L472" s="668"/>
      <c r="M472" s="668"/>
      <c r="N472" s="668"/>
      <c r="O472" s="668"/>
      <c r="P472" s="668"/>
      <c r="Q472" s="668"/>
      <c r="R472" s="668"/>
      <c r="S472" s="668"/>
      <c r="T472" s="668"/>
      <c r="U472" s="668"/>
      <c r="V472" s="668"/>
      <c r="W472" s="668"/>
      <c r="X472" s="668"/>
      <c r="Y472" s="668"/>
      <c r="Z472" s="668"/>
      <c r="AA472" s="668"/>
      <c r="AB472" s="668"/>
      <c r="AC472" s="668"/>
      <c r="AD472" s="668"/>
      <c r="AE472" s="668"/>
      <c r="AF472" s="668"/>
    </row>
    <row r="473" ht="15.75" customHeight="1">
      <c r="A473" s="668"/>
      <c r="B473" s="668"/>
      <c r="C473" s="668"/>
      <c r="D473" s="668"/>
      <c r="E473" s="668"/>
      <c r="F473" s="668"/>
      <c r="G473" s="668"/>
      <c r="H473" s="668"/>
      <c r="I473" s="668"/>
      <c r="J473" s="668"/>
      <c r="K473" s="668"/>
      <c r="L473" s="668"/>
      <c r="M473" s="668"/>
      <c r="N473" s="668"/>
      <c r="O473" s="668"/>
      <c r="P473" s="668"/>
      <c r="Q473" s="668"/>
      <c r="R473" s="668"/>
      <c r="S473" s="668"/>
      <c r="T473" s="668"/>
      <c r="U473" s="668"/>
      <c r="V473" s="668"/>
      <c r="W473" s="668"/>
      <c r="X473" s="668"/>
      <c r="Y473" s="668"/>
      <c r="Z473" s="668"/>
      <c r="AA473" s="668"/>
      <c r="AB473" s="668"/>
      <c r="AC473" s="668"/>
      <c r="AD473" s="668"/>
      <c r="AE473" s="668"/>
      <c r="AF473" s="668"/>
    </row>
    <row r="474" ht="15.75" customHeight="1">
      <c r="A474" s="668"/>
      <c r="B474" s="668"/>
      <c r="C474" s="668"/>
      <c r="D474" s="668"/>
      <c r="E474" s="668"/>
      <c r="F474" s="668"/>
      <c r="G474" s="668"/>
      <c r="H474" s="668"/>
      <c r="I474" s="668"/>
      <c r="J474" s="668"/>
      <c r="K474" s="668"/>
      <c r="L474" s="668"/>
      <c r="M474" s="668"/>
      <c r="N474" s="668"/>
      <c r="O474" s="668"/>
      <c r="P474" s="668"/>
      <c r="Q474" s="668"/>
      <c r="R474" s="668"/>
      <c r="S474" s="668"/>
      <c r="T474" s="668"/>
      <c r="U474" s="668"/>
      <c r="V474" s="668"/>
      <c r="W474" s="668"/>
      <c r="X474" s="668"/>
      <c r="Y474" s="668"/>
      <c r="Z474" s="668"/>
      <c r="AA474" s="668"/>
      <c r="AB474" s="668"/>
      <c r="AC474" s="668"/>
      <c r="AD474" s="668"/>
      <c r="AE474" s="668"/>
      <c r="AF474" s="668"/>
    </row>
    <row r="475" ht="15.75" customHeight="1">
      <c r="A475" s="668"/>
      <c r="B475" s="668"/>
      <c r="C475" s="668"/>
      <c r="D475" s="668"/>
      <c r="E475" s="668"/>
      <c r="F475" s="668"/>
      <c r="G475" s="668"/>
      <c r="H475" s="668"/>
      <c r="I475" s="668"/>
      <c r="J475" s="668"/>
      <c r="K475" s="668"/>
      <c r="L475" s="668"/>
      <c r="M475" s="668"/>
      <c r="N475" s="668"/>
      <c r="O475" s="668"/>
      <c r="P475" s="668"/>
      <c r="Q475" s="668"/>
      <c r="R475" s="668"/>
      <c r="S475" s="668"/>
      <c r="T475" s="668"/>
      <c r="U475" s="668"/>
      <c r="V475" s="668"/>
      <c r="W475" s="668"/>
      <c r="X475" s="668"/>
      <c r="Y475" s="668"/>
      <c r="Z475" s="668"/>
      <c r="AA475" s="668"/>
      <c r="AB475" s="668"/>
      <c r="AC475" s="668"/>
      <c r="AD475" s="668"/>
      <c r="AE475" s="668"/>
      <c r="AF475" s="668"/>
    </row>
    <row r="476" ht="15.75" customHeight="1">
      <c r="A476" s="668"/>
      <c r="B476" s="668"/>
      <c r="C476" s="668"/>
      <c r="D476" s="668"/>
      <c r="E476" s="668"/>
      <c r="F476" s="668"/>
      <c r="G476" s="668"/>
      <c r="H476" s="668"/>
      <c r="I476" s="668"/>
      <c r="J476" s="668"/>
      <c r="K476" s="668"/>
      <c r="L476" s="668"/>
      <c r="M476" s="668"/>
      <c r="N476" s="668"/>
      <c r="O476" s="668"/>
      <c r="P476" s="668"/>
      <c r="Q476" s="668"/>
      <c r="R476" s="668"/>
      <c r="S476" s="668"/>
      <c r="T476" s="668"/>
      <c r="U476" s="668"/>
      <c r="V476" s="668"/>
      <c r="W476" s="668"/>
      <c r="X476" s="668"/>
      <c r="Y476" s="668"/>
      <c r="Z476" s="668"/>
      <c r="AA476" s="668"/>
      <c r="AB476" s="668"/>
      <c r="AC476" s="668"/>
      <c r="AD476" s="668"/>
      <c r="AE476" s="668"/>
      <c r="AF476" s="668"/>
    </row>
    <row r="477" ht="15.75" customHeight="1">
      <c r="A477" s="668"/>
      <c r="B477" s="668"/>
      <c r="C477" s="668"/>
      <c r="D477" s="668"/>
      <c r="E477" s="668"/>
      <c r="F477" s="668"/>
      <c r="G477" s="668"/>
      <c r="H477" s="668"/>
      <c r="I477" s="668"/>
      <c r="J477" s="668"/>
      <c r="K477" s="668"/>
      <c r="L477" s="668"/>
      <c r="M477" s="668"/>
      <c r="N477" s="668"/>
      <c r="O477" s="668"/>
      <c r="P477" s="668"/>
      <c r="Q477" s="668"/>
      <c r="R477" s="668"/>
      <c r="S477" s="668"/>
      <c r="T477" s="668"/>
      <c r="U477" s="668"/>
      <c r="V477" s="668"/>
      <c r="W477" s="668"/>
      <c r="X477" s="668"/>
      <c r="Y477" s="668"/>
      <c r="Z477" s="668"/>
      <c r="AA477" s="668"/>
      <c r="AB477" s="668"/>
      <c r="AC477" s="668"/>
      <c r="AD477" s="668"/>
      <c r="AE477" s="668"/>
      <c r="AF477" s="668"/>
    </row>
    <row r="478" ht="15.75" customHeight="1">
      <c r="A478" s="668"/>
      <c r="B478" s="668"/>
      <c r="C478" s="668"/>
      <c r="D478" s="668"/>
      <c r="E478" s="668"/>
      <c r="F478" s="668"/>
      <c r="G478" s="668"/>
      <c r="H478" s="668"/>
      <c r="I478" s="668"/>
      <c r="J478" s="668"/>
      <c r="K478" s="668"/>
      <c r="L478" s="668"/>
      <c r="M478" s="668"/>
      <c r="N478" s="668"/>
      <c r="O478" s="668"/>
      <c r="P478" s="668"/>
      <c r="Q478" s="668"/>
      <c r="R478" s="668"/>
      <c r="S478" s="668"/>
      <c r="T478" s="668"/>
      <c r="U478" s="668"/>
      <c r="V478" s="668"/>
      <c r="W478" s="668"/>
      <c r="X478" s="668"/>
      <c r="Y478" s="668"/>
      <c r="Z478" s="668"/>
      <c r="AA478" s="668"/>
      <c r="AB478" s="668"/>
      <c r="AC478" s="668"/>
      <c r="AD478" s="668"/>
      <c r="AE478" s="668"/>
      <c r="AF478" s="668"/>
    </row>
    <row r="479" ht="15.75" customHeight="1">
      <c r="A479" s="668"/>
      <c r="B479" s="668"/>
      <c r="C479" s="668"/>
      <c r="D479" s="668"/>
      <c r="E479" s="668"/>
      <c r="F479" s="668"/>
      <c r="G479" s="668"/>
      <c r="H479" s="668"/>
      <c r="I479" s="668"/>
      <c r="J479" s="668"/>
      <c r="K479" s="668"/>
      <c r="L479" s="668"/>
      <c r="M479" s="668"/>
      <c r="N479" s="668"/>
      <c r="O479" s="668"/>
      <c r="P479" s="668"/>
      <c r="Q479" s="668"/>
      <c r="R479" s="668"/>
      <c r="S479" s="668"/>
      <c r="T479" s="668"/>
      <c r="U479" s="668"/>
      <c r="V479" s="668"/>
      <c r="W479" s="668"/>
      <c r="X479" s="668"/>
      <c r="Y479" s="668"/>
      <c r="Z479" s="668"/>
      <c r="AA479" s="668"/>
      <c r="AB479" s="668"/>
      <c r="AC479" s="668"/>
      <c r="AD479" s="668"/>
      <c r="AE479" s="668"/>
      <c r="AF479" s="668"/>
    </row>
    <row r="480" ht="15.75" customHeight="1">
      <c r="A480" s="668"/>
      <c r="B480" s="668"/>
      <c r="C480" s="668"/>
      <c r="D480" s="668"/>
      <c r="E480" s="668"/>
      <c r="F480" s="668"/>
      <c r="G480" s="668"/>
      <c r="H480" s="668"/>
      <c r="I480" s="668"/>
      <c r="J480" s="668"/>
      <c r="K480" s="668"/>
      <c r="L480" s="668"/>
      <c r="M480" s="668"/>
      <c r="N480" s="668"/>
      <c r="O480" s="668"/>
      <c r="P480" s="668"/>
      <c r="Q480" s="668"/>
      <c r="R480" s="668"/>
      <c r="S480" s="668"/>
      <c r="T480" s="668"/>
      <c r="U480" s="668"/>
      <c r="V480" s="668"/>
      <c r="W480" s="668"/>
      <c r="X480" s="668"/>
      <c r="Y480" s="668"/>
      <c r="Z480" s="668"/>
      <c r="AA480" s="668"/>
      <c r="AB480" s="668"/>
      <c r="AC480" s="668"/>
      <c r="AD480" s="668"/>
      <c r="AE480" s="668"/>
      <c r="AF480" s="668"/>
    </row>
    <row r="481" ht="15.75" customHeight="1">
      <c r="A481" s="668"/>
      <c r="B481" s="668"/>
      <c r="C481" s="668"/>
      <c r="D481" s="668"/>
      <c r="E481" s="668"/>
      <c r="F481" s="668"/>
      <c r="G481" s="668"/>
      <c r="H481" s="668"/>
      <c r="I481" s="668"/>
      <c r="J481" s="668"/>
      <c r="K481" s="668"/>
      <c r="L481" s="668"/>
      <c r="M481" s="668"/>
      <c r="N481" s="668"/>
      <c r="O481" s="668"/>
      <c r="P481" s="668"/>
      <c r="Q481" s="668"/>
      <c r="R481" s="668"/>
      <c r="S481" s="668"/>
      <c r="T481" s="668"/>
      <c r="U481" s="668"/>
      <c r="V481" s="668"/>
      <c r="W481" s="668"/>
      <c r="X481" s="668"/>
      <c r="Y481" s="668"/>
      <c r="Z481" s="668"/>
      <c r="AA481" s="668"/>
      <c r="AB481" s="668"/>
      <c r="AC481" s="668"/>
      <c r="AD481" s="668"/>
      <c r="AE481" s="668"/>
      <c r="AF481" s="668"/>
    </row>
    <row r="482" ht="15.75" customHeight="1">
      <c r="A482" s="668"/>
      <c r="B482" s="668"/>
      <c r="C482" s="668"/>
      <c r="D482" s="668"/>
      <c r="E482" s="668"/>
      <c r="F482" s="668"/>
      <c r="G482" s="668"/>
      <c r="H482" s="668"/>
      <c r="I482" s="668"/>
      <c r="J482" s="668"/>
      <c r="K482" s="668"/>
      <c r="L482" s="668"/>
      <c r="M482" s="668"/>
      <c r="N482" s="668"/>
      <c r="O482" s="668"/>
      <c r="P482" s="668"/>
      <c r="Q482" s="668"/>
      <c r="R482" s="668"/>
      <c r="S482" s="668"/>
      <c r="T482" s="668"/>
      <c r="U482" s="668"/>
      <c r="V482" s="668"/>
      <c r="W482" s="668"/>
      <c r="X482" s="668"/>
      <c r="Y482" s="668"/>
      <c r="Z482" s="668"/>
      <c r="AA482" s="668"/>
      <c r="AB482" s="668"/>
      <c r="AC482" s="668"/>
      <c r="AD482" s="668"/>
      <c r="AE482" s="668"/>
      <c r="AF482" s="668"/>
    </row>
    <row r="483" ht="15.75" customHeight="1">
      <c r="A483" s="668"/>
      <c r="B483" s="668"/>
      <c r="C483" s="668"/>
      <c r="D483" s="668"/>
      <c r="E483" s="668"/>
      <c r="F483" s="668"/>
      <c r="G483" s="668"/>
      <c r="H483" s="668"/>
      <c r="I483" s="668"/>
      <c r="J483" s="668"/>
      <c r="K483" s="668"/>
      <c r="L483" s="668"/>
      <c r="M483" s="668"/>
      <c r="N483" s="668"/>
      <c r="O483" s="668"/>
      <c r="P483" s="668"/>
      <c r="Q483" s="668"/>
      <c r="R483" s="668"/>
      <c r="S483" s="668"/>
      <c r="T483" s="668"/>
      <c r="U483" s="668"/>
      <c r="V483" s="668"/>
      <c r="W483" s="668"/>
      <c r="X483" s="668"/>
      <c r="Y483" s="668"/>
      <c r="Z483" s="668"/>
      <c r="AA483" s="668"/>
      <c r="AB483" s="668"/>
      <c r="AC483" s="668"/>
      <c r="AD483" s="668"/>
      <c r="AE483" s="668"/>
      <c r="AF483" s="668"/>
    </row>
    <row r="484" ht="15.75" customHeight="1">
      <c r="A484" s="668"/>
      <c r="B484" s="668"/>
      <c r="C484" s="668"/>
      <c r="D484" s="668"/>
      <c r="E484" s="668"/>
      <c r="F484" s="668"/>
      <c r="G484" s="668"/>
      <c r="H484" s="668"/>
      <c r="I484" s="668"/>
      <c r="J484" s="668"/>
      <c r="K484" s="668"/>
      <c r="L484" s="668"/>
      <c r="M484" s="668"/>
      <c r="N484" s="668"/>
      <c r="O484" s="668"/>
      <c r="P484" s="668"/>
      <c r="Q484" s="668"/>
      <c r="R484" s="668"/>
      <c r="S484" s="668"/>
      <c r="T484" s="668"/>
      <c r="U484" s="668"/>
      <c r="V484" s="668"/>
      <c r="W484" s="668"/>
      <c r="X484" s="668"/>
      <c r="Y484" s="668"/>
      <c r="Z484" s="668"/>
      <c r="AA484" s="668"/>
      <c r="AB484" s="668"/>
      <c r="AC484" s="668"/>
      <c r="AD484" s="668"/>
      <c r="AE484" s="668"/>
      <c r="AF484" s="668"/>
    </row>
    <row r="485" ht="15.75" customHeight="1">
      <c r="A485" s="668"/>
      <c r="B485" s="668"/>
      <c r="C485" s="668"/>
      <c r="D485" s="668"/>
      <c r="E485" s="668"/>
      <c r="F485" s="668"/>
      <c r="G485" s="668"/>
      <c r="H485" s="668"/>
      <c r="I485" s="668"/>
      <c r="J485" s="668"/>
      <c r="K485" s="668"/>
      <c r="L485" s="668"/>
      <c r="M485" s="668"/>
      <c r="N485" s="668"/>
      <c r="O485" s="668"/>
      <c r="P485" s="668"/>
      <c r="Q485" s="668"/>
      <c r="R485" s="668"/>
      <c r="S485" s="668"/>
      <c r="T485" s="668"/>
      <c r="U485" s="668"/>
      <c r="V485" s="668"/>
      <c r="W485" s="668"/>
      <c r="X485" s="668"/>
      <c r="Y485" s="668"/>
      <c r="Z485" s="668"/>
      <c r="AA485" s="668"/>
      <c r="AB485" s="668"/>
      <c r="AC485" s="668"/>
      <c r="AD485" s="668"/>
      <c r="AE485" s="668"/>
      <c r="AF485" s="668"/>
    </row>
    <row r="486" ht="15.75" customHeight="1">
      <c r="A486" s="668"/>
      <c r="B486" s="668"/>
      <c r="C486" s="668"/>
      <c r="D486" s="668"/>
      <c r="E486" s="668"/>
      <c r="F486" s="668"/>
      <c r="G486" s="668"/>
      <c r="H486" s="668"/>
      <c r="I486" s="668"/>
      <c r="J486" s="668"/>
      <c r="K486" s="668"/>
      <c r="L486" s="668"/>
      <c r="M486" s="668"/>
      <c r="N486" s="668"/>
      <c r="O486" s="668"/>
      <c r="P486" s="668"/>
      <c r="Q486" s="668"/>
      <c r="R486" s="668"/>
      <c r="S486" s="668"/>
      <c r="T486" s="668"/>
      <c r="U486" s="668"/>
      <c r="V486" s="668"/>
      <c r="W486" s="668"/>
      <c r="X486" s="668"/>
      <c r="Y486" s="668"/>
      <c r="Z486" s="668"/>
      <c r="AA486" s="668"/>
      <c r="AB486" s="668"/>
      <c r="AC486" s="668"/>
      <c r="AD486" s="668"/>
      <c r="AE486" s="668"/>
      <c r="AF486" s="668"/>
    </row>
    <row r="487" ht="15.75" customHeight="1">
      <c r="A487" s="668"/>
      <c r="B487" s="668"/>
      <c r="C487" s="668"/>
      <c r="D487" s="668"/>
      <c r="E487" s="668"/>
      <c r="F487" s="668"/>
      <c r="G487" s="668"/>
      <c r="H487" s="668"/>
      <c r="I487" s="668"/>
      <c r="J487" s="668"/>
      <c r="K487" s="668"/>
      <c r="L487" s="668"/>
      <c r="M487" s="668"/>
      <c r="N487" s="668"/>
      <c r="O487" s="668"/>
      <c r="P487" s="668"/>
      <c r="Q487" s="668"/>
      <c r="R487" s="668"/>
      <c r="S487" s="668"/>
      <c r="T487" s="668"/>
      <c r="U487" s="668"/>
      <c r="V487" s="668"/>
      <c r="W487" s="668"/>
      <c r="X487" s="668"/>
      <c r="Y487" s="668"/>
      <c r="Z487" s="668"/>
      <c r="AA487" s="668"/>
      <c r="AB487" s="668"/>
      <c r="AC487" s="668"/>
      <c r="AD487" s="668"/>
      <c r="AE487" s="668"/>
      <c r="AF487" s="668"/>
    </row>
    <row r="488" ht="15.75" customHeight="1">
      <c r="A488" s="668"/>
      <c r="B488" s="668"/>
      <c r="C488" s="668"/>
      <c r="D488" s="668"/>
      <c r="E488" s="668"/>
      <c r="F488" s="668"/>
      <c r="G488" s="668"/>
      <c r="H488" s="668"/>
      <c r="I488" s="668"/>
      <c r="J488" s="668"/>
      <c r="K488" s="668"/>
      <c r="L488" s="668"/>
      <c r="M488" s="668"/>
      <c r="N488" s="668"/>
      <c r="O488" s="668"/>
      <c r="P488" s="668"/>
      <c r="Q488" s="668"/>
      <c r="R488" s="668"/>
      <c r="S488" s="668"/>
      <c r="T488" s="668"/>
      <c r="U488" s="668"/>
      <c r="V488" s="668"/>
      <c r="W488" s="668"/>
      <c r="X488" s="668"/>
      <c r="Y488" s="668"/>
      <c r="Z488" s="668"/>
      <c r="AA488" s="668"/>
      <c r="AB488" s="668"/>
      <c r="AC488" s="668"/>
      <c r="AD488" s="668"/>
      <c r="AE488" s="668"/>
      <c r="AF488" s="668"/>
    </row>
    <row r="489" ht="15.75" customHeight="1">
      <c r="A489" s="668"/>
      <c r="B489" s="668"/>
      <c r="C489" s="668"/>
      <c r="D489" s="668"/>
      <c r="E489" s="668"/>
      <c r="F489" s="668"/>
      <c r="G489" s="668"/>
      <c r="H489" s="668"/>
      <c r="I489" s="668"/>
      <c r="J489" s="668"/>
      <c r="K489" s="668"/>
      <c r="L489" s="668"/>
      <c r="M489" s="668"/>
      <c r="N489" s="668"/>
      <c r="O489" s="668"/>
      <c r="P489" s="668"/>
      <c r="Q489" s="668"/>
      <c r="R489" s="668"/>
      <c r="S489" s="668"/>
      <c r="T489" s="668"/>
      <c r="U489" s="668"/>
      <c r="V489" s="668"/>
      <c r="W489" s="668"/>
      <c r="X489" s="668"/>
      <c r="Y489" s="668"/>
      <c r="Z489" s="668"/>
      <c r="AA489" s="668"/>
      <c r="AB489" s="668"/>
      <c r="AC489" s="668"/>
      <c r="AD489" s="668"/>
      <c r="AE489" s="668"/>
      <c r="AF489" s="668"/>
    </row>
    <row r="490" ht="15.75" customHeight="1">
      <c r="A490" s="668"/>
      <c r="B490" s="668"/>
      <c r="C490" s="668"/>
      <c r="D490" s="668"/>
      <c r="E490" s="668"/>
      <c r="F490" s="668"/>
      <c r="G490" s="668"/>
      <c r="H490" s="668"/>
      <c r="I490" s="668"/>
      <c r="J490" s="668"/>
      <c r="K490" s="668"/>
      <c r="L490" s="668"/>
      <c r="M490" s="668"/>
      <c r="N490" s="668"/>
      <c r="O490" s="668"/>
      <c r="P490" s="668"/>
      <c r="Q490" s="668"/>
      <c r="R490" s="668"/>
      <c r="S490" s="668"/>
      <c r="T490" s="668"/>
      <c r="U490" s="668"/>
      <c r="V490" s="668"/>
      <c r="W490" s="668"/>
      <c r="X490" s="668"/>
      <c r="Y490" s="668"/>
      <c r="Z490" s="668"/>
      <c r="AA490" s="668"/>
      <c r="AB490" s="668"/>
      <c r="AC490" s="668"/>
      <c r="AD490" s="668"/>
      <c r="AE490" s="668"/>
      <c r="AF490" s="668"/>
    </row>
    <row r="491" ht="15.75" customHeight="1">
      <c r="A491" s="668"/>
      <c r="B491" s="668"/>
      <c r="C491" s="668"/>
      <c r="D491" s="668"/>
      <c r="E491" s="668"/>
      <c r="F491" s="668"/>
      <c r="G491" s="668"/>
      <c r="H491" s="668"/>
      <c r="I491" s="668"/>
      <c r="J491" s="668"/>
      <c r="K491" s="668"/>
      <c r="L491" s="668"/>
      <c r="M491" s="668"/>
      <c r="N491" s="668"/>
      <c r="O491" s="668"/>
      <c r="P491" s="668"/>
      <c r="Q491" s="668"/>
      <c r="R491" s="668"/>
      <c r="S491" s="668"/>
      <c r="T491" s="668"/>
      <c r="U491" s="668"/>
      <c r="V491" s="668"/>
      <c r="W491" s="668"/>
      <c r="X491" s="668"/>
      <c r="Y491" s="668"/>
      <c r="Z491" s="668"/>
      <c r="AA491" s="668"/>
      <c r="AB491" s="668"/>
      <c r="AC491" s="668"/>
      <c r="AD491" s="668"/>
      <c r="AE491" s="668"/>
      <c r="AF491" s="668"/>
    </row>
    <row r="492" ht="15.75" customHeight="1">
      <c r="A492" s="668"/>
      <c r="B492" s="668"/>
      <c r="C492" s="668"/>
      <c r="D492" s="668"/>
      <c r="E492" s="668"/>
      <c r="F492" s="668"/>
      <c r="G492" s="668"/>
      <c r="H492" s="668"/>
      <c r="I492" s="668"/>
      <c r="J492" s="668"/>
      <c r="K492" s="668"/>
      <c r="L492" s="668"/>
      <c r="M492" s="668"/>
      <c r="N492" s="668"/>
      <c r="O492" s="668"/>
      <c r="P492" s="668"/>
      <c r="Q492" s="668"/>
      <c r="R492" s="668"/>
      <c r="S492" s="668"/>
      <c r="T492" s="668"/>
      <c r="U492" s="668"/>
      <c r="V492" s="668"/>
      <c r="W492" s="668"/>
      <c r="X492" s="668"/>
      <c r="Y492" s="668"/>
      <c r="Z492" s="668"/>
      <c r="AA492" s="668"/>
      <c r="AB492" s="668"/>
      <c r="AC492" s="668"/>
      <c r="AD492" s="668"/>
      <c r="AE492" s="668"/>
      <c r="AF492" s="668"/>
    </row>
    <row r="493" ht="15.75" customHeight="1">
      <c r="A493" s="668"/>
      <c r="B493" s="668"/>
      <c r="C493" s="668"/>
      <c r="D493" s="668"/>
      <c r="E493" s="668"/>
      <c r="F493" s="668"/>
      <c r="G493" s="668"/>
      <c r="H493" s="668"/>
      <c r="I493" s="668"/>
      <c r="J493" s="668"/>
      <c r="K493" s="668"/>
      <c r="L493" s="668"/>
      <c r="M493" s="668"/>
      <c r="N493" s="668"/>
      <c r="O493" s="668"/>
      <c r="P493" s="668"/>
      <c r="Q493" s="668"/>
      <c r="R493" s="668"/>
      <c r="S493" s="668"/>
      <c r="T493" s="668"/>
      <c r="U493" s="668"/>
      <c r="V493" s="668"/>
      <c r="W493" s="668"/>
      <c r="X493" s="668"/>
      <c r="Y493" s="668"/>
      <c r="Z493" s="668"/>
      <c r="AA493" s="668"/>
      <c r="AB493" s="668"/>
      <c r="AC493" s="668"/>
      <c r="AD493" s="668"/>
      <c r="AE493" s="668"/>
      <c r="AF493" s="668"/>
    </row>
    <row r="494" ht="15.75" customHeight="1">
      <c r="A494" s="668"/>
      <c r="B494" s="668"/>
      <c r="C494" s="668"/>
      <c r="D494" s="668"/>
      <c r="E494" s="668"/>
      <c r="F494" s="668"/>
      <c r="G494" s="668"/>
      <c r="H494" s="668"/>
      <c r="I494" s="668"/>
      <c r="J494" s="668"/>
      <c r="K494" s="668"/>
      <c r="L494" s="668"/>
      <c r="M494" s="668"/>
      <c r="N494" s="668"/>
      <c r="O494" s="668"/>
      <c r="P494" s="668"/>
      <c r="Q494" s="668"/>
      <c r="R494" s="668"/>
      <c r="S494" s="668"/>
      <c r="T494" s="668"/>
      <c r="U494" s="668"/>
      <c r="V494" s="668"/>
      <c r="W494" s="668"/>
      <c r="X494" s="668"/>
      <c r="Y494" s="668"/>
      <c r="Z494" s="668"/>
      <c r="AA494" s="668"/>
      <c r="AB494" s="668"/>
      <c r="AC494" s="668"/>
      <c r="AD494" s="668"/>
      <c r="AE494" s="668"/>
      <c r="AF494" s="668"/>
    </row>
    <row r="495" ht="15.75" customHeight="1">
      <c r="A495" s="668"/>
      <c r="B495" s="668"/>
      <c r="C495" s="668"/>
      <c r="D495" s="668"/>
      <c r="E495" s="668"/>
      <c r="F495" s="668"/>
      <c r="G495" s="668"/>
      <c r="H495" s="668"/>
      <c r="I495" s="668"/>
      <c r="J495" s="668"/>
      <c r="K495" s="668"/>
      <c r="L495" s="668"/>
      <c r="M495" s="668"/>
      <c r="N495" s="668"/>
      <c r="O495" s="668"/>
      <c r="P495" s="668"/>
      <c r="Q495" s="668"/>
      <c r="R495" s="668"/>
      <c r="S495" s="668"/>
      <c r="T495" s="668"/>
      <c r="U495" s="668"/>
      <c r="V495" s="668"/>
      <c r="W495" s="668"/>
      <c r="X495" s="668"/>
      <c r="Y495" s="668"/>
      <c r="Z495" s="668"/>
      <c r="AA495" s="668"/>
      <c r="AB495" s="668"/>
      <c r="AC495" s="668"/>
      <c r="AD495" s="668"/>
      <c r="AE495" s="668"/>
      <c r="AF495" s="668"/>
    </row>
    <row r="496" ht="15.75" customHeight="1">
      <c r="A496" s="668"/>
      <c r="B496" s="668"/>
      <c r="C496" s="668"/>
      <c r="D496" s="668"/>
      <c r="E496" s="668"/>
      <c r="F496" s="668"/>
      <c r="G496" s="668"/>
      <c r="H496" s="668"/>
      <c r="I496" s="668"/>
      <c r="J496" s="668"/>
      <c r="K496" s="668"/>
      <c r="L496" s="668"/>
      <c r="M496" s="668"/>
      <c r="N496" s="668"/>
      <c r="O496" s="668"/>
      <c r="P496" s="668"/>
      <c r="Q496" s="668"/>
      <c r="R496" s="668"/>
      <c r="S496" s="668"/>
      <c r="T496" s="668"/>
      <c r="U496" s="668"/>
      <c r="V496" s="668"/>
      <c r="W496" s="668"/>
      <c r="X496" s="668"/>
      <c r="Y496" s="668"/>
      <c r="Z496" s="668"/>
      <c r="AA496" s="668"/>
      <c r="AB496" s="668"/>
      <c r="AC496" s="668"/>
      <c r="AD496" s="668"/>
      <c r="AE496" s="668"/>
      <c r="AF496" s="668"/>
    </row>
    <row r="497" ht="15.75" customHeight="1">
      <c r="A497" s="668"/>
      <c r="B497" s="668"/>
      <c r="C497" s="668"/>
      <c r="D497" s="668"/>
      <c r="E497" s="668"/>
      <c r="F497" s="668"/>
      <c r="G497" s="668"/>
      <c r="H497" s="668"/>
      <c r="I497" s="668"/>
      <c r="J497" s="668"/>
      <c r="K497" s="668"/>
      <c r="L497" s="668"/>
      <c r="M497" s="668"/>
      <c r="N497" s="668"/>
      <c r="O497" s="668"/>
      <c r="P497" s="668"/>
      <c r="Q497" s="668"/>
      <c r="R497" s="668"/>
      <c r="S497" s="668"/>
      <c r="T497" s="668"/>
      <c r="U497" s="668"/>
      <c r="V497" s="668"/>
      <c r="W497" s="668"/>
      <c r="X497" s="668"/>
      <c r="Y497" s="668"/>
      <c r="Z497" s="668"/>
      <c r="AA497" s="668"/>
      <c r="AB497" s="668"/>
      <c r="AC497" s="668"/>
      <c r="AD497" s="668"/>
      <c r="AE497" s="668"/>
      <c r="AF497" s="668"/>
    </row>
    <row r="498" ht="15.75" customHeight="1">
      <c r="A498" s="668"/>
      <c r="B498" s="668"/>
      <c r="C498" s="668"/>
      <c r="D498" s="668"/>
      <c r="E498" s="668"/>
      <c r="F498" s="668"/>
      <c r="G498" s="668"/>
      <c r="H498" s="668"/>
      <c r="I498" s="668"/>
      <c r="J498" s="668"/>
      <c r="K498" s="668"/>
      <c r="L498" s="668"/>
      <c r="M498" s="668"/>
      <c r="N498" s="668"/>
      <c r="O498" s="668"/>
      <c r="P498" s="668"/>
      <c r="Q498" s="668"/>
      <c r="R498" s="668"/>
      <c r="S498" s="668"/>
      <c r="T498" s="668"/>
      <c r="U498" s="668"/>
      <c r="V498" s="668"/>
      <c r="W498" s="668"/>
      <c r="X498" s="668"/>
      <c r="Y498" s="668"/>
      <c r="Z498" s="668"/>
      <c r="AA498" s="668"/>
      <c r="AB498" s="668"/>
      <c r="AC498" s="668"/>
      <c r="AD498" s="668"/>
      <c r="AE498" s="668"/>
      <c r="AF498" s="668"/>
    </row>
    <row r="499" ht="15.75" customHeight="1">
      <c r="A499" s="668"/>
      <c r="B499" s="668"/>
      <c r="C499" s="668"/>
      <c r="D499" s="668"/>
      <c r="E499" s="668"/>
      <c r="F499" s="668"/>
      <c r="G499" s="668"/>
      <c r="H499" s="668"/>
      <c r="I499" s="668"/>
      <c r="J499" s="668"/>
      <c r="K499" s="668"/>
      <c r="L499" s="668"/>
      <c r="M499" s="668"/>
      <c r="N499" s="668"/>
      <c r="O499" s="668"/>
      <c r="P499" s="668"/>
      <c r="Q499" s="668"/>
      <c r="R499" s="668"/>
      <c r="S499" s="668"/>
      <c r="T499" s="668"/>
      <c r="U499" s="668"/>
      <c r="V499" s="668"/>
      <c r="W499" s="668"/>
      <c r="X499" s="668"/>
      <c r="Y499" s="668"/>
      <c r="Z499" s="668"/>
      <c r="AA499" s="668"/>
      <c r="AB499" s="668"/>
      <c r="AC499" s="668"/>
      <c r="AD499" s="668"/>
      <c r="AE499" s="668"/>
      <c r="AF499" s="668"/>
    </row>
    <row r="500" ht="15.75" customHeight="1">
      <c r="A500" s="668"/>
      <c r="B500" s="668"/>
      <c r="C500" s="668"/>
      <c r="D500" s="668"/>
      <c r="E500" s="668"/>
      <c r="F500" s="668"/>
      <c r="G500" s="668"/>
      <c r="H500" s="668"/>
      <c r="I500" s="668"/>
      <c r="J500" s="668"/>
      <c r="K500" s="668"/>
      <c r="L500" s="668"/>
      <c r="M500" s="668"/>
      <c r="N500" s="668"/>
      <c r="O500" s="668"/>
      <c r="P500" s="668"/>
      <c r="Q500" s="668"/>
      <c r="R500" s="668"/>
      <c r="S500" s="668"/>
      <c r="T500" s="668"/>
      <c r="U500" s="668"/>
      <c r="V500" s="668"/>
      <c r="W500" s="668"/>
      <c r="X500" s="668"/>
      <c r="Y500" s="668"/>
      <c r="Z500" s="668"/>
      <c r="AA500" s="668"/>
      <c r="AB500" s="668"/>
      <c r="AC500" s="668"/>
      <c r="AD500" s="668"/>
      <c r="AE500" s="668"/>
      <c r="AF500" s="668"/>
    </row>
    <row r="501" ht="15.75" customHeight="1">
      <c r="A501" s="668"/>
      <c r="B501" s="668"/>
      <c r="C501" s="668"/>
      <c r="D501" s="668"/>
      <c r="E501" s="668"/>
      <c r="F501" s="668"/>
      <c r="G501" s="668"/>
      <c r="H501" s="668"/>
      <c r="I501" s="668"/>
      <c r="J501" s="668"/>
      <c r="K501" s="668"/>
      <c r="L501" s="668"/>
      <c r="M501" s="668"/>
      <c r="N501" s="668"/>
      <c r="O501" s="668"/>
      <c r="P501" s="668"/>
      <c r="Q501" s="668"/>
      <c r="R501" s="668"/>
      <c r="S501" s="668"/>
      <c r="T501" s="668"/>
      <c r="U501" s="668"/>
      <c r="V501" s="668"/>
      <c r="W501" s="668"/>
      <c r="X501" s="668"/>
      <c r="Y501" s="668"/>
      <c r="Z501" s="668"/>
      <c r="AA501" s="668"/>
      <c r="AB501" s="668"/>
      <c r="AC501" s="668"/>
      <c r="AD501" s="668"/>
      <c r="AE501" s="668"/>
      <c r="AF501" s="668"/>
    </row>
    <row r="502" ht="15.75" customHeight="1">
      <c r="A502" s="668"/>
      <c r="B502" s="668"/>
      <c r="C502" s="668"/>
      <c r="D502" s="668"/>
      <c r="E502" s="668"/>
      <c r="F502" s="668"/>
      <c r="G502" s="668"/>
      <c r="H502" s="668"/>
      <c r="I502" s="668"/>
      <c r="J502" s="668"/>
      <c r="K502" s="668"/>
      <c r="L502" s="668"/>
      <c r="M502" s="668"/>
      <c r="N502" s="668"/>
      <c r="O502" s="668"/>
      <c r="P502" s="668"/>
      <c r="Q502" s="668"/>
      <c r="R502" s="668"/>
      <c r="S502" s="668"/>
      <c r="T502" s="668"/>
      <c r="U502" s="668"/>
      <c r="V502" s="668"/>
      <c r="W502" s="668"/>
      <c r="X502" s="668"/>
      <c r="Y502" s="668"/>
      <c r="Z502" s="668"/>
      <c r="AA502" s="668"/>
      <c r="AB502" s="668"/>
      <c r="AC502" s="668"/>
      <c r="AD502" s="668"/>
      <c r="AE502" s="668"/>
      <c r="AF502" s="668"/>
    </row>
    <row r="503" ht="15.75" customHeight="1">
      <c r="A503" s="668"/>
      <c r="B503" s="668"/>
      <c r="C503" s="668"/>
      <c r="D503" s="668"/>
      <c r="E503" s="668"/>
      <c r="F503" s="668"/>
      <c r="G503" s="668"/>
      <c r="H503" s="668"/>
      <c r="I503" s="668"/>
      <c r="J503" s="668"/>
      <c r="K503" s="668"/>
      <c r="L503" s="668"/>
      <c r="M503" s="668"/>
      <c r="N503" s="668"/>
      <c r="O503" s="668"/>
      <c r="P503" s="668"/>
      <c r="Q503" s="668"/>
      <c r="R503" s="668"/>
      <c r="S503" s="668"/>
      <c r="T503" s="668"/>
      <c r="U503" s="668"/>
      <c r="V503" s="668"/>
      <c r="W503" s="668"/>
      <c r="X503" s="668"/>
      <c r="Y503" s="668"/>
      <c r="Z503" s="668"/>
      <c r="AA503" s="668"/>
      <c r="AB503" s="668"/>
      <c r="AC503" s="668"/>
      <c r="AD503" s="668"/>
      <c r="AE503" s="668"/>
      <c r="AF503" s="668"/>
    </row>
    <row r="504" ht="15.75" customHeight="1">
      <c r="A504" s="668"/>
      <c r="B504" s="668"/>
      <c r="C504" s="668"/>
      <c r="D504" s="668"/>
      <c r="E504" s="668"/>
      <c r="F504" s="668"/>
      <c r="G504" s="668"/>
      <c r="H504" s="668"/>
      <c r="I504" s="668"/>
      <c r="J504" s="668"/>
      <c r="K504" s="668"/>
      <c r="L504" s="668"/>
      <c r="M504" s="668"/>
      <c r="N504" s="668"/>
      <c r="O504" s="668"/>
      <c r="P504" s="668"/>
      <c r="Q504" s="668"/>
      <c r="R504" s="668"/>
      <c r="S504" s="668"/>
      <c r="T504" s="668"/>
      <c r="U504" s="668"/>
      <c r="V504" s="668"/>
      <c r="W504" s="668"/>
      <c r="X504" s="668"/>
      <c r="Y504" s="668"/>
      <c r="Z504" s="668"/>
      <c r="AA504" s="668"/>
      <c r="AB504" s="668"/>
      <c r="AC504" s="668"/>
      <c r="AD504" s="668"/>
      <c r="AE504" s="668"/>
      <c r="AF504" s="668"/>
    </row>
    <row r="505" ht="15.75" customHeight="1">
      <c r="A505" s="668"/>
      <c r="B505" s="668"/>
      <c r="C505" s="668"/>
      <c r="D505" s="668"/>
      <c r="E505" s="668"/>
      <c r="F505" s="668"/>
      <c r="G505" s="668"/>
      <c r="H505" s="668"/>
      <c r="I505" s="668"/>
      <c r="J505" s="668"/>
      <c r="K505" s="668"/>
      <c r="L505" s="668"/>
      <c r="M505" s="668"/>
      <c r="N505" s="668"/>
      <c r="O505" s="668"/>
      <c r="P505" s="668"/>
      <c r="Q505" s="668"/>
      <c r="R505" s="668"/>
      <c r="S505" s="668"/>
      <c r="T505" s="668"/>
      <c r="U505" s="668"/>
      <c r="V505" s="668"/>
      <c r="W505" s="668"/>
      <c r="X505" s="668"/>
      <c r="Y505" s="668"/>
      <c r="Z505" s="668"/>
      <c r="AA505" s="668"/>
      <c r="AB505" s="668"/>
      <c r="AC505" s="668"/>
      <c r="AD505" s="668"/>
      <c r="AE505" s="668"/>
      <c r="AF505" s="668"/>
    </row>
    <row r="506" ht="15.75" customHeight="1">
      <c r="A506" s="668"/>
      <c r="B506" s="668"/>
      <c r="C506" s="668"/>
      <c r="D506" s="668"/>
      <c r="E506" s="668"/>
      <c r="F506" s="668"/>
      <c r="G506" s="668"/>
      <c r="H506" s="668"/>
      <c r="I506" s="668"/>
      <c r="J506" s="668"/>
      <c r="K506" s="668"/>
      <c r="L506" s="668"/>
      <c r="M506" s="668"/>
      <c r="N506" s="668"/>
      <c r="O506" s="668"/>
      <c r="P506" s="668"/>
      <c r="Q506" s="668"/>
      <c r="R506" s="668"/>
      <c r="S506" s="668"/>
      <c r="T506" s="668"/>
      <c r="U506" s="668"/>
      <c r="V506" s="668"/>
      <c r="W506" s="668"/>
      <c r="X506" s="668"/>
      <c r="Y506" s="668"/>
      <c r="Z506" s="668"/>
      <c r="AA506" s="668"/>
      <c r="AB506" s="668"/>
      <c r="AC506" s="668"/>
      <c r="AD506" s="668"/>
      <c r="AE506" s="668"/>
      <c r="AF506" s="668"/>
    </row>
    <row r="507" ht="15.75" customHeight="1">
      <c r="A507" s="668"/>
      <c r="B507" s="668"/>
      <c r="C507" s="668"/>
      <c r="D507" s="668"/>
      <c r="E507" s="668"/>
      <c r="F507" s="668"/>
      <c r="G507" s="668"/>
      <c r="H507" s="668"/>
      <c r="I507" s="668"/>
      <c r="J507" s="668"/>
      <c r="K507" s="668"/>
      <c r="L507" s="668"/>
      <c r="M507" s="668"/>
      <c r="N507" s="668"/>
      <c r="O507" s="668"/>
      <c r="P507" s="668"/>
      <c r="Q507" s="668"/>
      <c r="R507" s="668"/>
      <c r="S507" s="668"/>
      <c r="T507" s="668"/>
      <c r="U507" s="668"/>
      <c r="V507" s="668"/>
      <c r="W507" s="668"/>
      <c r="X507" s="668"/>
      <c r="Y507" s="668"/>
      <c r="Z507" s="668"/>
      <c r="AA507" s="668"/>
      <c r="AB507" s="668"/>
      <c r="AC507" s="668"/>
      <c r="AD507" s="668"/>
      <c r="AE507" s="668"/>
      <c r="AF507" s="668"/>
    </row>
    <row r="508" ht="15.75" customHeight="1">
      <c r="A508" s="668"/>
      <c r="B508" s="668"/>
      <c r="C508" s="668"/>
      <c r="D508" s="668"/>
      <c r="E508" s="668"/>
      <c r="F508" s="668"/>
      <c r="G508" s="668"/>
      <c r="H508" s="668"/>
      <c r="I508" s="668"/>
      <c r="J508" s="668"/>
      <c r="K508" s="668"/>
      <c r="L508" s="668"/>
      <c r="M508" s="668"/>
      <c r="N508" s="668"/>
      <c r="O508" s="668"/>
      <c r="P508" s="668"/>
      <c r="Q508" s="668"/>
      <c r="R508" s="668"/>
      <c r="S508" s="668"/>
      <c r="T508" s="668"/>
      <c r="U508" s="668"/>
      <c r="V508" s="668"/>
      <c r="W508" s="668"/>
      <c r="X508" s="668"/>
      <c r="Y508" s="668"/>
      <c r="Z508" s="668"/>
      <c r="AA508" s="668"/>
      <c r="AB508" s="668"/>
      <c r="AC508" s="668"/>
      <c r="AD508" s="668"/>
      <c r="AE508" s="668"/>
      <c r="AF508" s="668"/>
    </row>
    <row r="509" ht="15.75" customHeight="1">
      <c r="A509" s="668"/>
      <c r="B509" s="668"/>
      <c r="C509" s="668"/>
      <c r="D509" s="668"/>
      <c r="E509" s="668"/>
      <c r="F509" s="668"/>
      <c r="G509" s="668"/>
      <c r="H509" s="668"/>
      <c r="I509" s="668"/>
      <c r="J509" s="668"/>
      <c r="K509" s="668"/>
      <c r="L509" s="668"/>
      <c r="M509" s="668"/>
      <c r="N509" s="668"/>
      <c r="O509" s="668"/>
      <c r="P509" s="668"/>
      <c r="Q509" s="668"/>
      <c r="R509" s="668"/>
      <c r="S509" s="668"/>
      <c r="T509" s="668"/>
      <c r="U509" s="668"/>
      <c r="V509" s="668"/>
      <c r="W509" s="668"/>
      <c r="X509" s="668"/>
      <c r="Y509" s="668"/>
      <c r="Z509" s="668"/>
      <c r="AA509" s="668"/>
      <c r="AB509" s="668"/>
      <c r="AC509" s="668"/>
      <c r="AD509" s="668"/>
      <c r="AE509" s="668"/>
      <c r="AF509" s="668"/>
    </row>
    <row r="510" ht="15.75" customHeight="1">
      <c r="A510" s="668"/>
      <c r="B510" s="668"/>
      <c r="C510" s="668"/>
      <c r="D510" s="668"/>
      <c r="E510" s="668"/>
      <c r="F510" s="668"/>
      <c r="G510" s="668"/>
      <c r="H510" s="668"/>
      <c r="I510" s="668"/>
      <c r="J510" s="668"/>
      <c r="K510" s="668"/>
      <c r="L510" s="668"/>
      <c r="M510" s="668"/>
      <c r="N510" s="668"/>
      <c r="O510" s="668"/>
      <c r="P510" s="668"/>
      <c r="Q510" s="668"/>
      <c r="R510" s="668"/>
      <c r="S510" s="668"/>
      <c r="T510" s="668"/>
      <c r="U510" s="668"/>
      <c r="V510" s="668"/>
      <c r="W510" s="668"/>
      <c r="X510" s="668"/>
      <c r="Y510" s="668"/>
      <c r="Z510" s="668"/>
      <c r="AA510" s="668"/>
      <c r="AB510" s="668"/>
      <c r="AC510" s="668"/>
      <c r="AD510" s="668"/>
      <c r="AE510" s="668"/>
      <c r="AF510" s="668"/>
    </row>
    <row r="511" ht="15.75" customHeight="1">
      <c r="A511" s="668"/>
      <c r="B511" s="668"/>
      <c r="C511" s="668"/>
      <c r="D511" s="668"/>
      <c r="E511" s="668"/>
      <c r="F511" s="668"/>
      <c r="G511" s="668"/>
      <c r="H511" s="668"/>
      <c r="I511" s="668"/>
      <c r="J511" s="668"/>
      <c r="K511" s="668"/>
      <c r="L511" s="668"/>
      <c r="M511" s="668"/>
      <c r="N511" s="668"/>
      <c r="O511" s="668"/>
      <c r="P511" s="668"/>
      <c r="Q511" s="668"/>
      <c r="R511" s="668"/>
      <c r="S511" s="668"/>
      <c r="T511" s="668"/>
      <c r="U511" s="668"/>
      <c r="V511" s="668"/>
      <c r="W511" s="668"/>
      <c r="X511" s="668"/>
      <c r="Y511" s="668"/>
      <c r="Z511" s="668"/>
      <c r="AA511" s="668"/>
      <c r="AB511" s="668"/>
      <c r="AC511" s="668"/>
      <c r="AD511" s="668"/>
      <c r="AE511" s="668"/>
      <c r="AF511" s="668"/>
    </row>
    <row r="512" ht="15.75" customHeight="1">
      <c r="A512" s="668"/>
      <c r="B512" s="668"/>
      <c r="C512" s="668"/>
      <c r="D512" s="668"/>
      <c r="E512" s="668"/>
      <c r="F512" s="668"/>
      <c r="G512" s="668"/>
      <c r="H512" s="668"/>
      <c r="I512" s="668"/>
      <c r="J512" s="668"/>
      <c r="K512" s="668"/>
      <c r="L512" s="668"/>
      <c r="M512" s="668"/>
      <c r="N512" s="668"/>
      <c r="O512" s="668"/>
      <c r="P512" s="668"/>
      <c r="Q512" s="668"/>
      <c r="R512" s="668"/>
      <c r="S512" s="668"/>
      <c r="T512" s="668"/>
      <c r="U512" s="668"/>
      <c r="V512" s="668"/>
      <c r="W512" s="668"/>
      <c r="X512" s="668"/>
      <c r="Y512" s="668"/>
      <c r="Z512" s="668"/>
      <c r="AA512" s="668"/>
      <c r="AB512" s="668"/>
      <c r="AC512" s="668"/>
      <c r="AD512" s="668"/>
      <c r="AE512" s="668"/>
      <c r="AF512" s="668"/>
    </row>
    <row r="513" ht="15.75" customHeight="1">
      <c r="A513" s="668"/>
      <c r="B513" s="668"/>
      <c r="C513" s="668"/>
      <c r="D513" s="668"/>
      <c r="E513" s="668"/>
      <c r="F513" s="668"/>
      <c r="G513" s="668"/>
      <c r="H513" s="668"/>
      <c r="I513" s="668"/>
      <c r="J513" s="668"/>
      <c r="K513" s="668"/>
      <c r="L513" s="668"/>
      <c r="M513" s="668"/>
      <c r="N513" s="668"/>
      <c r="O513" s="668"/>
      <c r="P513" s="668"/>
      <c r="Q513" s="668"/>
      <c r="R513" s="668"/>
      <c r="S513" s="668"/>
      <c r="T513" s="668"/>
      <c r="U513" s="668"/>
      <c r="V513" s="668"/>
      <c r="W513" s="668"/>
      <c r="X513" s="668"/>
      <c r="Y513" s="668"/>
      <c r="Z513" s="668"/>
      <c r="AA513" s="668"/>
      <c r="AB513" s="668"/>
      <c r="AC513" s="668"/>
      <c r="AD513" s="668"/>
      <c r="AE513" s="668"/>
      <c r="AF513" s="668"/>
    </row>
    <row r="514" ht="15.75" customHeight="1">
      <c r="A514" s="668"/>
      <c r="B514" s="668"/>
      <c r="C514" s="668"/>
      <c r="D514" s="668"/>
      <c r="E514" s="668"/>
      <c r="F514" s="668"/>
      <c r="G514" s="668"/>
      <c r="H514" s="668"/>
      <c r="I514" s="668"/>
      <c r="J514" s="668"/>
      <c r="K514" s="668"/>
      <c r="L514" s="668"/>
      <c r="M514" s="668"/>
      <c r="N514" s="668"/>
      <c r="O514" s="668"/>
      <c r="P514" s="668"/>
      <c r="Q514" s="668"/>
      <c r="R514" s="668"/>
      <c r="S514" s="668"/>
      <c r="T514" s="668"/>
      <c r="U514" s="668"/>
      <c r="V514" s="668"/>
      <c r="W514" s="668"/>
      <c r="X514" s="668"/>
      <c r="Y514" s="668"/>
      <c r="Z514" s="668"/>
      <c r="AA514" s="668"/>
      <c r="AB514" s="668"/>
      <c r="AC514" s="668"/>
      <c r="AD514" s="668"/>
      <c r="AE514" s="668"/>
      <c r="AF514" s="668"/>
    </row>
    <row r="515" ht="15.75" customHeight="1">
      <c r="A515" s="668"/>
      <c r="B515" s="668"/>
      <c r="C515" s="668"/>
      <c r="D515" s="668"/>
      <c r="E515" s="668"/>
      <c r="F515" s="668"/>
      <c r="G515" s="668"/>
      <c r="H515" s="668"/>
      <c r="I515" s="668"/>
      <c r="J515" s="668"/>
      <c r="K515" s="668"/>
      <c r="L515" s="668"/>
      <c r="M515" s="668"/>
      <c r="N515" s="668"/>
      <c r="O515" s="668"/>
      <c r="P515" s="668"/>
      <c r="Q515" s="668"/>
      <c r="R515" s="668"/>
      <c r="S515" s="668"/>
      <c r="T515" s="668"/>
      <c r="U515" s="668"/>
      <c r="V515" s="668"/>
      <c r="W515" s="668"/>
      <c r="X515" s="668"/>
      <c r="Y515" s="668"/>
      <c r="Z515" s="668"/>
      <c r="AA515" s="668"/>
      <c r="AB515" s="668"/>
      <c r="AC515" s="668"/>
      <c r="AD515" s="668"/>
      <c r="AE515" s="668"/>
      <c r="AF515" s="668"/>
    </row>
    <row r="516" ht="15.75" customHeight="1">
      <c r="A516" s="668"/>
      <c r="B516" s="668"/>
      <c r="C516" s="668"/>
      <c r="D516" s="668"/>
      <c r="E516" s="668"/>
      <c r="F516" s="668"/>
      <c r="G516" s="668"/>
      <c r="H516" s="668"/>
      <c r="I516" s="668"/>
      <c r="J516" s="668"/>
      <c r="K516" s="668"/>
      <c r="L516" s="668"/>
      <c r="M516" s="668"/>
      <c r="N516" s="668"/>
      <c r="O516" s="668"/>
      <c r="P516" s="668"/>
      <c r="Q516" s="668"/>
      <c r="R516" s="668"/>
      <c r="S516" s="668"/>
      <c r="T516" s="668"/>
      <c r="U516" s="668"/>
      <c r="V516" s="668"/>
      <c r="W516" s="668"/>
      <c r="X516" s="668"/>
      <c r="Y516" s="668"/>
      <c r="Z516" s="668"/>
      <c r="AA516" s="668"/>
      <c r="AB516" s="668"/>
      <c r="AC516" s="668"/>
      <c r="AD516" s="668"/>
      <c r="AE516" s="668"/>
      <c r="AF516" s="668"/>
    </row>
    <row r="517" ht="15.75" customHeight="1">
      <c r="A517" s="668"/>
      <c r="B517" s="668"/>
      <c r="C517" s="668"/>
      <c r="D517" s="668"/>
      <c r="E517" s="668"/>
      <c r="F517" s="668"/>
      <c r="G517" s="668"/>
      <c r="H517" s="668"/>
      <c r="I517" s="668"/>
      <c r="J517" s="668"/>
      <c r="K517" s="668"/>
      <c r="L517" s="668"/>
      <c r="M517" s="668"/>
      <c r="N517" s="668"/>
      <c r="O517" s="668"/>
      <c r="P517" s="668"/>
      <c r="Q517" s="668"/>
      <c r="R517" s="668"/>
      <c r="S517" s="668"/>
      <c r="T517" s="668"/>
      <c r="U517" s="668"/>
      <c r="V517" s="668"/>
      <c r="W517" s="668"/>
      <c r="X517" s="668"/>
      <c r="Y517" s="668"/>
      <c r="Z517" s="668"/>
      <c r="AA517" s="668"/>
      <c r="AB517" s="668"/>
      <c r="AC517" s="668"/>
      <c r="AD517" s="668"/>
      <c r="AE517" s="668"/>
      <c r="AF517" s="668"/>
    </row>
    <row r="518" ht="15.75" customHeight="1">
      <c r="A518" s="668"/>
      <c r="B518" s="668"/>
      <c r="C518" s="668"/>
      <c r="D518" s="668"/>
      <c r="E518" s="668"/>
      <c r="F518" s="668"/>
      <c r="G518" s="668"/>
      <c r="H518" s="668"/>
      <c r="I518" s="668"/>
      <c r="J518" s="668"/>
      <c r="K518" s="668"/>
      <c r="L518" s="668"/>
      <c r="M518" s="668"/>
      <c r="N518" s="668"/>
      <c r="O518" s="668"/>
      <c r="P518" s="668"/>
      <c r="Q518" s="668"/>
      <c r="R518" s="668"/>
      <c r="S518" s="668"/>
      <c r="T518" s="668"/>
      <c r="U518" s="668"/>
      <c r="V518" s="668"/>
      <c r="W518" s="668"/>
      <c r="X518" s="668"/>
      <c r="Y518" s="668"/>
      <c r="Z518" s="668"/>
      <c r="AA518" s="668"/>
      <c r="AB518" s="668"/>
      <c r="AC518" s="668"/>
      <c r="AD518" s="668"/>
      <c r="AE518" s="668"/>
      <c r="AF518" s="668"/>
    </row>
    <row r="519" ht="15.75" customHeight="1">
      <c r="A519" s="668"/>
      <c r="B519" s="668"/>
      <c r="C519" s="668"/>
      <c r="D519" s="668"/>
      <c r="E519" s="668"/>
      <c r="F519" s="668"/>
      <c r="G519" s="668"/>
      <c r="H519" s="668"/>
      <c r="I519" s="668"/>
      <c r="J519" s="668"/>
      <c r="K519" s="668"/>
      <c r="L519" s="668"/>
      <c r="M519" s="668"/>
      <c r="N519" s="668"/>
      <c r="O519" s="668"/>
      <c r="P519" s="668"/>
      <c r="Q519" s="668"/>
      <c r="R519" s="668"/>
      <c r="S519" s="668"/>
      <c r="T519" s="668"/>
      <c r="U519" s="668"/>
      <c r="V519" s="668"/>
      <c r="W519" s="668"/>
      <c r="X519" s="668"/>
      <c r="Y519" s="668"/>
      <c r="Z519" s="668"/>
      <c r="AA519" s="668"/>
      <c r="AB519" s="668"/>
      <c r="AC519" s="668"/>
      <c r="AD519" s="668"/>
      <c r="AE519" s="668"/>
      <c r="AF519" s="668"/>
    </row>
    <row r="520" ht="15.75" customHeight="1">
      <c r="A520" s="668"/>
      <c r="B520" s="668"/>
      <c r="C520" s="668"/>
      <c r="D520" s="668"/>
      <c r="E520" s="668"/>
      <c r="F520" s="668"/>
      <c r="G520" s="668"/>
      <c r="H520" s="668"/>
      <c r="I520" s="668"/>
      <c r="J520" s="668"/>
      <c r="K520" s="668"/>
      <c r="L520" s="668"/>
      <c r="M520" s="668"/>
      <c r="N520" s="668"/>
      <c r="O520" s="668"/>
      <c r="P520" s="668"/>
      <c r="Q520" s="668"/>
      <c r="R520" s="668"/>
      <c r="S520" s="668"/>
      <c r="T520" s="668"/>
      <c r="U520" s="668"/>
      <c r="V520" s="668"/>
      <c r="W520" s="668"/>
      <c r="X520" s="668"/>
      <c r="Y520" s="668"/>
      <c r="Z520" s="668"/>
      <c r="AA520" s="668"/>
      <c r="AB520" s="668"/>
      <c r="AC520" s="668"/>
      <c r="AD520" s="668"/>
      <c r="AE520" s="668"/>
      <c r="AF520" s="668"/>
    </row>
    <row r="521" ht="15.75" customHeight="1">
      <c r="A521" s="668"/>
      <c r="B521" s="668"/>
      <c r="C521" s="668"/>
      <c r="D521" s="668"/>
      <c r="E521" s="668"/>
      <c r="F521" s="668"/>
      <c r="G521" s="668"/>
      <c r="H521" s="668"/>
      <c r="I521" s="668"/>
      <c r="J521" s="668"/>
      <c r="K521" s="668"/>
      <c r="L521" s="668"/>
      <c r="M521" s="668"/>
      <c r="N521" s="668"/>
      <c r="O521" s="668"/>
      <c r="P521" s="668"/>
      <c r="Q521" s="668"/>
      <c r="R521" s="668"/>
      <c r="S521" s="668"/>
      <c r="T521" s="668"/>
      <c r="U521" s="668"/>
      <c r="V521" s="668"/>
      <c r="W521" s="668"/>
      <c r="X521" s="668"/>
      <c r="Y521" s="668"/>
      <c r="Z521" s="668"/>
      <c r="AA521" s="668"/>
      <c r="AB521" s="668"/>
      <c r="AC521" s="668"/>
      <c r="AD521" s="668"/>
      <c r="AE521" s="668"/>
      <c r="AF521" s="668"/>
    </row>
    <row r="522" ht="15.75" customHeight="1">
      <c r="A522" s="668"/>
      <c r="B522" s="668"/>
      <c r="C522" s="668"/>
      <c r="D522" s="668"/>
      <c r="E522" s="668"/>
      <c r="F522" s="668"/>
      <c r="G522" s="668"/>
      <c r="H522" s="668"/>
      <c r="I522" s="668"/>
      <c r="J522" s="668"/>
      <c r="K522" s="668"/>
      <c r="L522" s="668"/>
      <c r="M522" s="668"/>
      <c r="N522" s="668"/>
      <c r="O522" s="668"/>
      <c r="P522" s="668"/>
      <c r="Q522" s="668"/>
      <c r="R522" s="668"/>
      <c r="S522" s="668"/>
      <c r="T522" s="668"/>
      <c r="U522" s="668"/>
      <c r="V522" s="668"/>
      <c r="W522" s="668"/>
      <c r="X522" s="668"/>
      <c r="Y522" s="668"/>
      <c r="Z522" s="668"/>
      <c r="AA522" s="668"/>
      <c r="AB522" s="668"/>
      <c r="AC522" s="668"/>
      <c r="AD522" s="668"/>
      <c r="AE522" s="668"/>
      <c r="AF522" s="668"/>
    </row>
    <row r="523" ht="15.75" customHeight="1">
      <c r="A523" s="668"/>
      <c r="B523" s="668"/>
      <c r="C523" s="668"/>
      <c r="D523" s="668"/>
      <c r="E523" s="668"/>
      <c r="F523" s="668"/>
      <c r="G523" s="668"/>
      <c r="H523" s="668"/>
      <c r="I523" s="668"/>
      <c r="J523" s="668"/>
      <c r="K523" s="668"/>
      <c r="L523" s="668"/>
      <c r="M523" s="668"/>
      <c r="N523" s="668"/>
      <c r="O523" s="668"/>
      <c r="P523" s="668"/>
      <c r="Q523" s="668"/>
      <c r="R523" s="668"/>
      <c r="S523" s="668"/>
      <c r="T523" s="668"/>
      <c r="U523" s="668"/>
      <c r="V523" s="668"/>
      <c r="W523" s="668"/>
      <c r="X523" s="668"/>
      <c r="Y523" s="668"/>
      <c r="Z523" s="668"/>
      <c r="AA523" s="668"/>
      <c r="AB523" s="668"/>
      <c r="AC523" s="668"/>
      <c r="AD523" s="668"/>
      <c r="AE523" s="668"/>
      <c r="AF523" s="668"/>
    </row>
    <row r="524" ht="15.75" customHeight="1">
      <c r="A524" s="668"/>
      <c r="B524" s="668"/>
      <c r="C524" s="668"/>
      <c r="D524" s="668"/>
      <c r="E524" s="668"/>
      <c r="F524" s="668"/>
      <c r="G524" s="668"/>
      <c r="H524" s="668"/>
      <c r="I524" s="668"/>
      <c r="J524" s="668"/>
      <c r="K524" s="668"/>
      <c r="L524" s="668"/>
      <c r="M524" s="668"/>
      <c r="N524" s="668"/>
      <c r="O524" s="668"/>
      <c r="P524" s="668"/>
      <c r="Q524" s="668"/>
      <c r="R524" s="668"/>
      <c r="S524" s="668"/>
      <c r="T524" s="668"/>
      <c r="U524" s="668"/>
      <c r="V524" s="668"/>
      <c r="W524" s="668"/>
      <c r="X524" s="668"/>
      <c r="Y524" s="668"/>
      <c r="Z524" s="668"/>
      <c r="AA524" s="668"/>
      <c r="AB524" s="668"/>
      <c r="AC524" s="668"/>
      <c r="AD524" s="668"/>
      <c r="AE524" s="668"/>
      <c r="AF524" s="668"/>
    </row>
    <row r="525" ht="15.75" customHeight="1">
      <c r="A525" s="668"/>
      <c r="B525" s="668"/>
      <c r="C525" s="668"/>
      <c r="D525" s="668"/>
      <c r="E525" s="668"/>
      <c r="F525" s="668"/>
      <c r="G525" s="668"/>
      <c r="H525" s="668"/>
      <c r="I525" s="668"/>
      <c r="J525" s="668"/>
      <c r="K525" s="668"/>
      <c r="L525" s="668"/>
      <c r="M525" s="668"/>
      <c r="N525" s="668"/>
      <c r="O525" s="668"/>
      <c r="P525" s="668"/>
      <c r="Q525" s="668"/>
      <c r="R525" s="668"/>
      <c r="S525" s="668"/>
      <c r="T525" s="668"/>
      <c r="U525" s="668"/>
      <c r="V525" s="668"/>
      <c r="W525" s="668"/>
      <c r="X525" s="668"/>
      <c r="Y525" s="668"/>
      <c r="Z525" s="668"/>
      <c r="AA525" s="668"/>
      <c r="AB525" s="668"/>
      <c r="AC525" s="668"/>
      <c r="AD525" s="668"/>
      <c r="AE525" s="668"/>
      <c r="AF525" s="668"/>
    </row>
    <row r="526" ht="15.75" customHeight="1">
      <c r="A526" s="668"/>
      <c r="B526" s="668"/>
      <c r="C526" s="668"/>
      <c r="D526" s="668"/>
      <c r="E526" s="668"/>
      <c r="F526" s="668"/>
      <c r="G526" s="668"/>
      <c r="H526" s="668"/>
      <c r="I526" s="668"/>
      <c r="J526" s="668"/>
      <c r="K526" s="668"/>
      <c r="L526" s="668"/>
      <c r="M526" s="668"/>
      <c r="N526" s="668"/>
      <c r="O526" s="668"/>
      <c r="P526" s="668"/>
      <c r="Q526" s="668"/>
      <c r="R526" s="668"/>
      <c r="S526" s="668"/>
      <c r="T526" s="668"/>
      <c r="U526" s="668"/>
      <c r="V526" s="668"/>
      <c r="W526" s="668"/>
      <c r="X526" s="668"/>
      <c r="Y526" s="668"/>
      <c r="Z526" s="668"/>
      <c r="AA526" s="668"/>
      <c r="AB526" s="668"/>
      <c r="AC526" s="668"/>
      <c r="AD526" s="668"/>
      <c r="AE526" s="668"/>
      <c r="AF526" s="668"/>
    </row>
    <row r="527" ht="15.75" customHeight="1">
      <c r="A527" s="668"/>
      <c r="B527" s="668"/>
      <c r="C527" s="668"/>
      <c r="D527" s="668"/>
      <c r="E527" s="668"/>
      <c r="F527" s="668"/>
      <c r="G527" s="668"/>
      <c r="H527" s="668"/>
      <c r="I527" s="668"/>
      <c r="J527" s="668"/>
      <c r="K527" s="668"/>
      <c r="L527" s="668"/>
      <c r="M527" s="668"/>
      <c r="N527" s="668"/>
      <c r="O527" s="668"/>
      <c r="P527" s="668"/>
      <c r="Q527" s="668"/>
      <c r="R527" s="668"/>
      <c r="S527" s="668"/>
      <c r="T527" s="668"/>
      <c r="U527" s="668"/>
      <c r="V527" s="668"/>
      <c r="W527" s="668"/>
      <c r="X527" s="668"/>
      <c r="Y527" s="668"/>
      <c r="Z527" s="668"/>
      <c r="AA527" s="668"/>
      <c r="AB527" s="668"/>
      <c r="AC527" s="668"/>
      <c r="AD527" s="668"/>
      <c r="AE527" s="668"/>
      <c r="AF527" s="668"/>
    </row>
    <row r="528" ht="15.75" customHeight="1">
      <c r="A528" s="668"/>
      <c r="B528" s="668"/>
      <c r="C528" s="668"/>
      <c r="D528" s="668"/>
      <c r="E528" s="668"/>
      <c r="F528" s="668"/>
      <c r="G528" s="668"/>
      <c r="H528" s="668"/>
      <c r="I528" s="668"/>
      <c r="J528" s="668"/>
      <c r="K528" s="668"/>
      <c r="L528" s="668"/>
      <c r="M528" s="668"/>
      <c r="N528" s="668"/>
      <c r="O528" s="668"/>
      <c r="P528" s="668"/>
      <c r="Q528" s="668"/>
      <c r="R528" s="668"/>
      <c r="S528" s="668"/>
      <c r="T528" s="668"/>
      <c r="U528" s="668"/>
      <c r="V528" s="668"/>
      <c r="W528" s="668"/>
      <c r="X528" s="668"/>
      <c r="Y528" s="668"/>
      <c r="Z528" s="668"/>
      <c r="AA528" s="668"/>
      <c r="AB528" s="668"/>
      <c r="AC528" s="668"/>
      <c r="AD528" s="668"/>
      <c r="AE528" s="668"/>
      <c r="AF528" s="668"/>
    </row>
    <row r="529" ht="15.75" customHeight="1">
      <c r="A529" s="668"/>
      <c r="B529" s="668"/>
      <c r="C529" s="668"/>
      <c r="D529" s="668"/>
      <c r="E529" s="668"/>
      <c r="F529" s="668"/>
      <c r="G529" s="668"/>
      <c r="H529" s="668"/>
      <c r="I529" s="668"/>
      <c r="J529" s="668"/>
      <c r="K529" s="668"/>
      <c r="L529" s="668"/>
      <c r="M529" s="668"/>
      <c r="N529" s="668"/>
      <c r="O529" s="668"/>
      <c r="P529" s="668"/>
      <c r="Q529" s="668"/>
      <c r="R529" s="668"/>
      <c r="S529" s="668"/>
      <c r="T529" s="668"/>
      <c r="U529" s="668"/>
      <c r="V529" s="668"/>
      <c r="W529" s="668"/>
      <c r="X529" s="668"/>
      <c r="Y529" s="668"/>
      <c r="Z529" s="668"/>
      <c r="AA529" s="668"/>
      <c r="AB529" s="668"/>
      <c r="AC529" s="668"/>
      <c r="AD529" s="668"/>
      <c r="AE529" s="668"/>
      <c r="AF529" s="668"/>
    </row>
    <row r="530" ht="15.75" customHeight="1">
      <c r="A530" s="668"/>
      <c r="B530" s="668"/>
      <c r="C530" s="668"/>
      <c r="D530" s="668"/>
      <c r="E530" s="668"/>
      <c r="F530" s="668"/>
      <c r="G530" s="668"/>
      <c r="H530" s="668"/>
      <c r="I530" s="668"/>
      <c r="J530" s="668"/>
      <c r="K530" s="668"/>
      <c r="L530" s="668"/>
      <c r="M530" s="668"/>
      <c r="N530" s="668"/>
      <c r="O530" s="668"/>
      <c r="P530" s="668"/>
      <c r="Q530" s="668"/>
      <c r="R530" s="668"/>
      <c r="S530" s="668"/>
      <c r="T530" s="668"/>
      <c r="U530" s="668"/>
      <c r="V530" s="668"/>
      <c r="W530" s="668"/>
      <c r="X530" s="668"/>
      <c r="Y530" s="668"/>
      <c r="Z530" s="668"/>
      <c r="AA530" s="668"/>
      <c r="AB530" s="668"/>
      <c r="AC530" s="668"/>
      <c r="AD530" s="668"/>
      <c r="AE530" s="668"/>
      <c r="AF530" s="668"/>
    </row>
    <row r="531" ht="15.75" customHeight="1">
      <c r="A531" s="668"/>
      <c r="B531" s="668"/>
      <c r="C531" s="668"/>
      <c r="D531" s="668"/>
      <c r="E531" s="668"/>
      <c r="F531" s="668"/>
      <c r="G531" s="668"/>
      <c r="H531" s="668"/>
      <c r="I531" s="668"/>
      <c r="J531" s="668"/>
      <c r="K531" s="668"/>
      <c r="L531" s="668"/>
      <c r="M531" s="668"/>
      <c r="N531" s="668"/>
      <c r="O531" s="668"/>
      <c r="P531" s="668"/>
      <c r="Q531" s="668"/>
      <c r="R531" s="668"/>
      <c r="S531" s="668"/>
      <c r="T531" s="668"/>
      <c r="U531" s="668"/>
      <c r="V531" s="668"/>
      <c r="W531" s="668"/>
      <c r="X531" s="668"/>
      <c r="Y531" s="668"/>
      <c r="Z531" s="668"/>
      <c r="AA531" s="668"/>
      <c r="AB531" s="668"/>
      <c r="AC531" s="668"/>
      <c r="AD531" s="668"/>
      <c r="AE531" s="668"/>
      <c r="AF531" s="668"/>
    </row>
    <row r="532" ht="15.75" customHeight="1">
      <c r="A532" s="668"/>
      <c r="B532" s="668"/>
      <c r="C532" s="668"/>
      <c r="D532" s="668"/>
      <c r="E532" s="668"/>
      <c r="F532" s="668"/>
      <c r="G532" s="668"/>
      <c r="H532" s="668"/>
      <c r="I532" s="668"/>
      <c r="J532" s="668"/>
      <c r="K532" s="668"/>
      <c r="L532" s="668"/>
      <c r="M532" s="668"/>
      <c r="N532" s="668"/>
      <c r="O532" s="668"/>
      <c r="P532" s="668"/>
      <c r="Q532" s="668"/>
      <c r="R532" s="668"/>
      <c r="S532" s="668"/>
      <c r="T532" s="668"/>
      <c r="U532" s="668"/>
      <c r="V532" s="668"/>
      <c r="W532" s="668"/>
      <c r="X532" s="668"/>
      <c r="Y532" s="668"/>
      <c r="Z532" s="668"/>
      <c r="AA532" s="668"/>
      <c r="AB532" s="668"/>
      <c r="AC532" s="668"/>
      <c r="AD532" s="668"/>
      <c r="AE532" s="668"/>
      <c r="AF532" s="668"/>
    </row>
    <row r="533" ht="15.75" customHeight="1">
      <c r="A533" s="668"/>
      <c r="B533" s="668"/>
      <c r="C533" s="668"/>
      <c r="D533" s="668"/>
      <c r="E533" s="668"/>
      <c r="F533" s="668"/>
      <c r="G533" s="668"/>
      <c r="H533" s="668"/>
      <c r="I533" s="668"/>
      <c r="J533" s="668"/>
      <c r="K533" s="668"/>
      <c r="L533" s="668"/>
      <c r="M533" s="668"/>
      <c r="N533" s="668"/>
      <c r="O533" s="668"/>
      <c r="P533" s="668"/>
      <c r="Q533" s="668"/>
      <c r="R533" s="668"/>
      <c r="S533" s="668"/>
      <c r="T533" s="668"/>
      <c r="U533" s="668"/>
      <c r="V533" s="668"/>
      <c r="W533" s="668"/>
      <c r="X533" s="668"/>
      <c r="Y533" s="668"/>
      <c r="Z533" s="668"/>
      <c r="AA533" s="668"/>
      <c r="AB533" s="668"/>
      <c r="AC533" s="668"/>
      <c r="AD533" s="668"/>
      <c r="AE533" s="668"/>
      <c r="AF533" s="668"/>
    </row>
    <row r="534" ht="15.75" customHeight="1">
      <c r="A534" s="668"/>
      <c r="B534" s="668"/>
      <c r="C534" s="668"/>
      <c r="D534" s="668"/>
      <c r="E534" s="668"/>
      <c r="F534" s="668"/>
      <c r="G534" s="668"/>
      <c r="H534" s="668"/>
      <c r="I534" s="668"/>
      <c r="J534" s="668"/>
      <c r="K534" s="668"/>
      <c r="L534" s="668"/>
      <c r="M534" s="668"/>
      <c r="N534" s="668"/>
      <c r="O534" s="668"/>
      <c r="P534" s="668"/>
      <c r="Q534" s="668"/>
      <c r="R534" s="668"/>
      <c r="S534" s="668"/>
      <c r="T534" s="668"/>
      <c r="U534" s="668"/>
      <c r="V534" s="668"/>
      <c r="W534" s="668"/>
      <c r="X534" s="668"/>
      <c r="Y534" s="668"/>
      <c r="Z534" s="668"/>
      <c r="AA534" s="668"/>
      <c r="AB534" s="668"/>
      <c r="AC534" s="668"/>
      <c r="AD534" s="668"/>
      <c r="AE534" s="668"/>
      <c r="AF534" s="668"/>
    </row>
    <row r="535" ht="15.75" customHeight="1">
      <c r="A535" s="668"/>
      <c r="B535" s="668"/>
      <c r="C535" s="668"/>
      <c r="D535" s="668"/>
      <c r="E535" s="668"/>
      <c r="F535" s="668"/>
      <c r="G535" s="668"/>
      <c r="H535" s="668"/>
      <c r="I535" s="668"/>
      <c r="J535" s="668"/>
      <c r="K535" s="668"/>
      <c r="L535" s="668"/>
      <c r="M535" s="668"/>
      <c r="N535" s="668"/>
      <c r="O535" s="668"/>
      <c r="P535" s="668"/>
      <c r="Q535" s="668"/>
      <c r="R535" s="668"/>
      <c r="S535" s="668"/>
      <c r="T535" s="668"/>
      <c r="U535" s="668"/>
      <c r="V535" s="668"/>
      <c r="W535" s="668"/>
      <c r="X535" s="668"/>
      <c r="Y535" s="668"/>
      <c r="Z535" s="668"/>
      <c r="AA535" s="668"/>
      <c r="AB535" s="668"/>
      <c r="AC535" s="668"/>
      <c r="AD535" s="668"/>
      <c r="AE535" s="668"/>
      <c r="AF535" s="668"/>
    </row>
    <row r="536" ht="15.75" customHeight="1">
      <c r="A536" s="668"/>
      <c r="B536" s="668"/>
      <c r="C536" s="668"/>
      <c r="D536" s="668"/>
      <c r="E536" s="668"/>
      <c r="F536" s="668"/>
      <c r="G536" s="668"/>
      <c r="H536" s="668"/>
      <c r="I536" s="668"/>
      <c r="J536" s="668"/>
      <c r="K536" s="668"/>
      <c r="L536" s="668"/>
      <c r="M536" s="668"/>
      <c r="N536" s="668"/>
      <c r="O536" s="668"/>
      <c r="P536" s="668"/>
      <c r="Q536" s="668"/>
      <c r="R536" s="668"/>
      <c r="S536" s="668"/>
      <c r="T536" s="668"/>
      <c r="U536" s="668"/>
      <c r="V536" s="668"/>
      <c r="W536" s="668"/>
      <c r="X536" s="668"/>
      <c r="Y536" s="668"/>
      <c r="Z536" s="668"/>
      <c r="AA536" s="668"/>
      <c r="AB536" s="668"/>
      <c r="AC536" s="668"/>
      <c r="AD536" s="668"/>
      <c r="AE536" s="668"/>
      <c r="AF536" s="668"/>
    </row>
    <row r="537" ht="15.75" customHeight="1">
      <c r="A537" s="668"/>
      <c r="B537" s="668"/>
      <c r="C537" s="668"/>
      <c r="D537" s="668"/>
      <c r="E537" s="668"/>
      <c r="F537" s="668"/>
      <c r="G537" s="668"/>
      <c r="H537" s="668"/>
      <c r="I537" s="668"/>
      <c r="J537" s="668"/>
      <c r="K537" s="668"/>
      <c r="L537" s="668"/>
      <c r="M537" s="668"/>
      <c r="N537" s="668"/>
      <c r="O537" s="668"/>
      <c r="P537" s="668"/>
      <c r="Q537" s="668"/>
      <c r="R537" s="668"/>
      <c r="S537" s="668"/>
      <c r="T537" s="668"/>
      <c r="U537" s="668"/>
      <c r="V537" s="668"/>
      <c r="W537" s="668"/>
      <c r="X537" s="668"/>
      <c r="Y537" s="668"/>
      <c r="Z537" s="668"/>
      <c r="AA537" s="668"/>
      <c r="AB537" s="668"/>
      <c r="AC537" s="668"/>
      <c r="AD537" s="668"/>
      <c r="AE537" s="668"/>
      <c r="AF537" s="668"/>
    </row>
    <row r="538" ht="15.75" customHeight="1">
      <c r="A538" s="668"/>
      <c r="B538" s="668"/>
      <c r="C538" s="668"/>
      <c r="D538" s="668"/>
      <c r="E538" s="668"/>
      <c r="F538" s="668"/>
      <c r="G538" s="668"/>
      <c r="H538" s="668"/>
      <c r="I538" s="668"/>
      <c r="J538" s="668"/>
      <c r="K538" s="668"/>
      <c r="L538" s="668"/>
      <c r="M538" s="668"/>
      <c r="N538" s="668"/>
      <c r="O538" s="668"/>
      <c r="P538" s="668"/>
      <c r="Q538" s="668"/>
      <c r="R538" s="668"/>
      <c r="S538" s="668"/>
      <c r="T538" s="668"/>
      <c r="U538" s="668"/>
      <c r="V538" s="668"/>
      <c r="W538" s="668"/>
      <c r="X538" s="668"/>
      <c r="Y538" s="668"/>
      <c r="Z538" s="668"/>
      <c r="AA538" s="668"/>
      <c r="AB538" s="668"/>
      <c r="AC538" s="668"/>
      <c r="AD538" s="668"/>
      <c r="AE538" s="668"/>
      <c r="AF538" s="668"/>
    </row>
    <row r="539" ht="15.75" customHeight="1">
      <c r="A539" s="668"/>
      <c r="B539" s="668"/>
      <c r="C539" s="668"/>
      <c r="D539" s="668"/>
      <c r="E539" s="668"/>
      <c r="F539" s="668"/>
      <c r="G539" s="668"/>
      <c r="H539" s="668"/>
      <c r="I539" s="668"/>
      <c r="J539" s="668"/>
      <c r="K539" s="668"/>
      <c r="L539" s="668"/>
      <c r="M539" s="668"/>
      <c r="N539" s="668"/>
      <c r="O539" s="668"/>
      <c r="P539" s="668"/>
      <c r="Q539" s="668"/>
      <c r="R539" s="668"/>
      <c r="S539" s="668"/>
      <c r="T539" s="668"/>
      <c r="U539" s="668"/>
      <c r="V539" s="668"/>
      <c r="W539" s="668"/>
      <c r="X539" s="668"/>
      <c r="Y539" s="668"/>
      <c r="Z539" s="668"/>
      <c r="AA539" s="668"/>
      <c r="AB539" s="668"/>
      <c r="AC539" s="668"/>
      <c r="AD539" s="668"/>
      <c r="AE539" s="668"/>
      <c r="AF539" s="668"/>
    </row>
    <row r="540" ht="15.75" customHeight="1">
      <c r="A540" s="668"/>
      <c r="B540" s="668"/>
      <c r="C540" s="668"/>
      <c r="D540" s="668"/>
      <c r="E540" s="668"/>
      <c r="F540" s="668"/>
      <c r="G540" s="668"/>
      <c r="H540" s="668"/>
      <c r="I540" s="668"/>
      <c r="J540" s="668"/>
      <c r="K540" s="668"/>
      <c r="L540" s="668"/>
      <c r="M540" s="668"/>
      <c r="N540" s="668"/>
      <c r="O540" s="668"/>
      <c r="P540" s="668"/>
      <c r="Q540" s="668"/>
      <c r="R540" s="668"/>
      <c r="S540" s="668"/>
      <c r="T540" s="668"/>
      <c r="U540" s="668"/>
      <c r="V540" s="668"/>
      <c r="W540" s="668"/>
      <c r="X540" s="668"/>
      <c r="Y540" s="668"/>
      <c r="Z540" s="668"/>
      <c r="AA540" s="668"/>
      <c r="AB540" s="668"/>
      <c r="AC540" s="668"/>
      <c r="AD540" s="668"/>
      <c r="AE540" s="668"/>
      <c r="AF540" s="668"/>
    </row>
    <row r="541" ht="15.75" customHeight="1">
      <c r="A541" s="668"/>
      <c r="B541" s="668"/>
      <c r="C541" s="668"/>
      <c r="D541" s="668"/>
      <c r="E541" s="668"/>
      <c r="F541" s="668"/>
      <c r="G541" s="668"/>
      <c r="H541" s="668"/>
      <c r="I541" s="668"/>
      <c r="J541" s="668"/>
      <c r="K541" s="668"/>
      <c r="L541" s="668"/>
      <c r="M541" s="668"/>
      <c r="N541" s="668"/>
      <c r="O541" s="668"/>
      <c r="P541" s="668"/>
      <c r="Q541" s="668"/>
      <c r="R541" s="668"/>
      <c r="S541" s="668"/>
      <c r="T541" s="668"/>
      <c r="U541" s="668"/>
      <c r="V541" s="668"/>
      <c r="W541" s="668"/>
      <c r="X541" s="668"/>
      <c r="Y541" s="668"/>
      <c r="Z541" s="668"/>
      <c r="AA541" s="668"/>
      <c r="AB541" s="668"/>
      <c r="AC541" s="668"/>
      <c r="AD541" s="668"/>
      <c r="AE541" s="668"/>
      <c r="AF541" s="668"/>
    </row>
    <row r="542" ht="15.75" customHeight="1">
      <c r="A542" s="668"/>
      <c r="B542" s="668"/>
      <c r="C542" s="668"/>
      <c r="D542" s="668"/>
      <c r="E542" s="668"/>
      <c r="F542" s="668"/>
      <c r="G542" s="668"/>
      <c r="H542" s="668"/>
      <c r="I542" s="668"/>
      <c r="J542" s="668"/>
      <c r="K542" s="668"/>
      <c r="L542" s="668"/>
      <c r="M542" s="668"/>
      <c r="N542" s="668"/>
      <c r="O542" s="668"/>
      <c r="P542" s="668"/>
      <c r="Q542" s="668"/>
      <c r="R542" s="668"/>
      <c r="S542" s="668"/>
      <c r="T542" s="668"/>
      <c r="U542" s="668"/>
      <c r="V542" s="668"/>
      <c r="W542" s="668"/>
      <c r="X542" s="668"/>
      <c r="Y542" s="668"/>
      <c r="Z542" s="668"/>
      <c r="AA542" s="668"/>
      <c r="AB542" s="668"/>
      <c r="AC542" s="668"/>
      <c r="AD542" s="668"/>
      <c r="AE542" s="668"/>
      <c r="AF542" s="668"/>
    </row>
    <row r="543" ht="15.75" customHeight="1">
      <c r="A543" s="668"/>
      <c r="B543" s="668"/>
      <c r="C543" s="668"/>
      <c r="D543" s="668"/>
      <c r="E543" s="668"/>
      <c r="F543" s="668"/>
      <c r="G543" s="668"/>
      <c r="H543" s="668"/>
      <c r="I543" s="668"/>
      <c r="J543" s="668"/>
      <c r="K543" s="668"/>
      <c r="L543" s="668"/>
      <c r="M543" s="668"/>
      <c r="N543" s="668"/>
      <c r="O543" s="668"/>
      <c r="P543" s="668"/>
      <c r="Q543" s="668"/>
      <c r="R543" s="668"/>
      <c r="S543" s="668"/>
      <c r="T543" s="668"/>
      <c r="U543" s="668"/>
      <c r="V543" s="668"/>
      <c r="W543" s="668"/>
      <c r="X543" s="668"/>
      <c r="Y543" s="668"/>
      <c r="Z543" s="668"/>
      <c r="AA543" s="668"/>
      <c r="AB543" s="668"/>
      <c r="AC543" s="668"/>
      <c r="AD543" s="668"/>
      <c r="AE543" s="668"/>
      <c r="AF543" s="668"/>
    </row>
    <row r="544" ht="15.75" customHeight="1">
      <c r="A544" s="668"/>
      <c r="B544" s="668"/>
      <c r="C544" s="668"/>
      <c r="D544" s="668"/>
      <c r="E544" s="668"/>
      <c r="F544" s="668"/>
      <c r="G544" s="668"/>
      <c r="H544" s="668"/>
      <c r="I544" s="668"/>
      <c r="J544" s="668"/>
      <c r="K544" s="668"/>
      <c r="L544" s="668"/>
      <c r="M544" s="668"/>
      <c r="N544" s="668"/>
      <c r="O544" s="668"/>
      <c r="P544" s="668"/>
      <c r="Q544" s="668"/>
      <c r="R544" s="668"/>
      <c r="S544" s="668"/>
      <c r="T544" s="668"/>
      <c r="U544" s="668"/>
      <c r="V544" s="668"/>
      <c r="W544" s="668"/>
      <c r="X544" s="668"/>
      <c r="Y544" s="668"/>
      <c r="Z544" s="668"/>
      <c r="AA544" s="668"/>
      <c r="AB544" s="668"/>
      <c r="AC544" s="668"/>
      <c r="AD544" s="668"/>
      <c r="AE544" s="668"/>
      <c r="AF544" s="668"/>
    </row>
    <row r="545" ht="15.75" customHeight="1">
      <c r="A545" s="668"/>
      <c r="B545" s="668"/>
      <c r="C545" s="668"/>
      <c r="D545" s="668"/>
      <c r="E545" s="668"/>
      <c r="F545" s="668"/>
      <c r="G545" s="668"/>
      <c r="H545" s="668"/>
      <c r="I545" s="668"/>
      <c r="J545" s="668"/>
      <c r="K545" s="668"/>
      <c r="L545" s="668"/>
      <c r="M545" s="668"/>
      <c r="N545" s="668"/>
      <c r="O545" s="668"/>
      <c r="P545" s="668"/>
      <c r="Q545" s="668"/>
      <c r="R545" s="668"/>
      <c r="S545" s="668"/>
      <c r="T545" s="668"/>
      <c r="U545" s="668"/>
      <c r="V545" s="668"/>
      <c r="W545" s="668"/>
      <c r="X545" s="668"/>
      <c r="Y545" s="668"/>
      <c r="Z545" s="668"/>
      <c r="AA545" s="668"/>
      <c r="AB545" s="668"/>
      <c r="AC545" s="668"/>
      <c r="AD545" s="668"/>
      <c r="AE545" s="668"/>
      <c r="AF545" s="668"/>
    </row>
    <row r="546" ht="15.75" customHeight="1">
      <c r="A546" s="668"/>
      <c r="B546" s="668"/>
      <c r="C546" s="668"/>
      <c r="D546" s="668"/>
      <c r="E546" s="668"/>
      <c r="F546" s="668"/>
      <c r="G546" s="668"/>
      <c r="H546" s="668"/>
      <c r="I546" s="668"/>
      <c r="J546" s="668"/>
      <c r="K546" s="668"/>
      <c r="L546" s="668"/>
      <c r="M546" s="668"/>
      <c r="N546" s="668"/>
      <c r="O546" s="668"/>
      <c r="P546" s="668"/>
      <c r="Q546" s="668"/>
      <c r="R546" s="668"/>
      <c r="S546" s="668"/>
      <c r="T546" s="668"/>
      <c r="U546" s="668"/>
      <c r="V546" s="668"/>
      <c r="W546" s="668"/>
      <c r="X546" s="668"/>
      <c r="Y546" s="668"/>
      <c r="Z546" s="668"/>
      <c r="AA546" s="668"/>
      <c r="AB546" s="668"/>
      <c r="AC546" s="668"/>
      <c r="AD546" s="668"/>
      <c r="AE546" s="668"/>
      <c r="AF546" s="668"/>
    </row>
    <row r="547" ht="15.75" customHeight="1">
      <c r="A547" s="668"/>
      <c r="B547" s="668"/>
      <c r="C547" s="668"/>
      <c r="D547" s="668"/>
      <c r="E547" s="668"/>
      <c r="F547" s="668"/>
      <c r="G547" s="668"/>
      <c r="H547" s="668"/>
      <c r="I547" s="668"/>
      <c r="J547" s="668"/>
      <c r="K547" s="668"/>
      <c r="L547" s="668"/>
      <c r="M547" s="668"/>
      <c r="N547" s="668"/>
      <c r="O547" s="668"/>
      <c r="P547" s="668"/>
      <c r="Q547" s="668"/>
      <c r="R547" s="668"/>
      <c r="S547" s="668"/>
      <c r="T547" s="668"/>
      <c r="U547" s="668"/>
      <c r="V547" s="668"/>
      <c r="W547" s="668"/>
      <c r="X547" s="668"/>
      <c r="Y547" s="668"/>
      <c r="Z547" s="668"/>
      <c r="AA547" s="668"/>
      <c r="AB547" s="668"/>
      <c r="AC547" s="668"/>
      <c r="AD547" s="668"/>
      <c r="AE547" s="668"/>
      <c r="AF547" s="668"/>
    </row>
    <row r="548" ht="15.75" customHeight="1">
      <c r="A548" s="668"/>
      <c r="B548" s="668"/>
      <c r="C548" s="668"/>
      <c r="D548" s="668"/>
      <c r="E548" s="668"/>
      <c r="F548" s="668"/>
      <c r="G548" s="668"/>
      <c r="H548" s="668"/>
      <c r="I548" s="668"/>
      <c r="J548" s="668"/>
      <c r="K548" s="668"/>
      <c r="L548" s="668"/>
      <c r="M548" s="668"/>
      <c r="N548" s="668"/>
      <c r="O548" s="668"/>
      <c r="P548" s="668"/>
      <c r="Q548" s="668"/>
      <c r="R548" s="668"/>
      <c r="S548" s="668"/>
      <c r="T548" s="668"/>
      <c r="U548" s="668"/>
      <c r="V548" s="668"/>
      <c r="W548" s="668"/>
      <c r="X548" s="668"/>
      <c r="Y548" s="668"/>
      <c r="Z548" s="668"/>
      <c r="AA548" s="668"/>
      <c r="AB548" s="668"/>
      <c r="AC548" s="668"/>
      <c r="AD548" s="668"/>
      <c r="AE548" s="668"/>
      <c r="AF548" s="668"/>
    </row>
    <row r="549" ht="15.75" customHeight="1">
      <c r="A549" s="668"/>
      <c r="B549" s="668"/>
      <c r="C549" s="668"/>
      <c r="D549" s="668"/>
      <c r="E549" s="668"/>
      <c r="F549" s="668"/>
      <c r="G549" s="668"/>
      <c r="H549" s="668"/>
      <c r="I549" s="668"/>
      <c r="J549" s="668"/>
      <c r="K549" s="668"/>
      <c r="L549" s="668"/>
      <c r="M549" s="668"/>
      <c r="N549" s="668"/>
      <c r="O549" s="668"/>
      <c r="P549" s="668"/>
      <c r="Q549" s="668"/>
      <c r="R549" s="668"/>
      <c r="S549" s="668"/>
      <c r="T549" s="668"/>
      <c r="U549" s="668"/>
      <c r="V549" s="668"/>
      <c r="W549" s="668"/>
      <c r="X549" s="668"/>
      <c r="Y549" s="668"/>
      <c r="Z549" s="668"/>
      <c r="AA549" s="668"/>
      <c r="AB549" s="668"/>
      <c r="AC549" s="668"/>
      <c r="AD549" s="668"/>
      <c r="AE549" s="668"/>
      <c r="AF549" s="668"/>
    </row>
    <row r="550" ht="15.75" customHeight="1">
      <c r="A550" s="668"/>
      <c r="B550" s="668"/>
      <c r="C550" s="668"/>
      <c r="D550" s="668"/>
      <c r="E550" s="668"/>
      <c r="F550" s="668"/>
      <c r="G550" s="668"/>
      <c r="H550" s="668"/>
      <c r="I550" s="668"/>
      <c r="J550" s="668"/>
      <c r="K550" s="668"/>
      <c r="L550" s="668"/>
      <c r="M550" s="668"/>
      <c r="N550" s="668"/>
      <c r="O550" s="668"/>
      <c r="P550" s="668"/>
      <c r="Q550" s="668"/>
      <c r="R550" s="668"/>
      <c r="S550" s="668"/>
      <c r="T550" s="668"/>
      <c r="U550" s="668"/>
      <c r="V550" s="668"/>
      <c r="W550" s="668"/>
      <c r="X550" s="668"/>
      <c r="Y550" s="668"/>
      <c r="Z550" s="668"/>
      <c r="AA550" s="668"/>
      <c r="AB550" s="668"/>
      <c r="AC550" s="668"/>
      <c r="AD550" s="668"/>
      <c r="AE550" s="668"/>
      <c r="AF550" s="668"/>
    </row>
    <row r="551" ht="15.75" customHeight="1">
      <c r="A551" s="668"/>
      <c r="B551" s="668"/>
      <c r="C551" s="668"/>
      <c r="D551" s="668"/>
      <c r="E551" s="668"/>
      <c r="F551" s="668"/>
      <c r="G551" s="668"/>
      <c r="H551" s="668"/>
      <c r="I551" s="668"/>
      <c r="J551" s="668"/>
      <c r="K551" s="668"/>
      <c r="L551" s="668"/>
      <c r="M551" s="668"/>
      <c r="N551" s="668"/>
      <c r="O551" s="668"/>
      <c r="P551" s="668"/>
      <c r="Q551" s="668"/>
      <c r="R551" s="668"/>
      <c r="S551" s="668"/>
      <c r="T551" s="668"/>
      <c r="U551" s="668"/>
      <c r="V551" s="668"/>
      <c r="W551" s="668"/>
      <c r="X551" s="668"/>
      <c r="Y551" s="668"/>
      <c r="Z551" s="668"/>
      <c r="AA551" s="668"/>
      <c r="AB551" s="668"/>
      <c r="AC551" s="668"/>
      <c r="AD551" s="668"/>
      <c r="AE551" s="668"/>
      <c r="AF551" s="668"/>
    </row>
    <row r="552" ht="15.75" customHeight="1">
      <c r="A552" s="668"/>
      <c r="B552" s="668"/>
      <c r="C552" s="668"/>
      <c r="D552" s="668"/>
      <c r="E552" s="668"/>
      <c r="F552" s="668"/>
      <c r="G552" s="668"/>
      <c r="H552" s="668"/>
      <c r="I552" s="668"/>
      <c r="J552" s="668"/>
      <c r="K552" s="668"/>
      <c r="L552" s="668"/>
      <c r="M552" s="668"/>
      <c r="N552" s="668"/>
      <c r="O552" s="668"/>
      <c r="P552" s="668"/>
      <c r="Q552" s="668"/>
      <c r="R552" s="668"/>
      <c r="S552" s="668"/>
      <c r="T552" s="668"/>
      <c r="U552" s="668"/>
      <c r="V552" s="668"/>
      <c r="W552" s="668"/>
      <c r="X552" s="668"/>
      <c r="Y552" s="668"/>
      <c r="Z552" s="668"/>
      <c r="AA552" s="668"/>
      <c r="AB552" s="668"/>
      <c r="AC552" s="668"/>
      <c r="AD552" s="668"/>
      <c r="AE552" s="668"/>
      <c r="AF552" s="668"/>
    </row>
    <row r="553" ht="15.75" customHeight="1">
      <c r="A553" s="668"/>
      <c r="B553" s="668"/>
      <c r="C553" s="668"/>
      <c r="D553" s="668"/>
      <c r="E553" s="668"/>
      <c r="F553" s="668"/>
      <c r="G553" s="668"/>
      <c r="H553" s="668"/>
      <c r="I553" s="668"/>
      <c r="J553" s="668"/>
      <c r="K553" s="668"/>
      <c r="L553" s="668"/>
      <c r="M553" s="668"/>
      <c r="N553" s="668"/>
      <c r="O553" s="668"/>
      <c r="P553" s="668"/>
      <c r="Q553" s="668"/>
      <c r="R553" s="668"/>
      <c r="S553" s="668"/>
      <c r="T553" s="668"/>
      <c r="U553" s="668"/>
      <c r="V553" s="668"/>
      <c r="W553" s="668"/>
      <c r="X553" s="668"/>
      <c r="Y553" s="668"/>
      <c r="Z553" s="668"/>
      <c r="AA553" s="668"/>
      <c r="AB553" s="668"/>
      <c r="AC553" s="668"/>
      <c r="AD553" s="668"/>
      <c r="AE553" s="668"/>
      <c r="AF553" s="668"/>
    </row>
    <row r="554" ht="15.75" customHeight="1">
      <c r="A554" s="668"/>
      <c r="B554" s="668"/>
      <c r="C554" s="668"/>
      <c r="D554" s="668"/>
      <c r="E554" s="668"/>
      <c r="F554" s="668"/>
      <c r="G554" s="668"/>
      <c r="H554" s="668"/>
      <c r="I554" s="668"/>
      <c r="J554" s="668"/>
      <c r="K554" s="668"/>
      <c r="L554" s="668"/>
      <c r="M554" s="668"/>
      <c r="N554" s="668"/>
      <c r="O554" s="668"/>
      <c r="P554" s="668"/>
      <c r="Q554" s="668"/>
      <c r="R554" s="668"/>
      <c r="S554" s="668"/>
      <c r="T554" s="668"/>
      <c r="U554" s="668"/>
      <c r="V554" s="668"/>
      <c r="W554" s="668"/>
      <c r="X554" s="668"/>
      <c r="Y554" s="668"/>
      <c r="Z554" s="668"/>
      <c r="AA554" s="668"/>
      <c r="AB554" s="668"/>
      <c r="AC554" s="668"/>
      <c r="AD554" s="668"/>
      <c r="AE554" s="668"/>
      <c r="AF554" s="668"/>
    </row>
    <row r="555" ht="15.75" customHeight="1">
      <c r="A555" s="668"/>
      <c r="B555" s="668"/>
      <c r="C555" s="668"/>
      <c r="D555" s="668"/>
      <c r="E555" s="668"/>
      <c r="F555" s="668"/>
      <c r="G555" s="668"/>
      <c r="H555" s="668"/>
      <c r="I555" s="668"/>
      <c r="J555" s="668"/>
      <c r="K555" s="668"/>
      <c r="L555" s="668"/>
      <c r="M555" s="668"/>
      <c r="N555" s="668"/>
      <c r="O555" s="668"/>
      <c r="P555" s="668"/>
      <c r="Q555" s="668"/>
      <c r="R555" s="668"/>
      <c r="S555" s="668"/>
      <c r="T555" s="668"/>
      <c r="U555" s="668"/>
      <c r="V555" s="668"/>
      <c r="W555" s="668"/>
      <c r="X555" s="668"/>
      <c r="Y555" s="668"/>
      <c r="Z555" s="668"/>
      <c r="AA555" s="668"/>
      <c r="AB555" s="668"/>
      <c r="AC555" s="668"/>
      <c r="AD555" s="668"/>
      <c r="AE555" s="668"/>
      <c r="AF555" s="668"/>
    </row>
    <row r="556" ht="15.75" customHeight="1">
      <c r="A556" s="668"/>
      <c r="B556" s="668"/>
      <c r="C556" s="668"/>
      <c r="D556" s="668"/>
      <c r="E556" s="668"/>
      <c r="F556" s="668"/>
      <c r="G556" s="668"/>
      <c r="H556" s="668"/>
      <c r="I556" s="668"/>
      <c r="J556" s="668"/>
      <c r="K556" s="668"/>
      <c r="L556" s="668"/>
      <c r="M556" s="668"/>
      <c r="N556" s="668"/>
      <c r="O556" s="668"/>
      <c r="P556" s="668"/>
      <c r="Q556" s="668"/>
      <c r="R556" s="668"/>
      <c r="S556" s="668"/>
      <c r="T556" s="668"/>
      <c r="U556" s="668"/>
      <c r="V556" s="668"/>
      <c r="W556" s="668"/>
      <c r="X556" s="668"/>
      <c r="Y556" s="668"/>
      <c r="Z556" s="668"/>
      <c r="AA556" s="668"/>
      <c r="AB556" s="668"/>
      <c r="AC556" s="668"/>
      <c r="AD556" s="668"/>
      <c r="AE556" s="668"/>
      <c r="AF556" s="668"/>
    </row>
    <row r="557" ht="15.75" customHeight="1">
      <c r="A557" s="668"/>
      <c r="B557" s="668"/>
      <c r="C557" s="668"/>
      <c r="D557" s="668"/>
      <c r="E557" s="668"/>
      <c r="F557" s="668"/>
      <c r="G557" s="668"/>
      <c r="H557" s="668"/>
      <c r="I557" s="668"/>
      <c r="J557" s="668"/>
      <c r="K557" s="668"/>
      <c r="L557" s="668"/>
      <c r="M557" s="668"/>
      <c r="N557" s="668"/>
      <c r="O557" s="668"/>
      <c r="P557" s="668"/>
      <c r="Q557" s="668"/>
      <c r="R557" s="668"/>
      <c r="S557" s="668"/>
      <c r="T557" s="668"/>
      <c r="U557" s="668"/>
      <c r="V557" s="668"/>
      <c r="W557" s="668"/>
      <c r="X557" s="668"/>
      <c r="Y557" s="668"/>
      <c r="Z557" s="668"/>
      <c r="AA557" s="668"/>
      <c r="AB557" s="668"/>
      <c r="AC557" s="668"/>
      <c r="AD557" s="668"/>
      <c r="AE557" s="668"/>
      <c r="AF557" s="668"/>
    </row>
    <row r="558" ht="15.75" customHeight="1">
      <c r="A558" s="668"/>
      <c r="B558" s="668"/>
      <c r="C558" s="668"/>
      <c r="D558" s="668"/>
      <c r="E558" s="668"/>
      <c r="F558" s="668"/>
      <c r="G558" s="668"/>
      <c r="H558" s="668"/>
      <c r="I558" s="668"/>
      <c r="J558" s="668"/>
      <c r="K558" s="668"/>
      <c r="L558" s="668"/>
      <c r="M558" s="668"/>
      <c r="N558" s="668"/>
      <c r="O558" s="668"/>
      <c r="P558" s="668"/>
      <c r="Q558" s="668"/>
      <c r="R558" s="668"/>
      <c r="S558" s="668"/>
      <c r="T558" s="668"/>
      <c r="U558" s="668"/>
      <c r="V558" s="668"/>
      <c r="W558" s="668"/>
      <c r="X558" s="668"/>
      <c r="Y558" s="668"/>
      <c r="Z558" s="668"/>
      <c r="AA558" s="668"/>
      <c r="AB558" s="668"/>
      <c r="AC558" s="668"/>
      <c r="AD558" s="668"/>
      <c r="AE558" s="668"/>
      <c r="AF558" s="668"/>
    </row>
    <row r="559" ht="15.75" customHeight="1">
      <c r="A559" s="668"/>
      <c r="B559" s="668"/>
      <c r="C559" s="668"/>
      <c r="D559" s="668"/>
      <c r="E559" s="668"/>
      <c r="F559" s="668"/>
      <c r="G559" s="668"/>
      <c r="H559" s="668"/>
      <c r="I559" s="668"/>
      <c r="J559" s="668"/>
      <c r="K559" s="668"/>
      <c r="L559" s="668"/>
      <c r="M559" s="668"/>
      <c r="N559" s="668"/>
      <c r="O559" s="668"/>
      <c r="P559" s="668"/>
      <c r="Q559" s="668"/>
      <c r="R559" s="668"/>
      <c r="S559" s="668"/>
      <c r="T559" s="668"/>
      <c r="U559" s="668"/>
      <c r="V559" s="668"/>
      <c r="W559" s="668"/>
      <c r="X559" s="668"/>
      <c r="Y559" s="668"/>
      <c r="Z559" s="668"/>
      <c r="AA559" s="668"/>
      <c r="AB559" s="668"/>
      <c r="AC559" s="668"/>
      <c r="AD559" s="668"/>
      <c r="AE559" s="668"/>
      <c r="AF559" s="668"/>
    </row>
    <row r="560" ht="15.75" customHeight="1">
      <c r="A560" s="668"/>
      <c r="B560" s="668"/>
      <c r="C560" s="668"/>
      <c r="D560" s="668"/>
      <c r="E560" s="668"/>
      <c r="F560" s="668"/>
      <c r="G560" s="668"/>
      <c r="H560" s="668"/>
      <c r="I560" s="668"/>
      <c r="J560" s="668"/>
      <c r="K560" s="668"/>
      <c r="L560" s="668"/>
      <c r="M560" s="668"/>
      <c r="N560" s="668"/>
      <c r="O560" s="668"/>
      <c r="P560" s="668"/>
      <c r="Q560" s="668"/>
      <c r="R560" s="668"/>
      <c r="S560" s="668"/>
      <c r="T560" s="668"/>
      <c r="U560" s="668"/>
      <c r="V560" s="668"/>
      <c r="W560" s="668"/>
      <c r="X560" s="668"/>
      <c r="Y560" s="668"/>
      <c r="Z560" s="668"/>
      <c r="AA560" s="668"/>
      <c r="AB560" s="668"/>
      <c r="AC560" s="668"/>
      <c r="AD560" s="668"/>
      <c r="AE560" s="668"/>
      <c r="AF560" s="668"/>
    </row>
    <row r="561" ht="15.75" customHeight="1">
      <c r="A561" s="668"/>
      <c r="B561" s="668"/>
      <c r="C561" s="668"/>
      <c r="D561" s="668"/>
      <c r="E561" s="668"/>
      <c r="F561" s="668"/>
      <c r="G561" s="668"/>
      <c r="H561" s="668"/>
      <c r="I561" s="668"/>
      <c r="J561" s="668"/>
      <c r="K561" s="668"/>
      <c r="L561" s="668"/>
      <c r="M561" s="668"/>
      <c r="N561" s="668"/>
      <c r="O561" s="668"/>
      <c r="P561" s="668"/>
      <c r="Q561" s="668"/>
      <c r="R561" s="668"/>
      <c r="S561" s="668"/>
      <c r="T561" s="668"/>
      <c r="U561" s="668"/>
      <c r="V561" s="668"/>
      <c r="W561" s="668"/>
      <c r="X561" s="668"/>
      <c r="Y561" s="668"/>
      <c r="Z561" s="668"/>
      <c r="AA561" s="668"/>
      <c r="AB561" s="668"/>
      <c r="AC561" s="668"/>
      <c r="AD561" s="668"/>
      <c r="AE561" s="668"/>
      <c r="AF561" s="668"/>
    </row>
    <row r="562" ht="15.75" customHeight="1">
      <c r="A562" s="668"/>
      <c r="B562" s="668"/>
      <c r="C562" s="668"/>
      <c r="D562" s="668"/>
      <c r="E562" s="668"/>
      <c r="F562" s="668"/>
      <c r="G562" s="668"/>
      <c r="H562" s="668"/>
      <c r="I562" s="668"/>
      <c r="J562" s="668"/>
      <c r="K562" s="668"/>
      <c r="L562" s="668"/>
      <c r="M562" s="668"/>
      <c r="N562" s="668"/>
      <c r="O562" s="668"/>
      <c r="P562" s="668"/>
      <c r="Q562" s="668"/>
      <c r="R562" s="668"/>
      <c r="S562" s="668"/>
      <c r="T562" s="668"/>
      <c r="U562" s="668"/>
      <c r="V562" s="668"/>
      <c r="W562" s="668"/>
      <c r="X562" s="668"/>
      <c r="Y562" s="668"/>
      <c r="Z562" s="668"/>
      <c r="AA562" s="668"/>
      <c r="AB562" s="668"/>
      <c r="AC562" s="668"/>
      <c r="AD562" s="668"/>
      <c r="AE562" s="668"/>
      <c r="AF562" s="668"/>
    </row>
    <row r="563" ht="15.75" customHeight="1">
      <c r="A563" s="668"/>
      <c r="B563" s="668"/>
      <c r="C563" s="668"/>
      <c r="D563" s="668"/>
      <c r="E563" s="668"/>
      <c r="F563" s="668"/>
      <c r="G563" s="668"/>
      <c r="H563" s="668"/>
      <c r="I563" s="668"/>
      <c r="J563" s="668"/>
      <c r="K563" s="668"/>
      <c r="L563" s="668"/>
      <c r="M563" s="668"/>
      <c r="N563" s="668"/>
      <c r="O563" s="668"/>
      <c r="P563" s="668"/>
      <c r="Q563" s="668"/>
      <c r="R563" s="668"/>
      <c r="S563" s="668"/>
      <c r="T563" s="668"/>
      <c r="U563" s="668"/>
      <c r="V563" s="668"/>
      <c r="W563" s="668"/>
      <c r="X563" s="668"/>
      <c r="Y563" s="668"/>
      <c r="Z563" s="668"/>
      <c r="AA563" s="668"/>
      <c r="AB563" s="668"/>
      <c r="AC563" s="668"/>
      <c r="AD563" s="668"/>
      <c r="AE563" s="668"/>
      <c r="AF563" s="668"/>
    </row>
    <row r="564" ht="15.75" customHeight="1">
      <c r="A564" s="668"/>
      <c r="B564" s="668"/>
      <c r="C564" s="668"/>
      <c r="D564" s="668"/>
      <c r="E564" s="668"/>
      <c r="F564" s="668"/>
      <c r="G564" s="668"/>
      <c r="H564" s="668"/>
      <c r="I564" s="668"/>
      <c r="J564" s="668"/>
      <c r="K564" s="668"/>
      <c r="L564" s="668"/>
      <c r="M564" s="668"/>
      <c r="N564" s="668"/>
      <c r="O564" s="668"/>
      <c r="P564" s="668"/>
      <c r="Q564" s="668"/>
      <c r="R564" s="668"/>
      <c r="S564" s="668"/>
      <c r="T564" s="668"/>
      <c r="U564" s="668"/>
      <c r="V564" s="668"/>
      <c r="W564" s="668"/>
      <c r="X564" s="668"/>
      <c r="Y564" s="668"/>
      <c r="Z564" s="668"/>
      <c r="AA564" s="668"/>
      <c r="AB564" s="668"/>
      <c r="AC564" s="668"/>
      <c r="AD564" s="668"/>
      <c r="AE564" s="668"/>
      <c r="AF564" s="668"/>
    </row>
    <row r="565" ht="15.75" customHeight="1">
      <c r="A565" s="668"/>
      <c r="B565" s="668"/>
      <c r="C565" s="668"/>
      <c r="D565" s="668"/>
      <c r="E565" s="668"/>
      <c r="F565" s="668"/>
      <c r="G565" s="668"/>
      <c r="H565" s="668"/>
      <c r="I565" s="668"/>
      <c r="J565" s="668"/>
      <c r="K565" s="668"/>
      <c r="L565" s="668"/>
      <c r="M565" s="668"/>
      <c r="N565" s="668"/>
      <c r="O565" s="668"/>
      <c r="P565" s="668"/>
      <c r="Q565" s="668"/>
      <c r="R565" s="668"/>
      <c r="S565" s="668"/>
      <c r="T565" s="668"/>
      <c r="U565" s="668"/>
      <c r="V565" s="668"/>
      <c r="W565" s="668"/>
      <c r="X565" s="668"/>
      <c r="Y565" s="668"/>
      <c r="Z565" s="668"/>
      <c r="AA565" s="668"/>
      <c r="AB565" s="668"/>
      <c r="AC565" s="668"/>
      <c r="AD565" s="668"/>
      <c r="AE565" s="668"/>
      <c r="AF565" s="668"/>
    </row>
    <row r="566" ht="15.75" customHeight="1">
      <c r="A566" s="668"/>
      <c r="B566" s="668"/>
      <c r="C566" s="668"/>
      <c r="D566" s="668"/>
      <c r="E566" s="668"/>
      <c r="F566" s="668"/>
      <c r="G566" s="668"/>
      <c r="H566" s="668"/>
      <c r="I566" s="668"/>
      <c r="J566" s="668"/>
      <c r="K566" s="668"/>
      <c r="L566" s="668"/>
      <c r="M566" s="668"/>
      <c r="N566" s="668"/>
      <c r="O566" s="668"/>
      <c r="P566" s="668"/>
      <c r="Q566" s="668"/>
      <c r="R566" s="668"/>
      <c r="S566" s="668"/>
      <c r="T566" s="668"/>
      <c r="U566" s="668"/>
      <c r="V566" s="668"/>
      <c r="W566" s="668"/>
      <c r="X566" s="668"/>
      <c r="Y566" s="668"/>
      <c r="Z566" s="668"/>
      <c r="AA566" s="668"/>
      <c r="AB566" s="668"/>
      <c r="AC566" s="668"/>
      <c r="AD566" s="668"/>
      <c r="AE566" s="668"/>
      <c r="AF566" s="668"/>
    </row>
    <row r="567" ht="15.75" customHeight="1">
      <c r="A567" s="668"/>
      <c r="B567" s="668"/>
      <c r="C567" s="668"/>
      <c r="D567" s="668"/>
      <c r="E567" s="668"/>
      <c r="F567" s="668"/>
      <c r="G567" s="668"/>
      <c r="H567" s="668"/>
      <c r="I567" s="668"/>
      <c r="J567" s="668"/>
      <c r="K567" s="668"/>
      <c r="L567" s="668"/>
      <c r="M567" s="668"/>
      <c r="N567" s="668"/>
      <c r="O567" s="668"/>
      <c r="P567" s="668"/>
      <c r="Q567" s="668"/>
      <c r="R567" s="668"/>
      <c r="S567" s="668"/>
      <c r="T567" s="668"/>
      <c r="U567" s="668"/>
      <c r="V567" s="668"/>
      <c r="W567" s="668"/>
      <c r="X567" s="668"/>
      <c r="Y567" s="668"/>
      <c r="Z567" s="668"/>
      <c r="AA567" s="668"/>
      <c r="AB567" s="668"/>
      <c r="AC567" s="668"/>
      <c r="AD567" s="668"/>
      <c r="AE567" s="668"/>
      <c r="AF567" s="668"/>
    </row>
    <row r="568" ht="15.75" customHeight="1">
      <c r="A568" s="668"/>
      <c r="B568" s="668"/>
      <c r="C568" s="668"/>
      <c r="D568" s="668"/>
      <c r="E568" s="668"/>
      <c r="F568" s="668"/>
      <c r="G568" s="668"/>
      <c r="H568" s="668"/>
      <c r="I568" s="668"/>
      <c r="J568" s="668"/>
      <c r="K568" s="668"/>
      <c r="L568" s="668"/>
      <c r="M568" s="668"/>
      <c r="N568" s="668"/>
      <c r="O568" s="668"/>
      <c r="P568" s="668"/>
      <c r="Q568" s="668"/>
      <c r="R568" s="668"/>
      <c r="S568" s="668"/>
      <c r="T568" s="668"/>
      <c r="U568" s="668"/>
      <c r="V568" s="668"/>
      <c r="W568" s="668"/>
      <c r="X568" s="668"/>
      <c r="Y568" s="668"/>
      <c r="Z568" s="668"/>
      <c r="AA568" s="668"/>
      <c r="AB568" s="668"/>
      <c r="AC568" s="668"/>
      <c r="AD568" s="668"/>
      <c r="AE568" s="668"/>
      <c r="AF568" s="668"/>
    </row>
    <row r="569" ht="15.75" customHeight="1">
      <c r="A569" s="668"/>
      <c r="B569" s="668"/>
      <c r="C569" s="668"/>
      <c r="D569" s="668"/>
      <c r="E569" s="668"/>
      <c r="F569" s="668"/>
      <c r="G569" s="668"/>
      <c r="H569" s="668"/>
      <c r="I569" s="668"/>
      <c r="J569" s="668"/>
      <c r="K569" s="668"/>
      <c r="L569" s="668"/>
      <c r="M569" s="668"/>
      <c r="N569" s="668"/>
      <c r="O569" s="668"/>
      <c r="P569" s="668"/>
      <c r="Q569" s="668"/>
      <c r="R569" s="668"/>
      <c r="S569" s="668"/>
      <c r="T569" s="668"/>
      <c r="U569" s="668"/>
      <c r="V569" s="668"/>
      <c r="W569" s="668"/>
      <c r="X569" s="668"/>
      <c r="Y569" s="668"/>
      <c r="Z569" s="668"/>
      <c r="AA569" s="668"/>
      <c r="AB569" s="668"/>
      <c r="AC569" s="668"/>
      <c r="AD569" s="668"/>
      <c r="AE569" s="668"/>
      <c r="AF569" s="668"/>
    </row>
    <row r="570" ht="15.75" customHeight="1">
      <c r="A570" s="668"/>
      <c r="B570" s="668"/>
      <c r="C570" s="668"/>
      <c r="D570" s="668"/>
      <c r="E570" s="668"/>
      <c r="F570" s="668"/>
      <c r="G570" s="668"/>
      <c r="H570" s="668"/>
      <c r="I570" s="668"/>
      <c r="J570" s="668"/>
      <c r="K570" s="668"/>
      <c r="L570" s="668"/>
      <c r="M570" s="668"/>
      <c r="N570" s="668"/>
      <c r="O570" s="668"/>
      <c r="P570" s="668"/>
      <c r="Q570" s="668"/>
      <c r="R570" s="668"/>
      <c r="S570" s="668"/>
      <c r="T570" s="668"/>
      <c r="U570" s="668"/>
      <c r="V570" s="668"/>
      <c r="W570" s="668"/>
      <c r="X570" s="668"/>
      <c r="Y570" s="668"/>
      <c r="Z570" s="668"/>
      <c r="AA570" s="668"/>
      <c r="AB570" s="668"/>
      <c r="AC570" s="668"/>
      <c r="AD570" s="668"/>
      <c r="AE570" s="668"/>
      <c r="AF570" s="668"/>
    </row>
    <row r="571" ht="15.75" customHeight="1">
      <c r="A571" s="668"/>
      <c r="B571" s="668"/>
      <c r="C571" s="668"/>
      <c r="D571" s="668"/>
      <c r="E571" s="668"/>
      <c r="F571" s="668"/>
      <c r="G571" s="668"/>
      <c r="H571" s="668"/>
      <c r="I571" s="668"/>
      <c r="J571" s="668"/>
      <c r="K571" s="668"/>
      <c r="L571" s="668"/>
      <c r="M571" s="668"/>
      <c r="N571" s="668"/>
      <c r="O571" s="668"/>
      <c r="P571" s="668"/>
      <c r="Q571" s="668"/>
      <c r="R571" s="668"/>
      <c r="S571" s="668"/>
      <c r="T571" s="668"/>
      <c r="U571" s="668"/>
      <c r="V571" s="668"/>
      <c r="W571" s="668"/>
      <c r="X571" s="668"/>
      <c r="Y571" s="668"/>
      <c r="Z571" s="668"/>
      <c r="AA571" s="668"/>
      <c r="AB571" s="668"/>
      <c r="AC571" s="668"/>
      <c r="AD571" s="668"/>
      <c r="AE571" s="668"/>
      <c r="AF571" s="668"/>
    </row>
    <row r="572" ht="15.75" customHeight="1">
      <c r="A572" s="668"/>
      <c r="B572" s="668"/>
      <c r="C572" s="668"/>
      <c r="D572" s="668"/>
      <c r="E572" s="668"/>
      <c r="F572" s="668"/>
      <c r="G572" s="668"/>
      <c r="H572" s="668"/>
      <c r="I572" s="668"/>
      <c r="J572" s="668"/>
      <c r="K572" s="668"/>
      <c r="L572" s="668"/>
      <c r="M572" s="668"/>
      <c r="N572" s="668"/>
      <c r="O572" s="668"/>
      <c r="P572" s="668"/>
      <c r="Q572" s="668"/>
      <c r="R572" s="668"/>
      <c r="S572" s="668"/>
      <c r="T572" s="668"/>
      <c r="U572" s="668"/>
      <c r="V572" s="668"/>
      <c r="W572" s="668"/>
      <c r="X572" s="668"/>
      <c r="Y572" s="668"/>
      <c r="Z572" s="668"/>
      <c r="AA572" s="668"/>
      <c r="AB572" s="668"/>
      <c r="AC572" s="668"/>
      <c r="AD572" s="668"/>
      <c r="AE572" s="668"/>
      <c r="AF572" s="668"/>
    </row>
    <row r="573" ht="15.75" customHeight="1">
      <c r="A573" s="668"/>
      <c r="B573" s="668"/>
      <c r="C573" s="668"/>
      <c r="D573" s="668"/>
      <c r="E573" s="668"/>
      <c r="F573" s="668"/>
      <c r="G573" s="668"/>
      <c r="H573" s="668"/>
      <c r="I573" s="668"/>
      <c r="J573" s="668"/>
      <c r="K573" s="668"/>
      <c r="L573" s="668"/>
      <c r="M573" s="668"/>
      <c r="N573" s="668"/>
      <c r="O573" s="668"/>
      <c r="P573" s="668"/>
      <c r="Q573" s="668"/>
      <c r="R573" s="668"/>
      <c r="S573" s="668"/>
      <c r="T573" s="668"/>
      <c r="U573" s="668"/>
      <c r="V573" s="668"/>
      <c r="W573" s="668"/>
      <c r="X573" s="668"/>
      <c r="Y573" s="668"/>
      <c r="Z573" s="668"/>
      <c r="AA573" s="668"/>
      <c r="AB573" s="668"/>
      <c r="AC573" s="668"/>
      <c r="AD573" s="668"/>
      <c r="AE573" s="668"/>
      <c r="AF573" s="668"/>
    </row>
    <row r="574" ht="15.75" customHeight="1">
      <c r="A574" s="668"/>
      <c r="B574" s="668"/>
      <c r="C574" s="668"/>
      <c r="D574" s="668"/>
      <c r="E574" s="668"/>
      <c r="F574" s="668"/>
      <c r="G574" s="668"/>
      <c r="H574" s="668"/>
      <c r="I574" s="668"/>
      <c r="J574" s="668"/>
      <c r="K574" s="668"/>
      <c r="L574" s="668"/>
      <c r="M574" s="668"/>
      <c r="N574" s="668"/>
      <c r="O574" s="668"/>
      <c r="P574" s="668"/>
      <c r="Q574" s="668"/>
      <c r="R574" s="668"/>
      <c r="S574" s="668"/>
      <c r="T574" s="668"/>
      <c r="U574" s="668"/>
      <c r="V574" s="668"/>
      <c r="W574" s="668"/>
      <c r="X574" s="668"/>
      <c r="Y574" s="668"/>
      <c r="Z574" s="668"/>
      <c r="AA574" s="668"/>
      <c r="AB574" s="668"/>
      <c r="AC574" s="668"/>
      <c r="AD574" s="668"/>
      <c r="AE574" s="668"/>
      <c r="AF574" s="668"/>
    </row>
    <row r="575" ht="15.75" customHeight="1">
      <c r="A575" s="668"/>
      <c r="B575" s="668"/>
      <c r="C575" s="668"/>
      <c r="D575" s="668"/>
      <c r="E575" s="668"/>
      <c r="F575" s="668"/>
      <c r="G575" s="668"/>
      <c r="H575" s="668"/>
      <c r="I575" s="668"/>
      <c r="J575" s="668"/>
      <c r="K575" s="668"/>
      <c r="L575" s="668"/>
      <c r="M575" s="668"/>
      <c r="N575" s="668"/>
      <c r="O575" s="668"/>
      <c r="P575" s="668"/>
      <c r="Q575" s="668"/>
      <c r="R575" s="668"/>
      <c r="S575" s="668"/>
      <c r="T575" s="668"/>
      <c r="U575" s="668"/>
      <c r="V575" s="668"/>
      <c r="W575" s="668"/>
      <c r="X575" s="668"/>
      <c r="Y575" s="668"/>
      <c r="Z575" s="668"/>
      <c r="AA575" s="668"/>
      <c r="AB575" s="668"/>
      <c r="AC575" s="668"/>
      <c r="AD575" s="668"/>
      <c r="AE575" s="668"/>
      <c r="AF575" s="668"/>
    </row>
    <row r="576" ht="15.75" customHeight="1">
      <c r="A576" s="668"/>
      <c r="B576" s="668"/>
      <c r="C576" s="668"/>
      <c r="D576" s="668"/>
      <c r="E576" s="668"/>
      <c r="F576" s="668"/>
      <c r="G576" s="668"/>
      <c r="H576" s="668"/>
      <c r="I576" s="668"/>
      <c r="J576" s="668"/>
      <c r="K576" s="668"/>
      <c r="L576" s="668"/>
      <c r="M576" s="668"/>
      <c r="N576" s="668"/>
      <c r="O576" s="668"/>
      <c r="P576" s="668"/>
      <c r="Q576" s="668"/>
      <c r="R576" s="668"/>
      <c r="S576" s="668"/>
      <c r="T576" s="668"/>
      <c r="U576" s="668"/>
      <c r="V576" s="668"/>
      <c r="W576" s="668"/>
      <c r="X576" s="668"/>
      <c r="Y576" s="668"/>
      <c r="Z576" s="668"/>
      <c r="AA576" s="668"/>
      <c r="AB576" s="668"/>
      <c r="AC576" s="668"/>
      <c r="AD576" s="668"/>
      <c r="AE576" s="668"/>
      <c r="AF576" s="668"/>
    </row>
    <row r="577" ht="15.75" customHeight="1">
      <c r="A577" s="668"/>
      <c r="B577" s="668"/>
      <c r="C577" s="668"/>
      <c r="D577" s="668"/>
      <c r="E577" s="668"/>
      <c r="F577" s="668"/>
      <c r="G577" s="668"/>
      <c r="H577" s="668"/>
      <c r="I577" s="668"/>
      <c r="J577" s="668"/>
      <c r="K577" s="668"/>
      <c r="L577" s="668"/>
      <c r="M577" s="668"/>
      <c r="N577" s="668"/>
      <c r="O577" s="668"/>
      <c r="P577" s="668"/>
      <c r="Q577" s="668"/>
      <c r="R577" s="668"/>
      <c r="S577" s="668"/>
      <c r="T577" s="668"/>
      <c r="U577" s="668"/>
      <c r="V577" s="668"/>
      <c r="W577" s="668"/>
      <c r="X577" s="668"/>
      <c r="Y577" s="668"/>
      <c r="Z577" s="668"/>
      <c r="AA577" s="668"/>
      <c r="AB577" s="668"/>
      <c r="AC577" s="668"/>
      <c r="AD577" s="668"/>
      <c r="AE577" s="668"/>
      <c r="AF577" s="668"/>
    </row>
    <row r="578" ht="15.75" customHeight="1">
      <c r="A578" s="668"/>
      <c r="B578" s="668"/>
      <c r="C578" s="668"/>
      <c r="D578" s="668"/>
      <c r="E578" s="668"/>
      <c r="F578" s="668"/>
      <c r="G578" s="668"/>
      <c r="H578" s="668"/>
      <c r="I578" s="668"/>
      <c r="J578" s="668"/>
      <c r="K578" s="668"/>
      <c r="L578" s="668"/>
      <c r="M578" s="668"/>
      <c r="N578" s="668"/>
      <c r="O578" s="668"/>
      <c r="P578" s="668"/>
      <c r="Q578" s="668"/>
      <c r="R578" s="668"/>
      <c r="S578" s="668"/>
      <c r="T578" s="668"/>
      <c r="U578" s="668"/>
      <c r="V578" s="668"/>
      <c r="W578" s="668"/>
      <c r="X578" s="668"/>
      <c r="Y578" s="668"/>
      <c r="Z578" s="668"/>
      <c r="AA578" s="668"/>
      <c r="AB578" s="668"/>
      <c r="AC578" s="668"/>
      <c r="AD578" s="668"/>
      <c r="AE578" s="668"/>
      <c r="AF578" s="668"/>
    </row>
    <row r="579" ht="15.75" customHeight="1">
      <c r="A579" s="668"/>
      <c r="B579" s="668"/>
      <c r="C579" s="668"/>
      <c r="D579" s="668"/>
      <c r="E579" s="668"/>
      <c r="F579" s="668"/>
      <c r="G579" s="668"/>
      <c r="H579" s="668"/>
      <c r="I579" s="668"/>
      <c r="J579" s="668"/>
      <c r="K579" s="668"/>
      <c r="L579" s="668"/>
      <c r="M579" s="668"/>
      <c r="N579" s="668"/>
      <c r="O579" s="668"/>
      <c r="P579" s="668"/>
      <c r="Q579" s="668"/>
      <c r="R579" s="668"/>
      <c r="S579" s="668"/>
      <c r="T579" s="668"/>
      <c r="U579" s="668"/>
      <c r="V579" s="668"/>
      <c r="W579" s="668"/>
      <c r="X579" s="668"/>
      <c r="Y579" s="668"/>
      <c r="Z579" s="668"/>
      <c r="AA579" s="668"/>
      <c r="AB579" s="668"/>
      <c r="AC579" s="668"/>
      <c r="AD579" s="668"/>
      <c r="AE579" s="668"/>
      <c r="AF579" s="668"/>
    </row>
    <row r="580" ht="15.75" customHeight="1">
      <c r="A580" s="668"/>
      <c r="B580" s="668"/>
      <c r="C580" s="668"/>
      <c r="D580" s="668"/>
      <c r="E580" s="668"/>
      <c r="F580" s="668"/>
      <c r="G580" s="668"/>
      <c r="H580" s="668"/>
      <c r="I580" s="668"/>
      <c r="J580" s="668"/>
      <c r="K580" s="668"/>
      <c r="L580" s="668"/>
      <c r="M580" s="668"/>
      <c r="N580" s="668"/>
      <c r="O580" s="668"/>
      <c r="P580" s="668"/>
      <c r="Q580" s="668"/>
      <c r="R580" s="668"/>
      <c r="S580" s="668"/>
      <c r="T580" s="668"/>
      <c r="U580" s="668"/>
      <c r="V580" s="668"/>
      <c r="W580" s="668"/>
      <c r="X580" s="668"/>
      <c r="Y580" s="668"/>
      <c r="Z580" s="668"/>
      <c r="AA580" s="668"/>
      <c r="AB580" s="668"/>
      <c r="AC580" s="668"/>
      <c r="AD580" s="668"/>
      <c r="AE580" s="668"/>
      <c r="AF580" s="668"/>
    </row>
    <row r="581" ht="15.75" customHeight="1">
      <c r="A581" s="668"/>
      <c r="B581" s="668"/>
      <c r="C581" s="668"/>
      <c r="D581" s="668"/>
      <c r="E581" s="668"/>
      <c r="F581" s="668"/>
      <c r="G581" s="668"/>
      <c r="H581" s="668"/>
      <c r="I581" s="668"/>
      <c r="J581" s="668"/>
      <c r="K581" s="668"/>
      <c r="L581" s="668"/>
      <c r="M581" s="668"/>
      <c r="N581" s="668"/>
      <c r="O581" s="668"/>
      <c r="P581" s="668"/>
      <c r="Q581" s="668"/>
      <c r="R581" s="668"/>
      <c r="S581" s="668"/>
      <c r="T581" s="668"/>
      <c r="U581" s="668"/>
      <c r="V581" s="668"/>
      <c r="W581" s="668"/>
      <c r="X581" s="668"/>
      <c r="Y581" s="668"/>
      <c r="Z581" s="668"/>
      <c r="AA581" s="668"/>
      <c r="AB581" s="668"/>
      <c r="AC581" s="668"/>
      <c r="AD581" s="668"/>
      <c r="AE581" s="668"/>
      <c r="AF581" s="668"/>
    </row>
    <row r="582" ht="15.75" customHeight="1">
      <c r="A582" s="668"/>
      <c r="B582" s="668"/>
      <c r="C582" s="668"/>
      <c r="D582" s="668"/>
      <c r="E582" s="668"/>
      <c r="F582" s="668"/>
      <c r="G582" s="668"/>
      <c r="H582" s="668"/>
      <c r="I582" s="668"/>
      <c r="J582" s="668"/>
      <c r="K582" s="668"/>
      <c r="L582" s="668"/>
      <c r="M582" s="668"/>
      <c r="N582" s="668"/>
      <c r="O582" s="668"/>
      <c r="P582" s="668"/>
      <c r="Q582" s="668"/>
      <c r="R582" s="668"/>
      <c r="S582" s="668"/>
      <c r="T582" s="668"/>
      <c r="U582" s="668"/>
      <c r="V582" s="668"/>
      <c r="W582" s="668"/>
      <c r="X582" s="668"/>
      <c r="Y582" s="668"/>
      <c r="Z582" s="668"/>
      <c r="AA582" s="668"/>
      <c r="AB582" s="668"/>
      <c r="AC582" s="668"/>
      <c r="AD582" s="668"/>
      <c r="AE582" s="668"/>
      <c r="AF582" s="668"/>
    </row>
    <row r="583" ht="15.75" customHeight="1">
      <c r="A583" s="668"/>
      <c r="B583" s="668"/>
      <c r="C583" s="668"/>
      <c r="D583" s="668"/>
      <c r="E583" s="668"/>
      <c r="F583" s="668"/>
      <c r="G583" s="668"/>
      <c r="H583" s="668"/>
      <c r="I583" s="668"/>
      <c r="J583" s="668"/>
      <c r="K583" s="668"/>
      <c r="L583" s="668"/>
      <c r="M583" s="668"/>
      <c r="N583" s="668"/>
      <c r="O583" s="668"/>
      <c r="P583" s="668"/>
      <c r="Q583" s="668"/>
      <c r="R583" s="668"/>
      <c r="S583" s="668"/>
      <c r="T583" s="668"/>
      <c r="U583" s="668"/>
      <c r="V583" s="668"/>
      <c r="W583" s="668"/>
      <c r="X583" s="668"/>
      <c r="Y583" s="668"/>
      <c r="Z583" s="668"/>
      <c r="AA583" s="668"/>
      <c r="AB583" s="668"/>
      <c r="AC583" s="668"/>
      <c r="AD583" s="668"/>
      <c r="AE583" s="668"/>
      <c r="AF583" s="668"/>
    </row>
    <row r="584" ht="15.75" customHeight="1">
      <c r="A584" s="668"/>
      <c r="B584" s="668"/>
      <c r="C584" s="668"/>
      <c r="D584" s="668"/>
      <c r="E584" s="668"/>
      <c r="F584" s="668"/>
      <c r="G584" s="668"/>
      <c r="H584" s="668"/>
      <c r="I584" s="668"/>
      <c r="J584" s="668"/>
      <c r="K584" s="668"/>
      <c r="L584" s="668"/>
      <c r="M584" s="668"/>
      <c r="N584" s="668"/>
      <c r="O584" s="668"/>
      <c r="P584" s="668"/>
      <c r="Q584" s="668"/>
      <c r="R584" s="668"/>
      <c r="S584" s="668"/>
      <c r="T584" s="668"/>
      <c r="U584" s="668"/>
      <c r="V584" s="668"/>
      <c r="W584" s="668"/>
      <c r="X584" s="668"/>
      <c r="Y584" s="668"/>
      <c r="Z584" s="668"/>
      <c r="AA584" s="668"/>
      <c r="AB584" s="668"/>
      <c r="AC584" s="668"/>
      <c r="AD584" s="668"/>
      <c r="AE584" s="668"/>
      <c r="AF584" s="668"/>
    </row>
    <row r="585" ht="15.75" customHeight="1">
      <c r="A585" s="668"/>
      <c r="B585" s="668"/>
      <c r="C585" s="668"/>
      <c r="D585" s="668"/>
      <c r="E585" s="668"/>
      <c r="F585" s="668"/>
      <c r="G585" s="668"/>
      <c r="H585" s="668"/>
      <c r="I585" s="668"/>
      <c r="J585" s="668"/>
      <c r="K585" s="668"/>
      <c r="L585" s="668"/>
      <c r="M585" s="668"/>
      <c r="N585" s="668"/>
      <c r="O585" s="668"/>
      <c r="P585" s="668"/>
      <c r="Q585" s="668"/>
      <c r="R585" s="668"/>
      <c r="S585" s="668"/>
      <c r="T585" s="668"/>
      <c r="U585" s="668"/>
      <c r="V585" s="668"/>
      <c r="W585" s="668"/>
      <c r="X585" s="668"/>
      <c r="Y585" s="668"/>
      <c r="Z585" s="668"/>
      <c r="AA585" s="668"/>
      <c r="AB585" s="668"/>
      <c r="AC585" s="668"/>
      <c r="AD585" s="668"/>
      <c r="AE585" s="668"/>
      <c r="AF585" s="668"/>
    </row>
    <row r="586" ht="15.75" customHeight="1">
      <c r="A586" s="668"/>
      <c r="B586" s="668"/>
      <c r="C586" s="668"/>
      <c r="D586" s="668"/>
      <c r="E586" s="668"/>
      <c r="F586" s="668"/>
      <c r="G586" s="668"/>
      <c r="H586" s="668"/>
      <c r="I586" s="668"/>
      <c r="J586" s="668"/>
      <c r="K586" s="668"/>
      <c r="L586" s="668"/>
      <c r="M586" s="668"/>
      <c r="N586" s="668"/>
      <c r="O586" s="668"/>
      <c r="P586" s="668"/>
      <c r="Q586" s="668"/>
      <c r="R586" s="668"/>
      <c r="S586" s="668"/>
      <c r="T586" s="668"/>
      <c r="U586" s="668"/>
      <c r="V586" s="668"/>
      <c r="W586" s="668"/>
      <c r="X586" s="668"/>
      <c r="Y586" s="668"/>
      <c r="Z586" s="668"/>
      <c r="AA586" s="668"/>
      <c r="AB586" s="668"/>
      <c r="AC586" s="668"/>
      <c r="AD586" s="668"/>
      <c r="AE586" s="668"/>
      <c r="AF586" s="668"/>
    </row>
    <row r="587" ht="15.75" customHeight="1">
      <c r="A587" s="668"/>
      <c r="B587" s="668"/>
      <c r="C587" s="668"/>
      <c r="D587" s="668"/>
      <c r="E587" s="668"/>
      <c r="F587" s="668"/>
      <c r="G587" s="668"/>
      <c r="H587" s="668"/>
      <c r="I587" s="668"/>
      <c r="J587" s="668"/>
      <c r="K587" s="668"/>
      <c r="L587" s="668"/>
      <c r="M587" s="668"/>
      <c r="N587" s="668"/>
      <c r="O587" s="668"/>
      <c r="P587" s="668"/>
      <c r="Q587" s="668"/>
      <c r="R587" s="668"/>
      <c r="S587" s="668"/>
      <c r="T587" s="668"/>
      <c r="U587" s="668"/>
      <c r="V587" s="668"/>
      <c r="W587" s="668"/>
      <c r="X587" s="668"/>
      <c r="Y587" s="668"/>
      <c r="Z587" s="668"/>
      <c r="AA587" s="668"/>
      <c r="AB587" s="668"/>
      <c r="AC587" s="668"/>
      <c r="AD587" s="668"/>
      <c r="AE587" s="668"/>
      <c r="AF587" s="668"/>
    </row>
    <row r="588" ht="15.75" customHeight="1">
      <c r="A588" s="668"/>
      <c r="B588" s="668"/>
      <c r="C588" s="668"/>
      <c r="D588" s="668"/>
      <c r="E588" s="668"/>
      <c r="F588" s="668"/>
      <c r="G588" s="668"/>
      <c r="H588" s="668"/>
      <c r="I588" s="668"/>
      <c r="J588" s="668"/>
      <c r="K588" s="668"/>
      <c r="L588" s="668"/>
      <c r="M588" s="668"/>
      <c r="N588" s="668"/>
      <c r="O588" s="668"/>
      <c r="P588" s="668"/>
      <c r="Q588" s="668"/>
      <c r="R588" s="668"/>
      <c r="S588" s="668"/>
      <c r="T588" s="668"/>
      <c r="U588" s="668"/>
      <c r="V588" s="668"/>
      <c r="W588" s="668"/>
      <c r="X588" s="668"/>
      <c r="Y588" s="668"/>
      <c r="Z588" s="668"/>
      <c r="AA588" s="668"/>
      <c r="AB588" s="668"/>
      <c r="AC588" s="668"/>
      <c r="AD588" s="668"/>
      <c r="AE588" s="668"/>
      <c r="AF588" s="668"/>
    </row>
    <row r="589" ht="15.75" customHeight="1">
      <c r="A589" s="668"/>
      <c r="B589" s="668"/>
      <c r="C589" s="668"/>
      <c r="D589" s="668"/>
      <c r="E589" s="668"/>
      <c r="F589" s="668"/>
      <c r="G589" s="668"/>
      <c r="H589" s="668"/>
      <c r="I589" s="668"/>
      <c r="J589" s="668"/>
      <c r="K589" s="668"/>
      <c r="L589" s="668"/>
      <c r="M589" s="668"/>
      <c r="N589" s="668"/>
      <c r="O589" s="668"/>
      <c r="P589" s="668"/>
      <c r="Q589" s="668"/>
      <c r="R589" s="668"/>
      <c r="S589" s="668"/>
      <c r="T589" s="668"/>
      <c r="U589" s="668"/>
      <c r="V589" s="668"/>
      <c r="W589" s="668"/>
      <c r="X589" s="668"/>
      <c r="Y589" s="668"/>
      <c r="Z589" s="668"/>
      <c r="AA589" s="668"/>
      <c r="AB589" s="668"/>
      <c r="AC589" s="668"/>
      <c r="AD589" s="668"/>
      <c r="AE589" s="668"/>
      <c r="AF589" s="668"/>
    </row>
    <row r="590" ht="15.75" customHeight="1">
      <c r="A590" s="668"/>
      <c r="B590" s="668"/>
      <c r="C590" s="668"/>
      <c r="D590" s="668"/>
      <c r="E590" s="668"/>
      <c r="F590" s="668"/>
      <c r="G590" s="668"/>
      <c r="H590" s="668"/>
      <c r="I590" s="668"/>
      <c r="J590" s="668"/>
      <c r="K590" s="668"/>
      <c r="L590" s="668"/>
      <c r="M590" s="668"/>
      <c r="N590" s="668"/>
      <c r="O590" s="668"/>
      <c r="P590" s="668"/>
      <c r="Q590" s="668"/>
      <c r="R590" s="668"/>
      <c r="S590" s="668"/>
      <c r="T590" s="668"/>
      <c r="U590" s="668"/>
      <c r="V590" s="668"/>
      <c r="W590" s="668"/>
      <c r="X590" s="668"/>
      <c r="Y590" s="668"/>
      <c r="Z590" s="668"/>
      <c r="AA590" s="668"/>
      <c r="AB590" s="668"/>
      <c r="AC590" s="668"/>
      <c r="AD590" s="668"/>
      <c r="AE590" s="668"/>
      <c r="AF590" s="668"/>
    </row>
    <row r="591" ht="15.75" customHeight="1">
      <c r="A591" s="668"/>
      <c r="B591" s="668"/>
      <c r="C591" s="668"/>
      <c r="D591" s="668"/>
      <c r="E591" s="668"/>
      <c r="F591" s="668"/>
      <c r="G591" s="668"/>
      <c r="H591" s="668"/>
      <c r="I591" s="668"/>
      <c r="J591" s="668"/>
      <c r="K591" s="668"/>
      <c r="L591" s="668"/>
      <c r="M591" s="668"/>
      <c r="N591" s="668"/>
      <c r="O591" s="668"/>
      <c r="P591" s="668"/>
      <c r="Q591" s="668"/>
      <c r="R591" s="668"/>
      <c r="S591" s="668"/>
      <c r="T591" s="668"/>
      <c r="U591" s="668"/>
      <c r="V591" s="668"/>
      <c r="W591" s="668"/>
      <c r="X591" s="668"/>
      <c r="Y591" s="668"/>
      <c r="Z591" s="668"/>
      <c r="AA591" s="668"/>
      <c r="AB591" s="668"/>
      <c r="AC591" s="668"/>
      <c r="AD591" s="668"/>
      <c r="AE591" s="668"/>
      <c r="AF591" s="668"/>
    </row>
    <row r="592" ht="15.75" customHeight="1">
      <c r="A592" s="668"/>
      <c r="B592" s="668"/>
      <c r="C592" s="668"/>
      <c r="D592" s="668"/>
      <c r="E592" s="668"/>
      <c r="F592" s="668"/>
      <c r="G592" s="668"/>
      <c r="H592" s="668"/>
      <c r="I592" s="668"/>
      <c r="J592" s="668"/>
      <c r="K592" s="668"/>
      <c r="L592" s="668"/>
      <c r="M592" s="668"/>
      <c r="N592" s="668"/>
      <c r="O592" s="668"/>
      <c r="P592" s="668"/>
      <c r="Q592" s="668"/>
      <c r="R592" s="668"/>
      <c r="S592" s="668"/>
      <c r="T592" s="668"/>
      <c r="U592" s="668"/>
      <c r="V592" s="668"/>
      <c r="W592" s="668"/>
      <c r="X592" s="668"/>
      <c r="Y592" s="668"/>
      <c r="Z592" s="668"/>
      <c r="AA592" s="668"/>
      <c r="AB592" s="668"/>
      <c r="AC592" s="668"/>
      <c r="AD592" s="668"/>
      <c r="AE592" s="668"/>
      <c r="AF592" s="668"/>
    </row>
    <row r="593" ht="15.75" customHeight="1">
      <c r="A593" s="668"/>
      <c r="B593" s="668"/>
      <c r="C593" s="668"/>
      <c r="D593" s="668"/>
      <c r="E593" s="668"/>
      <c r="F593" s="668"/>
      <c r="G593" s="668"/>
      <c r="H593" s="668"/>
      <c r="I593" s="668"/>
      <c r="J593" s="668"/>
      <c r="K593" s="668"/>
      <c r="L593" s="668"/>
      <c r="M593" s="668"/>
      <c r="N593" s="668"/>
      <c r="O593" s="668"/>
      <c r="P593" s="668"/>
      <c r="Q593" s="668"/>
      <c r="R593" s="668"/>
      <c r="S593" s="668"/>
      <c r="T593" s="668"/>
      <c r="U593" s="668"/>
      <c r="V593" s="668"/>
      <c r="W593" s="668"/>
      <c r="X593" s="668"/>
      <c r="Y593" s="668"/>
      <c r="Z593" s="668"/>
      <c r="AA593" s="668"/>
      <c r="AB593" s="668"/>
      <c r="AC593" s="668"/>
      <c r="AD593" s="668"/>
      <c r="AE593" s="668"/>
      <c r="AF593" s="668"/>
    </row>
    <row r="594" ht="15.75" customHeight="1">
      <c r="A594" s="668"/>
      <c r="B594" s="668"/>
      <c r="C594" s="668"/>
      <c r="D594" s="668"/>
      <c r="E594" s="668"/>
      <c r="F594" s="668"/>
      <c r="G594" s="668"/>
      <c r="H594" s="668"/>
      <c r="I594" s="668"/>
      <c r="J594" s="668"/>
      <c r="K594" s="668"/>
      <c r="L594" s="668"/>
      <c r="M594" s="668"/>
      <c r="N594" s="668"/>
      <c r="O594" s="668"/>
      <c r="P594" s="668"/>
      <c r="Q594" s="668"/>
      <c r="R594" s="668"/>
      <c r="S594" s="668"/>
      <c r="T594" s="668"/>
      <c r="U594" s="668"/>
      <c r="V594" s="668"/>
      <c r="W594" s="668"/>
      <c r="X594" s="668"/>
      <c r="Y594" s="668"/>
      <c r="Z594" s="668"/>
      <c r="AA594" s="668"/>
      <c r="AB594" s="668"/>
      <c r="AC594" s="668"/>
      <c r="AD594" s="668"/>
      <c r="AE594" s="668"/>
      <c r="AF594" s="668"/>
    </row>
    <row r="595" ht="15.75" customHeight="1">
      <c r="A595" s="668"/>
      <c r="B595" s="668"/>
      <c r="C595" s="668"/>
      <c r="D595" s="668"/>
      <c r="E595" s="668"/>
      <c r="F595" s="668"/>
      <c r="G595" s="668"/>
      <c r="H595" s="668"/>
      <c r="I595" s="668"/>
      <c r="J595" s="668"/>
      <c r="K595" s="668"/>
      <c r="L595" s="668"/>
      <c r="M595" s="668"/>
      <c r="N595" s="668"/>
      <c r="O595" s="668"/>
      <c r="P595" s="668"/>
      <c r="Q595" s="668"/>
      <c r="R595" s="668"/>
      <c r="S595" s="668"/>
      <c r="T595" s="668"/>
      <c r="U595" s="668"/>
      <c r="V595" s="668"/>
      <c r="W595" s="668"/>
      <c r="X595" s="668"/>
      <c r="Y595" s="668"/>
      <c r="Z595" s="668"/>
      <c r="AA595" s="668"/>
      <c r="AB595" s="668"/>
      <c r="AC595" s="668"/>
      <c r="AD595" s="668"/>
      <c r="AE595" s="668"/>
      <c r="AF595" s="668"/>
    </row>
    <row r="596" ht="15.75" customHeight="1">
      <c r="A596" s="668"/>
      <c r="B596" s="668"/>
      <c r="C596" s="668"/>
      <c r="D596" s="668"/>
      <c r="E596" s="668"/>
      <c r="F596" s="668"/>
      <c r="G596" s="668"/>
      <c r="H596" s="668"/>
      <c r="I596" s="668"/>
      <c r="J596" s="668"/>
      <c r="K596" s="668"/>
      <c r="L596" s="668"/>
      <c r="M596" s="668"/>
      <c r="N596" s="668"/>
      <c r="O596" s="668"/>
      <c r="P596" s="668"/>
      <c r="Q596" s="668"/>
      <c r="R596" s="668"/>
      <c r="S596" s="668"/>
      <c r="T596" s="668"/>
      <c r="U596" s="668"/>
      <c r="V596" s="668"/>
      <c r="W596" s="668"/>
      <c r="X596" s="668"/>
      <c r="Y596" s="668"/>
      <c r="Z596" s="668"/>
      <c r="AA596" s="668"/>
      <c r="AB596" s="668"/>
      <c r="AC596" s="668"/>
      <c r="AD596" s="668"/>
      <c r="AE596" s="668"/>
      <c r="AF596" s="668"/>
    </row>
    <row r="597" ht="15.75" customHeight="1">
      <c r="A597" s="668"/>
      <c r="B597" s="668"/>
      <c r="C597" s="668"/>
      <c r="D597" s="668"/>
      <c r="E597" s="668"/>
      <c r="F597" s="668"/>
      <c r="G597" s="668"/>
      <c r="H597" s="668"/>
      <c r="I597" s="668"/>
      <c r="J597" s="668"/>
      <c r="K597" s="668"/>
      <c r="L597" s="668"/>
      <c r="M597" s="668"/>
      <c r="N597" s="668"/>
      <c r="O597" s="668"/>
      <c r="P597" s="668"/>
      <c r="Q597" s="668"/>
      <c r="R597" s="668"/>
      <c r="S597" s="668"/>
      <c r="T597" s="668"/>
      <c r="U597" s="668"/>
      <c r="V597" s="668"/>
      <c r="W597" s="668"/>
      <c r="X597" s="668"/>
      <c r="Y597" s="668"/>
      <c r="Z597" s="668"/>
      <c r="AA597" s="668"/>
      <c r="AB597" s="668"/>
      <c r="AC597" s="668"/>
      <c r="AD597" s="668"/>
      <c r="AE597" s="668"/>
      <c r="AF597" s="668"/>
    </row>
    <row r="598" ht="15.75" customHeight="1">
      <c r="A598" s="668"/>
      <c r="B598" s="668"/>
      <c r="C598" s="668"/>
      <c r="D598" s="668"/>
      <c r="E598" s="668"/>
      <c r="F598" s="668"/>
      <c r="G598" s="668"/>
      <c r="H598" s="668"/>
      <c r="I598" s="668"/>
      <c r="J598" s="668"/>
      <c r="K598" s="668"/>
      <c r="L598" s="668"/>
      <c r="M598" s="668"/>
      <c r="N598" s="668"/>
      <c r="O598" s="668"/>
      <c r="P598" s="668"/>
      <c r="Q598" s="668"/>
      <c r="R598" s="668"/>
      <c r="S598" s="668"/>
      <c r="T598" s="668"/>
      <c r="U598" s="668"/>
      <c r="V598" s="668"/>
      <c r="W598" s="668"/>
      <c r="X598" s="668"/>
      <c r="Y598" s="668"/>
      <c r="Z598" s="668"/>
      <c r="AA598" s="668"/>
      <c r="AB598" s="668"/>
      <c r="AC598" s="668"/>
      <c r="AD598" s="668"/>
      <c r="AE598" s="668"/>
      <c r="AF598" s="668"/>
    </row>
    <row r="599" ht="15.75" customHeight="1">
      <c r="A599" s="668"/>
      <c r="B599" s="668"/>
      <c r="C599" s="668"/>
      <c r="D599" s="668"/>
      <c r="E599" s="668"/>
      <c r="F599" s="668"/>
      <c r="G599" s="668"/>
      <c r="H599" s="668"/>
      <c r="I599" s="668"/>
      <c r="J599" s="668"/>
      <c r="K599" s="668"/>
      <c r="L599" s="668"/>
      <c r="M599" s="668"/>
      <c r="N599" s="668"/>
      <c r="O599" s="668"/>
      <c r="P599" s="668"/>
      <c r="Q599" s="668"/>
      <c r="R599" s="668"/>
      <c r="S599" s="668"/>
      <c r="T599" s="668"/>
      <c r="U599" s="668"/>
      <c r="V599" s="668"/>
      <c r="W599" s="668"/>
      <c r="X599" s="668"/>
      <c r="Y599" s="668"/>
      <c r="Z599" s="668"/>
      <c r="AA599" s="668"/>
      <c r="AB599" s="668"/>
      <c r="AC599" s="668"/>
      <c r="AD599" s="668"/>
      <c r="AE599" s="668"/>
      <c r="AF599" s="668"/>
    </row>
    <row r="600" ht="15.75" customHeight="1">
      <c r="A600" s="668"/>
      <c r="B600" s="668"/>
      <c r="C600" s="668"/>
      <c r="D600" s="668"/>
      <c r="E600" s="668"/>
      <c r="F600" s="668"/>
      <c r="G600" s="668"/>
      <c r="H600" s="668"/>
      <c r="I600" s="668"/>
      <c r="J600" s="668"/>
      <c r="K600" s="668"/>
      <c r="L600" s="668"/>
      <c r="M600" s="668"/>
      <c r="N600" s="668"/>
      <c r="O600" s="668"/>
      <c r="P600" s="668"/>
      <c r="Q600" s="668"/>
      <c r="R600" s="668"/>
      <c r="S600" s="668"/>
      <c r="T600" s="668"/>
      <c r="U600" s="668"/>
      <c r="V600" s="668"/>
      <c r="W600" s="668"/>
      <c r="X600" s="668"/>
      <c r="Y600" s="668"/>
      <c r="Z600" s="668"/>
      <c r="AA600" s="668"/>
      <c r="AB600" s="668"/>
      <c r="AC600" s="668"/>
      <c r="AD600" s="668"/>
      <c r="AE600" s="668"/>
      <c r="AF600" s="668"/>
    </row>
    <row r="601" ht="15.75" customHeight="1">
      <c r="A601" s="668"/>
      <c r="B601" s="668"/>
      <c r="C601" s="668"/>
      <c r="D601" s="668"/>
      <c r="E601" s="668"/>
      <c r="F601" s="668"/>
      <c r="G601" s="668"/>
      <c r="H601" s="668"/>
      <c r="I601" s="668"/>
      <c r="J601" s="668"/>
      <c r="K601" s="668"/>
      <c r="L601" s="668"/>
      <c r="M601" s="668"/>
      <c r="N601" s="668"/>
      <c r="O601" s="668"/>
      <c r="P601" s="668"/>
      <c r="Q601" s="668"/>
      <c r="R601" s="668"/>
      <c r="S601" s="668"/>
      <c r="T601" s="668"/>
      <c r="U601" s="668"/>
      <c r="V601" s="668"/>
      <c r="W601" s="668"/>
      <c r="X601" s="668"/>
      <c r="Y601" s="668"/>
      <c r="Z601" s="668"/>
      <c r="AA601" s="668"/>
      <c r="AB601" s="668"/>
      <c r="AC601" s="668"/>
      <c r="AD601" s="668"/>
      <c r="AE601" s="668"/>
      <c r="AF601" s="668"/>
    </row>
    <row r="602" ht="15.75" customHeight="1">
      <c r="A602" s="668"/>
      <c r="B602" s="668"/>
      <c r="C602" s="668"/>
      <c r="D602" s="668"/>
      <c r="E602" s="668"/>
      <c r="F602" s="668"/>
      <c r="G602" s="668"/>
      <c r="H602" s="668"/>
      <c r="I602" s="668"/>
      <c r="J602" s="668"/>
      <c r="K602" s="668"/>
      <c r="L602" s="668"/>
      <c r="M602" s="668"/>
      <c r="N602" s="668"/>
      <c r="O602" s="668"/>
      <c r="P602" s="668"/>
      <c r="Q602" s="668"/>
      <c r="R602" s="668"/>
      <c r="S602" s="668"/>
      <c r="T602" s="668"/>
      <c r="U602" s="668"/>
      <c r="V602" s="668"/>
      <c r="W602" s="668"/>
      <c r="X602" s="668"/>
      <c r="Y602" s="668"/>
      <c r="Z602" s="668"/>
      <c r="AA602" s="668"/>
      <c r="AB602" s="668"/>
      <c r="AC602" s="668"/>
      <c r="AD602" s="668"/>
      <c r="AE602" s="668"/>
      <c r="AF602" s="668"/>
    </row>
    <row r="603" ht="15.75" customHeight="1">
      <c r="A603" s="668"/>
      <c r="B603" s="668"/>
      <c r="C603" s="668"/>
      <c r="D603" s="668"/>
      <c r="E603" s="668"/>
      <c r="F603" s="668"/>
      <c r="G603" s="668"/>
      <c r="H603" s="668"/>
      <c r="I603" s="668"/>
      <c r="J603" s="668"/>
      <c r="K603" s="668"/>
      <c r="L603" s="668"/>
      <c r="M603" s="668"/>
      <c r="N603" s="668"/>
      <c r="O603" s="668"/>
      <c r="P603" s="668"/>
      <c r="Q603" s="668"/>
      <c r="R603" s="668"/>
      <c r="S603" s="668"/>
      <c r="T603" s="668"/>
      <c r="U603" s="668"/>
      <c r="V603" s="668"/>
      <c r="W603" s="668"/>
      <c r="X603" s="668"/>
      <c r="Y603" s="668"/>
      <c r="Z603" s="668"/>
      <c r="AA603" s="668"/>
      <c r="AB603" s="668"/>
      <c r="AC603" s="668"/>
      <c r="AD603" s="668"/>
      <c r="AE603" s="668"/>
      <c r="AF603" s="668"/>
    </row>
    <row r="604" ht="15.75" customHeight="1">
      <c r="A604" s="668"/>
      <c r="B604" s="668"/>
      <c r="C604" s="668"/>
      <c r="D604" s="668"/>
      <c r="E604" s="668"/>
      <c r="F604" s="668"/>
      <c r="G604" s="668"/>
      <c r="H604" s="668"/>
      <c r="I604" s="668"/>
      <c r="J604" s="668"/>
      <c r="K604" s="668"/>
      <c r="L604" s="668"/>
      <c r="M604" s="668"/>
      <c r="N604" s="668"/>
      <c r="O604" s="668"/>
      <c r="P604" s="668"/>
      <c r="Q604" s="668"/>
      <c r="R604" s="668"/>
      <c r="S604" s="668"/>
      <c r="T604" s="668"/>
      <c r="U604" s="668"/>
      <c r="V604" s="668"/>
      <c r="W604" s="668"/>
      <c r="X604" s="668"/>
      <c r="Y604" s="668"/>
      <c r="Z604" s="668"/>
      <c r="AA604" s="668"/>
      <c r="AB604" s="668"/>
      <c r="AC604" s="668"/>
      <c r="AD604" s="668"/>
      <c r="AE604" s="668"/>
      <c r="AF604" s="668"/>
    </row>
    <row r="605" ht="15.75" customHeight="1">
      <c r="A605" s="668"/>
      <c r="B605" s="668"/>
      <c r="C605" s="668"/>
      <c r="D605" s="668"/>
      <c r="E605" s="668"/>
      <c r="F605" s="668"/>
      <c r="G605" s="668"/>
      <c r="H605" s="668"/>
      <c r="I605" s="668"/>
      <c r="J605" s="668"/>
      <c r="K605" s="668"/>
      <c r="L605" s="668"/>
      <c r="M605" s="668"/>
      <c r="N605" s="668"/>
      <c r="O605" s="668"/>
      <c r="P605" s="668"/>
      <c r="Q605" s="668"/>
      <c r="R605" s="668"/>
      <c r="S605" s="668"/>
      <c r="T605" s="668"/>
      <c r="U605" s="668"/>
      <c r="V605" s="668"/>
      <c r="W605" s="668"/>
      <c r="X605" s="668"/>
      <c r="Y605" s="668"/>
      <c r="Z605" s="668"/>
      <c r="AA605" s="668"/>
      <c r="AB605" s="668"/>
      <c r="AC605" s="668"/>
      <c r="AD605" s="668"/>
      <c r="AE605" s="668"/>
      <c r="AF605" s="668"/>
    </row>
    <row r="606" ht="15.75" customHeight="1">
      <c r="A606" s="668"/>
      <c r="B606" s="668"/>
      <c r="C606" s="668"/>
      <c r="D606" s="668"/>
      <c r="E606" s="668"/>
      <c r="F606" s="668"/>
      <c r="G606" s="668"/>
      <c r="H606" s="668"/>
      <c r="I606" s="668"/>
      <c r="J606" s="668"/>
      <c r="K606" s="668"/>
      <c r="L606" s="668"/>
      <c r="M606" s="668"/>
      <c r="N606" s="668"/>
      <c r="O606" s="668"/>
      <c r="P606" s="668"/>
      <c r="Q606" s="668"/>
      <c r="R606" s="668"/>
      <c r="S606" s="668"/>
      <c r="T606" s="668"/>
      <c r="U606" s="668"/>
      <c r="V606" s="668"/>
      <c r="W606" s="668"/>
      <c r="X606" s="668"/>
      <c r="Y606" s="668"/>
      <c r="Z606" s="668"/>
      <c r="AA606" s="668"/>
      <c r="AB606" s="668"/>
      <c r="AC606" s="668"/>
      <c r="AD606" s="668"/>
      <c r="AE606" s="668"/>
      <c r="AF606" s="668"/>
    </row>
    <row r="607" ht="15.75" customHeight="1">
      <c r="A607" s="668"/>
      <c r="B607" s="668"/>
      <c r="C607" s="668"/>
      <c r="D607" s="668"/>
      <c r="E607" s="668"/>
      <c r="F607" s="668"/>
      <c r="G607" s="668"/>
      <c r="H607" s="668"/>
      <c r="I607" s="668"/>
      <c r="J607" s="668"/>
      <c r="K607" s="668"/>
      <c r="L607" s="668"/>
      <c r="M607" s="668"/>
      <c r="N607" s="668"/>
      <c r="O607" s="668"/>
      <c r="P607" s="668"/>
      <c r="Q607" s="668"/>
      <c r="R607" s="668"/>
      <c r="S607" s="668"/>
      <c r="T607" s="668"/>
      <c r="U607" s="668"/>
      <c r="V607" s="668"/>
      <c r="W607" s="668"/>
      <c r="X607" s="668"/>
      <c r="Y607" s="668"/>
      <c r="Z607" s="668"/>
      <c r="AA607" s="668"/>
      <c r="AB607" s="668"/>
      <c r="AC607" s="668"/>
      <c r="AD607" s="668"/>
      <c r="AE607" s="668"/>
      <c r="AF607" s="668"/>
    </row>
    <row r="608" ht="15.75" customHeight="1">
      <c r="A608" s="668"/>
      <c r="B608" s="668"/>
      <c r="C608" s="668"/>
      <c r="D608" s="668"/>
      <c r="E608" s="668"/>
      <c r="F608" s="668"/>
      <c r="G608" s="668"/>
      <c r="H608" s="668"/>
      <c r="I608" s="668"/>
      <c r="J608" s="668"/>
      <c r="K608" s="668"/>
      <c r="L608" s="668"/>
      <c r="M608" s="668"/>
      <c r="N608" s="668"/>
      <c r="O608" s="668"/>
      <c r="P608" s="668"/>
      <c r="Q608" s="668"/>
      <c r="R608" s="668"/>
      <c r="S608" s="668"/>
      <c r="T608" s="668"/>
      <c r="U608" s="668"/>
      <c r="V608" s="668"/>
      <c r="W608" s="668"/>
      <c r="X608" s="668"/>
      <c r="Y608" s="668"/>
      <c r="Z608" s="668"/>
      <c r="AA608" s="668"/>
      <c r="AB608" s="668"/>
      <c r="AC608" s="668"/>
      <c r="AD608" s="668"/>
      <c r="AE608" s="668"/>
      <c r="AF608" s="668"/>
    </row>
    <row r="609" ht="15.75" customHeight="1">
      <c r="A609" s="668"/>
      <c r="B609" s="668"/>
      <c r="C609" s="668"/>
      <c r="D609" s="668"/>
      <c r="E609" s="668"/>
      <c r="F609" s="668"/>
      <c r="G609" s="668"/>
      <c r="H609" s="668"/>
      <c r="I609" s="668"/>
      <c r="J609" s="668"/>
      <c r="K609" s="668"/>
      <c r="L609" s="668"/>
      <c r="M609" s="668"/>
      <c r="N609" s="668"/>
      <c r="O609" s="668"/>
      <c r="P609" s="668"/>
      <c r="Q609" s="668"/>
      <c r="R609" s="668"/>
      <c r="S609" s="668"/>
      <c r="T609" s="668"/>
      <c r="U609" s="668"/>
      <c r="V609" s="668"/>
      <c r="W609" s="668"/>
      <c r="X609" s="668"/>
      <c r="Y609" s="668"/>
      <c r="Z609" s="668"/>
      <c r="AA609" s="668"/>
      <c r="AB609" s="668"/>
      <c r="AC609" s="668"/>
      <c r="AD609" s="668"/>
      <c r="AE609" s="668"/>
      <c r="AF609" s="668"/>
    </row>
    <row r="610" ht="15.75" customHeight="1">
      <c r="A610" s="668"/>
      <c r="B610" s="668"/>
      <c r="C610" s="668"/>
      <c r="D610" s="668"/>
      <c r="E610" s="668"/>
      <c r="F610" s="668"/>
      <c r="G610" s="668"/>
      <c r="H610" s="668"/>
      <c r="I610" s="668"/>
      <c r="J610" s="668"/>
      <c r="K610" s="668"/>
      <c r="L610" s="668"/>
      <c r="M610" s="668"/>
      <c r="N610" s="668"/>
      <c r="O610" s="668"/>
      <c r="P610" s="668"/>
      <c r="Q610" s="668"/>
      <c r="R610" s="668"/>
      <c r="S610" s="668"/>
      <c r="T610" s="668"/>
      <c r="U610" s="668"/>
      <c r="V610" s="668"/>
      <c r="W610" s="668"/>
      <c r="X610" s="668"/>
      <c r="Y610" s="668"/>
      <c r="Z610" s="668"/>
      <c r="AA610" s="668"/>
      <c r="AB610" s="668"/>
      <c r="AC610" s="668"/>
      <c r="AD610" s="668"/>
      <c r="AE610" s="668"/>
      <c r="AF610" s="668"/>
    </row>
    <row r="611" ht="15.75" customHeight="1">
      <c r="A611" s="668"/>
      <c r="B611" s="668"/>
      <c r="C611" s="668"/>
      <c r="D611" s="668"/>
      <c r="E611" s="668"/>
      <c r="F611" s="668"/>
      <c r="G611" s="668"/>
      <c r="H611" s="668"/>
      <c r="I611" s="668"/>
      <c r="J611" s="668"/>
      <c r="K611" s="668"/>
      <c r="L611" s="668"/>
      <c r="M611" s="668"/>
      <c r="N611" s="668"/>
      <c r="O611" s="668"/>
      <c r="P611" s="668"/>
      <c r="Q611" s="668"/>
      <c r="R611" s="668"/>
      <c r="S611" s="668"/>
      <c r="T611" s="668"/>
      <c r="U611" s="668"/>
      <c r="V611" s="668"/>
      <c r="W611" s="668"/>
      <c r="X611" s="668"/>
      <c r="Y611" s="668"/>
      <c r="Z611" s="668"/>
      <c r="AA611" s="668"/>
      <c r="AB611" s="668"/>
      <c r="AC611" s="668"/>
      <c r="AD611" s="668"/>
      <c r="AE611" s="668"/>
      <c r="AF611" s="668"/>
    </row>
    <row r="612" ht="15.75" customHeight="1">
      <c r="A612" s="668"/>
      <c r="B612" s="668"/>
      <c r="C612" s="668"/>
      <c r="D612" s="668"/>
      <c r="E612" s="668"/>
      <c r="F612" s="668"/>
      <c r="G612" s="668"/>
      <c r="H612" s="668"/>
      <c r="I612" s="668"/>
      <c r="J612" s="668"/>
      <c r="K612" s="668"/>
      <c r="L612" s="668"/>
      <c r="M612" s="668"/>
      <c r="N612" s="668"/>
      <c r="O612" s="668"/>
      <c r="P612" s="668"/>
      <c r="Q612" s="668"/>
      <c r="R612" s="668"/>
      <c r="S612" s="668"/>
      <c r="T612" s="668"/>
      <c r="U612" s="668"/>
      <c r="V612" s="668"/>
      <c r="W612" s="668"/>
      <c r="X612" s="668"/>
      <c r="Y612" s="668"/>
      <c r="Z612" s="668"/>
      <c r="AA612" s="668"/>
      <c r="AB612" s="668"/>
      <c r="AC612" s="668"/>
      <c r="AD612" s="668"/>
      <c r="AE612" s="668"/>
      <c r="AF612" s="668"/>
    </row>
    <row r="613" ht="15.75" customHeight="1">
      <c r="A613" s="668"/>
      <c r="B613" s="668"/>
      <c r="C613" s="668"/>
      <c r="D613" s="668"/>
      <c r="E613" s="668"/>
      <c r="F613" s="668"/>
      <c r="G613" s="668"/>
      <c r="H613" s="668"/>
      <c r="I613" s="668"/>
      <c r="J613" s="668"/>
      <c r="K613" s="668"/>
      <c r="L613" s="668"/>
      <c r="M613" s="668"/>
      <c r="N613" s="668"/>
      <c r="O613" s="668"/>
      <c r="P613" s="668"/>
      <c r="Q613" s="668"/>
      <c r="R613" s="668"/>
      <c r="S613" s="668"/>
      <c r="T613" s="668"/>
      <c r="U613" s="668"/>
      <c r="V613" s="668"/>
      <c r="W613" s="668"/>
      <c r="X613" s="668"/>
      <c r="Y613" s="668"/>
      <c r="Z613" s="668"/>
      <c r="AA613" s="668"/>
      <c r="AB613" s="668"/>
      <c r="AC613" s="668"/>
      <c r="AD613" s="668"/>
      <c r="AE613" s="668"/>
      <c r="AF613" s="668"/>
    </row>
    <row r="614" ht="15.75" customHeight="1">
      <c r="A614" s="668"/>
      <c r="B614" s="668"/>
      <c r="C614" s="668"/>
      <c r="D614" s="668"/>
      <c r="E614" s="668"/>
      <c r="F614" s="668"/>
      <c r="G614" s="668"/>
      <c r="H614" s="668"/>
      <c r="I614" s="668"/>
      <c r="J614" s="668"/>
      <c r="K614" s="668"/>
      <c r="L614" s="668"/>
      <c r="M614" s="668"/>
      <c r="N614" s="668"/>
      <c r="O614" s="668"/>
      <c r="P614" s="668"/>
      <c r="Q614" s="668"/>
      <c r="R614" s="668"/>
      <c r="S614" s="668"/>
      <c r="T614" s="668"/>
      <c r="U614" s="668"/>
      <c r="V614" s="668"/>
      <c r="W614" s="668"/>
      <c r="X614" s="668"/>
      <c r="Y614" s="668"/>
      <c r="Z614" s="668"/>
      <c r="AA614" s="668"/>
      <c r="AB614" s="668"/>
      <c r="AC614" s="668"/>
      <c r="AD614" s="668"/>
      <c r="AE614" s="668"/>
      <c r="AF614" s="668"/>
    </row>
    <row r="615" ht="15.75" customHeight="1">
      <c r="A615" s="668"/>
      <c r="B615" s="668"/>
      <c r="C615" s="668"/>
      <c r="D615" s="668"/>
      <c r="E615" s="668"/>
      <c r="F615" s="668"/>
      <c r="G615" s="668"/>
      <c r="H615" s="668"/>
      <c r="I615" s="668"/>
      <c r="J615" s="668"/>
      <c r="K615" s="668"/>
      <c r="L615" s="668"/>
      <c r="M615" s="668"/>
      <c r="N615" s="668"/>
      <c r="O615" s="668"/>
      <c r="P615" s="668"/>
      <c r="Q615" s="668"/>
      <c r="R615" s="668"/>
      <c r="S615" s="668"/>
      <c r="T615" s="668"/>
      <c r="U615" s="668"/>
      <c r="V615" s="668"/>
      <c r="W615" s="668"/>
      <c r="X615" s="668"/>
      <c r="Y615" s="668"/>
      <c r="Z615" s="668"/>
      <c r="AA615" s="668"/>
      <c r="AB615" s="668"/>
      <c r="AC615" s="668"/>
      <c r="AD615" s="668"/>
      <c r="AE615" s="668"/>
      <c r="AF615" s="668"/>
    </row>
    <row r="616" ht="15.75" customHeight="1">
      <c r="A616" s="668"/>
      <c r="B616" s="668"/>
      <c r="C616" s="668"/>
      <c r="D616" s="668"/>
      <c r="E616" s="668"/>
      <c r="F616" s="668"/>
      <c r="G616" s="668"/>
      <c r="H616" s="668"/>
      <c r="I616" s="668"/>
      <c r="J616" s="668"/>
      <c r="K616" s="668"/>
      <c r="L616" s="668"/>
      <c r="M616" s="668"/>
      <c r="N616" s="668"/>
      <c r="O616" s="668"/>
      <c r="P616" s="668"/>
      <c r="Q616" s="668"/>
      <c r="R616" s="668"/>
      <c r="S616" s="668"/>
      <c r="T616" s="668"/>
      <c r="U616" s="668"/>
      <c r="V616" s="668"/>
      <c r="W616" s="668"/>
      <c r="X616" s="668"/>
      <c r="Y616" s="668"/>
      <c r="Z616" s="668"/>
      <c r="AA616" s="668"/>
      <c r="AB616" s="668"/>
      <c r="AC616" s="668"/>
      <c r="AD616" s="668"/>
      <c r="AE616" s="668"/>
      <c r="AF616" s="668"/>
    </row>
    <row r="617" ht="15.75" customHeight="1">
      <c r="A617" s="668"/>
      <c r="B617" s="668"/>
      <c r="C617" s="668"/>
      <c r="D617" s="668"/>
      <c r="E617" s="668"/>
      <c r="F617" s="668"/>
      <c r="G617" s="668"/>
      <c r="H617" s="668"/>
      <c r="I617" s="668"/>
      <c r="J617" s="668"/>
      <c r="K617" s="668"/>
      <c r="L617" s="668"/>
      <c r="M617" s="668"/>
      <c r="N617" s="668"/>
      <c r="O617" s="668"/>
      <c r="P617" s="668"/>
      <c r="Q617" s="668"/>
      <c r="R617" s="668"/>
      <c r="S617" s="668"/>
      <c r="T617" s="668"/>
      <c r="U617" s="668"/>
      <c r="V617" s="668"/>
      <c r="W617" s="668"/>
      <c r="X617" s="668"/>
      <c r="Y617" s="668"/>
      <c r="Z617" s="668"/>
      <c r="AA617" s="668"/>
      <c r="AB617" s="668"/>
      <c r="AC617" s="668"/>
      <c r="AD617" s="668"/>
      <c r="AE617" s="668"/>
      <c r="AF617" s="668"/>
    </row>
    <row r="618" ht="15.75" customHeight="1">
      <c r="A618" s="668"/>
      <c r="B618" s="668"/>
      <c r="C618" s="668"/>
      <c r="D618" s="668"/>
      <c r="E618" s="668"/>
      <c r="F618" s="668"/>
      <c r="G618" s="668"/>
      <c r="H618" s="668"/>
      <c r="I618" s="668"/>
      <c r="J618" s="668"/>
      <c r="K618" s="668"/>
      <c r="L618" s="668"/>
      <c r="M618" s="668"/>
      <c r="N618" s="668"/>
      <c r="O618" s="668"/>
      <c r="P618" s="668"/>
      <c r="Q618" s="668"/>
      <c r="R618" s="668"/>
      <c r="S618" s="668"/>
      <c r="T618" s="668"/>
      <c r="U618" s="668"/>
      <c r="V618" s="668"/>
      <c r="W618" s="668"/>
      <c r="X618" s="668"/>
      <c r="Y618" s="668"/>
      <c r="Z618" s="668"/>
      <c r="AA618" s="668"/>
      <c r="AB618" s="668"/>
      <c r="AC618" s="668"/>
      <c r="AD618" s="668"/>
      <c r="AE618" s="668"/>
      <c r="AF618" s="668"/>
    </row>
    <row r="619" ht="15.75" customHeight="1">
      <c r="A619" s="668"/>
      <c r="B619" s="668"/>
      <c r="C619" s="668"/>
      <c r="D619" s="668"/>
      <c r="E619" s="668"/>
      <c r="F619" s="668"/>
      <c r="G619" s="668"/>
      <c r="H619" s="668"/>
      <c r="I619" s="668"/>
      <c r="J619" s="668"/>
      <c r="K619" s="668"/>
      <c r="L619" s="668"/>
      <c r="M619" s="668"/>
      <c r="N619" s="668"/>
      <c r="O619" s="668"/>
      <c r="P619" s="668"/>
      <c r="Q619" s="668"/>
      <c r="R619" s="668"/>
      <c r="S619" s="668"/>
      <c r="T619" s="668"/>
      <c r="U619" s="668"/>
      <c r="V619" s="668"/>
      <c r="W619" s="668"/>
      <c r="X619" s="668"/>
      <c r="Y619" s="668"/>
      <c r="Z619" s="668"/>
      <c r="AA619" s="668"/>
      <c r="AB619" s="668"/>
      <c r="AC619" s="668"/>
      <c r="AD619" s="668"/>
      <c r="AE619" s="668"/>
      <c r="AF619" s="668"/>
    </row>
    <row r="620" ht="15.75" customHeight="1">
      <c r="A620" s="668"/>
      <c r="B620" s="668"/>
      <c r="C620" s="668"/>
      <c r="D620" s="668"/>
      <c r="E620" s="668"/>
      <c r="F620" s="668"/>
      <c r="G620" s="668"/>
      <c r="H620" s="668"/>
      <c r="I620" s="668"/>
      <c r="J620" s="668"/>
      <c r="K620" s="668"/>
      <c r="L620" s="668"/>
      <c r="M620" s="668"/>
      <c r="N620" s="668"/>
      <c r="O620" s="668"/>
      <c r="P620" s="668"/>
      <c r="Q620" s="668"/>
      <c r="R620" s="668"/>
      <c r="S620" s="668"/>
      <c r="T620" s="668"/>
      <c r="U620" s="668"/>
      <c r="V620" s="668"/>
      <c r="W620" s="668"/>
      <c r="X620" s="668"/>
      <c r="Y620" s="668"/>
      <c r="Z620" s="668"/>
      <c r="AA620" s="668"/>
      <c r="AB620" s="668"/>
      <c r="AC620" s="668"/>
      <c r="AD620" s="668"/>
      <c r="AE620" s="668"/>
      <c r="AF620" s="668"/>
    </row>
    <row r="621" ht="15.75" customHeight="1">
      <c r="A621" s="668"/>
      <c r="B621" s="668"/>
      <c r="C621" s="668"/>
      <c r="D621" s="668"/>
      <c r="E621" s="668"/>
      <c r="F621" s="668"/>
      <c r="G621" s="668"/>
      <c r="H621" s="668"/>
      <c r="I621" s="668"/>
      <c r="J621" s="668"/>
      <c r="K621" s="668"/>
      <c r="L621" s="668"/>
      <c r="M621" s="668"/>
      <c r="N621" s="668"/>
      <c r="O621" s="668"/>
      <c r="P621" s="668"/>
      <c r="Q621" s="668"/>
      <c r="R621" s="668"/>
      <c r="S621" s="668"/>
      <c r="T621" s="668"/>
      <c r="U621" s="668"/>
      <c r="V621" s="668"/>
      <c r="W621" s="668"/>
      <c r="X621" s="668"/>
      <c r="Y621" s="668"/>
      <c r="Z621" s="668"/>
      <c r="AA621" s="668"/>
      <c r="AB621" s="668"/>
      <c r="AC621" s="668"/>
      <c r="AD621" s="668"/>
      <c r="AE621" s="668"/>
      <c r="AF621" s="668"/>
    </row>
    <row r="622" ht="15.75" customHeight="1">
      <c r="A622" s="668"/>
      <c r="B622" s="668"/>
      <c r="C622" s="668"/>
      <c r="D622" s="668"/>
      <c r="E622" s="668"/>
      <c r="F622" s="668"/>
      <c r="G622" s="668"/>
      <c r="H622" s="668"/>
      <c r="I622" s="668"/>
      <c r="J622" s="668"/>
      <c r="K622" s="668"/>
      <c r="L622" s="668"/>
      <c r="M622" s="668"/>
      <c r="N622" s="668"/>
      <c r="O622" s="668"/>
      <c r="P622" s="668"/>
      <c r="Q622" s="668"/>
      <c r="R622" s="668"/>
      <c r="S622" s="668"/>
      <c r="T622" s="668"/>
      <c r="U622" s="668"/>
      <c r="V622" s="668"/>
      <c r="W622" s="668"/>
      <c r="X622" s="668"/>
      <c r="Y622" s="668"/>
      <c r="Z622" s="668"/>
      <c r="AA622" s="668"/>
      <c r="AB622" s="668"/>
      <c r="AC622" s="668"/>
      <c r="AD622" s="668"/>
      <c r="AE622" s="668"/>
      <c r="AF622" s="668"/>
    </row>
    <row r="623" ht="15.75" customHeight="1">
      <c r="A623" s="668"/>
      <c r="B623" s="668"/>
      <c r="C623" s="668"/>
      <c r="D623" s="668"/>
      <c r="E623" s="668"/>
      <c r="F623" s="668"/>
      <c r="G623" s="668"/>
      <c r="H623" s="668"/>
      <c r="I623" s="668"/>
      <c r="J623" s="668"/>
      <c r="K623" s="668"/>
      <c r="L623" s="668"/>
      <c r="M623" s="668"/>
      <c r="N623" s="668"/>
      <c r="O623" s="668"/>
      <c r="P623" s="668"/>
      <c r="Q623" s="668"/>
      <c r="R623" s="668"/>
      <c r="S623" s="668"/>
      <c r="T623" s="668"/>
      <c r="U623" s="668"/>
      <c r="V623" s="668"/>
      <c r="W623" s="668"/>
      <c r="X623" s="668"/>
      <c r="Y623" s="668"/>
      <c r="Z623" s="668"/>
      <c r="AA623" s="668"/>
      <c r="AB623" s="668"/>
      <c r="AC623" s="668"/>
      <c r="AD623" s="668"/>
      <c r="AE623" s="668"/>
      <c r="AF623" s="668"/>
    </row>
    <row r="624" ht="15.75" customHeight="1">
      <c r="A624" s="668"/>
      <c r="B624" s="668"/>
      <c r="C624" s="668"/>
      <c r="D624" s="668"/>
      <c r="E624" s="668"/>
      <c r="F624" s="668"/>
      <c r="G624" s="668"/>
      <c r="H624" s="668"/>
      <c r="I624" s="668"/>
      <c r="J624" s="668"/>
      <c r="K624" s="668"/>
      <c r="L624" s="668"/>
      <c r="M624" s="668"/>
      <c r="N624" s="668"/>
      <c r="O624" s="668"/>
      <c r="P624" s="668"/>
      <c r="Q624" s="668"/>
      <c r="R624" s="668"/>
      <c r="S624" s="668"/>
      <c r="T624" s="668"/>
      <c r="U624" s="668"/>
      <c r="V624" s="668"/>
      <c r="W624" s="668"/>
      <c r="X624" s="668"/>
      <c r="Y624" s="668"/>
      <c r="Z624" s="668"/>
      <c r="AA624" s="668"/>
      <c r="AB624" s="668"/>
      <c r="AC624" s="668"/>
      <c r="AD624" s="668"/>
      <c r="AE624" s="668"/>
      <c r="AF624" s="668"/>
    </row>
    <row r="625" ht="15.75" customHeight="1">
      <c r="A625" s="668"/>
      <c r="B625" s="668"/>
      <c r="C625" s="668"/>
      <c r="D625" s="668"/>
      <c r="E625" s="668"/>
      <c r="F625" s="668"/>
      <c r="G625" s="668"/>
      <c r="H625" s="668"/>
      <c r="I625" s="668"/>
      <c r="J625" s="668"/>
      <c r="K625" s="668"/>
      <c r="L625" s="668"/>
      <c r="M625" s="668"/>
      <c r="N625" s="668"/>
      <c r="O625" s="668"/>
      <c r="P625" s="668"/>
      <c r="Q625" s="668"/>
      <c r="R625" s="668"/>
      <c r="S625" s="668"/>
      <c r="T625" s="668"/>
      <c r="U625" s="668"/>
      <c r="V625" s="668"/>
      <c r="W625" s="668"/>
      <c r="X625" s="668"/>
      <c r="Y625" s="668"/>
      <c r="Z625" s="668"/>
      <c r="AA625" s="668"/>
      <c r="AB625" s="668"/>
      <c r="AC625" s="668"/>
      <c r="AD625" s="668"/>
      <c r="AE625" s="668"/>
      <c r="AF625" s="668"/>
    </row>
    <row r="626" ht="15.75" customHeight="1">
      <c r="A626" s="668"/>
      <c r="B626" s="668"/>
      <c r="C626" s="668"/>
      <c r="D626" s="668"/>
      <c r="E626" s="668"/>
      <c r="F626" s="668"/>
      <c r="G626" s="668"/>
      <c r="H626" s="668"/>
      <c r="I626" s="668"/>
      <c r="J626" s="668"/>
      <c r="K626" s="668"/>
      <c r="L626" s="668"/>
      <c r="M626" s="668"/>
      <c r="N626" s="668"/>
      <c r="O626" s="668"/>
      <c r="P626" s="668"/>
      <c r="Q626" s="668"/>
      <c r="R626" s="668"/>
      <c r="S626" s="668"/>
      <c r="T626" s="668"/>
      <c r="U626" s="668"/>
      <c r="V626" s="668"/>
      <c r="W626" s="668"/>
      <c r="X626" s="668"/>
      <c r="Y626" s="668"/>
      <c r="Z626" s="668"/>
      <c r="AA626" s="668"/>
      <c r="AB626" s="668"/>
      <c r="AC626" s="668"/>
      <c r="AD626" s="668"/>
      <c r="AE626" s="668"/>
      <c r="AF626" s="668"/>
    </row>
    <row r="627" ht="15.75" customHeight="1">
      <c r="A627" s="668"/>
      <c r="B627" s="668"/>
      <c r="C627" s="668"/>
      <c r="D627" s="668"/>
      <c r="E627" s="668"/>
      <c r="F627" s="668"/>
      <c r="G627" s="668"/>
      <c r="H627" s="668"/>
      <c r="I627" s="668"/>
      <c r="J627" s="668"/>
      <c r="K627" s="668"/>
      <c r="L627" s="668"/>
      <c r="M627" s="668"/>
      <c r="N627" s="668"/>
      <c r="O627" s="668"/>
      <c r="P627" s="668"/>
      <c r="Q627" s="668"/>
      <c r="R627" s="668"/>
      <c r="S627" s="668"/>
      <c r="T627" s="668"/>
      <c r="U627" s="668"/>
      <c r="V627" s="668"/>
      <c r="W627" s="668"/>
      <c r="X627" s="668"/>
      <c r="Y627" s="668"/>
      <c r="Z627" s="668"/>
      <c r="AA627" s="668"/>
      <c r="AB627" s="668"/>
      <c r="AC627" s="668"/>
      <c r="AD627" s="668"/>
      <c r="AE627" s="668"/>
      <c r="AF627" s="668"/>
    </row>
    <row r="628" ht="15.75" customHeight="1">
      <c r="A628" s="668"/>
      <c r="B628" s="668"/>
      <c r="C628" s="668"/>
      <c r="D628" s="668"/>
      <c r="E628" s="668"/>
      <c r="F628" s="668"/>
      <c r="G628" s="668"/>
      <c r="H628" s="668"/>
      <c r="I628" s="668"/>
      <c r="J628" s="668"/>
      <c r="K628" s="668"/>
      <c r="L628" s="668"/>
      <c r="M628" s="668"/>
      <c r="N628" s="668"/>
      <c r="O628" s="668"/>
      <c r="P628" s="668"/>
      <c r="Q628" s="668"/>
      <c r="R628" s="668"/>
      <c r="S628" s="668"/>
      <c r="T628" s="668"/>
      <c r="U628" s="668"/>
      <c r="V628" s="668"/>
      <c r="W628" s="668"/>
      <c r="X628" s="668"/>
      <c r="Y628" s="668"/>
      <c r="Z628" s="668"/>
      <c r="AA628" s="668"/>
      <c r="AB628" s="668"/>
      <c r="AC628" s="668"/>
      <c r="AD628" s="668"/>
      <c r="AE628" s="668"/>
      <c r="AF628" s="668"/>
    </row>
    <row r="629" ht="15.75" customHeight="1">
      <c r="A629" s="668"/>
      <c r="B629" s="668"/>
      <c r="C629" s="668"/>
      <c r="D629" s="668"/>
      <c r="E629" s="668"/>
      <c r="F629" s="668"/>
      <c r="G629" s="668"/>
      <c r="H629" s="668"/>
      <c r="I629" s="668"/>
      <c r="J629" s="668"/>
      <c r="K629" s="668"/>
      <c r="L629" s="668"/>
      <c r="M629" s="668"/>
      <c r="N629" s="668"/>
      <c r="O629" s="668"/>
      <c r="P629" s="668"/>
      <c r="Q629" s="668"/>
      <c r="R629" s="668"/>
      <c r="S629" s="668"/>
      <c r="T629" s="668"/>
      <c r="U629" s="668"/>
      <c r="V629" s="668"/>
      <c r="W629" s="668"/>
      <c r="X629" s="668"/>
      <c r="Y629" s="668"/>
      <c r="Z629" s="668"/>
      <c r="AA629" s="668"/>
      <c r="AB629" s="668"/>
      <c r="AC629" s="668"/>
      <c r="AD629" s="668"/>
      <c r="AE629" s="668"/>
      <c r="AF629" s="668"/>
    </row>
    <row r="630" ht="15.75" customHeight="1">
      <c r="A630" s="668"/>
      <c r="B630" s="668"/>
      <c r="C630" s="668"/>
      <c r="D630" s="668"/>
      <c r="E630" s="668"/>
      <c r="F630" s="668"/>
      <c r="G630" s="668"/>
      <c r="H630" s="668"/>
      <c r="I630" s="668"/>
      <c r="J630" s="668"/>
      <c r="K630" s="668"/>
      <c r="L630" s="668"/>
      <c r="M630" s="668"/>
      <c r="N630" s="668"/>
      <c r="O630" s="668"/>
      <c r="P630" s="668"/>
      <c r="Q630" s="668"/>
      <c r="R630" s="668"/>
      <c r="S630" s="668"/>
      <c r="T630" s="668"/>
      <c r="U630" s="668"/>
      <c r="V630" s="668"/>
      <c r="W630" s="668"/>
      <c r="X630" s="668"/>
      <c r="Y630" s="668"/>
      <c r="Z630" s="668"/>
      <c r="AA630" s="668"/>
      <c r="AB630" s="668"/>
      <c r="AC630" s="668"/>
      <c r="AD630" s="668"/>
      <c r="AE630" s="668"/>
      <c r="AF630" s="668"/>
    </row>
    <row r="631" ht="15.75" customHeight="1">
      <c r="A631" s="668"/>
      <c r="B631" s="668"/>
      <c r="C631" s="668"/>
      <c r="D631" s="668"/>
      <c r="E631" s="668"/>
      <c r="F631" s="668"/>
      <c r="G631" s="668"/>
      <c r="H631" s="668"/>
      <c r="I631" s="668"/>
      <c r="J631" s="668"/>
      <c r="K631" s="668"/>
      <c r="L631" s="668"/>
      <c r="M631" s="668"/>
      <c r="N631" s="668"/>
      <c r="O631" s="668"/>
      <c r="P631" s="668"/>
      <c r="Q631" s="668"/>
      <c r="R631" s="668"/>
      <c r="S631" s="668"/>
      <c r="T631" s="668"/>
      <c r="U631" s="668"/>
      <c r="V631" s="668"/>
      <c r="W631" s="668"/>
      <c r="X631" s="668"/>
      <c r="Y631" s="668"/>
      <c r="Z631" s="668"/>
      <c r="AA631" s="668"/>
      <c r="AB631" s="668"/>
      <c r="AC631" s="668"/>
      <c r="AD631" s="668"/>
      <c r="AE631" s="668"/>
      <c r="AF631" s="668"/>
    </row>
    <row r="632" ht="15.75" customHeight="1">
      <c r="A632" s="668"/>
      <c r="B632" s="668"/>
      <c r="C632" s="668"/>
      <c r="D632" s="668"/>
      <c r="E632" s="668"/>
      <c r="F632" s="668"/>
      <c r="G632" s="668"/>
      <c r="H632" s="668"/>
      <c r="I632" s="668"/>
      <c r="J632" s="668"/>
      <c r="K632" s="668"/>
      <c r="L632" s="668"/>
      <c r="M632" s="668"/>
      <c r="N632" s="668"/>
      <c r="O632" s="668"/>
      <c r="P632" s="668"/>
      <c r="Q632" s="668"/>
      <c r="R632" s="668"/>
      <c r="S632" s="668"/>
      <c r="T632" s="668"/>
      <c r="U632" s="668"/>
      <c r="V632" s="668"/>
      <c r="W632" s="668"/>
      <c r="X632" s="668"/>
      <c r="Y632" s="668"/>
      <c r="Z632" s="668"/>
      <c r="AA632" s="668"/>
      <c r="AB632" s="668"/>
      <c r="AC632" s="668"/>
      <c r="AD632" s="668"/>
      <c r="AE632" s="668"/>
      <c r="AF632" s="668"/>
    </row>
    <row r="633" ht="15.75" customHeight="1">
      <c r="A633" s="668"/>
      <c r="B633" s="668"/>
      <c r="C633" s="668"/>
      <c r="D633" s="668"/>
      <c r="E633" s="668"/>
      <c r="F633" s="668"/>
      <c r="G633" s="668"/>
      <c r="H633" s="668"/>
      <c r="I633" s="668"/>
      <c r="J633" s="668"/>
      <c r="K633" s="668"/>
      <c r="L633" s="668"/>
      <c r="M633" s="668"/>
      <c r="N633" s="668"/>
      <c r="O633" s="668"/>
      <c r="P633" s="668"/>
      <c r="Q633" s="668"/>
      <c r="R633" s="668"/>
      <c r="S633" s="668"/>
      <c r="T633" s="668"/>
      <c r="U633" s="668"/>
      <c r="V633" s="668"/>
      <c r="W633" s="668"/>
      <c r="X633" s="668"/>
      <c r="Y633" s="668"/>
      <c r="Z633" s="668"/>
      <c r="AA633" s="668"/>
      <c r="AB633" s="668"/>
      <c r="AC633" s="668"/>
      <c r="AD633" s="668"/>
      <c r="AE633" s="668"/>
      <c r="AF633" s="668"/>
    </row>
    <row r="634" ht="15.75" customHeight="1">
      <c r="A634" s="668"/>
      <c r="B634" s="668"/>
      <c r="C634" s="668"/>
      <c r="D634" s="668"/>
      <c r="E634" s="668"/>
      <c r="F634" s="668"/>
      <c r="G634" s="668"/>
      <c r="H634" s="668"/>
      <c r="I634" s="668"/>
      <c r="J634" s="668"/>
      <c r="K634" s="668"/>
      <c r="L634" s="668"/>
      <c r="M634" s="668"/>
      <c r="N634" s="668"/>
      <c r="O634" s="668"/>
      <c r="P634" s="668"/>
      <c r="Q634" s="668"/>
      <c r="R634" s="668"/>
      <c r="S634" s="668"/>
      <c r="T634" s="668"/>
      <c r="U634" s="668"/>
      <c r="V634" s="668"/>
      <c r="W634" s="668"/>
      <c r="X634" s="668"/>
      <c r="Y634" s="668"/>
      <c r="Z634" s="668"/>
      <c r="AA634" s="668"/>
      <c r="AB634" s="668"/>
      <c r="AC634" s="668"/>
      <c r="AD634" s="668"/>
      <c r="AE634" s="668"/>
      <c r="AF634" s="668"/>
    </row>
    <row r="635" ht="15.75" customHeight="1">
      <c r="A635" s="668"/>
      <c r="B635" s="668"/>
      <c r="C635" s="668"/>
      <c r="D635" s="668"/>
      <c r="E635" s="668"/>
      <c r="F635" s="668"/>
      <c r="G635" s="668"/>
      <c r="H635" s="668"/>
      <c r="I635" s="668"/>
      <c r="J635" s="668"/>
      <c r="K635" s="668"/>
      <c r="L635" s="668"/>
      <c r="M635" s="668"/>
      <c r="N635" s="668"/>
      <c r="O635" s="668"/>
      <c r="P635" s="668"/>
      <c r="Q635" s="668"/>
      <c r="R635" s="668"/>
      <c r="S635" s="668"/>
      <c r="T635" s="668"/>
      <c r="U635" s="668"/>
      <c r="V635" s="668"/>
      <c r="W635" s="668"/>
      <c r="X635" s="668"/>
      <c r="Y635" s="668"/>
      <c r="Z635" s="668"/>
      <c r="AA635" s="668"/>
      <c r="AB635" s="668"/>
      <c r="AC635" s="668"/>
      <c r="AD635" s="668"/>
      <c r="AE635" s="668"/>
      <c r="AF635" s="668"/>
    </row>
    <row r="636" ht="15.75" customHeight="1">
      <c r="A636" s="668"/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668"/>
      <c r="S636" s="668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68"/>
      <c r="AF636" s="668"/>
    </row>
    <row r="637" ht="15.75" customHeight="1">
      <c r="A637" s="668"/>
      <c r="B637" s="668"/>
      <c r="C637" s="668"/>
      <c r="D637" s="668"/>
      <c r="E637" s="668"/>
      <c r="F637" s="668"/>
      <c r="G637" s="668"/>
      <c r="H637" s="668"/>
      <c r="I637" s="668"/>
      <c r="J637" s="668"/>
      <c r="K637" s="668"/>
      <c r="L637" s="668"/>
      <c r="M637" s="668"/>
      <c r="N637" s="668"/>
      <c r="O637" s="668"/>
      <c r="P637" s="668"/>
      <c r="Q637" s="668"/>
      <c r="R637" s="668"/>
      <c r="S637" s="668"/>
      <c r="T637" s="668"/>
      <c r="U637" s="668"/>
      <c r="V637" s="668"/>
      <c r="W637" s="668"/>
      <c r="X637" s="668"/>
      <c r="Y637" s="668"/>
      <c r="Z637" s="668"/>
      <c r="AA637" s="668"/>
      <c r="AB637" s="668"/>
      <c r="AC637" s="668"/>
      <c r="AD637" s="668"/>
      <c r="AE637" s="668"/>
      <c r="AF637" s="668"/>
    </row>
    <row r="638" ht="15.75" customHeight="1">
      <c r="A638" s="668"/>
      <c r="B638" s="668"/>
      <c r="C638" s="668"/>
      <c r="D638" s="668"/>
      <c r="E638" s="668"/>
      <c r="F638" s="668"/>
      <c r="G638" s="668"/>
      <c r="H638" s="668"/>
      <c r="I638" s="668"/>
      <c r="J638" s="668"/>
      <c r="K638" s="668"/>
      <c r="L638" s="668"/>
      <c r="M638" s="668"/>
      <c r="N638" s="668"/>
      <c r="O638" s="668"/>
      <c r="P638" s="668"/>
      <c r="Q638" s="668"/>
      <c r="R638" s="668"/>
      <c r="S638" s="668"/>
      <c r="T638" s="668"/>
      <c r="U638" s="668"/>
      <c r="V638" s="668"/>
      <c r="W638" s="668"/>
      <c r="X638" s="668"/>
      <c r="Y638" s="668"/>
      <c r="Z638" s="668"/>
      <c r="AA638" s="668"/>
      <c r="AB638" s="668"/>
      <c r="AC638" s="668"/>
      <c r="AD638" s="668"/>
      <c r="AE638" s="668"/>
      <c r="AF638" s="668"/>
    </row>
    <row r="639" ht="15.75" customHeight="1">
      <c r="A639" s="668"/>
      <c r="B639" s="668"/>
      <c r="C639" s="668"/>
      <c r="D639" s="668"/>
      <c r="E639" s="668"/>
      <c r="F639" s="668"/>
      <c r="G639" s="668"/>
      <c r="H639" s="668"/>
      <c r="I639" s="668"/>
      <c r="J639" s="668"/>
      <c r="K639" s="668"/>
      <c r="L639" s="668"/>
      <c r="M639" s="668"/>
      <c r="N639" s="668"/>
      <c r="O639" s="668"/>
      <c r="P639" s="668"/>
      <c r="Q639" s="668"/>
      <c r="R639" s="668"/>
      <c r="S639" s="668"/>
      <c r="T639" s="668"/>
      <c r="U639" s="668"/>
      <c r="V639" s="668"/>
      <c r="W639" s="668"/>
      <c r="X639" s="668"/>
      <c r="Y639" s="668"/>
      <c r="Z639" s="668"/>
      <c r="AA639" s="668"/>
      <c r="AB639" s="668"/>
      <c r="AC639" s="668"/>
      <c r="AD639" s="668"/>
      <c r="AE639" s="668"/>
      <c r="AF639" s="668"/>
    </row>
    <row r="640" ht="15.75" customHeight="1">
      <c r="A640" s="668"/>
      <c r="B640" s="668"/>
      <c r="C640" s="668"/>
      <c r="D640" s="668"/>
      <c r="E640" s="668"/>
      <c r="F640" s="668"/>
      <c r="G640" s="668"/>
      <c r="H640" s="668"/>
      <c r="I640" s="668"/>
      <c r="J640" s="668"/>
      <c r="K640" s="668"/>
      <c r="L640" s="668"/>
      <c r="M640" s="668"/>
      <c r="N640" s="668"/>
      <c r="O640" s="668"/>
      <c r="P640" s="668"/>
      <c r="Q640" s="668"/>
      <c r="R640" s="668"/>
      <c r="S640" s="668"/>
      <c r="T640" s="668"/>
      <c r="U640" s="668"/>
      <c r="V640" s="668"/>
      <c r="W640" s="668"/>
      <c r="X640" s="668"/>
      <c r="Y640" s="668"/>
      <c r="Z640" s="668"/>
      <c r="AA640" s="668"/>
      <c r="AB640" s="668"/>
      <c r="AC640" s="668"/>
      <c r="AD640" s="668"/>
      <c r="AE640" s="668"/>
      <c r="AF640" s="668"/>
    </row>
    <row r="641" ht="15.75" customHeight="1">
      <c r="A641" s="668"/>
      <c r="B641" s="668"/>
      <c r="C641" s="668"/>
      <c r="D641" s="668"/>
      <c r="E641" s="668"/>
      <c r="F641" s="668"/>
      <c r="G641" s="668"/>
      <c r="H641" s="668"/>
      <c r="I641" s="668"/>
      <c r="J641" s="668"/>
      <c r="K641" s="668"/>
      <c r="L641" s="668"/>
      <c r="M641" s="668"/>
      <c r="N641" s="668"/>
      <c r="O641" s="668"/>
      <c r="P641" s="668"/>
      <c r="Q641" s="668"/>
      <c r="R641" s="668"/>
      <c r="S641" s="668"/>
      <c r="T641" s="668"/>
      <c r="U641" s="668"/>
      <c r="V641" s="668"/>
      <c r="W641" s="668"/>
      <c r="X641" s="668"/>
      <c r="Y641" s="668"/>
      <c r="Z641" s="668"/>
      <c r="AA641" s="668"/>
      <c r="AB641" s="668"/>
      <c r="AC641" s="668"/>
      <c r="AD641" s="668"/>
      <c r="AE641" s="668"/>
      <c r="AF641" s="668"/>
    </row>
    <row r="642" ht="15.75" customHeight="1">
      <c r="A642" s="668"/>
      <c r="B642" s="668"/>
      <c r="C642" s="668"/>
      <c r="D642" s="668"/>
      <c r="E642" s="668"/>
      <c r="F642" s="668"/>
      <c r="G642" s="668"/>
      <c r="H642" s="668"/>
      <c r="I642" s="668"/>
      <c r="J642" s="668"/>
      <c r="K642" s="668"/>
      <c r="L642" s="668"/>
      <c r="M642" s="668"/>
      <c r="N642" s="668"/>
      <c r="O642" s="668"/>
      <c r="P642" s="668"/>
      <c r="Q642" s="668"/>
      <c r="R642" s="668"/>
      <c r="S642" s="668"/>
      <c r="T642" s="668"/>
      <c r="U642" s="668"/>
      <c r="V642" s="668"/>
      <c r="W642" s="668"/>
      <c r="X642" s="668"/>
      <c r="Y642" s="668"/>
      <c r="Z642" s="668"/>
      <c r="AA642" s="668"/>
      <c r="AB642" s="668"/>
      <c r="AC642" s="668"/>
      <c r="AD642" s="668"/>
      <c r="AE642" s="668"/>
      <c r="AF642" s="668"/>
    </row>
    <row r="643" ht="15.75" customHeight="1">
      <c r="A643" s="668"/>
      <c r="B643" s="668"/>
      <c r="C643" s="668"/>
      <c r="D643" s="668"/>
      <c r="E643" s="668"/>
      <c r="F643" s="668"/>
      <c r="G643" s="668"/>
      <c r="H643" s="668"/>
      <c r="I643" s="668"/>
      <c r="J643" s="668"/>
      <c r="K643" s="668"/>
      <c r="L643" s="668"/>
      <c r="M643" s="668"/>
      <c r="N643" s="668"/>
      <c r="O643" s="668"/>
      <c r="P643" s="668"/>
      <c r="Q643" s="668"/>
      <c r="R643" s="668"/>
      <c r="S643" s="668"/>
      <c r="T643" s="668"/>
      <c r="U643" s="668"/>
      <c r="V643" s="668"/>
      <c r="W643" s="668"/>
      <c r="X643" s="668"/>
      <c r="Y643" s="668"/>
      <c r="Z643" s="668"/>
      <c r="AA643" s="668"/>
      <c r="AB643" s="668"/>
      <c r="AC643" s="668"/>
      <c r="AD643" s="668"/>
      <c r="AE643" s="668"/>
      <c r="AF643" s="668"/>
    </row>
    <row r="644" ht="15.75" customHeight="1">
      <c r="A644" s="668"/>
      <c r="B644" s="668"/>
      <c r="C644" s="668"/>
      <c r="D644" s="668"/>
      <c r="E644" s="668"/>
      <c r="F644" s="668"/>
      <c r="G644" s="668"/>
      <c r="H644" s="668"/>
      <c r="I644" s="668"/>
      <c r="J644" s="668"/>
      <c r="K644" s="668"/>
      <c r="L644" s="668"/>
      <c r="M644" s="668"/>
      <c r="N644" s="668"/>
      <c r="O644" s="668"/>
      <c r="P644" s="668"/>
      <c r="Q644" s="668"/>
      <c r="R644" s="668"/>
      <c r="S644" s="668"/>
      <c r="T644" s="668"/>
      <c r="U644" s="668"/>
      <c r="V644" s="668"/>
      <c r="W644" s="668"/>
      <c r="X644" s="668"/>
      <c r="Y644" s="668"/>
      <c r="Z644" s="668"/>
      <c r="AA644" s="668"/>
      <c r="AB644" s="668"/>
      <c r="AC644" s="668"/>
      <c r="AD644" s="668"/>
      <c r="AE644" s="668"/>
      <c r="AF644" s="668"/>
    </row>
    <row r="645" ht="15.75" customHeight="1">
      <c r="A645" s="668"/>
      <c r="B645" s="668"/>
      <c r="C645" s="668"/>
      <c r="D645" s="668"/>
      <c r="E645" s="668"/>
      <c r="F645" s="668"/>
      <c r="G645" s="668"/>
      <c r="H645" s="668"/>
      <c r="I645" s="668"/>
      <c r="J645" s="668"/>
      <c r="K645" s="668"/>
      <c r="L645" s="668"/>
      <c r="M645" s="668"/>
      <c r="N645" s="668"/>
      <c r="O645" s="668"/>
      <c r="P645" s="668"/>
      <c r="Q645" s="668"/>
      <c r="R645" s="668"/>
      <c r="S645" s="668"/>
      <c r="T645" s="668"/>
      <c r="U645" s="668"/>
      <c r="V645" s="668"/>
      <c r="W645" s="668"/>
      <c r="X645" s="668"/>
      <c r="Y645" s="668"/>
      <c r="Z645" s="668"/>
      <c r="AA645" s="668"/>
      <c r="AB645" s="668"/>
      <c r="AC645" s="668"/>
      <c r="AD645" s="668"/>
      <c r="AE645" s="668"/>
      <c r="AF645" s="668"/>
    </row>
    <row r="646" ht="15.75" customHeight="1">
      <c r="A646" s="668"/>
      <c r="B646" s="668"/>
      <c r="C646" s="668"/>
      <c r="D646" s="668"/>
      <c r="E646" s="668"/>
      <c r="F646" s="668"/>
      <c r="G646" s="668"/>
      <c r="H646" s="668"/>
      <c r="I646" s="668"/>
      <c r="J646" s="668"/>
      <c r="K646" s="668"/>
      <c r="L646" s="668"/>
      <c r="M646" s="668"/>
      <c r="N646" s="668"/>
      <c r="O646" s="668"/>
      <c r="P646" s="668"/>
      <c r="Q646" s="668"/>
      <c r="R646" s="668"/>
      <c r="S646" s="668"/>
      <c r="T646" s="668"/>
      <c r="U646" s="668"/>
      <c r="V646" s="668"/>
      <c r="W646" s="668"/>
      <c r="X646" s="668"/>
      <c r="Y646" s="668"/>
      <c r="Z646" s="668"/>
      <c r="AA646" s="668"/>
      <c r="AB646" s="668"/>
      <c r="AC646" s="668"/>
      <c r="AD646" s="668"/>
      <c r="AE646" s="668"/>
      <c r="AF646" s="668"/>
    </row>
    <row r="647" ht="15.75" customHeight="1">
      <c r="A647" s="668"/>
      <c r="B647" s="668"/>
      <c r="C647" s="668"/>
      <c r="D647" s="668"/>
      <c r="E647" s="668"/>
      <c r="F647" s="668"/>
      <c r="G647" s="668"/>
      <c r="H647" s="668"/>
      <c r="I647" s="668"/>
      <c r="J647" s="668"/>
      <c r="K647" s="668"/>
      <c r="L647" s="668"/>
      <c r="M647" s="668"/>
      <c r="N647" s="668"/>
      <c r="O647" s="668"/>
      <c r="P647" s="668"/>
      <c r="Q647" s="668"/>
      <c r="R647" s="668"/>
      <c r="S647" s="668"/>
      <c r="T647" s="668"/>
      <c r="U647" s="668"/>
      <c r="V647" s="668"/>
      <c r="W647" s="668"/>
      <c r="X647" s="668"/>
      <c r="Y647" s="668"/>
      <c r="Z647" s="668"/>
      <c r="AA647" s="668"/>
      <c r="AB647" s="668"/>
      <c r="AC647" s="668"/>
      <c r="AD647" s="668"/>
      <c r="AE647" s="668"/>
      <c r="AF647" s="668"/>
    </row>
    <row r="648" ht="15.75" customHeight="1">
      <c r="A648" s="668"/>
      <c r="B648" s="668"/>
      <c r="C648" s="668"/>
      <c r="D648" s="668"/>
      <c r="E648" s="668"/>
      <c r="F648" s="668"/>
      <c r="G648" s="668"/>
      <c r="H648" s="668"/>
      <c r="I648" s="668"/>
      <c r="J648" s="668"/>
      <c r="K648" s="668"/>
      <c r="L648" s="668"/>
      <c r="M648" s="668"/>
      <c r="N648" s="668"/>
      <c r="O648" s="668"/>
      <c r="P648" s="668"/>
      <c r="Q648" s="668"/>
      <c r="R648" s="668"/>
      <c r="S648" s="668"/>
      <c r="T648" s="668"/>
      <c r="U648" s="668"/>
      <c r="V648" s="668"/>
      <c r="W648" s="668"/>
      <c r="X648" s="668"/>
      <c r="Y648" s="668"/>
      <c r="Z648" s="668"/>
      <c r="AA648" s="668"/>
      <c r="AB648" s="668"/>
      <c r="AC648" s="668"/>
      <c r="AD648" s="668"/>
      <c r="AE648" s="668"/>
      <c r="AF648" s="668"/>
    </row>
    <row r="649" ht="15.75" customHeight="1">
      <c r="A649" s="668"/>
      <c r="B649" s="668"/>
      <c r="C649" s="668"/>
      <c r="D649" s="668"/>
      <c r="E649" s="668"/>
      <c r="F649" s="668"/>
      <c r="G649" s="668"/>
      <c r="H649" s="668"/>
      <c r="I649" s="668"/>
      <c r="J649" s="668"/>
      <c r="K649" s="668"/>
      <c r="L649" s="668"/>
      <c r="M649" s="668"/>
      <c r="N649" s="668"/>
      <c r="O649" s="668"/>
      <c r="P649" s="668"/>
      <c r="Q649" s="668"/>
      <c r="R649" s="668"/>
      <c r="S649" s="668"/>
      <c r="T649" s="668"/>
      <c r="U649" s="668"/>
      <c r="V649" s="668"/>
      <c r="W649" s="668"/>
      <c r="X649" s="668"/>
      <c r="Y649" s="668"/>
      <c r="Z649" s="668"/>
      <c r="AA649" s="668"/>
      <c r="AB649" s="668"/>
      <c r="AC649" s="668"/>
      <c r="AD649" s="668"/>
      <c r="AE649" s="668"/>
      <c r="AF649" s="668"/>
    </row>
    <row r="650" ht="15.75" customHeight="1">
      <c r="A650" s="668"/>
      <c r="B650" s="668"/>
      <c r="C650" s="668"/>
      <c r="D650" s="668"/>
      <c r="E650" s="668"/>
      <c r="F650" s="668"/>
      <c r="G650" s="668"/>
      <c r="H650" s="668"/>
      <c r="I650" s="668"/>
      <c r="J650" s="668"/>
      <c r="K650" s="668"/>
      <c r="L650" s="668"/>
      <c r="M650" s="668"/>
      <c r="N650" s="668"/>
      <c r="O650" s="668"/>
      <c r="P650" s="668"/>
      <c r="Q650" s="668"/>
      <c r="R650" s="668"/>
      <c r="S650" s="668"/>
      <c r="T650" s="668"/>
      <c r="U650" s="668"/>
      <c r="V650" s="668"/>
      <c r="W650" s="668"/>
      <c r="X650" s="668"/>
      <c r="Y650" s="668"/>
      <c r="Z650" s="668"/>
      <c r="AA650" s="668"/>
      <c r="AB650" s="668"/>
      <c r="AC650" s="668"/>
      <c r="AD650" s="668"/>
      <c r="AE650" s="668"/>
      <c r="AF650" s="668"/>
    </row>
    <row r="651" ht="15.75" customHeight="1">
      <c r="A651" s="668"/>
      <c r="B651" s="668"/>
      <c r="C651" s="668"/>
      <c r="D651" s="668"/>
      <c r="E651" s="668"/>
      <c r="F651" s="668"/>
      <c r="G651" s="668"/>
      <c r="H651" s="668"/>
      <c r="I651" s="668"/>
      <c r="J651" s="668"/>
      <c r="K651" s="668"/>
      <c r="L651" s="668"/>
      <c r="M651" s="668"/>
      <c r="N651" s="668"/>
      <c r="O651" s="668"/>
      <c r="P651" s="668"/>
      <c r="Q651" s="668"/>
      <c r="R651" s="668"/>
      <c r="S651" s="668"/>
      <c r="T651" s="668"/>
      <c r="U651" s="668"/>
      <c r="V651" s="668"/>
      <c r="W651" s="668"/>
      <c r="X651" s="668"/>
      <c r="Y651" s="668"/>
      <c r="Z651" s="668"/>
      <c r="AA651" s="668"/>
      <c r="AB651" s="668"/>
      <c r="AC651" s="668"/>
      <c r="AD651" s="668"/>
      <c r="AE651" s="668"/>
      <c r="AF651" s="668"/>
    </row>
    <row r="652" ht="15.75" customHeight="1">
      <c r="A652" s="668"/>
      <c r="B652" s="668"/>
      <c r="C652" s="668"/>
      <c r="D652" s="668"/>
      <c r="E652" s="668"/>
      <c r="F652" s="668"/>
      <c r="G652" s="668"/>
      <c r="H652" s="668"/>
      <c r="I652" s="668"/>
      <c r="J652" s="668"/>
      <c r="K652" s="668"/>
      <c r="L652" s="668"/>
      <c r="M652" s="668"/>
      <c r="N652" s="668"/>
      <c r="O652" s="668"/>
      <c r="P652" s="668"/>
      <c r="Q652" s="668"/>
      <c r="R652" s="668"/>
      <c r="S652" s="668"/>
      <c r="T652" s="668"/>
      <c r="U652" s="668"/>
      <c r="V652" s="668"/>
      <c r="W652" s="668"/>
      <c r="X652" s="668"/>
      <c r="Y652" s="668"/>
      <c r="Z652" s="668"/>
      <c r="AA652" s="668"/>
      <c r="AB652" s="668"/>
      <c r="AC652" s="668"/>
      <c r="AD652" s="668"/>
      <c r="AE652" s="668"/>
      <c r="AF652" s="668"/>
    </row>
    <row r="653" ht="15.75" customHeight="1">
      <c r="A653" s="668"/>
      <c r="B653" s="668"/>
      <c r="C653" s="668"/>
      <c r="D653" s="668"/>
      <c r="E653" s="668"/>
      <c r="F653" s="668"/>
      <c r="G653" s="668"/>
      <c r="H653" s="668"/>
      <c r="I653" s="668"/>
      <c r="J653" s="668"/>
      <c r="K653" s="668"/>
      <c r="L653" s="668"/>
      <c r="M653" s="668"/>
      <c r="N653" s="668"/>
      <c r="O653" s="668"/>
      <c r="P653" s="668"/>
      <c r="Q653" s="668"/>
      <c r="R653" s="668"/>
      <c r="S653" s="668"/>
      <c r="T653" s="668"/>
      <c r="U653" s="668"/>
      <c r="V653" s="668"/>
      <c r="W653" s="668"/>
      <c r="X653" s="668"/>
      <c r="Y653" s="668"/>
      <c r="Z653" s="668"/>
      <c r="AA653" s="668"/>
      <c r="AB653" s="668"/>
      <c r="AC653" s="668"/>
      <c r="AD653" s="668"/>
      <c r="AE653" s="668"/>
      <c r="AF653" s="668"/>
    </row>
    <row r="654" ht="15.75" customHeight="1">
      <c r="A654" s="668"/>
      <c r="B654" s="668"/>
      <c r="C654" s="668"/>
      <c r="D654" s="668"/>
      <c r="E654" s="668"/>
      <c r="F654" s="668"/>
      <c r="G654" s="668"/>
      <c r="H654" s="668"/>
      <c r="I654" s="668"/>
      <c r="J654" s="668"/>
      <c r="K654" s="668"/>
      <c r="L654" s="668"/>
      <c r="M654" s="668"/>
      <c r="N654" s="668"/>
      <c r="O654" s="668"/>
      <c r="P654" s="668"/>
      <c r="Q654" s="668"/>
      <c r="R654" s="668"/>
      <c r="S654" s="668"/>
      <c r="T654" s="668"/>
      <c r="U654" s="668"/>
      <c r="V654" s="668"/>
      <c r="W654" s="668"/>
      <c r="X654" s="668"/>
      <c r="Y654" s="668"/>
      <c r="Z654" s="668"/>
      <c r="AA654" s="668"/>
      <c r="AB654" s="668"/>
      <c r="AC654" s="668"/>
      <c r="AD654" s="668"/>
      <c r="AE654" s="668"/>
      <c r="AF654" s="668"/>
    </row>
    <row r="655" ht="15.75" customHeight="1">
      <c r="A655" s="668"/>
      <c r="B655" s="668"/>
      <c r="C655" s="668"/>
      <c r="D655" s="668"/>
      <c r="E655" s="668"/>
      <c r="F655" s="668"/>
      <c r="G655" s="668"/>
      <c r="H655" s="668"/>
      <c r="I655" s="668"/>
      <c r="J655" s="668"/>
      <c r="K655" s="668"/>
      <c r="L655" s="668"/>
      <c r="M655" s="668"/>
      <c r="N655" s="668"/>
      <c r="O655" s="668"/>
      <c r="P655" s="668"/>
      <c r="Q655" s="668"/>
      <c r="R655" s="668"/>
      <c r="S655" s="668"/>
      <c r="T655" s="668"/>
      <c r="U655" s="668"/>
      <c r="V655" s="668"/>
      <c r="W655" s="668"/>
      <c r="X655" s="668"/>
      <c r="Y655" s="668"/>
      <c r="Z655" s="668"/>
      <c r="AA655" s="668"/>
      <c r="AB655" s="668"/>
      <c r="AC655" s="668"/>
      <c r="AD655" s="668"/>
      <c r="AE655" s="668"/>
      <c r="AF655" s="668"/>
    </row>
    <row r="656" ht="15.75" customHeight="1">
      <c r="A656" s="668"/>
      <c r="B656" s="668"/>
      <c r="C656" s="668"/>
      <c r="D656" s="668"/>
      <c r="E656" s="668"/>
      <c r="F656" s="668"/>
      <c r="G656" s="668"/>
      <c r="H656" s="668"/>
      <c r="I656" s="668"/>
      <c r="J656" s="668"/>
      <c r="K656" s="668"/>
      <c r="L656" s="668"/>
      <c r="M656" s="668"/>
      <c r="N656" s="668"/>
      <c r="O656" s="668"/>
      <c r="P656" s="668"/>
      <c r="Q656" s="668"/>
      <c r="R656" s="668"/>
      <c r="S656" s="668"/>
      <c r="T656" s="668"/>
      <c r="U656" s="668"/>
      <c r="V656" s="668"/>
      <c r="W656" s="668"/>
      <c r="X656" s="668"/>
      <c r="Y656" s="668"/>
      <c r="Z656" s="668"/>
      <c r="AA656" s="668"/>
      <c r="AB656" s="668"/>
      <c r="AC656" s="668"/>
      <c r="AD656" s="668"/>
      <c r="AE656" s="668"/>
      <c r="AF656" s="668"/>
    </row>
    <row r="657" ht="15.75" customHeight="1">
      <c r="A657" s="668"/>
      <c r="B657" s="668"/>
      <c r="C657" s="668"/>
      <c r="D657" s="668"/>
      <c r="E657" s="668"/>
      <c r="F657" s="668"/>
      <c r="G657" s="668"/>
      <c r="H657" s="668"/>
      <c r="I657" s="668"/>
      <c r="J657" s="668"/>
      <c r="K657" s="668"/>
      <c r="L657" s="668"/>
      <c r="M657" s="668"/>
      <c r="N657" s="668"/>
      <c r="O657" s="668"/>
      <c r="P657" s="668"/>
      <c r="Q657" s="668"/>
      <c r="R657" s="668"/>
      <c r="S657" s="668"/>
      <c r="T657" s="668"/>
      <c r="U657" s="668"/>
      <c r="V657" s="668"/>
      <c r="W657" s="668"/>
      <c r="X657" s="668"/>
      <c r="Y657" s="668"/>
      <c r="Z657" s="668"/>
      <c r="AA657" s="668"/>
      <c r="AB657" s="668"/>
      <c r="AC657" s="668"/>
      <c r="AD657" s="668"/>
      <c r="AE657" s="668"/>
      <c r="AF657" s="668"/>
    </row>
    <row r="658" ht="15.75" customHeight="1">
      <c r="A658" s="668"/>
      <c r="B658" s="668"/>
      <c r="C658" s="668"/>
      <c r="D658" s="668"/>
      <c r="E658" s="668"/>
      <c r="F658" s="668"/>
      <c r="G658" s="668"/>
      <c r="H658" s="668"/>
      <c r="I658" s="668"/>
      <c r="J658" s="668"/>
      <c r="K658" s="668"/>
      <c r="L658" s="668"/>
      <c r="M658" s="668"/>
      <c r="N658" s="668"/>
      <c r="O658" s="668"/>
      <c r="P658" s="668"/>
      <c r="Q658" s="668"/>
      <c r="R658" s="668"/>
      <c r="S658" s="668"/>
      <c r="T658" s="668"/>
      <c r="U658" s="668"/>
      <c r="V658" s="668"/>
      <c r="W658" s="668"/>
      <c r="X658" s="668"/>
      <c r="Y658" s="668"/>
      <c r="Z658" s="668"/>
      <c r="AA658" s="668"/>
      <c r="AB658" s="668"/>
      <c r="AC658" s="668"/>
      <c r="AD658" s="668"/>
      <c r="AE658" s="668"/>
      <c r="AF658" s="668"/>
    </row>
    <row r="659" ht="15.75" customHeight="1">
      <c r="A659" s="668"/>
      <c r="B659" s="668"/>
      <c r="C659" s="668"/>
      <c r="D659" s="668"/>
      <c r="E659" s="668"/>
      <c r="F659" s="668"/>
      <c r="G659" s="668"/>
      <c r="H659" s="668"/>
      <c r="I659" s="668"/>
      <c r="J659" s="668"/>
      <c r="K659" s="668"/>
      <c r="L659" s="668"/>
      <c r="M659" s="668"/>
      <c r="N659" s="668"/>
      <c r="O659" s="668"/>
      <c r="P659" s="668"/>
      <c r="Q659" s="668"/>
      <c r="R659" s="668"/>
      <c r="S659" s="668"/>
      <c r="T659" s="668"/>
      <c r="U659" s="668"/>
      <c r="V659" s="668"/>
      <c r="W659" s="668"/>
      <c r="X659" s="668"/>
      <c r="Y659" s="668"/>
      <c r="Z659" s="668"/>
      <c r="AA659" s="668"/>
      <c r="AB659" s="668"/>
      <c r="AC659" s="668"/>
      <c r="AD659" s="668"/>
      <c r="AE659" s="668"/>
      <c r="AF659" s="668"/>
    </row>
    <row r="660" ht="15.75" customHeight="1">
      <c r="A660" s="668"/>
      <c r="B660" s="668"/>
      <c r="C660" s="668"/>
      <c r="D660" s="668"/>
      <c r="E660" s="668"/>
      <c r="F660" s="668"/>
      <c r="G660" s="668"/>
      <c r="H660" s="668"/>
      <c r="I660" s="668"/>
      <c r="J660" s="668"/>
      <c r="K660" s="668"/>
      <c r="L660" s="668"/>
      <c r="M660" s="668"/>
      <c r="N660" s="668"/>
      <c r="O660" s="668"/>
      <c r="P660" s="668"/>
      <c r="Q660" s="668"/>
      <c r="R660" s="668"/>
      <c r="S660" s="668"/>
      <c r="T660" s="668"/>
      <c r="U660" s="668"/>
      <c r="V660" s="668"/>
      <c r="W660" s="668"/>
      <c r="X660" s="668"/>
      <c r="Y660" s="668"/>
      <c r="Z660" s="668"/>
      <c r="AA660" s="668"/>
      <c r="AB660" s="668"/>
      <c r="AC660" s="668"/>
      <c r="AD660" s="668"/>
      <c r="AE660" s="668"/>
      <c r="AF660" s="668"/>
    </row>
    <row r="661" ht="15.75" customHeight="1">
      <c r="A661" s="668"/>
      <c r="B661" s="668"/>
      <c r="C661" s="668"/>
      <c r="D661" s="668"/>
      <c r="E661" s="668"/>
      <c r="F661" s="668"/>
      <c r="G661" s="668"/>
      <c r="H661" s="668"/>
      <c r="I661" s="668"/>
      <c r="J661" s="668"/>
      <c r="K661" s="668"/>
      <c r="L661" s="668"/>
      <c r="M661" s="668"/>
      <c r="N661" s="668"/>
      <c r="O661" s="668"/>
      <c r="P661" s="668"/>
      <c r="Q661" s="668"/>
      <c r="R661" s="668"/>
      <c r="S661" s="668"/>
      <c r="T661" s="668"/>
      <c r="U661" s="668"/>
      <c r="V661" s="668"/>
      <c r="W661" s="668"/>
      <c r="X661" s="668"/>
      <c r="Y661" s="668"/>
      <c r="Z661" s="668"/>
      <c r="AA661" s="668"/>
      <c r="AB661" s="668"/>
      <c r="AC661" s="668"/>
      <c r="AD661" s="668"/>
      <c r="AE661" s="668"/>
      <c r="AF661" s="668"/>
    </row>
    <row r="662" ht="15.75" customHeight="1">
      <c r="A662" s="668"/>
      <c r="B662" s="668"/>
      <c r="C662" s="668"/>
      <c r="D662" s="668"/>
      <c r="E662" s="668"/>
      <c r="F662" s="668"/>
      <c r="G662" s="668"/>
      <c r="H662" s="668"/>
      <c r="I662" s="668"/>
      <c r="J662" s="668"/>
      <c r="K662" s="668"/>
      <c r="L662" s="668"/>
      <c r="M662" s="668"/>
      <c r="N662" s="668"/>
      <c r="O662" s="668"/>
      <c r="P662" s="668"/>
      <c r="Q662" s="668"/>
      <c r="R662" s="668"/>
      <c r="S662" s="668"/>
      <c r="T662" s="668"/>
      <c r="U662" s="668"/>
      <c r="V662" s="668"/>
      <c r="W662" s="668"/>
      <c r="X662" s="668"/>
      <c r="Y662" s="668"/>
      <c r="Z662" s="668"/>
      <c r="AA662" s="668"/>
      <c r="AB662" s="668"/>
      <c r="AC662" s="668"/>
      <c r="AD662" s="668"/>
      <c r="AE662" s="668"/>
      <c r="AF662" s="668"/>
    </row>
    <row r="663" ht="15.75" customHeight="1">
      <c r="A663" s="668"/>
      <c r="B663" s="668"/>
      <c r="C663" s="668"/>
      <c r="D663" s="668"/>
      <c r="E663" s="668"/>
      <c r="F663" s="668"/>
      <c r="G663" s="668"/>
      <c r="H663" s="668"/>
      <c r="I663" s="668"/>
      <c r="J663" s="668"/>
      <c r="K663" s="668"/>
      <c r="L663" s="668"/>
      <c r="M663" s="668"/>
      <c r="N663" s="668"/>
      <c r="O663" s="668"/>
      <c r="P663" s="668"/>
      <c r="Q663" s="668"/>
      <c r="R663" s="668"/>
      <c r="S663" s="668"/>
      <c r="T663" s="668"/>
      <c r="U663" s="668"/>
      <c r="V663" s="668"/>
      <c r="W663" s="668"/>
      <c r="X663" s="668"/>
      <c r="Y663" s="668"/>
      <c r="Z663" s="668"/>
      <c r="AA663" s="668"/>
      <c r="AB663" s="668"/>
      <c r="AC663" s="668"/>
      <c r="AD663" s="668"/>
      <c r="AE663" s="668"/>
      <c r="AF663" s="668"/>
    </row>
    <row r="664" ht="15.75" customHeight="1">
      <c r="A664" s="668"/>
      <c r="B664" s="668"/>
      <c r="C664" s="668"/>
      <c r="D664" s="668"/>
      <c r="E664" s="668"/>
      <c r="F664" s="668"/>
      <c r="G664" s="668"/>
      <c r="H664" s="668"/>
      <c r="I664" s="668"/>
      <c r="J664" s="668"/>
      <c r="K664" s="668"/>
      <c r="L664" s="668"/>
      <c r="M664" s="668"/>
      <c r="N664" s="668"/>
      <c r="O664" s="668"/>
      <c r="P664" s="668"/>
      <c r="Q664" s="668"/>
      <c r="R664" s="668"/>
      <c r="S664" s="668"/>
      <c r="T664" s="668"/>
      <c r="U664" s="668"/>
      <c r="V664" s="668"/>
      <c r="W664" s="668"/>
      <c r="X664" s="668"/>
      <c r="Y664" s="668"/>
      <c r="Z664" s="668"/>
      <c r="AA664" s="668"/>
      <c r="AB664" s="668"/>
      <c r="AC664" s="668"/>
      <c r="AD664" s="668"/>
      <c r="AE664" s="668"/>
      <c r="AF664" s="668"/>
    </row>
    <row r="665" ht="15.75" customHeight="1">
      <c r="A665" s="668"/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68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</row>
    <row r="666" ht="15.75" customHeight="1">
      <c r="A666" s="668"/>
      <c r="B666" s="668"/>
      <c r="C666" s="668"/>
      <c r="D666" s="668"/>
      <c r="E666" s="668"/>
      <c r="F666" s="668"/>
      <c r="G666" s="668"/>
      <c r="H666" s="668"/>
      <c r="I666" s="668"/>
      <c r="J666" s="668"/>
      <c r="K666" s="668"/>
      <c r="L666" s="668"/>
      <c r="M666" s="668"/>
      <c r="N666" s="668"/>
      <c r="O666" s="668"/>
      <c r="P666" s="668"/>
      <c r="Q666" s="668"/>
      <c r="R666" s="668"/>
      <c r="S666" s="668"/>
      <c r="T666" s="668"/>
      <c r="U666" s="668"/>
      <c r="V666" s="668"/>
      <c r="W666" s="668"/>
      <c r="X666" s="668"/>
      <c r="Y666" s="668"/>
      <c r="Z666" s="668"/>
      <c r="AA666" s="668"/>
      <c r="AB666" s="668"/>
      <c r="AC666" s="668"/>
      <c r="AD666" s="668"/>
      <c r="AE666" s="668"/>
      <c r="AF666" s="668"/>
    </row>
    <row r="667" ht="15.75" customHeight="1">
      <c r="A667" s="668"/>
      <c r="B667" s="668"/>
      <c r="C667" s="668"/>
      <c r="D667" s="668"/>
      <c r="E667" s="668"/>
      <c r="F667" s="668"/>
      <c r="G667" s="668"/>
      <c r="H667" s="668"/>
      <c r="I667" s="668"/>
      <c r="J667" s="668"/>
      <c r="K667" s="668"/>
      <c r="L667" s="668"/>
      <c r="M667" s="668"/>
      <c r="N667" s="668"/>
      <c r="O667" s="668"/>
      <c r="P667" s="668"/>
      <c r="Q667" s="668"/>
      <c r="R667" s="668"/>
      <c r="S667" s="668"/>
      <c r="T667" s="668"/>
      <c r="U667" s="668"/>
      <c r="V667" s="668"/>
      <c r="W667" s="668"/>
      <c r="X667" s="668"/>
      <c r="Y667" s="668"/>
      <c r="Z667" s="668"/>
      <c r="AA667" s="668"/>
      <c r="AB667" s="668"/>
      <c r="AC667" s="668"/>
      <c r="AD667" s="668"/>
      <c r="AE667" s="668"/>
      <c r="AF667" s="668"/>
    </row>
    <row r="668" ht="15.75" customHeight="1">
      <c r="A668" s="668"/>
      <c r="B668" s="668"/>
      <c r="C668" s="668"/>
      <c r="D668" s="668"/>
      <c r="E668" s="668"/>
      <c r="F668" s="668"/>
      <c r="G668" s="668"/>
      <c r="H668" s="668"/>
      <c r="I668" s="668"/>
      <c r="J668" s="668"/>
      <c r="K668" s="668"/>
      <c r="L668" s="668"/>
      <c r="M668" s="668"/>
      <c r="N668" s="668"/>
      <c r="O668" s="668"/>
      <c r="P668" s="668"/>
      <c r="Q668" s="668"/>
      <c r="R668" s="668"/>
      <c r="S668" s="668"/>
      <c r="T668" s="668"/>
      <c r="U668" s="668"/>
      <c r="V668" s="668"/>
      <c r="W668" s="668"/>
      <c r="X668" s="668"/>
      <c r="Y668" s="668"/>
      <c r="Z668" s="668"/>
      <c r="AA668" s="668"/>
      <c r="AB668" s="668"/>
      <c r="AC668" s="668"/>
      <c r="AD668" s="668"/>
      <c r="AE668" s="668"/>
      <c r="AF668" s="668"/>
    </row>
    <row r="669" ht="15.75" customHeight="1">
      <c r="A669" s="668"/>
      <c r="B669" s="668"/>
      <c r="C669" s="668"/>
      <c r="D669" s="668"/>
      <c r="E669" s="668"/>
      <c r="F669" s="668"/>
      <c r="G669" s="668"/>
      <c r="H669" s="668"/>
      <c r="I669" s="668"/>
      <c r="J669" s="668"/>
      <c r="K669" s="668"/>
      <c r="L669" s="668"/>
      <c r="M669" s="668"/>
      <c r="N669" s="668"/>
      <c r="O669" s="668"/>
      <c r="P669" s="668"/>
      <c r="Q669" s="668"/>
      <c r="R669" s="668"/>
      <c r="S669" s="668"/>
      <c r="T669" s="668"/>
      <c r="U669" s="668"/>
      <c r="V669" s="668"/>
      <c r="W669" s="668"/>
      <c r="X669" s="668"/>
      <c r="Y669" s="668"/>
      <c r="Z669" s="668"/>
      <c r="AA669" s="668"/>
      <c r="AB669" s="668"/>
      <c r="AC669" s="668"/>
      <c r="AD669" s="668"/>
      <c r="AE669" s="668"/>
      <c r="AF669" s="668"/>
    </row>
    <row r="670" ht="15.75" customHeight="1">
      <c r="A670" s="668"/>
      <c r="B670" s="668"/>
      <c r="C670" s="668"/>
      <c r="D670" s="668"/>
      <c r="E670" s="668"/>
      <c r="F670" s="668"/>
      <c r="G670" s="668"/>
      <c r="H670" s="668"/>
      <c r="I670" s="668"/>
      <c r="J670" s="668"/>
      <c r="K670" s="668"/>
      <c r="L670" s="668"/>
      <c r="M670" s="668"/>
      <c r="N670" s="668"/>
      <c r="O670" s="668"/>
      <c r="P670" s="668"/>
      <c r="Q670" s="668"/>
      <c r="R670" s="668"/>
      <c r="S670" s="668"/>
      <c r="T670" s="668"/>
      <c r="U670" s="668"/>
      <c r="V670" s="668"/>
      <c r="W670" s="668"/>
      <c r="X670" s="668"/>
      <c r="Y670" s="668"/>
      <c r="Z670" s="668"/>
      <c r="AA670" s="668"/>
      <c r="AB670" s="668"/>
      <c r="AC670" s="668"/>
      <c r="AD670" s="668"/>
      <c r="AE670" s="668"/>
      <c r="AF670" s="668"/>
    </row>
    <row r="671" ht="15.75" customHeight="1">
      <c r="A671" s="668"/>
      <c r="B671" s="668"/>
      <c r="C671" s="668"/>
      <c r="D671" s="668"/>
      <c r="E671" s="668"/>
      <c r="F671" s="668"/>
      <c r="G671" s="668"/>
      <c r="H671" s="668"/>
      <c r="I671" s="668"/>
      <c r="J671" s="668"/>
      <c r="K671" s="668"/>
      <c r="L671" s="668"/>
      <c r="M671" s="668"/>
      <c r="N671" s="668"/>
      <c r="O671" s="668"/>
      <c r="P671" s="668"/>
      <c r="Q671" s="668"/>
      <c r="R671" s="668"/>
      <c r="S671" s="668"/>
      <c r="T671" s="668"/>
      <c r="U671" s="668"/>
      <c r="V671" s="668"/>
      <c r="W671" s="668"/>
      <c r="X671" s="668"/>
      <c r="Y671" s="668"/>
      <c r="Z671" s="668"/>
      <c r="AA671" s="668"/>
      <c r="AB671" s="668"/>
      <c r="AC671" s="668"/>
      <c r="AD671" s="668"/>
      <c r="AE671" s="668"/>
      <c r="AF671" s="668"/>
    </row>
    <row r="672" ht="15.75" customHeight="1">
      <c r="A672" s="668"/>
      <c r="B672" s="668"/>
      <c r="C672" s="668"/>
      <c r="D672" s="668"/>
      <c r="E672" s="668"/>
      <c r="F672" s="668"/>
      <c r="G672" s="668"/>
      <c r="H672" s="668"/>
      <c r="I672" s="668"/>
      <c r="J672" s="668"/>
      <c r="K672" s="668"/>
      <c r="L672" s="668"/>
      <c r="M672" s="668"/>
      <c r="N672" s="668"/>
      <c r="O672" s="668"/>
      <c r="P672" s="668"/>
      <c r="Q672" s="668"/>
      <c r="R672" s="668"/>
      <c r="S672" s="668"/>
      <c r="T672" s="668"/>
      <c r="U672" s="668"/>
      <c r="V672" s="668"/>
      <c r="W672" s="668"/>
      <c r="X672" s="668"/>
      <c r="Y672" s="668"/>
      <c r="Z672" s="668"/>
      <c r="AA672" s="668"/>
      <c r="AB672" s="668"/>
      <c r="AC672" s="668"/>
      <c r="AD672" s="668"/>
      <c r="AE672" s="668"/>
      <c r="AF672" s="668"/>
    </row>
    <row r="673" ht="15.75" customHeight="1">
      <c r="A673" s="668"/>
      <c r="B673" s="668"/>
      <c r="C673" s="668"/>
      <c r="D673" s="668"/>
      <c r="E673" s="668"/>
      <c r="F673" s="668"/>
      <c r="G673" s="668"/>
      <c r="H673" s="668"/>
      <c r="I673" s="668"/>
      <c r="J673" s="668"/>
      <c r="K673" s="668"/>
      <c r="L673" s="668"/>
      <c r="M673" s="668"/>
      <c r="N673" s="668"/>
      <c r="O673" s="668"/>
      <c r="P673" s="668"/>
      <c r="Q673" s="668"/>
      <c r="R673" s="668"/>
      <c r="S673" s="668"/>
      <c r="T673" s="668"/>
      <c r="U673" s="668"/>
      <c r="V673" s="668"/>
      <c r="W673" s="668"/>
      <c r="X673" s="668"/>
      <c r="Y673" s="668"/>
      <c r="Z673" s="668"/>
      <c r="AA673" s="668"/>
      <c r="AB673" s="668"/>
      <c r="AC673" s="668"/>
      <c r="AD673" s="668"/>
      <c r="AE673" s="668"/>
      <c r="AF673" s="668"/>
    </row>
    <row r="674" ht="15.75" customHeight="1">
      <c r="A674" s="668"/>
      <c r="B674" s="668"/>
      <c r="C674" s="668"/>
      <c r="D674" s="668"/>
      <c r="E674" s="668"/>
      <c r="F674" s="668"/>
      <c r="G674" s="668"/>
      <c r="H674" s="668"/>
      <c r="I674" s="668"/>
      <c r="J674" s="668"/>
      <c r="K674" s="668"/>
      <c r="L674" s="668"/>
      <c r="M674" s="668"/>
      <c r="N674" s="668"/>
      <c r="O674" s="668"/>
      <c r="P674" s="668"/>
      <c r="Q674" s="668"/>
      <c r="R674" s="668"/>
      <c r="S674" s="668"/>
      <c r="T674" s="668"/>
      <c r="U674" s="668"/>
      <c r="V674" s="668"/>
      <c r="W674" s="668"/>
      <c r="X674" s="668"/>
      <c r="Y674" s="668"/>
      <c r="Z674" s="668"/>
      <c r="AA674" s="668"/>
      <c r="AB674" s="668"/>
      <c r="AC674" s="668"/>
      <c r="AD674" s="668"/>
      <c r="AE674" s="668"/>
      <c r="AF674" s="668"/>
    </row>
    <row r="675" ht="15.75" customHeight="1">
      <c r="A675" s="668"/>
      <c r="B675" s="668"/>
      <c r="C675" s="668"/>
      <c r="D675" s="668"/>
      <c r="E675" s="668"/>
      <c r="F675" s="668"/>
      <c r="G675" s="668"/>
      <c r="H675" s="668"/>
      <c r="I675" s="668"/>
      <c r="J675" s="668"/>
      <c r="K675" s="668"/>
      <c r="L675" s="668"/>
      <c r="M675" s="668"/>
      <c r="N675" s="668"/>
      <c r="O675" s="668"/>
      <c r="P675" s="668"/>
      <c r="Q675" s="668"/>
      <c r="R675" s="668"/>
      <c r="S675" s="668"/>
      <c r="T675" s="668"/>
      <c r="U675" s="668"/>
      <c r="V675" s="668"/>
      <c r="W675" s="668"/>
      <c r="X675" s="668"/>
      <c r="Y675" s="668"/>
      <c r="Z675" s="668"/>
      <c r="AA675" s="668"/>
      <c r="AB675" s="668"/>
      <c r="AC675" s="668"/>
      <c r="AD675" s="668"/>
      <c r="AE675" s="668"/>
      <c r="AF675" s="668"/>
    </row>
    <row r="676" ht="15.75" customHeight="1">
      <c r="A676" s="668"/>
      <c r="B676" s="668"/>
      <c r="C676" s="668"/>
      <c r="D676" s="668"/>
      <c r="E676" s="668"/>
      <c r="F676" s="668"/>
      <c r="G676" s="668"/>
      <c r="H676" s="668"/>
      <c r="I676" s="668"/>
      <c r="J676" s="668"/>
      <c r="K676" s="668"/>
      <c r="L676" s="668"/>
      <c r="M676" s="668"/>
      <c r="N676" s="668"/>
      <c r="O676" s="668"/>
      <c r="P676" s="668"/>
      <c r="Q676" s="668"/>
      <c r="R676" s="668"/>
      <c r="S676" s="668"/>
      <c r="T676" s="668"/>
      <c r="U676" s="668"/>
      <c r="V676" s="668"/>
      <c r="W676" s="668"/>
      <c r="X676" s="668"/>
      <c r="Y676" s="668"/>
      <c r="Z676" s="668"/>
      <c r="AA676" s="668"/>
      <c r="AB676" s="668"/>
      <c r="AC676" s="668"/>
      <c r="AD676" s="668"/>
      <c r="AE676" s="668"/>
      <c r="AF676" s="668"/>
    </row>
    <row r="677" ht="15.75" customHeight="1">
      <c r="A677" s="668"/>
      <c r="B677" s="668"/>
      <c r="C677" s="668"/>
      <c r="D677" s="668"/>
      <c r="E677" s="668"/>
      <c r="F677" s="668"/>
      <c r="G677" s="668"/>
      <c r="H677" s="668"/>
      <c r="I677" s="668"/>
      <c r="J677" s="668"/>
      <c r="K677" s="668"/>
      <c r="L677" s="668"/>
      <c r="M677" s="668"/>
      <c r="N677" s="668"/>
      <c r="O677" s="668"/>
      <c r="P677" s="668"/>
      <c r="Q677" s="668"/>
      <c r="R677" s="668"/>
      <c r="S677" s="668"/>
      <c r="T677" s="668"/>
      <c r="U677" s="668"/>
      <c r="V677" s="668"/>
      <c r="W677" s="668"/>
      <c r="X677" s="668"/>
      <c r="Y677" s="668"/>
      <c r="Z677" s="668"/>
      <c r="AA677" s="668"/>
      <c r="AB677" s="668"/>
      <c r="AC677" s="668"/>
      <c r="AD677" s="668"/>
      <c r="AE677" s="668"/>
      <c r="AF677" s="668"/>
    </row>
    <row r="678" ht="15.75" customHeight="1">
      <c r="A678" s="668"/>
      <c r="B678" s="668"/>
      <c r="C678" s="668"/>
      <c r="D678" s="668"/>
      <c r="E678" s="668"/>
      <c r="F678" s="668"/>
      <c r="G678" s="668"/>
      <c r="H678" s="668"/>
      <c r="I678" s="668"/>
      <c r="J678" s="668"/>
      <c r="K678" s="668"/>
      <c r="L678" s="668"/>
      <c r="M678" s="668"/>
      <c r="N678" s="668"/>
      <c r="O678" s="668"/>
      <c r="P678" s="668"/>
      <c r="Q678" s="668"/>
      <c r="R678" s="668"/>
      <c r="S678" s="668"/>
      <c r="T678" s="668"/>
      <c r="U678" s="668"/>
      <c r="V678" s="668"/>
      <c r="W678" s="668"/>
      <c r="X678" s="668"/>
      <c r="Y678" s="668"/>
      <c r="Z678" s="668"/>
      <c r="AA678" s="668"/>
      <c r="AB678" s="668"/>
      <c r="AC678" s="668"/>
      <c r="AD678" s="668"/>
      <c r="AE678" s="668"/>
      <c r="AF678" s="668"/>
    </row>
    <row r="679" ht="15.75" customHeight="1">
      <c r="A679" s="668"/>
      <c r="B679" s="668"/>
      <c r="C679" s="668"/>
      <c r="D679" s="668"/>
      <c r="E679" s="668"/>
      <c r="F679" s="668"/>
      <c r="G679" s="668"/>
      <c r="H679" s="668"/>
      <c r="I679" s="668"/>
      <c r="J679" s="668"/>
      <c r="K679" s="668"/>
      <c r="L679" s="668"/>
      <c r="M679" s="668"/>
      <c r="N679" s="668"/>
      <c r="O679" s="668"/>
      <c r="P679" s="668"/>
      <c r="Q679" s="668"/>
      <c r="R679" s="668"/>
      <c r="S679" s="668"/>
      <c r="T679" s="668"/>
      <c r="U679" s="668"/>
      <c r="V679" s="668"/>
      <c r="W679" s="668"/>
      <c r="X679" s="668"/>
      <c r="Y679" s="668"/>
      <c r="Z679" s="668"/>
      <c r="AA679" s="668"/>
      <c r="AB679" s="668"/>
      <c r="AC679" s="668"/>
      <c r="AD679" s="668"/>
      <c r="AE679" s="668"/>
      <c r="AF679" s="668"/>
    </row>
    <row r="680" ht="15.75" customHeight="1">
      <c r="A680" s="668"/>
      <c r="B680" s="668"/>
      <c r="C680" s="668"/>
      <c r="D680" s="668"/>
      <c r="E680" s="668"/>
      <c r="F680" s="668"/>
      <c r="G680" s="668"/>
      <c r="H680" s="668"/>
      <c r="I680" s="668"/>
      <c r="J680" s="668"/>
      <c r="K680" s="668"/>
      <c r="L680" s="668"/>
      <c r="M680" s="668"/>
      <c r="N680" s="668"/>
      <c r="O680" s="668"/>
      <c r="P680" s="668"/>
      <c r="Q680" s="668"/>
      <c r="R680" s="668"/>
      <c r="S680" s="668"/>
      <c r="T680" s="668"/>
      <c r="U680" s="668"/>
      <c r="V680" s="668"/>
      <c r="W680" s="668"/>
      <c r="X680" s="668"/>
      <c r="Y680" s="668"/>
      <c r="Z680" s="668"/>
      <c r="AA680" s="668"/>
      <c r="AB680" s="668"/>
      <c r="AC680" s="668"/>
      <c r="AD680" s="668"/>
      <c r="AE680" s="668"/>
      <c r="AF680" s="668"/>
    </row>
    <row r="681" ht="15.75" customHeight="1">
      <c r="A681" s="668"/>
      <c r="B681" s="668"/>
      <c r="C681" s="668"/>
      <c r="D681" s="668"/>
      <c r="E681" s="668"/>
      <c r="F681" s="668"/>
      <c r="G681" s="668"/>
      <c r="H681" s="668"/>
      <c r="I681" s="668"/>
      <c r="J681" s="668"/>
      <c r="K681" s="668"/>
      <c r="L681" s="668"/>
      <c r="M681" s="668"/>
      <c r="N681" s="668"/>
      <c r="O681" s="668"/>
      <c r="P681" s="668"/>
      <c r="Q681" s="668"/>
      <c r="R681" s="668"/>
      <c r="S681" s="668"/>
      <c r="T681" s="668"/>
      <c r="U681" s="668"/>
      <c r="V681" s="668"/>
      <c r="W681" s="668"/>
      <c r="X681" s="668"/>
      <c r="Y681" s="668"/>
      <c r="Z681" s="668"/>
      <c r="AA681" s="668"/>
      <c r="AB681" s="668"/>
      <c r="AC681" s="668"/>
      <c r="AD681" s="668"/>
      <c r="AE681" s="668"/>
      <c r="AF681" s="668"/>
    </row>
    <row r="682" ht="15.75" customHeight="1">
      <c r="A682" s="668"/>
      <c r="B682" s="668"/>
      <c r="C682" s="668"/>
      <c r="D682" s="668"/>
      <c r="E682" s="668"/>
      <c r="F682" s="668"/>
      <c r="G682" s="668"/>
      <c r="H682" s="668"/>
      <c r="I682" s="668"/>
      <c r="J682" s="668"/>
      <c r="K682" s="668"/>
      <c r="L682" s="668"/>
      <c r="M682" s="668"/>
      <c r="N682" s="668"/>
      <c r="O682" s="668"/>
      <c r="P682" s="668"/>
      <c r="Q682" s="668"/>
      <c r="R682" s="668"/>
      <c r="S682" s="668"/>
      <c r="T682" s="668"/>
      <c r="U682" s="668"/>
      <c r="V682" s="668"/>
      <c r="W682" s="668"/>
      <c r="X682" s="668"/>
      <c r="Y682" s="668"/>
      <c r="Z682" s="668"/>
      <c r="AA682" s="668"/>
      <c r="AB682" s="668"/>
      <c r="AC682" s="668"/>
      <c r="AD682" s="668"/>
      <c r="AE682" s="668"/>
      <c r="AF682" s="668"/>
    </row>
    <row r="683" ht="15.75" customHeight="1">
      <c r="A683" s="668"/>
      <c r="B683" s="668"/>
      <c r="C683" s="668"/>
      <c r="D683" s="668"/>
      <c r="E683" s="668"/>
      <c r="F683" s="668"/>
      <c r="G683" s="668"/>
      <c r="H683" s="668"/>
      <c r="I683" s="668"/>
      <c r="J683" s="668"/>
      <c r="K683" s="668"/>
      <c r="L683" s="668"/>
      <c r="M683" s="668"/>
      <c r="N683" s="668"/>
      <c r="O683" s="668"/>
      <c r="P683" s="668"/>
      <c r="Q683" s="668"/>
      <c r="R683" s="668"/>
      <c r="S683" s="668"/>
      <c r="T683" s="668"/>
      <c r="U683" s="668"/>
      <c r="V683" s="668"/>
      <c r="W683" s="668"/>
      <c r="X683" s="668"/>
      <c r="Y683" s="668"/>
      <c r="Z683" s="668"/>
      <c r="AA683" s="668"/>
      <c r="AB683" s="668"/>
      <c r="AC683" s="668"/>
      <c r="AD683" s="668"/>
      <c r="AE683" s="668"/>
      <c r="AF683" s="668"/>
    </row>
    <row r="684" ht="15.75" customHeight="1">
      <c r="A684" s="668"/>
      <c r="B684" s="668"/>
      <c r="C684" s="668"/>
      <c r="D684" s="668"/>
      <c r="E684" s="668"/>
      <c r="F684" s="668"/>
      <c r="G684" s="668"/>
      <c r="H684" s="668"/>
      <c r="I684" s="668"/>
      <c r="J684" s="668"/>
      <c r="K684" s="668"/>
      <c r="L684" s="668"/>
      <c r="M684" s="668"/>
      <c r="N684" s="668"/>
      <c r="O684" s="668"/>
      <c r="P684" s="668"/>
      <c r="Q684" s="668"/>
      <c r="R684" s="668"/>
      <c r="S684" s="668"/>
      <c r="T684" s="668"/>
      <c r="U684" s="668"/>
      <c r="V684" s="668"/>
      <c r="W684" s="668"/>
      <c r="X684" s="668"/>
      <c r="Y684" s="668"/>
      <c r="Z684" s="668"/>
      <c r="AA684" s="668"/>
      <c r="AB684" s="668"/>
      <c r="AC684" s="668"/>
      <c r="AD684" s="668"/>
      <c r="AE684" s="668"/>
      <c r="AF684" s="668"/>
    </row>
    <row r="685" ht="15.75" customHeight="1">
      <c r="A685" s="668"/>
      <c r="B685" s="668"/>
      <c r="C685" s="668"/>
      <c r="D685" s="668"/>
      <c r="E685" s="668"/>
      <c r="F685" s="668"/>
      <c r="G685" s="668"/>
      <c r="H685" s="668"/>
      <c r="I685" s="668"/>
      <c r="J685" s="668"/>
      <c r="K685" s="668"/>
      <c r="L685" s="668"/>
      <c r="M685" s="668"/>
      <c r="N685" s="668"/>
      <c r="O685" s="668"/>
      <c r="P685" s="668"/>
      <c r="Q685" s="668"/>
      <c r="R685" s="668"/>
      <c r="S685" s="668"/>
      <c r="T685" s="668"/>
      <c r="U685" s="668"/>
      <c r="V685" s="668"/>
      <c r="W685" s="668"/>
      <c r="X685" s="668"/>
      <c r="Y685" s="668"/>
      <c r="Z685" s="668"/>
      <c r="AA685" s="668"/>
      <c r="AB685" s="668"/>
      <c r="AC685" s="668"/>
      <c r="AD685" s="668"/>
      <c r="AE685" s="668"/>
      <c r="AF685" s="668"/>
    </row>
    <row r="686" ht="15.75" customHeight="1">
      <c r="A686" s="668"/>
      <c r="B686" s="668"/>
      <c r="C686" s="668"/>
      <c r="D686" s="668"/>
      <c r="E686" s="668"/>
      <c r="F686" s="668"/>
      <c r="G686" s="668"/>
      <c r="H686" s="668"/>
      <c r="I686" s="668"/>
      <c r="J686" s="668"/>
      <c r="K686" s="668"/>
      <c r="L686" s="668"/>
      <c r="M686" s="668"/>
      <c r="N686" s="668"/>
      <c r="O686" s="668"/>
      <c r="P686" s="668"/>
      <c r="Q686" s="668"/>
      <c r="R686" s="668"/>
      <c r="S686" s="668"/>
      <c r="T686" s="668"/>
      <c r="U686" s="668"/>
      <c r="V686" s="668"/>
      <c r="W686" s="668"/>
      <c r="X686" s="668"/>
      <c r="Y686" s="668"/>
      <c r="Z686" s="668"/>
      <c r="AA686" s="668"/>
      <c r="AB686" s="668"/>
      <c r="AC686" s="668"/>
      <c r="AD686" s="668"/>
      <c r="AE686" s="668"/>
      <c r="AF686" s="668"/>
    </row>
    <row r="687" ht="15.75" customHeight="1">
      <c r="A687" s="668"/>
      <c r="B687" s="668"/>
      <c r="C687" s="668"/>
      <c r="D687" s="668"/>
      <c r="E687" s="668"/>
      <c r="F687" s="668"/>
      <c r="G687" s="668"/>
      <c r="H687" s="668"/>
      <c r="I687" s="668"/>
      <c r="J687" s="668"/>
      <c r="K687" s="668"/>
      <c r="L687" s="668"/>
      <c r="M687" s="668"/>
      <c r="N687" s="668"/>
      <c r="O687" s="668"/>
      <c r="P687" s="668"/>
      <c r="Q687" s="668"/>
      <c r="R687" s="668"/>
      <c r="S687" s="668"/>
      <c r="T687" s="668"/>
      <c r="U687" s="668"/>
      <c r="V687" s="668"/>
      <c r="W687" s="668"/>
      <c r="X687" s="668"/>
      <c r="Y687" s="668"/>
      <c r="Z687" s="668"/>
      <c r="AA687" s="668"/>
      <c r="AB687" s="668"/>
      <c r="AC687" s="668"/>
      <c r="AD687" s="668"/>
      <c r="AE687" s="668"/>
      <c r="AF687" s="668"/>
    </row>
    <row r="688" ht="15.75" customHeight="1">
      <c r="A688" s="668"/>
      <c r="B688" s="668"/>
      <c r="C688" s="668"/>
      <c r="D688" s="668"/>
      <c r="E688" s="668"/>
      <c r="F688" s="668"/>
      <c r="G688" s="668"/>
      <c r="H688" s="668"/>
      <c r="I688" s="668"/>
      <c r="J688" s="668"/>
      <c r="K688" s="668"/>
      <c r="L688" s="668"/>
      <c r="M688" s="668"/>
      <c r="N688" s="668"/>
      <c r="O688" s="668"/>
      <c r="P688" s="668"/>
      <c r="Q688" s="668"/>
      <c r="R688" s="668"/>
      <c r="S688" s="668"/>
      <c r="T688" s="668"/>
      <c r="U688" s="668"/>
      <c r="V688" s="668"/>
      <c r="W688" s="668"/>
      <c r="X688" s="668"/>
      <c r="Y688" s="668"/>
      <c r="Z688" s="668"/>
      <c r="AA688" s="668"/>
      <c r="AB688" s="668"/>
      <c r="AC688" s="668"/>
      <c r="AD688" s="668"/>
      <c r="AE688" s="668"/>
      <c r="AF688" s="668"/>
    </row>
    <row r="689" ht="15.75" customHeight="1">
      <c r="A689" s="668"/>
      <c r="B689" s="668"/>
      <c r="C689" s="668"/>
      <c r="D689" s="668"/>
      <c r="E689" s="668"/>
      <c r="F689" s="668"/>
      <c r="G689" s="668"/>
      <c r="H689" s="668"/>
      <c r="I689" s="668"/>
      <c r="J689" s="668"/>
      <c r="K689" s="668"/>
      <c r="L689" s="668"/>
      <c r="M689" s="668"/>
      <c r="N689" s="668"/>
      <c r="O689" s="668"/>
      <c r="P689" s="668"/>
      <c r="Q689" s="668"/>
      <c r="R689" s="668"/>
      <c r="S689" s="668"/>
      <c r="T689" s="668"/>
      <c r="U689" s="668"/>
      <c r="V689" s="668"/>
      <c r="W689" s="668"/>
      <c r="X689" s="668"/>
      <c r="Y689" s="668"/>
      <c r="Z689" s="668"/>
      <c r="AA689" s="668"/>
      <c r="AB689" s="668"/>
      <c r="AC689" s="668"/>
      <c r="AD689" s="668"/>
      <c r="AE689" s="668"/>
      <c r="AF689" s="668"/>
    </row>
    <row r="690" ht="15.75" customHeight="1">
      <c r="A690" s="668"/>
      <c r="B690" s="668"/>
      <c r="C690" s="668"/>
      <c r="D690" s="668"/>
      <c r="E690" s="668"/>
      <c r="F690" s="668"/>
      <c r="G690" s="668"/>
      <c r="H690" s="668"/>
      <c r="I690" s="668"/>
      <c r="J690" s="668"/>
      <c r="K690" s="668"/>
      <c r="L690" s="668"/>
      <c r="M690" s="668"/>
      <c r="N690" s="668"/>
      <c r="O690" s="668"/>
      <c r="P690" s="668"/>
      <c r="Q690" s="668"/>
      <c r="R690" s="668"/>
      <c r="S690" s="668"/>
      <c r="T690" s="668"/>
      <c r="U690" s="668"/>
      <c r="V690" s="668"/>
      <c r="W690" s="668"/>
      <c r="X690" s="668"/>
      <c r="Y690" s="668"/>
      <c r="Z690" s="668"/>
      <c r="AA690" s="668"/>
      <c r="AB690" s="668"/>
      <c r="AC690" s="668"/>
      <c r="AD690" s="668"/>
      <c r="AE690" s="668"/>
      <c r="AF690" s="668"/>
    </row>
    <row r="691" ht="15.75" customHeight="1">
      <c r="A691" s="668"/>
      <c r="B691" s="668"/>
      <c r="C691" s="668"/>
      <c r="D691" s="668"/>
      <c r="E691" s="668"/>
      <c r="F691" s="668"/>
      <c r="G691" s="668"/>
      <c r="H691" s="668"/>
      <c r="I691" s="668"/>
      <c r="J691" s="668"/>
      <c r="K691" s="668"/>
      <c r="L691" s="668"/>
      <c r="M691" s="668"/>
      <c r="N691" s="668"/>
      <c r="O691" s="668"/>
      <c r="P691" s="668"/>
      <c r="Q691" s="668"/>
      <c r="R691" s="668"/>
      <c r="S691" s="668"/>
      <c r="T691" s="668"/>
      <c r="U691" s="668"/>
      <c r="V691" s="668"/>
      <c r="W691" s="668"/>
      <c r="X691" s="668"/>
      <c r="Y691" s="668"/>
      <c r="Z691" s="668"/>
      <c r="AA691" s="668"/>
      <c r="AB691" s="668"/>
      <c r="AC691" s="668"/>
      <c r="AD691" s="668"/>
      <c r="AE691" s="668"/>
      <c r="AF691" s="668"/>
    </row>
    <row r="692" ht="15.75" customHeight="1">
      <c r="A692" s="668"/>
      <c r="B692" s="668"/>
      <c r="C692" s="668"/>
      <c r="D692" s="668"/>
      <c r="E692" s="668"/>
      <c r="F692" s="668"/>
      <c r="G692" s="668"/>
      <c r="H692" s="668"/>
      <c r="I692" s="668"/>
      <c r="J692" s="668"/>
      <c r="K692" s="668"/>
      <c r="L692" s="668"/>
      <c r="M692" s="668"/>
      <c r="N692" s="668"/>
      <c r="O692" s="668"/>
      <c r="P692" s="668"/>
      <c r="Q692" s="668"/>
      <c r="R692" s="668"/>
      <c r="S692" s="668"/>
      <c r="T692" s="668"/>
      <c r="U692" s="668"/>
      <c r="V692" s="668"/>
      <c r="W692" s="668"/>
      <c r="X692" s="668"/>
      <c r="Y692" s="668"/>
      <c r="Z692" s="668"/>
      <c r="AA692" s="668"/>
      <c r="AB692" s="668"/>
      <c r="AC692" s="668"/>
      <c r="AD692" s="668"/>
      <c r="AE692" s="668"/>
      <c r="AF692" s="668"/>
    </row>
    <row r="693" ht="15.75" customHeight="1">
      <c r="A693" s="668"/>
      <c r="B693" s="668"/>
      <c r="C693" s="668"/>
      <c r="D693" s="668"/>
      <c r="E693" s="668"/>
      <c r="F693" s="668"/>
      <c r="G693" s="668"/>
      <c r="H693" s="668"/>
      <c r="I693" s="668"/>
      <c r="J693" s="668"/>
      <c r="K693" s="668"/>
      <c r="L693" s="668"/>
      <c r="M693" s="668"/>
      <c r="N693" s="668"/>
      <c r="O693" s="668"/>
      <c r="P693" s="668"/>
      <c r="Q693" s="668"/>
      <c r="R693" s="668"/>
      <c r="S693" s="668"/>
      <c r="T693" s="668"/>
      <c r="U693" s="668"/>
      <c r="V693" s="668"/>
      <c r="W693" s="668"/>
      <c r="X693" s="668"/>
      <c r="Y693" s="668"/>
      <c r="Z693" s="668"/>
      <c r="AA693" s="668"/>
      <c r="AB693" s="668"/>
      <c r="AC693" s="668"/>
      <c r="AD693" s="668"/>
      <c r="AE693" s="668"/>
      <c r="AF693" s="668"/>
    </row>
    <row r="694" ht="15.75" customHeight="1">
      <c r="A694" s="668"/>
      <c r="B694" s="668"/>
      <c r="C694" s="668"/>
      <c r="D694" s="668"/>
      <c r="E694" s="668"/>
      <c r="F694" s="668"/>
      <c r="G694" s="668"/>
      <c r="H694" s="668"/>
      <c r="I694" s="668"/>
      <c r="J694" s="668"/>
      <c r="K694" s="668"/>
      <c r="L694" s="668"/>
      <c r="M694" s="668"/>
      <c r="N694" s="668"/>
      <c r="O694" s="668"/>
      <c r="P694" s="668"/>
      <c r="Q694" s="668"/>
      <c r="R694" s="668"/>
      <c r="S694" s="668"/>
      <c r="T694" s="668"/>
      <c r="U694" s="668"/>
      <c r="V694" s="668"/>
      <c r="W694" s="668"/>
      <c r="X694" s="668"/>
      <c r="Y694" s="668"/>
      <c r="Z694" s="668"/>
      <c r="AA694" s="668"/>
      <c r="AB694" s="668"/>
      <c r="AC694" s="668"/>
      <c r="AD694" s="668"/>
      <c r="AE694" s="668"/>
      <c r="AF694" s="668"/>
    </row>
    <row r="695" ht="15.75" customHeight="1">
      <c r="A695" s="668"/>
      <c r="B695" s="668"/>
      <c r="C695" s="668"/>
      <c r="D695" s="668"/>
      <c r="E695" s="668"/>
      <c r="F695" s="668"/>
      <c r="G695" s="668"/>
      <c r="H695" s="668"/>
      <c r="I695" s="668"/>
      <c r="J695" s="668"/>
      <c r="K695" s="668"/>
      <c r="L695" s="668"/>
      <c r="M695" s="668"/>
      <c r="N695" s="668"/>
      <c r="O695" s="668"/>
      <c r="P695" s="668"/>
      <c r="Q695" s="668"/>
      <c r="R695" s="668"/>
      <c r="S695" s="668"/>
      <c r="T695" s="668"/>
      <c r="U695" s="668"/>
      <c r="V695" s="668"/>
      <c r="W695" s="668"/>
      <c r="X695" s="668"/>
      <c r="Y695" s="668"/>
      <c r="Z695" s="668"/>
      <c r="AA695" s="668"/>
      <c r="AB695" s="668"/>
      <c r="AC695" s="668"/>
      <c r="AD695" s="668"/>
      <c r="AE695" s="668"/>
      <c r="AF695" s="668"/>
    </row>
    <row r="696" ht="15.75" customHeight="1">
      <c r="A696" s="668"/>
      <c r="B696" s="668"/>
      <c r="C696" s="668"/>
      <c r="D696" s="668"/>
      <c r="E696" s="668"/>
      <c r="F696" s="668"/>
      <c r="G696" s="668"/>
      <c r="H696" s="668"/>
      <c r="I696" s="668"/>
      <c r="J696" s="668"/>
      <c r="K696" s="668"/>
      <c r="L696" s="668"/>
      <c r="M696" s="668"/>
      <c r="N696" s="668"/>
      <c r="O696" s="668"/>
      <c r="P696" s="668"/>
      <c r="Q696" s="668"/>
      <c r="R696" s="668"/>
      <c r="S696" s="668"/>
      <c r="T696" s="668"/>
      <c r="U696" s="668"/>
      <c r="V696" s="668"/>
      <c r="W696" s="668"/>
      <c r="X696" s="668"/>
      <c r="Y696" s="668"/>
      <c r="Z696" s="668"/>
      <c r="AA696" s="668"/>
      <c r="AB696" s="668"/>
      <c r="AC696" s="668"/>
      <c r="AD696" s="668"/>
      <c r="AE696" s="668"/>
      <c r="AF696" s="668"/>
    </row>
    <row r="697" ht="15.75" customHeight="1">
      <c r="A697" s="668"/>
      <c r="B697" s="668"/>
      <c r="C697" s="668"/>
      <c r="D697" s="668"/>
      <c r="E697" s="668"/>
      <c r="F697" s="668"/>
      <c r="G697" s="668"/>
      <c r="H697" s="668"/>
      <c r="I697" s="668"/>
      <c r="J697" s="668"/>
      <c r="K697" s="668"/>
      <c r="L697" s="668"/>
      <c r="M697" s="668"/>
      <c r="N697" s="668"/>
      <c r="O697" s="668"/>
      <c r="P697" s="668"/>
      <c r="Q697" s="668"/>
      <c r="R697" s="668"/>
      <c r="S697" s="668"/>
      <c r="T697" s="668"/>
      <c r="U697" s="668"/>
      <c r="V697" s="668"/>
      <c r="W697" s="668"/>
      <c r="X697" s="668"/>
      <c r="Y697" s="668"/>
      <c r="Z697" s="668"/>
      <c r="AA697" s="668"/>
      <c r="AB697" s="668"/>
      <c r="AC697" s="668"/>
      <c r="AD697" s="668"/>
      <c r="AE697" s="668"/>
      <c r="AF697" s="668"/>
    </row>
    <row r="698" ht="15.75" customHeight="1">
      <c r="A698" s="668"/>
      <c r="B698" s="668"/>
      <c r="C698" s="668"/>
      <c r="D698" s="668"/>
      <c r="E698" s="668"/>
      <c r="F698" s="668"/>
      <c r="G698" s="668"/>
      <c r="H698" s="668"/>
      <c r="I698" s="668"/>
      <c r="J698" s="668"/>
      <c r="K698" s="668"/>
      <c r="L698" s="668"/>
      <c r="M698" s="668"/>
      <c r="N698" s="668"/>
      <c r="O698" s="668"/>
      <c r="P698" s="668"/>
      <c r="Q698" s="668"/>
      <c r="R698" s="668"/>
      <c r="S698" s="668"/>
      <c r="T698" s="668"/>
      <c r="U698" s="668"/>
      <c r="V698" s="668"/>
      <c r="W698" s="668"/>
      <c r="X698" s="668"/>
      <c r="Y698" s="668"/>
      <c r="Z698" s="668"/>
      <c r="AA698" s="668"/>
      <c r="AB698" s="668"/>
      <c r="AC698" s="668"/>
      <c r="AD698" s="668"/>
      <c r="AE698" s="668"/>
      <c r="AF698" s="668"/>
    </row>
    <row r="699" ht="15.75" customHeight="1">
      <c r="A699" s="668"/>
      <c r="B699" s="668"/>
      <c r="C699" s="668"/>
      <c r="D699" s="668"/>
      <c r="E699" s="668"/>
      <c r="F699" s="668"/>
      <c r="G699" s="668"/>
      <c r="H699" s="668"/>
      <c r="I699" s="668"/>
      <c r="J699" s="668"/>
      <c r="K699" s="668"/>
      <c r="L699" s="668"/>
      <c r="M699" s="668"/>
      <c r="N699" s="668"/>
      <c r="O699" s="668"/>
      <c r="P699" s="668"/>
      <c r="Q699" s="668"/>
      <c r="R699" s="668"/>
      <c r="S699" s="668"/>
      <c r="T699" s="668"/>
      <c r="U699" s="668"/>
      <c r="V699" s="668"/>
      <c r="W699" s="668"/>
      <c r="X699" s="668"/>
      <c r="Y699" s="668"/>
      <c r="Z699" s="668"/>
      <c r="AA699" s="668"/>
      <c r="AB699" s="668"/>
      <c r="AC699" s="668"/>
      <c r="AD699" s="668"/>
      <c r="AE699" s="668"/>
      <c r="AF699" s="668"/>
    </row>
    <row r="700" ht="15.75" customHeight="1">
      <c r="A700" s="668"/>
      <c r="B700" s="668"/>
      <c r="C700" s="668"/>
      <c r="D700" s="668"/>
      <c r="E700" s="668"/>
      <c r="F700" s="668"/>
      <c r="G700" s="668"/>
      <c r="H700" s="668"/>
      <c r="I700" s="668"/>
      <c r="J700" s="668"/>
      <c r="K700" s="668"/>
      <c r="L700" s="668"/>
      <c r="M700" s="668"/>
      <c r="N700" s="668"/>
      <c r="O700" s="668"/>
      <c r="P700" s="668"/>
      <c r="Q700" s="668"/>
      <c r="R700" s="668"/>
      <c r="S700" s="668"/>
      <c r="T700" s="668"/>
      <c r="U700" s="668"/>
      <c r="V700" s="668"/>
      <c r="W700" s="668"/>
      <c r="X700" s="668"/>
      <c r="Y700" s="668"/>
      <c r="Z700" s="668"/>
      <c r="AA700" s="668"/>
      <c r="AB700" s="668"/>
      <c r="AC700" s="668"/>
      <c r="AD700" s="668"/>
      <c r="AE700" s="668"/>
      <c r="AF700" s="668"/>
    </row>
    <row r="701" ht="15.75" customHeight="1">
      <c r="A701" s="668"/>
      <c r="B701" s="668"/>
      <c r="C701" s="668"/>
      <c r="D701" s="668"/>
      <c r="E701" s="668"/>
      <c r="F701" s="668"/>
      <c r="G701" s="668"/>
      <c r="H701" s="668"/>
      <c r="I701" s="668"/>
      <c r="J701" s="668"/>
      <c r="K701" s="668"/>
      <c r="L701" s="668"/>
      <c r="M701" s="668"/>
      <c r="N701" s="668"/>
      <c r="O701" s="668"/>
      <c r="P701" s="668"/>
      <c r="Q701" s="668"/>
      <c r="R701" s="668"/>
      <c r="S701" s="668"/>
      <c r="T701" s="668"/>
      <c r="U701" s="668"/>
      <c r="V701" s="668"/>
      <c r="W701" s="668"/>
      <c r="X701" s="668"/>
      <c r="Y701" s="668"/>
      <c r="Z701" s="668"/>
      <c r="AA701" s="668"/>
      <c r="AB701" s="668"/>
      <c r="AC701" s="668"/>
      <c r="AD701" s="668"/>
      <c r="AE701" s="668"/>
      <c r="AF701" s="668"/>
    </row>
    <row r="702" ht="15.75" customHeight="1">
      <c r="A702" s="668"/>
      <c r="B702" s="668"/>
      <c r="C702" s="668"/>
      <c r="D702" s="668"/>
      <c r="E702" s="668"/>
      <c r="F702" s="668"/>
      <c r="G702" s="668"/>
      <c r="H702" s="668"/>
      <c r="I702" s="668"/>
      <c r="J702" s="668"/>
      <c r="K702" s="668"/>
      <c r="L702" s="668"/>
      <c r="M702" s="668"/>
      <c r="N702" s="668"/>
      <c r="O702" s="668"/>
      <c r="P702" s="668"/>
      <c r="Q702" s="668"/>
      <c r="R702" s="668"/>
      <c r="S702" s="668"/>
      <c r="T702" s="668"/>
      <c r="U702" s="668"/>
      <c r="V702" s="668"/>
      <c r="W702" s="668"/>
      <c r="X702" s="668"/>
      <c r="Y702" s="668"/>
      <c r="Z702" s="668"/>
      <c r="AA702" s="668"/>
      <c r="AB702" s="668"/>
      <c r="AC702" s="668"/>
      <c r="AD702" s="668"/>
      <c r="AE702" s="668"/>
      <c r="AF702" s="668"/>
    </row>
    <row r="703" ht="15.75" customHeight="1">
      <c r="A703" s="668"/>
      <c r="B703" s="668"/>
      <c r="C703" s="668"/>
      <c r="D703" s="668"/>
      <c r="E703" s="668"/>
      <c r="F703" s="668"/>
      <c r="G703" s="668"/>
      <c r="H703" s="668"/>
      <c r="I703" s="668"/>
      <c r="J703" s="668"/>
      <c r="K703" s="668"/>
      <c r="L703" s="668"/>
      <c r="M703" s="668"/>
      <c r="N703" s="668"/>
      <c r="O703" s="668"/>
      <c r="P703" s="668"/>
      <c r="Q703" s="668"/>
      <c r="R703" s="668"/>
      <c r="S703" s="668"/>
      <c r="T703" s="668"/>
      <c r="U703" s="668"/>
      <c r="V703" s="668"/>
      <c r="W703" s="668"/>
      <c r="X703" s="668"/>
      <c r="Y703" s="668"/>
      <c r="Z703" s="668"/>
      <c r="AA703" s="668"/>
      <c r="AB703" s="668"/>
      <c r="AC703" s="668"/>
      <c r="AD703" s="668"/>
      <c r="AE703" s="668"/>
      <c r="AF703" s="668"/>
    </row>
    <row r="704" ht="15.75" customHeight="1">
      <c r="A704" s="668"/>
      <c r="B704" s="668"/>
      <c r="C704" s="668"/>
      <c r="D704" s="668"/>
      <c r="E704" s="668"/>
      <c r="F704" s="668"/>
      <c r="G704" s="668"/>
      <c r="H704" s="668"/>
      <c r="I704" s="668"/>
      <c r="J704" s="668"/>
      <c r="K704" s="668"/>
      <c r="L704" s="668"/>
      <c r="M704" s="668"/>
      <c r="N704" s="668"/>
      <c r="O704" s="668"/>
      <c r="P704" s="668"/>
      <c r="Q704" s="668"/>
      <c r="R704" s="668"/>
      <c r="S704" s="668"/>
      <c r="T704" s="668"/>
      <c r="U704" s="668"/>
      <c r="V704" s="668"/>
      <c r="W704" s="668"/>
      <c r="X704" s="668"/>
      <c r="Y704" s="668"/>
      <c r="Z704" s="668"/>
      <c r="AA704" s="668"/>
      <c r="AB704" s="668"/>
      <c r="AC704" s="668"/>
      <c r="AD704" s="668"/>
      <c r="AE704" s="668"/>
      <c r="AF704" s="668"/>
    </row>
    <row r="705" ht="15.75" customHeight="1">
      <c r="A705" s="668"/>
      <c r="B705" s="668"/>
      <c r="C705" s="668"/>
      <c r="D705" s="668"/>
      <c r="E705" s="668"/>
      <c r="F705" s="668"/>
      <c r="G705" s="668"/>
      <c r="H705" s="668"/>
      <c r="I705" s="668"/>
      <c r="J705" s="668"/>
      <c r="K705" s="668"/>
      <c r="L705" s="668"/>
      <c r="M705" s="668"/>
      <c r="N705" s="668"/>
      <c r="O705" s="668"/>
      <c r="P705" s="668"/>
      <c r="Q705" s="668"/>
      <c r="R705" s="668"/>
      <c r="S705" s="668"/>
      <c r="T705" s="668"/>
      <c r="U705" s="668"/>
      <c r="V705" s="668"/>
      <c r="W705" s="668"/>
      <c r="X705" s="668"/>
      <c r="Y705" s="668"/>
      <c r="Z705" s="668"/>
      <c r="AA705" s="668"/>
      <c r="AB705" s="668"/>
      <c r="AC705" s="668"/>
      <c r="AD705" s="668"/>
      <c r="AE705" s="668"/>
      <c r="AF705" s="668"/>
    </row>
    <row r="706" ht="15.75" customHeight="1">
      <c r="A706" s="668"/>
      <c r="B706" s="668"/>
      <c r="C706" s="668"/>
      <c r="D706" s="668"/>
      <c r="E706" s="668"/>
      <c r="F706" s="668"/>
      <c r="G706" s="668"/>
      <c r="H706" s="668"/>
      <c r="I706" s="668"/>
      <c r="J706" s="668"/>
      <c r="K706" s="668"/>
      <c r="L706" s="668"/>
      <c r="M706" s="668"/>
      <c r="N706" s="668"/>
      <c r="O706" s="668"/>
      <c r="P706" s="668"/>
      <c r="Q706" s="668"/>
      <c r="R706" s="668"/>
      <c r="S706" s="668"/>
      <c r="T706" s="668"/>
      <c r="U706" s="668"/>
      <c r="V706" s="668"/>
      <c r="W706" s="668"/>
      <c r="X706" s="668"/>
      <c r="Y706" s="668"/>
      <c r="Z706" s="668"/>
      <c r="AA706" s="668"/>
      <c r="AB706" s="668"/>
      <c r="AC706" s="668"/>
      <c r="AD706" s="668"/>
      <c r="AE706" s="668"/>
      <c r="AF706" s="668"/>
    </row>
    <row r="707" ht="15.75" customHeight="1">
      <c r="A707" s="668"/>
      <c r="B707" s="668"/>
      <c r="C707" s="668"/>
      <c r="D707" s="668"/>
      <c r="E707" s="668"/>
      <c r="F707" s="668"/>
      <c r="G707" s="668"/>
      <c r="H707" s="668"/>
      <c r="I707" s="668"/>
      <c r="J707" s="668"/>
      <c r="K707" s="668"/>
      <c r="L707" s="668"/>
      <c r="M707" s="668"/>
      <c r="N707" s="668"/>
      <c r="O707" s="668"/>
      <c r="P707" s="668"/>
      <c r="Q707" s="668"/>
      <c r="R707" s="668"/>
      <c r="S707" s="668"/>
      <c r="T707" s="668"/>
      <c r="U707" s="668"/>
      <c r="V707" s="668"/>
      <c r="W707" s="668"/>
      <c r="X707" s="668"/>
      <c r="Y707" s="668"/>
      <c r="Z707" s="668"/>
      <c r="AA707" s="668"/>
      <c r="AB707" s="668"/>
      <c r="AC707" s="668"/>
      <c r="AD707" s="668"/>
      <c r="AE707" s="668"/>
      <c r="AF707" s="668"/>
    </row>
    <row r="708" ht="15.75" customHeight="1">
      <c r="A708" s="668"/>
      <c r="B708" s="668"/>
      <c r="C708" s="668"/>
      <c r="D708" s="668"/>
      <c r="E708" s="668"/>
      <c r="F708" s="668"/>
      <c r="G708" s="668"/>
      <c r="H708" s="668"/>
      <c r="I708" s="668"/>
      <c r="J708" s="668"/>
      <c r="K708" s="668"/>
      <c r="L708" s="668"/>
      <c r="M708" s="668"/>
      <c r="N708" s="668"/>
      <c r="O708" s="668"/>
      <c r="P708" s="668"/>
      <c r="Q708" s="668"/>
      <c r="R708" s="668"/>
      <c r="S708" s="668"/>
      <c r="T708" s="668"/>
      <c r="U708" s="668"/>
      <c r="V708" s="668"/>
      <c r="W708" s="668"/>
      <c r="X708" s="668"/>
      <c r="Y708" s="668"/>
      <c r="Z708" s="668"/>
      <c r="AA708" s="668"/>
      <c r="AB708" s="668"/>
      <c r="AC708" s="668"/>
      <c r="AD708" s="668"/>
      <c r="AE708" s="668"/>
      <c r="AF708" s="668"/>
    </row>
    <row r="709" ht="15.75" customHeight="1">
      <c r="A709" s="668"/>
      <c r="B709" s="668"/>
      <c r="C709" s="668"/>
      <c r="D709" s="668"/>
      <c r="E709" s="668"/>
      <c r="F709" s="668"/>
      <c r="G709" s="668"/>
      <c r="H709" s="668"/>
      <c r="I709" s="668"/>
      <c r="J709" s="668"/>
      <c r="K709" s="668"/>
      <c r="L709" s="668"/>
      <c r="M709" s="668"/>
      <c r="N709" s="668"/>
      <c r="O709" s="668"/>
      <c r="P709" s="668"/>
      <c r="Q709" s="668"/>
      <c r="R709" s="668"/>
      <c r="S709" s="668"/>
      <c r="T709" s="668"/>
      <c r="U709" s="668"/>
      <c r="V709" s="668"/>
      <c r="W709" s="668"/>
      <c r="X709" s="668"/>
      <c r="Y709" s="668"/>
      <c r="Z709" s="668"/>
      <c r="AA709" s="668"/>
      <c r="AB709" s="668"/>
      <c r="AC709" s="668"/>
      <c r="AD709" s="668"/>
      <c r="AE709" s="668"/>
      <c r="AF709" s="668"/>
    </row>
    <row r="710" ht="15.75" customHeight="1">
      <c r="A710" s="668"/>
      <c r="B710" s="668"/>
      <c r="C710" s="668"/>
      <c r="D710" s="668"/>
      <c r="E710" s="668"/>
      <c r="F710" s="668"/>
      <c r="G710" s="668"/>
      <c r="H710" s="668"/>
      <c r="I710" s="668"/>
      <c r="J710" s="668"/>
      <c r="K710" s="668"/>
      <c r="L710" s="668"/>
      <c r="M710" s="668"/>
      <c r="N710" s="668"/>
      <c r="O710" s="668"/>
      <c r="P710" s="668"/>
      <c r="Q710" s="668"/>
      <c r="R710" s="668"/>
      <c r="S710" s="668"/>
      <c r="T710" s="668"/>
      <c r="U710" s="668"/>
      <c r="V710" s="668"/>
      <c r="W710" s="668"/>
      <c r="X710" s="668"/>
      <c r="Y710" s="668"/>
      <c r="Z710" s="668"/>
      <c r="AA710" s="668"/>
      <c r="AB710" s="668"/>
      <c r="AC710" s="668"/>
      <c r="AD710" s="668"/>
      <c r="AE710" s="668"/>
      <c r="AF710" s="668"/>
    </row>
    <row r="711" ht="15.75" customHeight="1">
      <c r="A711" s="668"/>
      <c r="B711" s="668"/>
      <c r="C711" s="668"/>
      <c r="D711" s="668"/>
      <c r="E711" s="668"/>
      <c r="F711" s="668"/>
      <c r="G711" s="668"/>
      <c r="H711" s="668"/>
      <c r="I711" s="668"/>
      <c r="J711" s="668"/>
      <c r="K711" s="668"/>
      <c r="L711" s="668"/>
      <c r="M711" s="668"/>
      <c r="N711" s="668"/>
      <c r="O711" s="668"/>
      <c r="P711" s="668"/>
      <c r="Q711" s="668"/>
      <c r="R711" s="668"/>
      <c r="S711" s="668"/>
      <c r="T711" s="668"/>
      <c r="U711" s="668"/>
      <c r="V711" s="668"/>
      <c r="W711" s="668"/>
      <c r="X711" s="668"/>
      <c r="Y711" s="668"/>
      <c r="Z711" s="668"/>
      <c r="AA711" s="668"/>
      <c r="AB711" s="668"/>
      <c r="AC711" s="668"/>
      <c r="AD711" s="668"/>
      <c r="AE711" s="668"/>
      <c r="AF711" s="668"/>
    </row>
    <row r="712" ht="15.75" customHeight="1">
      <c r="A712" s="668"/>
      <c r="B712" s="668"/>
      <c r="C712" s="668"/>
      <c r="D712" s="668"/>
      <c r="E712" s="668"/>
      <c r="F712" s="668"/>
      <c r="G712" s="668"/>
      <c r="H712" s="668"/>
      <c r="I712" s="668"/>
      <c r="J712" s="668"/>
      <c r="K712" s="668"/>
      <c r="L712" s="668"/>
      <c r="M712" s="668"/>
      <c r="N712" s="668"/>
      <c r="O712" s="668"/>
      <c r="P712" s="668"/>
      <c r="Q712" s="668"/>
      <c r="R712" s="668"/>
      <c r="S712" s="668"/>
      <c r="T712" s="668"/>
      <c r="U712" s="668"/>
      <c r="V712" s="668"/>
      <c r="W712" s="668"/>
      <c r="X712" s="668"/>
      <c r="Y712" s="668"/>
      <c r="Z712" s="668"/>
      <c r="AA712" s="668"/>
      <c r="AB712" s="668"/>
      <c r="AC712" s="668"/>
      <c r="AD712" s="668"/>
      <c r="AE712" s="668"/>
      <c r="AF712" s="668"/>
    </row>
    <row r="713" ht="15.75" customHeight="1">
      <c r="A713" s="668"/>
      <c r="B713" s="668"/>
      <c r="C713" s="668"/>
      <c r="D713" s="668"/>
      <c r="E713" s="668"/>
      <c r="F713" s="668"/>
      <c r="G713" s="668"/>
      <c r="H713" s="668"/>
      <c r="I713" s="668"/>
      <c r="J713" s="668"/>
      <c r="K713" s="668"/>
      <c r="L713" s="668"/>
      <c r="M713" s="668"/>
      <c r="N713" s="668"/>
      <c r="O713" s="668"/>
      <c r="P713" s="668"/>
      <c r="Q713" s="668"/>
      <c r="R713" s="668"/>
      <c r="S713" s="668"/>
      <c r="T713" s="668"/>
      <c r="U713" s="668"/>
      <c r="V713" s="668"/>
      <c r="W713" s="668"/>
      <c r="X713" s="668"/>
      <c r="Y713" s="668"/>
      <c r="Z713" s="668"/>
      <c r="AA713" s="668"/>
      <c r="AB713" s="668"/>
      <c r="AC713" s="668"/>
      <c r="AD713" s="668"/>
      <c r="AE713" s="668"/>
      <c r="AF713" s="668"/>
    </row>
    <row r="714" ht="15.75" customHeight="1">
      <c r="A714" s="668"/>
      <c r="B714" s="668"/>
      <c r="C714" s="668"/>
      <c r="D714" s="668"/>
      <c r="E714" s="668"/>
      <c r="F714" s="668"/>
      <c r="G714" s="668"/>
      <c r="H714" s="668"/>
      <c r="I714" s="668"/>
      <c r="J714" s="668"/>
      <c r="K714" s="668"/>
      <c r="L714" s="668"/>
      <c r="M714" s="668"/>
      <c r="N714" s="668"/>
      <c r="O714" s="668"/>
      <c r="P714" s="668"/>
      <c r="Q714" s="668"/>
      <c r="R714" s="668"/>
      <c r="S714" s="668"/>
      <c r="T714" s="668"/>
      <c r="U714" s="668"/>
      <c r="V714" s="668"/>
      <c r="W714" s="668"/>
      <c r="X714" s="668"/>
      <c r="Y714" s="668"/>
      <c r="Z714" s="668"/>
      <c r="AA714" s="668"/>
      <c r="AB714" s="668"/>
      <c r="AC714" s="668"/>
      <c r="AD714" s="668"/>
      <c r="AE714" s="668"/>
      <c r="AF714" s="668"/>
    </row>
    <row r="715" ht="15.75" customHeight="1">
      <c r="A715" s="668"/>
      <c r="B715" s="668"/>
      <c r="C715" s="668"/>
      <c r="D715" s="668"/>
      <c r="E715" s="668"/>
      <c r="F715" s="668"/>
      <c r="G715" s="668"/>
      <c r="H715" s="668"/>
      <c r="I715" s="668"/>
      <c r="J715" s="668"/>
      <c r="K715" s="668"/>
      <c r="L715" s="668"/>
      <c r="M715" s="668"/>
      <c r="N715" s="668"/>
      <c r="O715" s="668"/>
      <c r="P715" s="668"/>
      <c r="Q715" s="668"/>
      <c r="R715" s="668"/>
      <c r="S715" s="668"/>
      <c r="T715" s="668"/>
      <c r="U715" s="668"/>
      <c r="V715" s="668"/>
      <c r="W715" s="668"/>
      <c r="X715" s="668"/>
      <c r="Y715" s="668"/>
      <c r="Z715" s="668"/>
      <c r="AA715" s="668"/>
      <c r="AB715" s="668"/>
      <c r="AC715" s="668"/>
      <c r="AD715" s="668"/>
      <c r="AE715" s="668"/>
      <c r="AF715" s="668"/>
    </row>
    <row r="716" ht="15.75" customHeight="1">
      <c r="A716" s="668"/>
      <c r="B716" s="668"/>
      <c r="C716" s="668"/>
      <c r="D716" s="668"/>
      <c r="E716" s="668"/>
      <c r="F716" s="668"/>
      <c r="G716" s="668"/>
      <c r="H716" s="668"/>
      <c r="I716" s="668"/>
      <c r="J716" s="668"/>
      <c r="K716" s="668"/>
      <c r="L716" s="668"/>
      <c r="M716" s="668"/>
      <c r="N716" s="668"/>
      <c r="O716" s="668"/>
      <c r="P716" s="668"/>
      <c r="Q716" s="668"/>
      <c r="R716" s="668"/>
      <c r="S716" s="668"/>
      <c r="T716" s="668"/>
      <c r="U716" s="668"/>
      <c r="V716" s="668"/>
      <c r="W716" s="668"/>
      <c r="X716" s="668"/>
      <c r="Y716" s="668"/>
      <c r="Z716" s="668"/>
      <c r="AA716" s="668"/>
      <c r="AB716" s="668"/>
      <c r="AC716" s="668"/>
      <c r="AD716" s="668"/>
      <c r="AE716" s="668"/>
      <c r="AF716" s="668"/>
    </row>
    <row r="717" ht="15.75" customHeight="1">
      <c r="A717" s="668"/>
      <c r="B717" s="668"/>
      <c r="C717" s="668"/>
      <c r="D717" s="668"/>
      <c r="E717" s="668"/>
      <c r="F717" s="668"/>
      <c r="G717" s="668"/>
      <c r="H717" s="668"/>
      <c r="I717" s="668"/>
      <c r="J717" s="668"/>
      <c r="K717" s="668"/>
      <c r="L717" s="668"/>
      <c r="M717" s="668"/>
      <c r="N717" s="668"/>
      <c r="O717" s="668"/>
      <c r="P717" s="668"/>
      <c r="Q717" s="668"/>
      <c r="R717" s="668"/>
      <c r="S717" s="668"/>
      <c r="T717" s="668"/>
      <c r="U717" s="668"/>
      <c r="V717" s="668"/>
      <c r="W717" s="668"/>
      <c r="X717" s="668"/>
      <c r="Y717" s="668"/>
      <c r="Z717" s="668"/>
      <c r="AA717" s="668"/>
      <c r="AB717" s="668"/>
      <c r="AC717" s="668"/>
      <c r="AD717" s="668"/>
      <c r="AE717" s="668"/>
      <c r="AF717" s="668"/>
    </row>
    <row r="718" ht="15.75" customHeight="1">
      <c r="A718" s="668"/>
      <c r="B718" s="668"/>
      <c r="C718" s="668"/>
      <c r="D718" s="668"/>
      <c r="E718" s="668"/>
      <c r="F718" s="668"/>
      <c r="G718" s="668"/>
      <c r="H718" s="668"/>
      <c r="I718" s="668"/>
      <c r="J718" s="668"/>
      <c r="K718" s="668"/>
      <c r="L718" s="668"/>
      <c r="M718" s="668"/>
      <c r="N718" s="668"/>
      <c r="O718" s="668"/>
      <c r="P718" s="668"/>
      <c r="Q718" s="668"/>
      <c r="R718" s="668"/>
      <c r="S718" s="668"/>
      <c r="T718" s="668"/>
      <c r="U718" s="668"/>
      <c r="V718" s="668"/>
      <c r="W718" s="668"/>
      <c r="X718" s="668"/>
      <c r="Y718" s="668"/>
      <c r="Z718" s="668"/>
      <c r="AA718" s="668"/>
      <c r="AB718" s="668"/>
      <c r="AC718" s="668"/>
      <c r="AD718" s="668"/>
      <c r="AE718" s="668"/>
      <c r="AF718" s="668"/>
    </row>
    <row r="719" ht="15.75" customHeight="1">
      <c r="A719" s="668"/>
      <c r="B719" s="668"/>
      <c r="C719" s="668"/>
      <c r="D719" s="668"/>
      <c r="E719" s="668"/>
      <c r="F719" s="668"/>
      <c r="G719" s="668"/>
      <c r="H719" s="668"/>
      <c r="I719" s="668"/>
      <c r="J719" s="668"/>
      <c r="K719" s="668"/>
      <c r="L719" s="668"/>
      <c r="M719" s="668"/>
      <c r="N719" s="668"/>
      <c r="O719" s="668"/>
      <c r="P719" s="668"/>
      <c r="Q719" s="668"/>
      <c r="R719" s="668"/>
      <c r="S719" s="668"/>
      <c r="T719" s="668"/>
      <c r="U719" s="668"/>
      <c r="V719" s="668"/>
      <c r="W719" s="668"/>
      <c r="X719" s="668"/>
      <c r="Y719" s="668"/>
      <c r="Z719" s="668"/>
      <c r="AA719" s="668"/>
      <c r="AB719" s="668"/>
      <c r="AC719" s="668"/>
      <c r="AD719" s="668"/>
      <c r="AE719" s="668"/>
      <c r="AF719" s="668"/>
    </row>
    <row r="720" ht="15.75" customHeight="1">
      <c r="A720" s="668"/>
      <c r="B720" s="668"/>
      <c r="C720" s="668"/>
      <c r="D720" s="668"/>
      <c r="E720" s="668"/>
      <c r="F720" s="668"/>
      <c r="G720" s="668"/>
      <c r="H720" s="668"/>
      <c r="I720" s="668"/>
      <c r="J720" s="668"/>
      <c r="K720" s="668"/>
      <c r="L720" s="668"/>
      <c r="M720" s="668"/>
      <c r="N720" s="668"/>
      <c r="O720" s="668"/>
      <c r="P720" s="668"/>
      <c r="Q720" s="668"/>
      <c r="R720" s="668"/>
      <c r="S720" s="668"/>
      <c r="T720" s="668"/>
      <c r="U720" s="668"/>
      <c r="V720" s="668"/>
      <c r="W720" s="668"/>
      <c r="X720" s="668"/>
      <c r="Y720" s="668"/>
      <c r="Z720" s="668"/>
      <c r="AA720" s="668"/>
      <c r="AB720" s="668"/>
      <c r="AC720" s="668"/>
      <c r="AD720" s="668"/>
      <c r="AE720" s="668"/>
      <c r="AF720" s="668"/>
    </row>
    <row r="721" ht="15.75" customHeight="1">
      <c r="A721" s="668"/>
      <c r="B721" s="668"/>
      <c r="C721" s="668"/>
      <c r="D721" s="668"/>
      <c r="E721" s="668"/>
      <c r="F721" s="668"/>
      <c r="G721" s="668"/>
      <c r="H721" s="668"/>
      <c r="I721" s="668"/>
      <c r="J721" s="668"/>
      <c r="K721" s="668"/>
      <c r="L721" s="668"/>
      <c r="M721" s="668"/>
      <c r="N721" s="668"/>
      <c r="O721" s="668"/>
      <c r="P721" s="668"/>
      <c r="Q721" s="668"/>
      <c r="R721" s="668"/>
      <c r="S721" s="668"/>
      <c r="T721" s="668"/>
      <c r="U721" s="668"/>
      <c r="V721" s="668"/>
      <c r="W721" s="668"/>
      <c r="X721" s="668"/>
      <c r="Y721" s="668"/>
      <c r="Z721" s="668"/>
      <c r="AA721" s="668"/>
      <c r="AB721" s="668"/>
      <c r="AC721" s="668"/>
      <c r="AD721" s="668"/>
      <c r="AE721" s="668"/>
      <c r="AF721" s="668"/>
    </row>
    <row r="722" ht="15.75" customHeight="1">
      <c r="A722" s="668"/>
      <c r="B722" s="668"/>
      <c r="C722" s="668"/>
      <c r="D722" s="668"/>
      <c r="E722" s="668"/>
      <c r="F722" s="668"/>
      <c r="G722" s="668"/>
      <c r="H722" s="668"/>
      <c r="I722" s="668"/>
      <c r="J722" s="668"/>
      <c r="K722" s="668"/>
      <c r="L722" s="668"/>
      <c r="M722" s="668"/>
      <c r="N722" s="668"/>
      <c r="O722" s="668"/>
      <c r="P722" s="668"/>
      <c r="Q722" s="668"/>
      <c r="R722" s="668"/>
      <c r="S722" s="668"/>
      <c r="T722" s="668"/>
      <c r="U722" s="668"/>
      <c r="V722" s="668"/>
      <c r="W722" s="668"/>
      <c r="X722" s="668"/>
      <c r="Y722" s="668"/>
      <c r="Z722" s="668"/>
      <c r="AA722" s="668"/>
      <c r="AB722" s="668"/>
      <c r="AC722" s="668"/>
      <c r="AD722" s="668"/>
      <c r="AE722" s="668"/>
      <c r="AF722" s="668"/>
    </row>
    <row r="723" ht="15.75" customHeight="1">
      <c r="A723" s="668"/>
      <c r="B723" s="668"/>
      <c r="C723" s="668"/>
      <c r="D723" s="668"/>
      <c r="E723" s="668"/>
      <c r="F723" s="668"/>
      <c r="G723" s="668"/>
      <c r="H723" s="668"/>
      <c r="I723" s="668"/>
      <c r="J723" s="668"/>
      <c r="K723" s="668"/>
      <c r="L723" s="668"/>
      <c r="M723" s="668"/>
      <c r="N723" s="668"/>
      <c r="O723" s="668"/>
      <c r="P723" s="668"/>
      <c r="Q723" s="668"/>
      <c r="R723" s="668"/>
      <c r="S723" s="668"/>
      <c r="T723" s="668"/>
      <c r="U723" s="668"/>
      <c r="V723" s="668"/>
      <c r="W723" s="668"/>
      <c r="X723" s="668"/>
      <c r="Y723" s="668"/>
      <c r="Z723" s="668"/>
      <c r="AA723" s="668"/>
      <c r="AB723" s="668"/>
      <c r="AC723" s="668"/>
      <c r="AD723" s="668"/>
      <c r="AE723" s="668"/>
      <c r="AF723" s="668"/>
    </row>
    <row r="724" ht="15.75" customHeight="1">
      <c r="A724" s="668"/>
      <c r="B724" s="668"/>
      <c r="C724" s="668"/>
      <c r="D724" s="668"/>
      <c r="E724" s="668"/>
      <c r="F724" s="668"/>
      <c r="G724" s="668"/>
      <c r="H724" s="668"/>
      <c r="I724" s="668"/>
      <c r="J724" s="668"/>
      <c r="K724" s="668"/>
      <c r="L724" s="668"/>
      <c r="M724" s="668"/>
      <c r="N724" s="668"/>
      <c r="O724" s="668"/>
      <c r="P724" s="668"/>
      <c r="Q724" s="668"/>
      <c r="R724" s="668"/>
      <c r="S724" s="668"/>
      <c r="T724" s="668"/>
      <c r="U724" s="668"/>
      <c r="V724" s="668"/>
      <c r="W724" s="668"/>
      <c r="X724" s="668"/>
      <c r="Y724" s="668"/>
      <c r="Z724" s="668"/>
      <c r="AA724" s="668"/>
      <c r="AB724" s="668"/>
      <c r="AC724" s="668"/>
      <c r="AD724" s="668"/>
      <c r="AE724" s="668"/>
      <c r="AF724" s="668"/>
    </row>
    <row r="725" ht="15.75" customHeight="1">
      <c r="A725" s="668"/>
      <c r="B725" s="668"/>
      <c r="C725" s="668"/>
      <c r="D725" s="668"/>
      <c r="E725" s="668"/>
      <c r="F725" s="668"/>
      <c r="G725" s="668"/>
      <c r="H725" s="668"/>
      <c r="I725" s="668"/>
      <c r="J725" s="668"/>
      <c r="K725" s="668"/>
      <c r="L725" s="668"/>
      <c r="M725" s="668"/>
      <c r="N725" s="668"/>
      <c r="O725" s="668"/>
      <c r="P725" s="668"/>
      <c r="Q725" s="668"/>
      <c r="R725" s="668"/>
      <c r="S725" s="668"/>
      <c r="T725" s="668"/>
      <c r="U725" s="668"/>
      <c r="V725" s="668"/>
      <c r="W725" s="668"/>
      <c r="X725" s="668"/>
      <c r="Y725" s="668"/>
      <c r="Z725" s="668"/>
      <c r="AA725" s="668"/>
      <c r="AB725" s="668"/>
      <c r="AC725" s="668"/>
      <c r="AD725" s="668"/>
      <c r="AE725" s="668"/>
      <c r="AF725" s="668"/>
    </row>
    <row r="726" ht="15.75" customHeight="1">
      <c r="A726" s="668"/>
      <c r="B726" s="668"/>
      <c r="C726" s="668"/>
      <c r="D726" s="668"/>
      <c r="E726" s="668"/>
      <c r="F726" s="668"/>
      <c r="G726" s="668"/>
      <c r="H726" s="668"/>
      <c r="I726" s="668"/>
      <c r="J726" s="668"/>
      <c r="K726" s="668"/>
      <c r="L726" s="668"/>
      <c r="M726" s="668"/>
      <c r="N726" s="668"/>
      <c r="O726" s="668"/>
      <c r="P726" s="668"/>
      <c r="Q726" s="668"/>
      <c r="R726" s="668"/>
      <c r="S726" s="668"/>
      <c r="T726" s="668"/>
      <c r="U726" s="668"/>
      <c r="V726" s="668"/>
      <c r="W726" s="668"/>
      <c r="X726" s="668"/>
      <c r="Y726" s="668"/>
      <c r="Z726" s="668"/>
      <c r="AA726" s="668"/>
      <c r="AB726" s="668"/>
      <c r="AC726" s="668"/>
      <c r="AD726" s="668"/>
      <c r="AE726" s="668"/>
      <c r="AF726" s="668"/>
    </row>
    <row r="727" ht="15.75" customHeight="1">
      <c r="A727" s="668"/>
      <c r="B727" s="668"/>
      <c r="C727" s="668"/>
      <c r="D727" s="668"/>
      <c r="E727" s="668"/>
      <c r="F727" s="668"/>
      <c r="G727" s="668"/>
      <c r="H727" s="668"/>
      <c r="I727" s="668"/>
      <c r="J727" s="668"/>
      <c r="K727" s="668"/>
      <c r="L727" s="668"/>
      <c r="M727" s="668"/>
      <c r="N727" s="668"/>
      <c r="O727" s="668"/>
      <c r="P727" s="668"/>
      <c r="Q727" s="668"/>
      <c r="R727" s="668"/>
      <c r="S727" s="668"/>
      <c r="T727" s="668"/>
      <c r="U727" s="668"/>
      <c r="V727" s="668"/>
      <c r="W727" s="668"/>
      <c r="X727" s="668"/>
      <c r="Y727" s="668"/>
      <c r="Z727" s="668"/>
      <c r="AA727" s="668"/>
      <c r="AB727" s="668"/>
      <c r="AC727" s="668"/>
      <c r="AD727" s="668"/>
      <c r="AE727" s="668"/>
      <c r="AF727" s="668"/>
    </row>
    <row r="728" ht="15.75" customHeight="1">
      <c r="A728" s="668"/>
      <c r="B728" s="668"/>
      <c r="C728" s="668"/>
      <c r="D728" s="668"/>
      <c r="E728" s="668"/>
      <c r="F728" s="668"/>
      <c r="G728" s="668"/>
      <c r="H728" s="668"/>
      <c r="I728" s="668"/>
      <c r="J728" s="668"/>
      <c r="K728" s="668"/>
      <c r="L728" s="668"/>
      <c r="M728" s="668"/>
      <c r="N728" s="668"/>
      <c r="O728" s="668"/>
      <c r="P728" s="668"/>
      <c r="Q728" s="668"/>
      <c r="R728" s="668"/>
      <c r="S728" s="668"/>
      <c r="T728" s="668"/>
      <c r="U728" s="668"/>
      <c r="V728" s="668"/>
      <c r="W728" s="668"/>
      <c r="X728" s="668"/>
      <c r="Y728" s="668"/>
      <c r="Z728" s="668"/>
      <c r="AA728" s="668"/>
      <c r="AB728" s="668"/>
      <c r="AC728" s="668"/>
      <c r="AD728" s="668"/>
      <c r="AE728" s="668"/>
      <c r="AF728" s="668"/>
    </row>
    <row r="729" ht="15.75" customHeight="1">
      <c r="A729" s="668"/>
      <c r="B729" s="668"/>
      <c r="C729" s="668"/>
      <c r="D729" s="668"/>
      <c r="E729" s="668"/>
      <c r="F729" s="668"/>
      <c r="G729" s="668"/>
      <c r="H729" s="668"/>
      <c r="I729" s="668"/>
      <c r="J729" s="668"/>
      <c r="K729" s="668"/>
      <c r="L729" s="668"/>
      <c r="M729" s="668"/>
      <c r="N729" s="668"/>
      <c r="O729" s="668"/>
      <c r="P729" s="668"/>
      <c r="Q729" s="668"/>
      <c r="R729" s="668"/>
      <c r="S729" s="668"/>
      <c r="T729" s="668"/>
      <c r="U729" s="668"/>
      <c r="V729" s="668"/>
      <c r="W729" s="668"/>
      <c r="X729" s="668"/>
      <c r="Y729" s="668"/>
      <c r="Z729" s="668"/>
      <c r="AA729" s="668"/>
      <c r="AB729" s="668"/>
      <c r="AC729" s="668"/>
      <c r="AD729" s="668"/>
      <c r="AE729" s="668"/>
      <c r="AF729" s="668"/>
    </row>
    <row r="730" ht="15.75" customHeight="1">
      <c r="A730" s="668"/>
      <c r="B730" s="668"/>
      <c r="C730" s="668"/>
      <c r="D730" s="668"/>
      <c r="E730" s="668"/>
      <c r="F730" s="668"/>
      <c r="G730" s="668"/>
      <c r="H730" s="668"/>
      <c r="I730" s="668"/>
      <c r="J730" s="668"/>
      <c r="K730" s="668"/>
      <c r="L730" s="668"/>
      <c r="M730" s="668"/>
      <c r="N730" s="668"/>
      <c r="O730" s="668"/>
      <c r="P730" s="668"/>
      <c r="Q730" s="668"/>
      <c r="R730" s="668"/>
      <c r="S730" s="668"/>
      <c r="T730" s="668"/>
      <c r="U730" s="668"/>
      <c r="V730" s="668"/>
      <c r="W730" s="668"/>
      <c r="X730" s="668"/>
      <c r="Y730" s="668"/>
      <c r="Z730" s="668"/>
      <c r="AA730" s="668"/>
      <c r="AB730" s="668"/>
      <c r="AC730" s="668"/>
      <c r="AD730" s="668"/>
      <c r="AE730" s="668"/>
      <c r="AF730" s="668"/>
    </row>
    <row r="731" ht="15.75" customHeight="1">
      <c r="A731" s="668"/>
      <c r="B731" s="668"/>
      <c r="C731" s="668"/>
      <c r="D731" s="668"/>
      <c r="E731" s="668"/>
      <c r="F731" s="668"/>
      <c r="G731" s="668"/>
      <c r="H731" s="668"/>
      <c r="I731" s="668"/>
      <c r="J731" s="668"/>
      <c r="K731" s="668"/>
      <c r="L731" s="668"/>
      <c r="M731" s="668"/>
      <c r="N731" s="668"/>
      <c r="O731" s="668"/>
      <c r="P731" s="668"/>
      <c r="Q731" s="668"/>
      <c r="R731" s="668"/>
      <c r="S731" s="668"/>
      <c r="T731" s="668"/>
      <c r="U731" s="668"/>
      <c r="V731" s="668"/>
      <c r="W731" s="668"/>
      <c r="X731" s="668"/>
      <c r="Y731" s="668"/>
      <c r="Z731" s="668"/>
      <c r="AA731" s="668"/>
      <c r="AB731" s="668"/>
      <c r="AC731" s="668"/>
      <c r="AD731" s="668"/>
      <c r="AE731" s="668"/>
      <c r="AF731" s="668"/>
    </row>
    <row r="732" ht="15.75" customHeight="1">
      <c r="A732" s="668"/>
      <c r="B732" s="668"/>
      <c r="C732" s="668"/>
      <c r="D732" s="668"/>
      <c r="E732" s="668"/>
      <c r="F732" s="668"/>
      <c r="G732" s="668"/>
      <c r="H732" s="668"/>
      <c r="I732" s="668"/>
      <c r="J732" s="668"/>
      <c r="K732" s="668"/>
      <c r="L732" s="668"/>
      <c r="M732" s="668"/>
      <c r="N732" s="668"/>
      <c r="O732" s="668"/>
      <c r="P732" s="668"/>
      <c r="Q732" s="668"/>
      <c r="R732" s="668"/>
      <c r="S732" s="668"/>
      <c r="T732" s="668"/>
      <c r="U732" s="668"/>
      <c r="V732" s="668"/>
      <c r="W732" s="668"/>
      <c r="X732" s="668"/>
      <c r="Y732" s="668"/>
      <c r="Z732" s="668"/>
      <c r="AA732" s="668"/>
      <c r="AB732" s="668"/>
      <c r="AC732" s="668"/>
      <c r="AD732" s="668"/>
      <c r="AE732" s="668"/>
      <c r="AF732" s="668"/>
    </row>
    <row r="733" ht="15.75" customHeight="1">
      <c r="A733" s="668"/>
      <c r="B733" s="668"/>
      <c r="C733" s="668"/>
      <c r="D733" s="668"/>
      <c r="E733" s="668"/>
      <c r="F733" s="668"/>
      <c r="G733" s="668"/>
      <c r="H733" s="668"/>
      <c r="I733" s="668"/>
      <c r="J733" s="668"/>
      <c r="K733" s="668"/>
      <c r="L733" s="668"/>
      <c r="M733" s="668"/>
      <c r="N733" s="668"/>
      <c r="O733" s="668"/>
      <c r="P733" s="668"/>
      <c r="Q733" s="668"/>
      <c r="R733" s="668"/>
      <c r="S733" s="668"/>
      <c r="T733" s="668"/>
      <c r="U733" s="668"/>
      <c r="V733" s="668"/>
      <c r="W733" s="668"/>
      <c r="X733" s="668"/>
      <c r="Y733" s="668"/>
      <c r="Z733" s="668"/>
      <c r="AA733" s="668"/>
      <c r="AB733" s="668"/>
      <c r="AC733" s="668"/>
      <c r="AD733" s="668"/>
      <c r="AE733" s="668"/>
      <c r="AF733" s="668"/>
    </row>
    <row r="734" ht="15.75" customHeight="1">
      <c r="A734" s="668"/>
      <c r="B734" s="668"/>
      <c r="C734" s="668"/>
      <c r="D734" s="668"/>
      <c r="E734" s="668"/>
      <c r="F734" s="668"/>
      <c r="G734" s="668"/>
      <c r="H734" s="668"/>
      <c r="I734" s="668"/>
      <c r="J734" s="668"/>
      <c r="K734" s="668"/>
      <c r="L734" s="668"/>
      <c r="M734" s="668"/>
      <c r="N734" s="668"/>
      <c r="O734" s="668"/>
      <c r="P734" s="668"/>
      <c r="Q734" s="668"/>
      <c r="R734" s="668"/>
      <c r="S734" s="668"/>
      <c r="T734" s="668"/>
      <c r="U734" s="668"/>
      <c r="V734" s="668"/>
      <c r="W734" s="668"/>
      <c r="X734" s="668"/>
      <c r="Y734" s="668"/>
      <c r="Z734" s="668"/>
      <c r="AA734" s="668"/>
      <c r="AB734" s="668"/>
      <c r="AC734" s="668"/>
      <c r="AD734" s="668"/>
      <c r="AE734" s="668"/>
      <c r="AF734" s="668"/>
    </row>
    <row r="735" ht="15.75" customHeight="1">
      <c r="A735" s="668"/>
      <c r="B735" s="668"/>
      <c r="C735" s="668"/>
      <c r="D735" s="668"/>
      <c r="E735" s="668"/>
      <c r="F735" s="668"/>
      <c r="G735" s="668"/>
      <c r="H735" s="668"/>
      <c r="I735" s="668"/>
      <c r="J735" s="668"/>
      <c r="K735" s="668"/>
      <c r="L735" s="668"/>
      <c r="M735" s="668"/>
      <c r="N735" s="668"/>
      <c r="O735" s="668"/>
      <c r="P735" s="668"/>
      <c r="Q735" s="668"/>
      <c r="R735" s="668"/>
      <c r="S735" s="668"/>
      <c r="T735" s="668"/>
      <c r="U735" s="668"/>
      <c r="V735" s="668"/>
      <c r="W735" s="668"/>
      <c r="X735" s="668"/>
      <c r="Y735" s="668"/>
      <c r="Z735" s="668"/>
      <c r="AA735" s="668"/>
      <c r="AB735" s="668"/>
      <c r="AC735" s="668"/>
      <c r="AD735" s="668"/>
      <c r="AE735" s="668"/>
      <c r="AF735" s="668"/>
    </row>
    <row r="736" ht="15.75" customHeight="1">
      <c r="A736" s="668"/>
      <c r="B736" s="668"/>
      <c r="C736" s="668"/>
      <c r="D736" s="668"/>
      <c r="E736" s="668"/>
      <c r="F736" s="668"/>
      <c r="G736" s="668"/>
      <c r="H736" s="668"/>
      <c r="I736" s="668"/>
      <c r="J736" s="668"/>
      <c r="K736" s="668"/>
      <c r="L736" s="668"/>
      <c r="M736" s="668"/>
      <c r="N736" s="668"/>
      <c r="O736" s="668"/>
      <c r="P736" s="668"/>
      <c r="Q736" s="668"/>
      <c r="R736" s="668"/>
      <c r="S736" s="668"/>
      <c r="T736" s="668"/>
      <c r="U736" s="668"/>
      <c r="V736" s="668"/>
      <c r="W736" s="668"/>
      <c r="X736" s="668"/>
      <c r="Y736" s="668"/>
      <c r="Z736" s="668"/>
      <c r="AA736" s="668"/>
      <c r="AB736" s="668"/>
      <c r="AC736" s="668"/>
      <c r="AD736" s="668"/>
      <c r="AE736" s="668"/>
      <c r="AF736" s="668"/>
    </row>
    <row r="737" ht="15.75" customHeight="1">
      <c r="A737" s="668"/>
      <c r="B737" s="668"/>
      <c r="C737" s="668"/>
      <c r="D737" s="668"/>
      <c r="E737" s="668"/>
      <c r="F737" s="668"/>
      <c r="G737" s="668"/>
      <c r="H737" s="668"/>
      <c r="I737" s="668"/>
      <c r="J737" s="668"/>
      <c r="K737" s="668"/>
      <c r="L737" s="668"/>
      <c r="M737" s="668"/>
      <c r="N737" s="668"/>
      <c r="O737" s="668"/>
      <c r="P737" s="668"/>
      <c r="Q737" s="668"/>
      <c r="R737" s="668"/>
      <c r="S737" s="668"/>
      <c r="T737" s="668"/>
      <c r="U737" s="668"/>
      <c r="V737" s="668"/>
      <c r="W737" s="668"/>
      <c r="X737" s="668"/>
      <c r="Y737" s="668"/>
      <c r="Z737" s="668"/>
      <c r="AA737" s="668"/>
      <c r="AB737" s="668"/>
      <c r="AC737" s="668"/>
      <c r="AD737" s="668"/>
      <c r="AE737" s="668"/>
      <c r="AF737" s="668"/>
    </row>
    <row r="738" ht="15.75" customHeight="1">
      <c r="A738" s="668"/>
      <c r="B738" s="668"/>
      <c r="C738" s="668"/>
      <c r="D738" s="668"/>
      <c r="E738" s="668"/>
      <c r="F738" s="668"/>
      <c r="G738" s="668"/>
      <c r="H738" s="668"/>
      <c r="I738" s="668"/>
      <c r="J738" s="668"/>
      <c r="K738" s="668"/>
      <c r="L738" s="668"/>
      <c r="M738" s="668"/>
      <c r="N738" s="668"/>
      <c r="O738" s="668"/>
      <c r="P738" s="668"/>
      <c r="Q738" s="668"/>
      <c r="R738" s="668"/>
      <c r="S738" s="668"/>
      <c r="T738" s="668"/>
      <c r="U738" s="668"/>
      <c r="V738" s="668"/>
      <c r="W738" s="668"/>
      <c r="X738" s="668"/>
      <c r="Y738" s="668"/>
      <c r="Z738" s="668"/>
      <c r="AA738" s="668"/>
      <c r="AB738" s="668"/>
      <c r="AC738" s="668"/>
      <c r="AD738" s="668"/>
      <c r="AE738" s="668"/>
      <c r="AF738" s="668"/>
    </row>
    <row r="739" ht="15.75" customHeight="1">
      <c r="A739" s="668"/>
      <c r="B739" s="668"/>
      <c r="C739" s="668"/>
      <c r="D739" s="668"/>
      <c r="E739" s="668"/>
      <c r="F739" s="668"/>
      <c r="G739" s="668"/>
      <c r="H739" s="668"/>
      <c r="I739" s="668"/>
      <c r="J739" s="668"/>
      <c r="K739" s="668"/>
      <c r="L739" s="668"/>
      <c r="M739" s="668"/>
      <c r="N739" s="668"/>
      <c r="O739" s="668"/>
      <c r="P739" s="668"/>
      <c r="Q739" s="668"/>
      <c r="R739" s="668"/>
      <c r="S739" s="668"/>
      <c r="T739" s="668"/>
      <c r="U739" s="668"/>
      <c r="V739" s="668"/>
      <c r="W739" s="668"/>
      <c r="X739" s="668"/>
      <c r="Y739" s="668"/>
      <c r="Z739" s="668"/>
      <c r="AA739" s="668"/>
      <c r="AB739" s="668"/>
      <c r="AC739" s="668"/>
      <c r="AD739" s="668"/>
      <c r="AE739" s="668"/>
      <c r="AF739" s="668"/>
    </row>
    <row r="740" ht="15.75" customHeight="1">
      <c r="A740" s="668"/>
      <c r="B740" s="668"/>
      <c r="C740" s="668"/>
      <c r="D740" s="668"/>
      <c r="E740" s="668"/>
      <c r="F740" s="668"/>
      <c r="G740" s="668"/>
      <c r="H740" s="668"/>
      <c r="I740" s="668"/>
      <c r="J740" s="668"/>
      <c r="K740" s="668"/>
      <c r="L740" s="668"/>
      <c r="M740" s="668"/>
      <c r="N740" s="668"/>
      <c r="O740" s="668"/>
      <c r="P740" s="668"/>
      <c r="Q740" s="668"/>
      <c r="R740" s="668"/>
      <c r="S740" s="668"/>
      <c r="T740" s="668"/>
      <c r="U740" s="668"/>
      <c r="V740" s="668"/>
      <c r="W740" s="668"/>
      <c r="X740" s="668"/>
      <c r="Y740" s="668"/>
      <c r="Z740" s="668"/>
      <c r="AA740" s="668"/>
      <c r="AB740" s="668"/>
      <c r="AC740" s="668"/>
      <c r="AD740" s="668"/>
      <c r="AE740" s="668"/>
      <c r="AF740" s="668"/>
    </row>
    <row r="741" ht="15.75" customHeight="1">
      <c r="A741" s="668"/>
      <c r="B741" s="668"/>
      <c r="C741" s="668"/>
      <c r="D741" s="668"/>
      <c r="E741" s="668"/>
      <c r="F741" s="668"/>
      <c r="G741" s="668"/>
      <c r="H741" s="668"/>
      <c r="I741" s="668"/>
      <c r="J741" s="668"/>
      <c r="K741" s="668"/>
      <c r="L741" s="668"/>
      <c r="M741" s="668"/>
      <c r="N741" s="668"/>
      <c r="O741" s="668"/>
      <c r="P741" s="668"/>
      <c r="Q741" s="668"/>
      <c r="R741" s="668"/>
      <c r="S741" s="668"/>
      <c r="T741" s="668"/>
      <c r="U741" s="668"/>
      <c r="V741" s="668"/>
      <c r="W741" s="668"/>
      <c r="X741" s="668"/>
      <c r="Y741" s="668"/>
      <c r="Z741" s="668"/>
      <c r="AA741" s="668"/>
      <c r="AB741" s="668"/>
      <c r="AC741" s="668"/>
      <c r="AD741" s="668"/>
      <c r="AE741" s="668"/>
      <c r="AF741" s="668"/>
    </row>
    <row r="742" ht="15.75" customHeight="1">
      <c r="A742" s="668"/>
      <c r="B742" s="668"/>
      <c r="C742" s="668"/>
      <c r="D742" s="668"/>
      <c r="E742" s="668"/>
      <c r="F742" s="668"/>
      <c r="G742" s="668"/>
      <c r="H742" s="668"/>
      <c r="I742" s="668"/>
      <c r="J742" s="668"/>
      <c r="K742" s="668"/>
      <c r="L742" s="668"/>
      <c r="M742" s="668"/>
      <c r="N742" s="668"/>
      <c r="O742" s="668"/>
      <c r="P742" s="668"/>
      <c r="Q742" s="668"/>
      <c r="R742" s="668"/>
      <c r="S742" s="668"/>
      <c r="T742" s="668"/>
      <c r="U742" s="668"/>
      <c r="V742" s="668"/>
      <c r="W742" s="668"/>
      <c r="X742" s="668"/>
      <c r="Y742" s="668"/>
      <c r="Z742" s="668"/>
      <c r="AA742" s="668"/>
      <c r="AB742" s="668"/>
      <c r="AC742" s="668"/>
      <c r="AD742" s="668"/>
      <c r="AE742" s="668"/>
      <c r="AF742" s="668"/>
    </row>
    <row r="743" ht="15.75" customHeight="1">
      <c r="A743" s="668"/>
      <c r="B743" s="668"/>
      <c r="C743" s="668"/>
      <c r="D743" s="668"/>
      <c r="E743" s="668"/>
      <c r="F743" s="668"/>
      <c r="G743" s="668"/>
      <c r="H743" s="668"/>
      <c r="I743" s="668"/>
      <c r="J743" s="668"/>
      <c r="K743" s="668"/>
      <c r="L743" s="668"/>
      <c r="M743" s="668"/>
      <c r="N743" s="668"/>
      <c r="O743" s="668"/>
      <c r="P743" s="668"/>
      <c r="Q743" s="668"/>
      <c r="R743" s="668"/>
      <c r="S743" s="668"/>
      <c r="T743" s="668"/>
      <c r="U743" s="668"/>
      <c r="V743" s="668"/>
      <c r="W743" s="668"/>
      <c r="X743" s="668"/>
      <c r="Y743" s="668"/>
      <c r="Z743" s="668"/>
      <c r="AA743" s="668"/>
      <c r="AB743" s="668"/>
      <c r="AC743" s="668"/>
      <c r="AD743" s="668"/>
      <c r="AE743" s="668"/>
      <c r="AF743" s="668"/>
    </row>
    <row r="744" ht="15.75" customHeight="1">
      <c r="A744" s="668"/>
      <c r="B744" s="668"/>
      <c r="C744" s="668"/>
      <c r="D744" s="668"/>
      <c r="E744" s="668"/>
      <c r="F744" s="668"/>
      <c r="G744" s="668"/>
      <c r="H744" s="668"/>
      <c r="I744" s="668"/>
      <c r="J744" s="668"/>
      <c r="K744" s="668"/>
      <c r="L744" s="668"/>
      <c r="M744" s="668"/>
      <c r="N744" s="668"/>
      <c r="O744" s="668"/>
      <c r="P744" s="668"/>
      <c r="Q744" s="668"/>
      <c r="R744" s="668"/>
      <c r="S744" s="668"/>
      <c r="T744" s="668"/>
      <c r="U744" s="668"/>
      <c r="V744" s="668"/>
      <c r="W744" s="668"/>
      <c r="X744" s="668"/>
      <c r="Y744" s="668"/>
      <c r="Z744" s="668"/>
      <c r="AA744" s="668"/>
      <c r="AB744" s="668"/>
      <c r="AC744" s="668"/>
      <c r="AD744" s="668"/>
      <c r="AE744" s="668"/>
      <c r="AF744" s="668"/>
    </row>
    <row r="745" ht="15.75" customHeight="1">
      <c r="A745" s="668"/>
      <c r="B745" s="668"/>
      <c r="C745" s="668"/>
      <c r="D745" s="668"/>
      <c r="E745" s="668"/>
      <c r="F745" s="668"/>
      <c r="G745" s="668"/>
      <c r="H745" s="668"/>
      <c r="I745" s="668"/>
      <c r="J745" s="668"/>
      <c r="K745" s="668"/>
      <c r="L745" s="668"/>
      <c r="M745" s="668"/>
      <c r="N745" s="668"/>
      <c r="O745" s="668"/>
      <c r="P745" s="668"/>
      <c r="Q745" s="668"/>
      <c r="R745" s="668"/>
      <c r="S745" s="668"/>
      <c r="T745" s="668"/>
      <c r="U745" s="668"/>
      <c r="V745" s="668"/>
      <c r="W745" s="668"/>
      <c r="X745" s="668"/>
      <c r="Y745" s="668"/>
      <c r="Z745" s="668"/>
      <c r="AA745" s="668"/>
      <c r="AB745" s="668"/>
      <c r="AC745" s="668"/>
      <c r="AD745" s="668"/>
      <c r="AE745" s="668"/>
      <c r="AF745" s="668"/>
    </row>
    <row r="746" ht="15.75" customHeight="1">
      <c r="A746" s="668"/>
      <c r="B746" s="668"/>
      <c r="C746" s="668"/>
      <c r="D746" s="668"/>
      <c r="E746" s="668"/>
      <c r="F746" s="668"/>
      <c r="G746" s="668"/>
      <c r="H746" s="668"/>
      <c r="I746" s="668"/>
      <c r="J746" s="668"/>
      <c r="K746" s="668"/>
      <c r="L746" s="668"/>
      <c r="M746" s="668"/>
      <c r="N746" s="668"/>
      <c r="O746" s="668"/>
      <c r="P746" s="668"/>
      <c r="Q746" s="668"/>
      <c r="R746" s="668"/>
      <c r="S746" s="668"/>
      <c r="T746" s="668"/>
      <c r="U746" s="668"/>
      <c r="V746" s="668"/>
      <c r="W746" s="668"/>
      <c r="X746" s="668"/>
      <c r="Y746" s="668"/>
      <c r="Z746" s="668"/>
      <c r="AA746" s="668"/>
      <c r="AB746" s="668"/>
      <c r="AC746" s="668"/>
      <c r="AD746" s="668"/>
      <c r="AE746" s="668"/>
      <c r="AF746" s="668"/>
    </row>
    <row r="747" ht="15.75" customHeight="1">
      <c r="A747" s="668"/>
      <c r="B747" s="668"/>
      <c r="C747" s="668"/>
      <c r="D747" s="668"/>
      <c r="E747" s="668"/>
      <c r="F747" s="668"/>
      <c r="G747" s="668"/>
      <c r="H747" s="668"/>
      <c r="I747" s="668"/>
      <c r="J747" s="668"/>
      <c r="K747" s="668"/>
      <c r="L747" s="668"/>
      <c r="M747" s="668"/>
      <c r="N747" s="668"/>
      <c r="O747" s="668"/>
      <c r="P747" s="668"/>
      <c r="Q747" s="668"/>
      <c r="R747" s="668"/>
      <c r="S747" s="668"/>
      <c r="T747" s="668"/>
      <c r="U747" s="668"/>
      <c r="V747" s="668"/>
      <c r="W747" s="668"/>
      <c r="X747" s="668"/>
      <c r="Y747" s="668"/>
      <c r="Z747" s="668"/>
      <c r="AA747" s="668"/>
      <c r="AB747" s="668"/>
      <c r="AC747" s="668"/>
      <c r="AD747" s="668"/>
      <c r="AE747" s="668"/>
      <c r="AF747" s="668"/>
    </row>
    <row r="748" ht="15.75" customHeight="1">
      <c r="A748" s="668"/>
      <c r="B748" s="668"/>
      <c r="C748" s="668"/>
      <c r="D748" s="668"/>
      <c r="E748" s="668"/>
      <c r="F748" s="668"/>
      <c r="G748" s="668"/>
      <c r="H748" s="668"/>
      <c r="I748" s="668"/>
      <c r="J748" s="668"/>
      <c r="K748" s="668"/>
      <c r="L748" s="668"/>
      <c r="M748" s="668"/>
      <c r="N748" s="668"/>
      <c r="O748" s="668"/>
      <c r="P748" s="668"/>
      <c r="Q748" s="668"/>
      <c r="R748" s="668"/>
      <c r="S748" s="668"/>
      <c r="T748" s="668"/>
      <c r="U748" s="668"/>
      <c r="V748" s="668"/>
      <c r="W748" s="668"/>
      <c r="X748" s="668"/>
      <c r="Y748" s="668"/>
      <c r="Z748" s="668"/>
      <c r="AA748" s="668"/>
      <c r="AB748" s="668"/>
      <c r="AC748" s="668"/>
      <c r="AD748" s="668"/>
      <c r="AE748" s="668"/>
      <c r="AF748" s="668"/>
    </row>
    <row r="749" ht="15.75" customHeight="1">
      <c r="A749" s="668"/>
      <c r="B749" s="668"/>
      <c r="C749" s="668"/>
      <c r="D749" s="668"/>
      <c r="E749" s="668"/>
      <c r="F749" s="668"/>
      <c r="G749" s="668"/>
      <c r="H749" s="668"/>
      <c r="I749" s="668"/>
      <c r="J749" s="668"/>
      <c r="K749" s="668"/>
      <c r="L749" s="668"/>
      <c r="M749" s="668"/>
      <c r="N749" s="668"/>
      <c r="O749" s="668"/>
      <c r="P749" s="668"/>
      <c r="Q749" s="668"/>
      <c r="R749" s="668"/>
      <c r="S749" s="668"/>
      <c r="T749" s="668"/>
      <c r="U749" s="668"/>
      <c r="V749" s="668"/>
      <c r="W749" s="668"/>
      <c r="X749" s="668"/>
      <c r="Y749" s="668"/>
      <c r="Z749" s="668"/>
      <c r="AA749" s="668"/>
      <c r="AB749" s="668"/>
      <c r="AC749" s="668"/>
      <c r="AD749" s="668"/>
      <c r="AE749" s="668"/>
      <c r="AF749" s="668"/>
    </row>
    <row r="750" ht="15.75" customHeight="1">
      <c r="A750" s="668"/>
      <c r="B750" s="668"/>
      <c r="C750" s="668"/>
      <c r="D750" s="668"/>
      <c r="E750" s="668"/>
      <c r="F750" s="668"/>
      <c r="G750" s="668"/>
      <c r="H750" s="668"/>
      <c r="I750" s="668"/>
      <c r="J750" s="668"/>
      <c r="K750" s="668"/>
      <c r="L750" s="668"/>
      <c r="M750" s="668"/>
      <c r="N750" s="668"/>
      <c r="O750" s="668"/>
      <c r="P750" s="668"/>
      <c r="Q750" s="668"/>
      <c r="R750" s="668"/>
      <c r="S750" s="668"/>
      <c r="T750" s="668"/>
      <c r="U750" s="668"/>
      <c r="V750" s="668"/>
      <c r="W750" s="668"/>
      <c r="X750" s="668"/>
      <c r="Y750" s="668"/>
      <c r="Z750" s="668"/>
      <c r="AA750" s="668"/>
      <c r="AB750" s="668"/>
      <c r="AC750" s="668"/>
      <c r="AD750" s="668"/>
      <c r="AE750" s="668"/>
      <c r="AF750" s="668"/>
    </row>
    <row r="751" ht="15.75" customHeight="1">
      <c r="A751" s="668"/>
      <c r="B751" s="668"/>
      <c r="C751" s="668"/>
      <c r="D751" s="668"/>
      <c r="E751" s="668"/>
      <c r="F751" s="668"/>
      <c r="G751" s="668"/>
      <c r="H751" s="668"/>
      <c r="I751" s="668"/>
      <c r="J751" s="668"/>
      <c r="K751" s="668"/>
      <c r="L751" s="668"/>
      <c r="M751" s="668"/>
      <c r="N751" s="668"/>
      <c r="O751" s="668"/>
      <c r="P751" s="668"/>
      <c r="Q751" s="668"/>
      <c r="R751" s="668"/>
      <c r="S751" s="668"/>
      <c r="T751" s="668"/>
      <c r="U751" s="668"/>
      <c r="V751" s="668"/>
      <c r="W751" s="668"/>
      <c r="X751" s="668"/>
      <c r="Y751" s="668"/>
      <c r="Z751" s="668"/>
      <c r="AA751" s="668"/>
      <c r="AB751" s="668"/>
      <c r="AC751" s="668"/>
      <c r="AD751" s="668"/>
      <c r="AE751" s="668"/>
      <c r="AF751" s="668"/>
    </row>
    <row r="752" ht="15.75" customHeight="1">
      <c r="A752" s="668"/>
      <c r="B752" s="668"/>
      <c r="C752" s="668"/>
      <c r="D752" s="668"/>
      <c r="E752" s="668"/>
      <c r="F752" s="668"/>
      <c r="G752" s="668"/>
      <c r="H752" s="668"/>
      <c r="I752" s="668"/>
      <c r="J752" s="668"/>
      <c r="K752" s="668"/>
      <c r="L752" s="668"/>
      <c r="M752" s="668"/>
      <c r="N752" s="668"/>
      <c r="O752" s="668"/>
      <c r="P752" s="668"/>
      <c r="Q752" s="668"/>
      <c r="R752" s="668"/>
      <c r="S752" s="668"/>
      <c r="T752" s="668"/>
      <c r="U752" s="668"/>
      <c r="V752" s="668"/>
      <c r="W752" s="668"/>
      <c r="X752" s="668"/>
      <c r="Y752" s="668"/>
      <c r="Z752" s="668"/>
      <c r="AA752" s="668"/>
      <c r="AB752" s="668"/>
      <c r="AC752" s="668"/>
      <c r="AD752" s="668"/>
      <c r="AE752" s="668"/>
      <c r="AF752" s="668"/>
    </row>
    <row r="753" ht="15.75" customHeight="1">
      <c r="A753" s="668"/>
      <c r="B753" s="668"/>
      <c r="C753" s="668"/>
      <c r="D753" s="668"/>
      <c r="E753" s="668"/>
      <c r="F753" s="668"/>
      <c r="G753" s="668"/>
      <c r="H753" s="668"/>
      <c r="I753" s="668"/>
      <c r="J753" s="668"/>
      <c r="K753" s="668"/>
      <c r="L753" s="668"/>
      <c r="M753" s="668"/>
      <c r="N753" s="668"/>
      <c r="O753" s="668"/>
      <c r="P753" s="668"/>
      <c r="Q753" s="668"/>
      <c r="R753" s="668"/>
      <c r="S753" s="668"/>
      <c r="T753" s="668"/>
      <c r="U753" s="668"/>
      <c r="V753" s="668"/>
      <c r="W753" s="668"/>
      <c r="X753" s="668"/>
      <c r="Y753" s="668"/>
      <c r="Z753" s="668"/>
      <c r="AA753" s="668"/>
      <c r="AB753" s="668"/>
      <c r="AC753" s="668"/>
      <c r="AD753" s="668"/>
      <c r="AE753" s="668"/>
      <c r="AF753" s="668"/>
    </row>
    <row r="754" ht="15.75" customHeight="1">
      <c r="A754" s="668"/>
      <c r="B754" s="668"/>
      <c r="C754" s="668"/>
      <c r="D754" s="668"/>
      <c r="E754" s="668"/>
      <c r="F754" s="668"/>
      <c r="G754" s="668"/>
      <c r="H754" s="668"/>
      <c r="I754" s="668"/>
      <c r="J754" s="668"/>
      <c r="K754" s="668"/>
      <c r="L754" s="668"/>
      <c r="M754" s="668"/>
      <c r="N754" s="668"/>
      <c r="O754" s="668"/>
      <c r="P754" s="668"/>
      <c r="Q754" s="668"/>
      <c r="R754" s="668"/>
      <c r="S754" s="668"/>
      <c r="T754" s="668"/>
      <c r="U754" s="668"/>
      <c r="V754" s="668"/>
      <c r="W754" s="668"/>
      <c r="X754" s="668"/>
      <c r="Y754" s="668"/>
      <c r="Z754" s="668"/>
      <c r="AA754" s="668"/>
      <c r="AB754" s="668"/>
      <c r="AC754" s="668"/>
      <c r="AD754" s="668"/>
      <c r="AE754" s="668"/>
      <c r="AF754" s="668"/>
    </row>
    <row r="755" ht="15.75" customHeight="1">
      <c r="A755" s="668"/>
      <c r="B755" s="668"/>
      <c r="C755" s="668"/>
      <c r="D755" s="668"/>
      <c r="E755" s="668"/>
      <c r="F755" s="668"/>
      <c r="G755" s="668"/>
      <c r="H755" s="668"/>
      <c r="I755" s="668"/>
      <c r="J755" s="668"/>
      <c r="K755" s="668"/>
      <c r="L755" s="668"/>
      <c r="M755" s="668"/>
      <c r="N755" s="668"/>
      <c r="O755" s="668"/>
      <c r="P755" s="668"/>
      <c r="Q755" s="668"/>
      <c r="R755" s="668"/>
      <c r="S755" s="668"/>
      <c r="T755" s="668"/>
      <c r="U755" s="668"/>
      <c r="V755" s="668"/>
      <c r="W755" s="668"/>
      <c r="X755" s="668"/>
      <c r="Y755" s="668"/>
      <c r="Z755" s="668"/>
      <c r="AA755" s="668"/>
      <c r="AB755" s="668"/>
      <c r="AC755" s="668"/>
      <c r="AD755" s="668"/>
      <c r="AE755" s="668"/>
      <c r="AF755" s="668"/>
    </row>
    <row r="756" ht="15.75" customHeight="1">
      <c r="A756" s="668"/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668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</row>
    <row r="757" ht="15.75" customHeight="1">
      <c r="A757" s="668"/>
      <c r="B757" s="668"/>
      <c r="C757" s="668"/>
      <c r="D757" s="668"/>
      <c r="E757" s="668"/>
      <c r="F757" s="668"/>
      <c r="G757" s="668"/>
      <c r="H757" s="668"/>
      <c r="I757" s="668"/>
      <c r="J757" s="668"/>
      <c r="K757" s="668"/>
      <c r="L757" s="668"/>
      <c r="M757" s="668"/>
      <c r="N757" s="668"/>
      <c r="O757" s="668"/>
      <c r="P757" s="668"/>
      <c r="Q757" s="668"/>
      <c r="R757" s="668"/>
      <c r="S757" s="668"/>
      <c r="T757" s="668"/>
      <c r="U757" s="668"/>
      <c r="V757" s="668"/>
      <c r="W757" s="668"/>
      <c r="X757" s="668"/>
      <c r="Y757" s="668"/>
      <c r="Z757" s="668"/>
      <c r="AA757" s="668"/>
      <c r="AB757" s="668"/>
      <c r="AC757" s="668"/>
      <c r="AD757" s="668"/>
      <c r="AE757" s="668"/>
      <c r="AF757" s="668"/>
    </row>
    <row r="758" ht="15.75" customHeight="1">
      <c r="A758" s="668"/>
      <c r="B758" s="668"/>
      <c r="C758" s="668"/>
      <c r="D758" s="668"/>
      <c r="E758" s="668"/>
      <c r="F758" s="668"/>
      <c r="G758" s="668"/>
      <c r="H758" s="668"/>
      <c r="I758" s="668"/>
      <c r="J758" s="668"/>
      <c r="K758" s="668"/>
      <c r="L758" s="668"/>
      <c r="M758" s="668"/>
      <c r="N758" s="668"/>
      <c r="O758" s="668"/>
      <c r="P758" s="668"/>
      <c r="Q758" s="668"/>
      <c r="R758" s="668"/>
      <c r="S758" s="668"/>
      <c r="T758" s="668"/>
      <c r="U758" s="668"/>
      <c r="V758" s="668"/>
      <c r="W758" s="668"/>
      <c r="X758" s="668"/>
      <c r="Y758" s="668"/>
      <c r="Z758" s="668"/>
      <c r="AA758" s="668"/>
      <c r="AB758" s="668"/>
      <c r="AC758" s="668"/>
      <c r="AD758" s="668"/>
      <c r="AE758" s="668"/>
      <c r="AF758" s="668"/>
    </row>
    <row r="759" ht="15.75" customHeight="1">
      <c r="A759" s="668"/>
      <c r="B759" s="668"/>
      <c r="C759" s="668"/>
      <c r="D759" s="668"/>
      <c r="E759" s="668"/>
      <c r="F759" s="668"/>
      <c r="G759" s="668"/>
      <c r="H759" s="668"/>
      <c r="I759" s="668"/>
      <c r="J759" s="668"/>
      <c r="K759" s="668"/>
      <c r="L759" s="668"/>
      <c r="M759" s="668"/>
      <c r="N759" s="668"/>
      <c r="O759" s="668"/>
      <c r="P759" s="668"/>
      <c r="Q759" s="668"/>
      <c r="R759" s="668"/>
      <c r="S759" s="668"/>
      <c r="T759" s="668"/>
      <c r="U759" s="668"/>
      <c r="V759" s="668"/>
      <c r="W759" s="668"/>
      <c r="X759" s="668"/>
      <c r="Y759" s="668"/>
      <c r="Z759" s="668"/>
      <c r="AA759" s="668"/>
      <c r="AB759" s="668"/>
      <c r="AC759" s="668"/>
      <c r="AD759" s="668"/>
      <c r="AE759" s="668"/>
      <c r="AF759" s="668"/>
    </row>
    <row r="760" ht="15.75" customHeight="1">
      <c r="A760" s="668"/>
      <c r="B760" s="668"/>
      <c r="C760" s="668"/>
      <c r="D760" s="668"/>
      <c r="E760" s="668"/>
      <c r="F760" s="668"/>
      <c r="G760" s="668"/>
      <c r="H760" s="668"/>
      <c r="I760" s="668"/>
      <c r="J760" s="668"/>
      <c r="K760" s="668"/>
      <c r="L760" s="668"/>
      <c r="M760" s="668"/>
      <c r="N760" s="668"/>
      <c r="O760" s="668"/>
      <c r="P760" s="668"/>
      <c r="Q760" s="668"/>
      <c r="R760" s="668"/>
      <c r="S760" s="668"/>
      <c r="T760" s="668"/>
      <c r="U760" s="668"/>
      <c r="V760" s="668"/>
      <c r="W760" s="668"/>
      <c r="X760" s="668"/>
      <c r="Y760" s="668"/>
      <c r="Z760" s="668"/>
      <c r="AA760" s="668"/>
      <c r="AB760" s="668"/>
      <c r="AC760" s="668"/>
      <c r="AD760" s="668"/>
      <c r="AE760" s="668"/>
      <c r="AF760" s="668"/>
    </row>
    <row r="761" ht="15.75" customHeight="1">
      <c r="A761" s="668"/>
      <c r="B761" s="668"/>
      <c r="C761" s="668"/>
      <c r="D761" s="668"/>
      <c r="E761" s="668"/>
      <c r="F761" s="668"/>
      <c r="G761" s="668"/>
      <c r="H761" s="668"/>
      <c r="I761" s="668"/>
      <c r="J761" s="668"/>
      <c r="K761" s="668"/>
      <c r="L761" s="668"/>
      <c r="M761" s="668"/>
      <c r="N761" s="668"/>
      <c r="O761" s="668"/>
      <c r="P761" s="668"/>
      <c r="Q761" s="668"/>
      <c r="R761" s="668"/>
      <c r="S761" s="668"/>
      <c r="T761" s="668"/>
      <c r="U761" s="668"/>
      <c r="V761" s="668"/>
      <c r="W761" s="668"/>
      <c r="X761" s="668"/>
      <c r="Y761" s="668"/>
      <c r="Z761" s="668"/>
      <c r="AA761" s="668"/>
      <c r="AB761" s="668"/>
      <c r="AC761" s="668"/>
      <c r="AD761" s="668"/>
      <c r="AE761" s="668"/>
      <c r="AF761" s="668"/>
    </row>
    <row r="762" ht="15.75" customHeight="1">
      <c r="A762" s="668"/>
      <c r="B762" s="668"/>
      <c r="C762" s="668"/>
      <c r="D762" s="668"/>
      <c r="E762" s="668"/>
      <c r="F762" s="668"/>
      <c r="G762" s="668"/>
      <c r="H762" s="668"/>
      <c r="I762" s="668"/>
      <c r="J762" s="668"/>
      <c r="K762" s="668"/>
      <c r="L762" s="668"/>
      <c r="M762" s="668"/>
      <c r="N762" s="668"/>
      <c r="O762" s="668"/>
      <c r="P762" s="668"/>
      <c r="Q762" s="668"/>
      <c r="R762" s="668"/>
      <c r="S762" s="668"/>
      <c r="T762" s="668"/>
      <c r="U762" s="668"/>
      <c r="V762" s="668"/>
      <c r="W762" s="668"/>
      <c r="X762" s="668"/>
      <c r="Y762" s="668"/>
      <c r="Z762" s="668"/>
      <c r="AA762" s="668"/>
      <c r="AB762" s="668"/>
      <c r="AC762" s="668"/>
      <c r="AD762" s="668"/>
      <c r="AE762" s="668"/>
      <c r="AF762" s="668"/>
    </row>
    <row r="763" ht="15.75" customHeight="1">
      <c r="A763" s="668"/>
      <c r="B763" s="668"/>
      <c r="C763" s="668"/>
      <c r="D763" s="668"/>
      <c r="E763" s="668"/>
      <c r="F763" s="668"/>
      <c r="G763" s="668"/>
      <c r="H763" s="668"/>
      <c r="I763" s="668"/>
      <c r="J763" s="668"/>
      <c r="K763" s="668"/>
      <c r="L763" s="668"/>
      <c r="M763" s="668"/>
      <c r="N763" s="668"/>
      <c r="O763" s="668"/>
      <c r="P763" s="668"/>
      <c r="Q763" s="668"/>
      <c r="R763" s="668"/>
      <c r="S763" s="668"/>
      <c r="T763" s="668"/>
      <c r="U763" s="668"/>
      <c r="V763" s="668"/>
      <c r="W763" s="668"/>
      <c r="X763" s="668"/>
      <c r="Y763" s="668"/>
      <c r="Z763" s="668"/>
      <c r="AA763" s="668"/>
      <c r="AB763" s="668"/>
      <c r="AC763" s="668"/>
      <c r="AD763" s="668"/>
      <c r="AE763" s="668"/>
      <c r="AF763" s="668"/>
    </row>
    <row r="764" ht="15.75" customHeight="1">
      <c r="A764" s="668"/>
      <c r="B764" s="668"/>
      <c r="C764" s="668"/>
      <c r="D764" s="668"/>
      <c r="E764" s="668"/>
      <c r="F764" s="668"/>
      <c r="G764" s="668"/>
      <c r="H764" s="668"/>
      <c r="I764" s="668"/>
      <c r="J764" s="668"/>
      <c r="K764" s="668"/>
      <c r="L764" s="668"/>
      <c r="M764" s="668"/>
      <c r="N764" s="668"/>
      <c r="O764" s="668"/>
      <c r="P764" s="668"/>
      <c r="Q764" s="668"/>
      <c r="R764" s="668"/>
      <c r="S764" s="668"/>
      <c r="T764" s="668"/>
      <c r="U764" s="668"/>
      <c r="V764" s="668"/>
      <c r="W764" s="668"/>
      <c r="X764" s="668"/>
      <c r="Y764" s="668"/>
      <c r="Z764" s="668"/>
      <c r="AA764" s="668"/>
      <c r="AB764" s="668"/>
      <c r="AC764" s="668"/>
      <c r="AD764" s="668"/>
      <c r="AE764" s="668"/>
      <c r="AF764" s="668"/>
    </row>
    <row r="765" ht="15.75" customHeight="1">
      <c r="A765" s="668"/>
      <c r="B765" s="668"/>
      <c r="C765" s="668"/>
      <c r="D765" s="668"/>
      <c r="E765" s="668"/>
      <c r="F765" s="668"/>
      <c r="G765" s="668"/>
      <c r="H765" s="668"/>
      <c r="I765" s="668"/>
      <c r="J765" s="668"/>
      <c r="K765" s="668"/>
      <c r="L765" s="668"/>
      <c r="M765" s="668"/>
      <c r="N765" s="668"/>
      <c r="O765" s="668"/>
      <c r="P765" s="668"/>
      <c r="Q765" s="668"/>
      <c r="R765" s="668"/>
      <c r="S765" s="668"/>
      <c r="T765" s="668"/>
      <c r="U765" s="668"/>
      <c r="V765" s="668"/>
      <c r="W765" s="668"/>
      <c r="X765" s="668"/>
      <c r="Y765" s="668"/>
      <c r="Z765" s="668"/>
      <c r="AA765" s="668"/>
      <c r="AB765" s="668"/>
      <c r="AC765" s="668"/>
      <c r="AD765" s="668"/>
      <c r="AE765" s="668"/>
      <c r="AF765" s="668"/>
    </row>
    <row r="766" ht="15.75" customHeight="1">
      <c r="A766" s="668"/>
      <c r="B766" s="668"/>
      <c r="C766" s="668"/>
      <c r="D766" s="668"/>
      <c r="E766" s="668"/>
      <c r="F766" s="668"/>
      <c r="G766" s="668"/>
      <c r="H766" s="668"/>
      <c r="I766" s="668"/>
      <c r="J766" s="668"/>
      <c r="K766" s="668"/>
      <c r="L766" s="668"/>
      <c r="M766" s="668"/>
      <c r="N766" s="668"/>
      <c r="O766" s="668"/>
      <c r="P766" s="668"/>
      <c r="Q766" s="668"/>
      <c r="R766" s="668"/>
      <c r="S766" s="668"/>
      <c r="T766" s="668"/>
      <c r="U766" s="668"/>
      <c r="V766" s="668"/>
      <c r="W766" s="668"/>
      <c r="X766" s="668"/>
      <c r="Y766" s="668"/>
      <c r="Z766" s="668"/>
      <c r="AA766" s="668"/>
      <c r="AB766" s="668"/>
      <c r="AC766" s="668"/>
      <c r="AD766" s="668"/>
      <c r="AE766" s="668"/>
      <c r="AF766" s="668"/>
    </row>
    <row r="767" ht="15.75" customHeight="1">
      <c r="A767" s="668"/>
      <c r="B767" s="668"/>
      <c r="C767" s="668"/>
      <c r="D767" s="668"/>
      <c r="E767" s="668"/>
      <c r="F767" s="668"/>
      <c r="G767" s="668"/>
      <c r="H767" s="668"/>
      <c r="I767" s="668"/>
      <c r="J767" s="668"/>
      <c r="K767" s="668"/>
      <c r="L767" s="668"/>
      <c r="M767" s="668"/>
      <c r="N767" s="668"/>
      <c r="O767" s="668"/>
      <c r="P767" s="668"/>
      <c r="Q767" s="668"/>
      <c r="R767" s="668"/>
      <c r="S767" s="668"/>
      <c r="T767" s="668"/>
      <c r="U767" s="668"/>
      <c r="V767" s="668"/>
      <c r="W767" s="668"/>
      <c r="X767" s="668"/>
      <c r="Y767" s="668"/>
      <c r="Z767" s="668"/>
      <c r="AA767" s="668"/>
      <c r="AB767" s="668"/>
      <c r="AC767" s="668"/>
      <c r="AD767" s="668"/>
      <c r="AE767" s="668"/>
      <c r="AF767" s="668"/>
    </row>
    <row r="768" ht="15.75" customHeight="1">
      <c r="A768" s="668"/>
      <c r="B768" s="668"/>
      <c r="C768" s="668"/>
      <c r="D768" s="668"/>
      <c r="E768" s="668"/>
      <c r="F768" s="668"/>
      <c r="G768" s="668"/>
      <c r="H768" s="668"/>
      <c r="I768" s="668"/>
      <c r="J768" s="668"/>
      <c r="K768" s="668"/>
      <c r="L768" s="668"/>
      <c r="M768" s="668"/>
      <c r="N768" s="668"/>
      <c r="O768" s="668"/>
      <c r="P768" s="668"/>
      <c r="Q768" s="668"/>
      <c r="R768" s="668"/>
      <c r="S768" s="668"/>
      <c r="T768" s="668"/>
      <c r="U768" s="668"/>
      <c r="V768" s="668"/>
      <c r="W768" s="668"/>
      <c r="X768" s="668"/>
      <c r="Y768" s="668"/>
      <c r="Z768" s="668"/>
      <c r="AA768" s="668"/>
      <c r="AB768" s="668"/>
      <c r="AC768" s="668"/>
      <c r="AD768" s="668"/>
      <c r="AE768" s="668"/>
      <c r="AF768" s="668"/>
    </row>
    <row r="769" ht="15.75" customHeight="1">
      <c r="A769" s="668"/>
      <c r="B769" s="668"/>
      <c r="C769" s="668"/>
      <c r="D769" s="668"/>
      <c r="E769" s="668"/>
      <c r="F769" s="668"/>
      <c r="G769" s="668"/>
      <c r="H769" s="668"/>
      <c r="I769" s="668"/>
      <c r="J769" s="668"/>
      <c r="K769" s="668"/>
      <c r="L769" s="668"/>
      <c r="M769" s="668"/>
      <c r="N769" s="668"/>
      <c r="O769" s="668"/>
      <c r="P769" s="668"/>
      <c r="Q769" s="668"/>
      <c r="R769" s="668"/>
      <c r="S769" s="668"/>
      <c r="T769" s="668"/>
      <c r="U769" s="668"/>
      <c r="V769" s="668"/>
      <c r="W769" s="668"/>
      <c r="X769" s="668"/>
      <c r="Y769" s="668"/>
      <c r="Z769" s="668"/>
      <c r="AA769" s="668"/>
      <c r="AB769" s="668"/>
      <c r="AC769" s="668"/>
      <c r="AD769" s="668"/>
      <c r="AE769" s="668"/>
      <c r="AF769" s="668"/>
    </row>
    <row r="770" ht="15.75" customHeight="1">
      <c r="A770" s="668"/>
      <c r="B770" s="668"/>
      <c r="C770" s="668"/>
      <c r="D770" s="668"/>
      <c r="E770" s="668"/>
      <c r="F770" s="668"/>
      <c r="G770" s="668"/>
      <c r="H770" s="668"/>
      <c r="I770" s="668"/>
      <c r="J770" s="668"/>
      <c r="K770" s="668"/>
      <c r="L770" s="668"/>
      <c r="M770" s="668"/>
      <c r="N770" s="668"/>
      <c r="O770" s="668"/>
      <c r="P770" s="668"/>
      <c r="Q770" s="668"/>
      <c r="R770" s="668"/>
      <c r="S770" s="668"/>
      <c r="T770" s="668"/>
      <c r="U770" s="668"/>
      <c r="V770" s="668"/>
      <c r="W770" s="668"/>
      <c r="X770" s="668"/>
      <c r="Y770" s="668"/>
      <c r="Z770" s="668"/>
      <c r="AA770" s="668"/>
      <c r="AB770" s="668"/>
      <c r="AC770" s="668"/>
      <c r="AD770" s="668"/>
      <c r="AE770" s="668"/>
      <c r="AF770" s="668"/>
    </row>
    <row r="771" ht="15.75" customHeight="1">
      <c r="A771" s="668"/>
      <c r="B771" s="668"/>
      <c r="C771" s="668"/>
      <c r="D771" s="668"/>
      <c r="E771" s="668"/>
      <c r="F771" s="668"/>
      <c r="G771" s="668"/>
      <c r="H771" s="668"/>
      <c r="I771" s="668"/>
      <c r="J771" s="668"/>
      <c r="K771" s="668"/>
      <c r="L771" s="668"/>
      <c r="M771" s="668"/>
      <c r="N771" s="668"/>
      <c r="O771" s="668"/>
      <c r="P771" s="668"/>
      <c r="Q771" s="668"/>
      <c r="R771" s="668"/>
      <c r="S771" s="668"/>
      <c r="T771" s="668"/>
      <c r="U771" s="668"/>
      <c r="V771" s="668"/>
      <c r="W771" s="668"/>
      <c r="X771" s="668"/>
      <c r="Y771" s="668"/>
      <c r="Z771" s="668"/>
      <c r="AA771" s="668"/>
      <c r="AB771" s="668"/>
      <c r="AC771" s="668"/>
      <c r="AD771" s="668"/>
      <c r="AE771" s="668"/>
      <c r="AF771" s="668"/>
    </row>
    <row r="772" ht="15.75" customHeight="1">
      <c r="A772" s="668"/>
      <c r="B772" s="668"/>
      <c r="C772" s="668"/>
      <c r="D772" s="668"/>
      <c r="E772" s="668"/>
      <c r="F772" s="668"/>
      <c r="G772" s="668"/>
      <c r="H772" s="668"/>
      <c r="I772" s="668"/>
      <c r="J772" s="668"/>
      <c r="K772" s="668"/>
      <c r="L772" s="668"/>
      <c r="M772" s="668"/>
      <c r="N772" s="668"/>
      <c r="O772" s="668"/>
      <c r="P772" s="668"/>
      <c r="Q772" s="668"/>
      <c r="R772" s="668"/>
      <c r="S772" s="668"/>
      <c r="T772" s="668"/>
      <c r="U772" s="668"/>
      <c r="V772" s="668"/>
      <c r="W772" s="668"/>
      <c r="X772" s="668"/>
      <c r="Y772" s="668"/>
      <c r="Z772" s="668"/>
      <c r="AA772" s="668"/>
      <c r="AB772" s="668"/>
      <c r="AC772" s="668"/>
      <c r="AD772" s="668"/>
      <c r="AE772" s="668"/>
      <c r="AF772" s="668"/>
    </row>
    <row r="773" ht="15.75" customHeight="1">
      <c r="A773" s="668"/>
      <c r="B773" s="668"/>
      <c r="C773" s="668"/>
      <c r="D773" s="668"/>
      <c r="E773" s="668"/>
      <c r="F773" s="668"/>
      <c r="G773" s="668"/>
      <c r="H773" s="668"/>
      <c r="I773" s="668"/>
      <c r="J773" s="668"/>
      <c r="K773" s="668"/>
      <c r="L773" s="668"/>
      <c r="M773" s="668"/>
      <c r="N773" s="668"/>
      <c r="O773" s="668"/>
      <c r="P773" s="668"/>
      <c r="Q773" s="668"/>
      <c r="R773" s="668"/>
      <c r="S773" s="668"/>
      <c r="T773" s="668"/>
      <c r="U773" s="668"/>
      <c r="V773" s="668"/>
      <c r="W773" s="668"/>
      <c r="X773" s="668"/>
      <c r="Y773" s="668"/>
      <c r="Z773" s="668"/>
      <c r="AA773" s="668"/>
      <c r="AB773" s="668"/>
      <c r="AC773" s="668"/>
      <c r="AD773" s="668"/>
      <c r="AE773" s="668"/>
      <c r="AF773" s="668"/>
    </row>
    <row r="774" ht="15.75" customHeight="1">
      <c r="A774" s="668"/>
      <c r="B774" s="668"/>
      <c r="C774" s="668"/>
      <c r="D774" s="668"/>
      <c r="E774" s="668"/>
      <c r="F774" s="668"/>
      <c r="G774" s="668"/>
      <c r="H774" s="668"/>
      <c r="I774" s="668"/>
      <c r="J774" s="668"/>
      <c r="K774" s="668"/>
      <c r="L774" s="668"/>
      <c r="M774" s="668"/>
      <c r="N774" s="668"/>
      <c r="O774" s="668"/>
      <c r="P774" s="668"/>
      <c r="Q774" s="668"/>
      <c r="R774" s="668"/>
      <c r="S774" s="668"/>
      <c r="T774" s="668"/>
      <c r="U774" s="668"/>
      <c r="V774" s="668"/>
      <c r="W774" s="668"/>
      <c r="X774" s="668"/>
      <c r="Y774" s="668"/>
      <c r="Z774" s="668"/>
      <c r="AA774" s="668"/>
      <c r="AB774" s="668"/>
      <c r="AC774" s="668"/>
      <c r="AD774" s="668"/>
      <c r="AE774" s="668"/>
      <c r="AF774" s="668"/>
    </row>
    <row r="775" ht="15.75" customHeight="1">
      <c r="A775" s="668"/>
      <c r="B775" s="668"/>
      <c r="C775" s="668"/>
      <c r="D775" s="668"/>
      <c r="E775" s="668"/>
      <c r="F775" s="668"/>
      <c r="G775" s="668"/>
      <c r="H775" s="668"/>
      <c r="I775" s="668"/>
      <c r="J775" s="668"/>
      <c r="K775" s="668"/>
      <c r="L775" s="668"/>
      <c r="M775" s="668"/>
      <c r="N775" s="668"/>
      <c r="O775" s="668"/>
      <c r="P775" s="668"/>
      <c r="Q775" s="668"/>
      <c r="R775" s="668"/>
      <c r="S775" s="668"/>
      <c r="T775" s="668"/>
      <c r="U775" s="668"/>
      <c r="V775" s="668"/>
      <c r="W775" s="668"/>
      <c r="X775" s="668"/>
      <c r="Y775" s="668"/>
      <c r="Z775" s="668"/>
      <c r="AA775" s="668"/>
      <c r="AB775" s="668"/>
      <c r="AC775" s="668"/>
      <c r="AD775" s="668"/>
      <c r="AE775" s="668"/>
      <c r="AF775" s="668"/>
    </row>
    <row r="776" ht="15.75" customHeight="1">
      <c r="A776" s="668"/>
      <c r="B776" s="668"/>
      <c r="C776" s="668"/>
      <c r="D776" s="668"/>
      <c r="E776" s="668"/>
      <c r="F776" s="668"/>
      <c r="G776" s="668"/>
      <c r="H776" s="668"/>
      <c r="I776" s="668"/>
      <c r="J776" s="668"/>
      <c r="K776" s="668"/>
      <c r="L776" s="668"/>
      <c r="M776" s="668"/>
      <c r="N776" s="668"/>
      <c r="O776" s="668"/>
      <c r="P776" s="668"/>
      <c r="Q776" s="668"/>
      <c r="R776" s="668"/>
      <c r="S776" s="668"/>
      <c r="T776" s="668"/>
      <c r="U776" s="668"/>
      <c r="V776" s="668"/>
      <c r="W776" s="668"/>
      <c r="X776" s="668"/>
      <c r="Y776" s="668"/>
      <c r="Z776" s="668"/>
      <c r="AA776" s="668"/>
      <c r="AB776" s="668"/>
      <c r="AC776" s="668"/>
      <c r="AD776" s="668"/>
      <c r="AE776" s="668"/>
      <c r="AF776" s="668"/>
    </row>
    <row r="777" ht="15.75" customHeight="1">
      <c r="A777" s="668"/>
      <c r="B777" s="668"/>
      <c r="C777" s="668"/>
      <c r="D777" s="668"/>
      <c r="E777" s="668"/>
      <c r="F777" s="668"/>
      <c r="G777" s="668"/>
      <c r="H777" s="668"/>
      <c r="I777" s="668"/>
      <c r="J777" s="668"/>
      <c r="K777" s="668"/>
      <c r="L777" s="668"/>
      <c r="M777" s="668"/>
      <c r="N777" s="668"/>
      <c r="O777" s="668"/>
      <c r="P777" s="668"/>
      <c r="Q777" s="668"/>
      <c r="R777" s="668"/>
      <c r="S777" s="668"/>
      <c r="T777" s="668"/>
      <c r="U777" s="668"/>
      <c r="V777" s="668"/>
      <c r="W777" s="668"/>
      <c r="X777" s="668"/>
      <c r="Y777" s="668"/>
      <c r="Z777" s="668"/>
      <c r="AA777" s="668"/>
      <c r="AB777" s="668"/>
      <c r="AC777" s="668"/>
      <c r="AD777" s="668"/>
      <c r="AE777" s="668"/>
      <c r="AF777" s="668"/>
    </row>
    <row r="778" ht="15.75" customHeight="1">
      <c r="A778" s="668"/>
      <c r="B778" s="668"/>
      <c r="C778" s="668"/>
      <c r="D778" s="668"/>
      <c r="E778" s="668"/>
      <c r="F778" s="668"/>
      <c r="G778" s="668"/>
      <c r="H778" s="668"/>
      <c r="I778" s="668"/>
      <c r="J778" s="668"/>
      <c r="K778" s="668"/>
      <c r="L778" s="668"/>
      <c r="M778" s="668"/>
      <c r="N778" s="668"/>
      <c r="O778" s="668"/>
      <c r="P778" s="668"/>
      <c r="Q778" s="668"/>
      <c r="R778" s="668"/>
      <c r="S778" s="668"/>
      <c r="T778" s="668"/>
      <c r="U778" s="668"/>
      <c r="V778" s="668"/>
      <c r="W778" s="668"/>
      <c r="X778" s="668"/>
      <c r="Y778" s="668"/>
      <c r="Z778" s="668"/>
      <c r="AA778" s="668"/>
      <c r="AB778" s="668"/>
      <c r="AC778" s="668"/>
      <c r="AD778" s="668"/>
      <c r="AE778" s="668"/>
      <c r="AF778" s="668"/>
    </row>
    <row r="779" ht="15.75" customHeight="1">
      <c r="A779" s="668"/>
      <c r="B779" s="668"/>
      <c r="C779" s="668"/>
      <c r="D779" s="668"/>
      <c r="E779" s="668"/>
      <c r="F779" s="668"/>
      <c r="G779" s="668"/>
      <c r="H779" s="668"/>
      <c r="I779" s="668"/>
      <c r="J779" s="668"/>
      <c r="K779" s="668"/>
      <c r="L779" s="668"/>
      <c r="M779" s="668"/>
      <c r="N779" s="668"/>
      <c r="O779" s="668"/>
      <c r="P779" s="668"/>
      <c r="Q779" s="668"/>
      <c r="R779" s="668"/>
      <c r="S779" s="668"/>
      <c r="T779" s="668"/>
      <c r="U779" s="668"/>
      <c r="V779" s="668"/>
      <c r="W779" s="668"/>
      <c r="X779" s="668"/>
      <c r="Y779" s="668"/>
      <c r="Z779" s="668"/>
      <c r="AA779" s="668"/>
      <c r="AB779" s="668"/>
      <c r="AC779" s="668"/>
      <c r="AD779" s="668"/>
      <c r="AE779" s="668"/>
      <c r="AF779" s="668"/>
    </row>
    <row r="780" ht="15.75" customHeight="1">
      <c r="A780" s="668"/>
      <c r="B780" s="668"/>
      <c r="C780" s="668"/>
      <c r="D780" s="668"/>
      <c r="E780" s="668"/>
      <c r="F780" s="668"/>
      <c r="G780" s="668"/>
      <c r="H780" s="668"/>
      <c r="I780" s="668"/>
      <c r="J780" s="668"/>
      <c r="K780" s="668"/>
      <c r="L780" s="668"/>
      <c r="M780" s="668"/>
      <c r="N780" s="668"/>
      <c r="O780" s="668"/>
      <c r="P780" s="668"/>
      <c r="Q780" s="668"/>
      <c r="R780" s="668"/>
      <c r="S780" s="668"/>
      <c r="T780" s="668"/>
      <c r="U780" s="668"/>
      <c r="V780" s="668"/>
      <c r="W780" s="668"/>
      <c r="X780" s="668"/>
      <c r="Y780" s="668"/>
      <c r="Z780" s="668"/>
      <c r="AA780" s="668"/>
      <c r="AB780" s="668"/>
      <c r="AC780" s="668"/>
      <c r="AD780" s="668"/>
      <c r="AE780" s="668"/>
      <c r="AF780" s="668"/>
    </row>
    <row r="781" ht="15.75" customHeight="1">
      <c r="A781" s="668"/>
      <c r="B781" s="668"/>
      <c r="C781" s="668"/>
      <c r="D781" s="668"/>
      <c r="E781" s="668"/>
      <c r="F781" s="668"/>
      <c r="G781" s="668"/>
      <c r="H781" s="668"/>
      <c r="I781" s="668"/>
      <c r="J781" s="668"/>
      <c r="K781" s="668"/>
      <c r="L781" s="668"/>
      <c r="M781" s="668"/>
      <c r="N781" s="668"/>
      <c r="O781" s="668"/>
      <c r="P781" s="668"/>
      <c r="Q781" s="668"/>
      <c r="R781" s="668"/>
      <c r="S781" s="668"/>
      <c r="T781" s="668"/>
      <c r="U781" s="668"/>
      <c r="V781" s="668"/>
      <c r="W781" s="668"/>
      <c r="X781" s="668"/>
      <c r="Y781" s="668"/>
      <c r="Z781" s="668"/>
      <c r="AA781" s="668"/>
      <c r="AB781" s="668"/>
      <c r="AC781" s="668"/>
      <c r="AD781" s="668"/>
      <c r="AE781" s="668"/>
      <c r="AF781" s="668"/>
    </row>
    <row r="782" ht="15.75" customHeight="1">
      <c r="A782" s="668"/>
      <c r="B782" s="668"/>
      <c r="C782" s="668"/>
      <c r="D782" s="668"/>
      <c r="E782" s="668"/>
      <c r="F782" s="668"/>
      <c r="G782" s="668"/>
      <c r="H782" s="668"/>
      <c r="I782" s="668"/>
      <c r="J782" s="668"/>
      <c r="K782" s="668"/>
      <c r="L782" s="668"/>
      <c r="M782" s="668"/>
      <c r="N782" s="668"/>
      <c r="O782" s="668"/>
      <c r="P782" s="668"/>
      <c r="Q782" s="668"/>
      <c r="R782" s="668"/>
      <c r="S782" s="668"/>
      <c r="T782" s="668"/>
      <c r="U782" s="668"/>
      <c r="V782" s="668"/>
      <c r="W782" s="668"/>
      <c r="X782" s="668"/>
      <c r="Y782" s="668"/>
      <c r="Z782" s="668"/>
      <c r="AA782" s="668"/>
      <c r="AB782" s="668"/>
      <c r="AC782" s="668"/>
      <c r="AD782" s="668"/>
      <c r="AE782" s="668"/>
      <c r="AF782" s="668"/>
    </row>
    <row r="783" ht="15.75" customHeight="1">
      <c r="A783" s="668"/>
      <c r="B783" s="668"/>
      <c r="C783" s="668"/>
      <c r="D783" s="668"/>
      <c r="E783" s="668"/>
      <c r="F783" s="668"/>
      <c r="G783" s="668"/>
      <c r="H783" s="668"/>
      <c r="I783" s="668"/>
      <c r="J783" s="668"/>
      <c r="K783" s="668"/>
      <c r="L783" s="668"/>
      <c r="M783" s="668"/>
      <c r="N783" s="668"/>
      <c r="O783" s="668"/>
      <c r="P783" s="668"/>
      <c r="Q783" s="668"/>
      <c r="R783" s="668"/>
      <c r="S783" s="668"/>
      <c r="T783" s="668"/>
      <c r="U783" s="668"/>
      <c r="V783" s="668"/>
      <c r="W783" s="668"/>
      <c r="X783" s="668"/>
      <c r="Y783" s="668"/>
      <c r="Z783" s="668"/>
      <c r="AA783" s="668"/>
      <c r="AB783" s="668"/>
      <c r="AC783" s="668"/>
      <c r="AD783" s="668"/>
      <c r="AE783" s="668"/>
      <c r="AF783" s="668"/>
    </row>
    <row r="784" ht="15.75" customHeight="1">
      <c r="A784" s="668"/>
      <c r="B784" s="668"/>
      <c r="C784" s="668"/>
      <c r="D784" s="668"/>
      <c r="E784" s="668"/>
      <c r="F784" s="668"/>
      <c r="G784" s="668"/>
      <c r="H784" s="668"/>
      <c r="I784" s="668"/>
      <c r="J784" s="668"/>
      <c r="K784" s="668"/>
      <c r="L784" s="668"/>
      <c r="M784" s="668"/>
      <c r="N784" s="668"/>
      <c r="O784" s="668"/>
      <c r="P784" s="668"/>
      <c r="Q784" s="668"/>
      <c r="R784" s="668"/>
      <c r="S784" s="668"/>
      <c r="T784" s="668"/>
      <c r="U784" s="668"/>
      <c r="V784" s="668"/>
      <c r="W784" s="668"/>
      <c r="X784" s="668"/>
      <c r="Y784" s="668"/>
      <c r="Z784" s="668"/>
      <c r="AA784" s="668"/>
      <c r="AB784" s="668"/>
      <c r="AC784" s="668"/>
      <c r="AD784" s="668"/>
      <c r="AE784" s="668"/>
      <c r="AF784" s="668"/>
    </row>
    <row r="785" ht="15.75" customHeight="1">
      <c r="A785" s="668"/>
      <c r="B785" s="668"/>
      <c r="C785" s="668"/>
      <c r="D785" s="668"/>
      <c r="E785" s="668"/>
      <c r="F785" s="668"/>
      <c r="G785" s="668"/>
      <c r="H785" s="668"/>
      <c r="I785" s="668"/>
      <c r="J785" s="668"/>
      <c r="K785" s="668"/>
      <c r="L785" s="668"/>
      <c r="M785" s="668"/>
      <c r="N785" s="668"/>
      <c r="O785" s="668"/>
      <c r="P785" s="668"/>
      <c r="Q785" s="668"/>
      <c r="R785" s="668"/>
      <c r="S785" s="668"/>
      <c r="T785" s="668"/>
      <c r="U785" s="668"/>
      <c r="V785" s="668"/>
      <c r="W785" s="668"/>
      <c r="X785" s="668"/>
      <c r="Y785" s="668"/>
      <c r="Z785" s="668"/>
      <c r="AA785" s="668"/>
      <c r="AB785" s="668"/>
      <c r="AC785" s="668"/>
      <c r="AD785" s="668"/>
      <c r="AE785" s="668"/>
      <c r="AF785" s="668"/>
    </row>
    <row r="786" ht="15.75" customHeight="1">
      <c r="A786" s="668"/>
      <c r="B786" s="668"/>
      <c r="C786" s="668"/>
      <c r="D786" s="668"/>
      <c r="E786" s="668"/>
      <c r="F786" s="668"/>
      <c r="G786" s="668"/>
      <c r="H786" s="668"/>
      <c r="I786" s="668"/>
      <c r="J786" s="668"/>
      <c r="K786" s="668"/>
      <c r="L786" s="668"/>
      <c r="M786" s="668"/>
      <c r="N786" s="668"/>
      <c r="O786" s="668"/>
      <c r="P786" s="668"/>
      <c r="Q786" s="668"/>
      <c r="R786" s="668"/>
      <c r="S786" s="668"/>
      <c r="T786" s="668"/>
      <c r="U786" s="668"/>
      <c r="V786" s="668"/>
      <c r="W786" s="668"/>
      <c r="X786" s="668"/>
      <c r="Y786" s="668"/>
      <c r="Z786" s="668"/>
      <c r="AA786" s="668"/>
      <c r="AB786" s="668"/>
      <c r="AC786" s="668"/>
      <c r="AD786" s="668"/>
      <c r="AE786" s="668"/>
      <c r="AF786" s="668"/>
    </row>
    <row r="787" ht="15.75" customHeight="1">
      <c r="A787" s="668"/>
      <c r="B787" s="668"/>
      <c r="C787" s="668"/>
      <c r="D787" s="668"/>
      <c r="E787" s="668"/>
      <c r="F787" s="668"/>
      <c r="G787" s="668"/>
      <c r="H787" s="668"/>
      <c r="I787" s="668"/>
      <c r="J787" s="668"/>
      <c r="K787" s="668"/>
      <c r="L787" s="668"/>
      <c r="M787" s="668"/>
      <c r="N787" s="668"/>
      <c r="O787" s="668"/>
      <c r="P787" s="668"/>
      <c r="Q787" s="668"/>
      <c r="R787" s="668"/>
      <c r="S787" s="668"/>
      <c r="T787" s="668"/>
      <c r="U787" s="668"/>
      <c r="V787" s="668"/>
      <c r="W787" s="668"/>
      <c r="X787" s="668"/>
      <c r="Y787" s="668"/>
      <c r="Z787" s="668"/>
      <c r="AA787" s="668"/>
      <c r="AB787" s="668"/>
      <c r="AC787" s="668"/>
      <c r="AD787" s="668"/>
      <c r="AE787" s="668"/>
      <c r="AF787" s="668"/>
    </row>
    <row r="788" ht="15.75" customHeight="1">
      <c r="A788" s="668"/>
      <c r="B788" s="668"/>
      <c r="C788" s="668"/>
      <c r="D788" s="668"/>
      <c r="E788" s="668"/>
      <c r="F788" s="668"/>
      <c r="G788" s="668"/>
      <c r="H788" s="668"/>
      <c r="I788" s="668"/>
      <c r="J788" s="668"/>
      <c r="K788" s="668"/>
      <c r="L788" s="668"/>
      <c r="M788" s="668"/>
      <c r="N788" s="668"/>
      <c r="O788" s="668"/>
      <c r="P788" s="668"/>
      <c r="Q788" s="668"/>
      <c r="R788" s="668"/>
      <c r="S788" s="668"/>
      <c r="T788" s="668"/>
      <c r="U788" s="668"/>
      <c r="V788" s="668"/>
      <c r="W788" s="668"/>
      <c r="X788" s="668"/>
      <c r="Y788" s="668"/>
      <c r="Z788" s="668"/>
      <c r="AA788" s="668"/>
      <c r="AB788" s="668"/>
      <c r="AC788" s="668"/>
      <c r="AD788" s="668"/>
      <c r="AE788" s="668"/>
      <c r="AF788" s="668"/>
    </row>
    <row r="789" ht="15.75" customHeight="1">
      <c r="A789" s="668"/>
      <c r="B789" s="668"/>
      <c r="C789" s="668"/>
      <c r="D789" s="668"/>
      <c r="E789" s="668"/>
      <c r="F789" s="668"/>
      <c r="G789" s="668"/>
      <c r="H789" s="668"/>
      <c r="I789" s="668"/>
      <c r="J789" s="668"/>
      <c r="K789" s="668"/>
      <c r="L789" s="668"/>
      <c r="M789" s="668"/>
      <c r="N789" s="668"/>
      <c r="O789" s="668"/>
      <c r="P789" s="668"/>
      <c r="Q789" s="668"/>
      <c r="R789" s="668"/>
      <c r="S789" s="668"/>
      <c r="T789" s="668"/>
      <c r="U789" s="668"/>
      <c r="V789" s="668"/>
      <c r="W789" s="668"/>
      <c r="X789" s="668"/>
      <c r="Y789" s="668"/>
      <c r="Z789" s="668"/>
      <c r="AA789" s="668"/>
      <c r="AB789" s="668"/>
      <c r="AC789" s="668"/>
      <c r="AD789" s="668"/>
      <c r="AE789" s="668"/>
      <c r="AF789" s="668"/>
    </row>
    <row r="790" ht="15.75" customHeight="1">
      <c r="A790" s="668"/>
      <c r="B790" s="668"/>
      <c r="C790" s="668"/>
      <c r="D790" s="668"/>
      <c r="E790" s="668"/>
      <c r="F790" s="668"/>
      <c r="G790" s="668"/>
      <c r="H790" s="668"/>
      <c r="I790" s="668"/>
      <c r="J790" s="668"/>
      <c r="K790" s="668"/>
      <c r="L790" s="668"/>
      <c r="M790" s="668"/>
      <c r="N790" s="668"/>
      <c r="O790" s="668"/>
      <c r="P790" s="668"/>
      <c r="Q790" s="668"/>
      <c r="R790" s="668"/>
      <c r="S790" s="668"/>
      <c r="T790" s="668"/>
      <c r="U790" s="668"/>
      <c r="V790" s="668"/>
      <c r="W790" s="668"/>
      <c r="X790" s="668"/>
      <c r="Y790" s="668"/>
      <c r="Z790" s="668"/>
      <c r="AA790" s="668"/>
      <c r="AB790" s="668"/>
      <c r="AC790" s="668"/>
      <c r="AD790" s="668"/>
      <c r="AE790" s="668"/>
      <c r="AF790" s="668"/>
    </row>
    <row r="791" ht="15.75" customHeight="1">
      <c r="A791" s="668"/>
      <c r="B791" s="668"/>
      <c r="C791" s="668"/>
      <c r="D791" s="668"/>
      <c r="E791" s="668"/>
      <c r="F791" s="668"/>
      <c r="G791" s="668"/>
      <c r="H791" s="668"/>
      <c r="I791" s="668"/>
      <c r="J791" s="668"/>
      <c r="K791" s="668"/>
      <c r="L791" s="668"/>
      <c r="M791" s="668"/>
      <c r="N791" s="668"/>
      <c r="O791" s="668"/>
      <c r="P791" s="668"/>
      <c r="Q791" s="668"/>
      <c r="R791" s="668"/>
      <c r="S791" s="668"/>
      <c r="T791" s="668"/>
      <c r="U791" s="668"/>
      <c r="V791" s="668"/>
      <c r="W791" s="668"/>
      <c r="X791" s="668"/>
      <c r="Y791" s="668"/>
      <c r="Z791" s="668"/>
      <c r="AA791" s="668"/>
      <c r="AB791" s="668"/>
      <c r="AC791" s="668"/>
      <c r="AD791" s="668"/>
      <c r="AE791" s="668"/>
      <c r="AF791" s="668"/>
    </row>
    <row r="792" ht="15.75" customHeight="1">
      <c r="A792" s="668"/>
      <c r="B792" s="668"/>
      <c r="C792" s="668"/>
      <c r="D792" s="668"/>
      <c r="E792" s="668"/>
      <c r="F792" s="668"/>
      <c r="G792" s="668"/>
      <c r="H792" s="668"/>
      <c r="I792" s="668"/>
      <c r="J792" s="668"/>
      <c r="K792" s="668"/>
      <c r="L792" s="668"/>
      <c r="M792" s="668"/>
      <c r="N792" s="668"/>
      <c r="O792" s="668"/>
      <c r="P792" s="668"/>
      <c r="Q792" s="668"/>
      <c r="R792" s="668"/>
      <c r="S792" s="668"/>
      <c r="T792" s="668"/>
      <c r="U792" s="668"/>
      <c r="V792" s="668"/>
      <c r="W792" s="668"/>
      <c r="X792" s="668"/>
      <c r="Y792" s="668"/>
      <c r="Z792" s="668"/>
      <c r="AA792" s="668"/>
      <c r="AB792" s="668"/>
      <c r="AC792" s="668"/>
      <c r="AD792" s="668"/>
      <c r="AE792" s="668"/>
      <c r="AF792" s="668"/>
    </row>
    <row r="793" ht="15.75" customHeight="1">
      <c r="A793" s="668"/>
      <c r="B793" s="668"/>
      <c r="C793" s="668"/>
      <c r="D793" s="668"/>
      <c r="E793" s="668"/>
      <c r="F793" s="668"/>
      <c r="G793" s="668"/>
      <c r="H793" s="668"/>
      <c r="I793" s="668"/>
      <c r="J793" s="668"/>
      <c r="K793" s="668"/>
      <c r="L793" s="668"/>
      <c r="M793" s="668"/>
      <c r="N793" s="668"/>
      <c r="O793" s="668"/>
      <c r="P793" s="668"/>
      <c r="Q793" s="668"/>
      <c r="R793" s="668"/>
      <c r="S793" s="668"/>
      <c r="T793" s="668"/>
      <c r="U793" s="668"/>
      <c r="V793" s="668"/>
      <c r="W793" s="668"/>
      <c r="X793" s="668"/>
      <c r="Y793" s="668"/>
      <c r="Z793" s="668"/>
      <c r="AA793" s="668"/>
      <c r="AB793" s="668"/>
      <c r="AC793" s="668"/>
      <c r="AD793" s="668"/>
      <c r="AE793" s="668"/>
      <c r="AF793" s="668"/>
    </row>
    <row r="794" ht="15.75" customHeight="1">
      <c r="A794" s="668"/>
      <c r="B794" s="668"/>
      <c r="C794" s="668"/>
      <c r="D794" s="668"/>
      <c r="E794" s="668"/>
      <c r="F794" s="668"/>
      <c r="G794" s="668"/>
      <c r="H794" s="668"/>
      <c r="I794" s="668"/>
      <c r="J794" s="668"/>
      <c r="K794" s="668"/>
      <c r="L794" s="668"/>
      <c r="M794" s="668"/>
      <c r="N794" s="668"/>
      <c r="O794" s="668"/>
      <c r="P794" s="668"/>
      <c r="Q794" s="668"/>
      <c r="R794" s="668"/>
      <c r="S794" s="668"/>
      <c r="T794" s="668"/>
      <c r="U794" s="668"/>
      <c r="V794" s="668"/>
      <c r="W794" s="668"/>
      <c r="X794" s="668"/>
      <c r="Y794" s="668"/>
      <c r="Z794" s="668"/>
      <c r="AA794" s="668"/>
      <c r="AB794" s="668"/>
      <c r="AC794" s="668"/>
      <c r="AD794" s="668"/>
      <c r="AE794" s="668"/>
      <c r="AF794" s="668"/>
    </row>
    <row r="795" ht="15.75" customHeight="1">
      <c r="A795" s="668"/>
      <c r="B795" s="668"/>
      <c r="C795" s="668"/>
      <c r="D795" s="668"/>
      <c r="E795" s="668"/>
      <c r="F795" s="668"/>
      <c r="G795" s="668"/>
      <c r="H795" s="668"/>
      <c r="I795" s="668"/>
      <c r="J795" s="668"/>
      <c r="K795" s="668"/>
      <c r="L795" s="668"/>
      <c r="M795" s="668"/>
      <c r="N795" s="668"/>
      <c r="O795" s="668"/>
      <c r="P795" s="668"/>
      <c r="Q795" s="668"/>
      <c r="R795" s="668"/>
      <c r="S795" s="668"/>
      <c r="T795" s="668"/>
      <c r="U795" s="668"/>
      <c r="V795" s="668"/>
      <c r="W795" s="668"/>
      <c r="X795" s="668"/>
      <c r="Y795" s="668"/>
      <c r="Z795" s="668"/>
      <c r="AA795" s="668"/>
      <c r="AB795" s="668"/>
      <c r="AC795" s="668"/>
      <c r="AD795" s="668"/>
      <c r="AE795" s="668"/>
      <c r="AF795" s="668"/>
    </row>
    <row r="796" ht="15.75" customHeight="1">
      <c r="A796" s="668"/>
      <c r="B796" s="668"/>
      <c r="C796" s="668"/>
      <c r="D796" s="668"/>
      <c r="E796" s="668"/>
      <c r="F796" s="668"/>
      <c r="G796" s="668"/>
      <c r="H796" s="668"/>
      <c r="I796" s="668"/>
      <c r="J796" s="668"/>
      <c r="K796" s="668"/>
      <c r="L796" s="668"/>
      <c r="M796" s="668"/>
      <c r="N796" s="668"/>
      <c r="O796" s="668"/>
      <c r="P796" s="668"/>
      <c r="Q796" s="668"/>
      <c r="R796" s="668"/>
      <c r="S796" s="668"/>
      <c r="T796" s="668"/>
      <c r="U796" s="668"/>
      <c r="V796" s="668"/>
      <c r="W796" s="668"/>
      <c r="X796" s="668"/>
      <c r="Y796" s="668"/>
      <c r="Z796" s="668"/>
      <c r="AA796" s="668"/>
      <c r="AB796" s="668"/>
      <c r="AC796" s="668"/>
      <c r="AD796" s="668"/>
      <c r="AE796" s="668"/>
      <c r="AF796" s="668"/>
    </row>
    <row r="797" ht="15.75" customHeight="1">
      <c r="A797" s="668"/>
      <c r="B797" s="668"/>
      <c r="C797" s="668"/>
      <c r="D797" s="668"/>
      <c r="E797" s="668"/>
      <c r="F797" s="668"/>
      <c r="G797" s="668"/>
      <c r="H797" s="668"/>
      <c r="I797" s="668"/>
      <c r="J797" s="668"/>
      <c r="K797" s="668"/>
      <c r="L797" s="668"/>
      <c r="M797" s="668"/>
      <c r="N797" s="668"/>
      <c r="O797" s="668"/>
      <c r="P797" s="668"/>
      <c r="Q797" s="668"/>
      <c r="R797" s="668"/>
      <c r="S797" s="668"/>
      <c r="T797" s="668"/>
      <c r="U797" s="668"/>
      <c r="V797" s="668"/>
      <c r="W797" s="668"/>
      <c r="X797" s="668"/>
      <c r="Y797" s="668"/>
      <c r="Z797" s="668"/>
      <c r="AA797" s="668"/>
      <c r="AB797" s="668"/>
      <c r="AC797" s="668"/>
      <c r="AD797" s="668"/>
      <c r="AE797" s="668"/>
      <c r="AF797" s="668"/>
    </row>
    <row r="798" ht="15.75" customHeight="1">
      <c r="A798" s="668"/>
      <c r="B798" s="668"/>
      <c r="C798" s="668"/>
      <c r="D798" s="668"/>
      <c r="E798" s="668"/>
      <c r="F798" s="668"/>
      <c r="G798" s="668"/>
      <c r="H798" s="668"/>
      <c r="I798" s="668"/>
      <c r="J798" s="668"/>
      <c r="K798" s="668"/>
      <c r="L798" s="668"/>
      <c r="M798" s="668"/>
      <c r="N798" s="668"/>
      <c r="O798" s="668"/>
      <c r="P798" s="668"/>
      <c r="Q798" s="668"/>
      <c r="R798" s="668"/>
      <c r="S798" s="668"/>
      <c r="T798" s="668"/>
      <c r="U798" s="668"/>
      <c r="V798" s="668"/>
      <c r="W798" s="668"/>
      <c r="X798" s="668"/>
      <c r="Y798" s="668"/>
      <c r="Z798" s="668"/>
      <c r="AA798" s="668"/>
      <c r="AB798" s="668"/>
      <c r="AC798" s="668"/>
      <c r="AD798" s="668"/>
      <c r="AE798" s="668"/>
      <c r="AF798" s="668"/>
    </row>
    <row r="799" ht="15.75" customHeight="1">
      <c r="A799" s="668"/>
      <c r="B799" s="668"/>
      <c r="C799" s="668"/>
      <c r="D799" s="668"/>
      <c r="E799" s="668"/>
      <c r="F799" s="668"/>
      <c r="G799" s="668"/>
      <c r="H799" s="668"/>
      <c r="I799" s="668"/>
      <c r="J799" s="668"/>
      <c r="K799" s="668"/>
      <c r="L799" s="668"/>
      <c r="M799" s="668"/>
      <c r="N799" s="668"/>
      <c r="O799" s="668"/>
      <c r="P799" s="668"/>
      <c r="Q799" s="668"/>
      <c r="R799" s="668"/>
      <c r="S799" s="668"/>
      <c r="T799" s="668"/>
      <c r="U799" s="668"/>
      <c r="V799" s="668"/>
      <c r="W799" s="668"/>
      <c r="X799" s="668"/>
      <c r="Y799" s="668"/>
      <c r="Z799" s="668"/>
      <c r="AA799" s="668"/>
      <c r="AB799" s="668"/>
      <c r="AC799" s="668"/>
      <c r="AD799" s="668"/>
      <c r="AE799" s="668"/>
      <c r="AF799" s="668"/>
    </row>
    <row r="800" ht="15.75" customHeight="1">
      <c r="A800" s="668"/>
      <c r="B800" s="668"/>
      <c r="C800" s="668"/>
      <c r="D800" s="668"/>
      <c r="E800" s="668"/>
      <c r="F800" s="668"/>
      <c r="G800" s="668"/>
      <c r="H800" s="668"/>
      <c r="I800" s="668"/>
      <c r="J800" s="668"/>
      <c r="K800" s="668"/>
      <c r="L800" s="668"/>
      <c r="M800" s="668"/>
      <c r="N800" s="668"/>
      <c r="O800" s="668"/>
      <c r="P800" s="668"/>
      <c r="Q800" s="668"/>
      <c r="R800" s="668"/>
      <c r="S800" s="668"/>
      <c r="T800" s="668"/>
      <c r="U800" s="668"/>
      <c r="V800" s="668"/>
      <c r="W800" s="668"/>
      <c r="X800" s="668"/>
      <c r="Y800" s="668"/>
      <c r="Z800" s="668"/>
      <c r="AA800" s="668"/>
      <c r="AB800" s="668"/>
      <c r="AC800" s="668"/>
      <c r="AD800" s="668"/>
      <c r="AE800" s="668"/>
      <c r="AF800" s="668"/>
    </row>
    <row r="801" ht="15.75" customHeight="1">
      <c r="A801" s="668"/>
      <c r="B801" s="668"/>
      <c r="C801" s="668"/>
      <c r="D801" s="668"/>
      <c r="E801" s="668"/>
      <c r="F801" s="668"/>
      <c r="G801" s="668"/>
      <c r="H801" s="668"/>
      <c r="I801" s="668"/>
      <c r="J801" s="668"/>
      <c r="K801" s="668"/>
      <c r="L801" s="668"/>
      <c r="M801" s="668"/>
      <c r="N801" s="668"/>
      <c r="O801" s="668"/>
      <c r="P801" s="668"/>
      <c r="Q801" s="668"/>
      <c r="R801" s="668"/>
      <c r="S801" s="668"/>
      <c r="T801" s="668"/>
      <c r="U801" s="668"/>
      <c r="V801" s="668"/>
      <c r="W801" s="668"/>
      <c r="X801" s="668"/>
      <c r="Y801" s="668"/>
      <c r="Z801" s="668"/>
      <c r="AA801" s="668"/>
      <c r="AB801" s="668"/>
      <c r="AC801" s="668"/>
      <c r="AD801" s="668"/>
      <c r="AE801" s="668"/>
      <c r="AF801" s="668"/>
    </row>
    <row r="802" ht="15.75" customHeight="1">
      <c r="A802" s="668"/>
      <c r="B802" s="668"/>
      <c r="C802" s="668"/>
      <c r="D802" s="668"/>
      <c r="E802" s="668"/>
      <c r="F802" s="668"/>
      <c r="G802" s="668"/>
      <c r="H802" s="668"/>
      <c r="I802" s="668"/>
      <c r="J802" s="668"/>
      <c r="K802" s="668"/>
      <c r="L802" s="668"/>
      <c r="M802" s="668"/>
      <c r="N802" s="668"/>
      <c r="O802" s="668"/>
      <c r="P802" s="668"/>
      <c r="Q802" s="668"/>
      <c r="R802" s="668"/>
      <c r="S802" s="668"/>
      <c r="T802" s="668"/>
      <c r="U802" s="668"/>
      <c r="V802" s="668"/>
      <c r="W802" s="668"/>
      <c r="X802" s="668"/>
      <c r="Y802" s="668"/>
      <c r="Z802" s="668"/>
      <c r="AA802" s="668"/>
      <c r="AB802" s="668"/>
      <c r="AC802" s="668"/>
      <c r="AD802" s="668"/>
      <c r="AE802" s="668"/>
      <c r="AF802" s="668"/>
    </row>
    <row r="803" ht="15.75" customHeight="1">
      <c r="A803" s="668"/>
      <c r="B803" s="668"/>
      <c r="C803" s="668"/>
      <c r="D803" s="668"/>
      <c r="E803" s="668"/>
      <c r="F803" s="668"/>
      <c r="G803" s="668"/>
      <c r="H803" s="668"/>
      <c r="I803" s="668"/>
      <c r="J803" s="668"/>
      <c r="K803" s="668"/>
      <c r="L803" s="668"/>
      <c r="M803" s="668"/>
      <c r="N803" s="668"/>
      <c r="O803" s="668"/>
      <c r="P803" s="668"/>
      <c r="Q803" s="668"/>
      <c r="R803" s="668"/>
      <c r="S803" s="668"/>
      <c r="T803" s="668"/>
      <c r="U803" s="668"/>
      <c r="V803" s="668"/>
      <c r="W803" s="668"/>
      <c r="X803" s="668"/>
      <c r="Y803" s="668"/>
      <c r="Z803" s="668"/>
      <c r="AA803" s="668"/>
      <c r="AB803" s="668"/>
      <c r="AC803" s="668"/>
      <c r="AD803" s="668"/>
      <c r="AE803" s="668"/>
      <c r="AF803" s="668"/>
    </row>
    <row r="804" ht="15.75" customHeight="1">
      <c r="A804" s="668"/>
      <c r="B804" s="668"/>
      <c r="C804" s="668"/>
      <c r="D804" s="668"/>
      <c r="E804" s="668"/>
      <c r="F804" s="668"/>
      <c r="G804" s="668"/>
      <c r="H804" s="668"/>
      <c r="I804" s="668"/>
      <c r="J804" s="668"/>
      <c r="K804" s="668"/>
      <c r="L804" s="668"/>
      <c r="M804" s="668"/>
      <c r="N804" s="668"/>
      <c r="O804" s="668"/>
      <c r="P804" s="668"/>
      <c r="Q804" s="668"/>
      <c r="R804" s="668"/>
      <c r="S804" s="668"/>
      <c r="T804" s="668"/>
      <c r="U804" s="668"/>
      <c r="V804" s="668"/>
      <c r="W804" s="668"/>
      <c r="X804" s="668"/>
      <c r="Y804" s="668"/>
      <c r="Z804" s="668"/>
      <c r="AA804" s="668"/>
      <c r="AB804" s="668"/>
      <c r="AC804" s="668"/>
      <c r="AD804" s="668"/>
      <c r="AE804" s="668"/>
      <c r="AF804" s="668"/>
    </row>
    <row r="805" ht="15.75" customHeight="1">
      <c r="A805" s="668"/>
      <c r="B805" s="668"/>
      <c r="C805" s="668"/>
      <c r="D805" s="668"/>
      <c r="E805" s="668"/>
      <c r="F805" s="668"/>
      <c r="G805" s="668"/>
      <c r="H805" s="668"/>
      <c r="I805" s="668"/>
      <c r="J805" s="668"/>
      <c r="K805" s="668"/>
      <c r="L805" s="668"/>
      <c r="M805" s="668"/>
      <c r="N805" s="668"/>
      <c r="O805" s="668"/>
      <c r="P805" s="668"/>
      <c r="Q805" s="668"/>
      <c r="R805" s="668"/>
      <c r="S805" s="668"/>
      <c r="T805" s="668"/>
      <c r="U805" s="668"/>
      <c r="V805" s="668"/>
      <c r="W805" s="668"/>
      <c r="X805" s="668"/>
      <c r="Y805" s="668"/>
      <c r="Z805" s="668"/>
      <c r="AA805" s="668"/>
      <c r="AB805" s="668"/>
      <c r="AC805" s="668"/>
      <c r="AD805" s="668"/>
      <c r="AE805" s="668"/>
      <c r="AF805" s="668"/>
    </row>
    <row r="806" ht="15.75" customHeight="1">
      <c r="A806" s="668"/>
      <c r="B806" s="668"/>
      <c r="C806" s="668"/>
      <c r="D806" s="668"/>
      <c r="E806" s="668"/>
      <c r="F806" s="668"/>
      <c r="G806" s="668"/>
      <c r="H806" s="668"/>
      <c r="I806" s="668"/>
      <c r="J806" s="668"/>
      <c r="K806" s="668"/>
      <c r="L806" s="668"/>
      <c r="M806" s="668"/>
      <c r="N806" s="668"/>
      <c r="O806" s="668"/>
      <c r="P806" s="668"/>
      <c r="Q806" s="668"/>
      <c r="R806" s="668"/>
      <c r="S806" s="668"/>
      <c r="T806" s="668"/>
      <c r="U806" s="668"/>
      <c r="V806" s="668"/>
      <c r="W806" s="668"/>
      <c r="X806" s="668"/>
      <c r="Y806" s="668"/>
      <c r="Z806" s="668"/>
      <c r="AA806" s="668"/>
      <c r="AB806" s="668"/>
      <c r="AC806" s="668"/>
      <c r="AD806" s="668"/>
      <c r="AE806" s="668"/>
      <c r="AF806" s="668"/>
    </row>
    <row r="807" ht="15.75" customHeight="1">
      <c r="A807" s="668"/>
      <c r="B807" s="668"/>
      <c r="C807" s="668"/>
      <c r="D807" s="668"/>
      <c r="E807" s="668"/>
      <c r="F807" s="668"/>
      <c r="G807" s="668"/>
      <c r="H807" s="668"/>
      <c r="I807" s="668"/>
      <c r="J807" s="668"/>
      <c r="K807" s="668"/>
      <c r="L807" s="668"/>
      <c r="M807" s="668"/>
      <c r="N807" s="668"/>
      <c r="O807" s="668"/>
      <c r="P807" s="668"/>
      <c r="Q807" s="668"/>
      <c r="R807" s="668"/>
      <c r="S807" s="668"/>
      <c r="T807" s="668"/>
      <c r="U807" s="668"/>
      <c r="V807" s="668"/>
      <c r="W807" s="668"/>
      <c r="X807" s="668"/>
      <c r="Y807" s="668"/>
      <c r="Z807" s="668"/>
      <c r="AA807" s="668"/>
      <c r="AB807" s="668"/>
      <c r="AC807" s="668"/>
      <c r="AD807" s="668"/>
      <c r="AE807" s="668"/>
      <c r="AF807" s="668"/>
    </row>
    <row r="808" ht="15.75" customHeight="1">
      <c r="A808" s="668"/>
      <c r="B808" s="668"/>
      <c r="C808" s="668"/>
      <c r="D808" s="668"/>
      <c r="E808" s="668"/>
      <c r="F808" s="668"/>
      <c r="G808" s="668"/>
      <c r="H808" s="668"/>
      <c r="I808" s="668"/>
      <c r="J808" s="668"/>
      <c r="K808" s="668"/>
      <c r="L808" s="668"/>
      <c r="M808" s="668"/>
      <c r="N808" s="668"/>
      <c r="O808" s="668"/>
      <c r="P808" s="668"/>
      <c r="Q808" s="668"/>
      <c r="R808" s="668"/>
      <c r="S808" s="668"/>
      <c r="T808" s="668"/>
      <c r="U808" s="668"/>
      <c r="V808" s="668"/>
      <c r="W808" s="668"/>
      <c r="X808" s="668"/>
      <c r="Y808" s="668"/>
      <c r="Z808" s="668"/>
      <c r="AA808" s="668"/>
      <c r="AB808" s="668"/>
      <c r="AC808" s="668"/>
      <c r="AD808" s="668"/>
      <c r="AE808" s="668"/>
      <c r="AF808" s="668"/>
    </row>
    <row r="809" ht="15.75" customHeight="1">
      <c r="A809" s="668"/>
      <c r="B809" s="668"/>
      <c r="C809" s="668"/>
      <c r="D809" s="668"/>
      <c r="E809" s="668"/>
      <c r="F809" s="668"/>
      <c r="G809" s="668"/>
      <c r="H809" s="668"/>
      <c r="I809" s="668"/>
      <c r="J809" s="668"/>
      <c r="K809" s="668"/>
      <c r="L809" s="668"/>
      <c r="M809" s="668"/>
      <c r="N809" s="668"/>
      <c r="O809" s="668"/>
      <c r="P809" s="668"/>
      <c r="Q809" s="668"/>
      <c r="R809" s="668"/>
      <c r="S809" s="668"/>
      <c r="T809" s="668"/>
      <c r="U809" s="668"/>
      <c r="V809" s="668"/>
      <c r="W809" s="668"/>
      <c r="X809" s="668"/>
      <c r="Y809" s="668"/>
      <c r="Z809" s="668"/>
      <c r="AA809" s="668"/>
      <c r="AB809" s="668"/>
      <c r="AC809" s="668"/>
      <c r="AD809" s="668"/>
      <c r="AE809" s="668"/>
      <c r="AF809" s="668"/>
    </row>
    <row r="810" ht="15.75" customHeight="1">
      <c r="A810" s="668"/>
      <c r="B810" s="668"/>
      <c r="C810" s="668"/>
      <c r="D810" s="668"/>
      <c r="E810" s="668"/>
      <c r="F810" s="668"/>
      <c r="G810" s="668"/>
      <c r="H810" s="668"/>
      <c r="I810" s="668"/>
      <c r="J810" s="668"/>
      <c r="K810" s="668"/>
      <c r="L810" s="668"/>
      <c r="M810" s="668"/>
      <c r="N810" s="668"/>
      <c r="O810" s="668"/>
      <c r="P810" s="668"/>
      <c r="Q810" s="668"/>
      <c r="R810" s="668"/>
      <c r="S810" s="668"/>
      <c r="T810" s="668"/>
      <c r="U810" s="668"/>
      <c r="V810" s="668"/>
      <c r="W810" s="668"/>
      <c r="X810" s="668"/>
      <c r="Y810" s="668"/>
      <c r="Z810" s="668"/>
      <c r="AA810" s="668"/>
      <c r="AB810" s="668"/>
      <c r="AC810" s="668"/>
      <c r="AD810" s="668"/>
      <c r="AE810" s="668"/>
      <c r="AF810" s="668"/>
    </row>
    <row r="811" ht="15.75" customHeight="1">
      <c r="A811" s="668"/>
      <c r="B811" s="668"/>
      <c r="C811" s="668"/>
      <c r="D811" s="668"/>
      <c r="E811" s="668"/>
      <c r="F811" s="668"/>
      <c r="G811" s="668"/>
      <c r="H811" s="668"/>
      <c r="I811" s="668"/>
      <c r="J811" s="668"/>
      <c r="K811" s="668"/>
      <c r="L811" s="668"/>
      <c r="M811" s="668"/>
      <c r="N811" s="668"/>
      <c r="O811" s="668"/>
      <c r="P811" s="668"/>
      <c r="Q811" s="668"/>
      <c r="R811" s="668"/>
      <c r="S811" s="668"/>
      <c r="T811" s="668"/>
      <c r="U811" s="668"/>
      <c r="V811" s="668"/>
      <c r="W811" s="668"/>
      <c r="X811" s="668"/>
      <c r="Y811" s="668"/>
      <c r="Z811" s="668"/>
      <c r="AA811" s="668"/>
      <c r="AB811" s="668"/>
      <c r="AC811" s="668"/>
      <c r="AD811" s="668"/>
      <c r="AE811" s="668"/>
      <c r="AF811" s="668"/>
    </row>
    <row r="812" ht="15.75" customHeight="1">
      <c r="A812" s="668"/>
      <c r="B812" s="668"/>
      <c r="C812" s="668"/>
      <c r="D812" s="668"/>
      <c r="E812" s="668"/>
      <c r="F812" s="668"/>
      <c r="G812" s="668"/>
      <c r="H812" s="668"/>
      <c r="I812" s="668"/>
      <c r="J812" s="668"/>
      <c r="K812" s="668"/>
      <c r="L812" s="668"/>
      <c r="M812" s="668"/>
      <c r="N812" s="668"/>
      <c r="O812" s="668"/>
      <c r="P812" s="668"/>
      <c r="Q812" s="668"/>
      <c r="R812" s="668"/>
      <c r="S812" s="668"/>
      <c r="T812" s="668"/>
      <c r="U812" s="668"/>
      <c r="V812" s="668"/>
      <c r="W812" s="668"/>
      <c r="X812" s="668"/>
      <c r="Y812" s="668"/>
      <c r="Z812" s="668"/>
      <c r="AA812" s="668"/>
      <c r="AB812" s="668"/>
      <c r="AC812" s="668"/>
      <c r="AD812" s="668"/>
      <c r="AE812" s="668"/>
      <c r="AF812" s="668"/>
    </row>
    <row r="813" ht="15.75" customHeight="1">
      <c r="A813" s="668"/>
      <c r="B813" s="668"/>
      <c r="C813" s="668"/>
      <c r="D813" s="668"/>
      <c r="E813" s="668"/>
      <c r="F813" s="668"/>
      <c r="G813" s="668"/>
      <c r="H813" s="668"/>
      <c r="I813" s="668"/>
      <c r="J813" s="668"/>
      <c r="K813" s="668"/>
      <c r="L813" s="668"/>
      <c r="M813" s="668"/>
      <c r="N813" s="668"/>
      <c r="O813" s="668"/>
      <c r="P813" s="668"/>
      <c r="Q813" s="668"/>
      <c r="R813" s="668"/>
      <c r="S813" s="668"/>
      <c r="T813" s="668"/>
      <c r="U813" s="668"/>
      <c r="V813" s="668"/>
      <c r="W813" s="668"/>
      <c r="X813" s="668"/>
      <c r="Y813" s="668"/>
      <c r="Z813" s="668"/>
      <c r="AA813" s="668"/>
      <c r="AB813" s="668"/>
      <c r="AC813" s="668"/>
      <c r="AD813" s="668"/>
      <c r="AE813" s="668"/>
      <c r="AF813" s="668"/>
    </row>
    <row r="814" ht="15.75" customHeight="1">
      <c r="A814" s="668"/>
      <c r="B814" s="668"/>
      <c r="C814" s="668"/>
      <c r="D814" s="668"/>
      <c r="E814" s="668"/>
      <c r="F814" s="668"/>
      <c r="G814" s="668"/>
      <c r="H814" s="668"/>
      <c r="I814" s="668"/>
      <c r="J814" s="668"/>
      <c r="K814" s="668"/>
      <c r="L814" s="668"/>
      <c r="M814" s="668"/>
      <c r="N814" s="668"/>
      <c r="O814" s="668"/>
      <c r="P814" s="668"/>
      <c r="Q814" s="668"/>
      <c r="R814" s="668"/>
      <c r="S814" s="668"/>
      <c r="T814" s="668"/>
      <c r="U814" s="668"/>
      <c r="V814" s="668"/>
      <c r="W814" s="668"/>
      <c r="X814" s="668"/>
      <c r="Y814" s="668"/>
      <c r="Z814" s="668"/>
      <c r="AA814" s="668"/>
      <c r="AB814" s="668"/>
      <c r="AC814" s="668"/>
      <c r="AD814" s="668"/>
      <c r="AE814" s="668"/>
      <c r="AF814" s="668"/>
    </row>
    <row r="815" ht="15.75" customHeight="1">
      <c r="A815" s="668"/>
      <c r="B815" s="668"/>
      <c r="C815" s="668"/>
      <c r="D815" s="668"/>
      <c r="E815" s="668"/>
      <c r="F815" s="668"/>
      <c r="G815" s="668"/>
      <c r="H815" s="668"/>
      <c r="I815" s="668"/>
      <c r="J815" s="668"/>
      <c r="K815" s="668"/>
      <c r="L815" s="668"/>
      <c r="M815" s="668"/>
      <c r="N815" s="668"/>
      <c r="O815" s="668"/>
      <c r="P815" s="668"/>
      <c r="Q815" s="668"/>
      <c r="R815" s="668"/>
      <c r="S815" s="668"/>
      <c r="T815" s="668"/>
      <c r="U815" s="668"/>
      <c r="V815" s="668"/>
      <c r="W815" s="668"/>
      <c r="X815" s="668"/>
      <c r="Y815" s="668"/>
      <c r="Z815" s="668"/>
      <c r="AA815" s="668"/>
      <c r="AB815" s="668"/>
      <c r="AC815" s="668"/>
      <c r="AD815" s="668"/>
      <c r="AE815" s="668"/>
      <c r="AF815" s="668"/>
    </row>
    <row r="816" ht="15.75" customHeight="1">
      <c r="A816" s="668"/>
      <c r="B816" s="668"/>
      <c r="C816" s="668"/>
      <c r="D816" s="668"/>
      <c r="E816" s="668"/>
      <c r="F816" s="668"/>
      <c r="G816" s="668"/>
      <c r="H816" s="668"/>
      <c r="I816" s="668"/>
      <c r="J816" s="668"/>
      <c r="K816" s="668"/>
      <c r="L816" s="668"/>
      <c r="M816" s="668"/>
      <c r="N816" s="668"/>
      <c r="O816" s="668"/>
      <c r="P816" s="668"/>
      <c r="Q816" s="668"/>
      <c r="R816" s="668"/>
      <c r="S816" s="668"/>
      <c r="T816" s="668"/>
      <c r="U816" s="668"/>
      <c r="V816" s="668"/>
      <c r="W816" s="668"/>
      <c r="X816" s="668"/>
      <c r="Y816" s="668"/>
      <c r="Z816" s="668"/>
      <c r="AA816" s="668"/>
      <c r="AB816" s="668"/>
      <c r="AC816" s="668"/>
      <c r="AD816" s="668"/>
      <c r="AE816" s="668"/>
      <c r="AF816" s="668"/>
    </row>
    <row r="817" ht="15.75" customHeight="1">
      <c r="A817" s="668"/>
      <c r="B817" s="668"/>
      <c r="C817" s="668"/>
      <c r="D817" s="668"/>
      <c r="E817" s="668"/>
      <c r="F817" s="668"/>
      <c r="G817" s="668"/>
      <c r="H817" s="668"/>
      <c r="I817" s="668"/>
      <c r="J817" s="668"/>
      <c r="K817" s="668"/>
      <c r="L817" s="668"/>
      <c r="M817" s="668"/>
      <c r="N817" s="668"/>
      <c r="O817" s="668"/>
      <c r="P817" s="668"/>
      <c r="Q817" s="668"/>
      <c r="R817" s="668"/>
      <c r="S817" s="668"/>
      <c r="T817" s="668"/>
      <c r="U817" s="668"/>
      <c r="V817" s="668"/>
      <c r="W817" s="668"/>
      <c r="X817" s="668"/>
      <c r="Y817" s="668"/>
      <c r="Z817" s="668"/>
      <c r="AA817" s="668"/>
      <c r="AB817" s="668"/>
      <c r="AC817" s="668"/>
      <c r="AD817" s="668"/>
      <c r="AE817" s="668"/>
      <c r="AF817" s="668"/>
    </row>
    <row r="818" ht="15.75" customHeight="1">
      <c r="A818" s="668"/>
      <c r="B818" s="668"/>
      <c r="C818" s="668"/>
      <c r="D818" s="668"/>
      <c r="E818" s="668"/>
      <c r="F818" s="668"/>
      <c r="G818" s="668"/>
      <c r="H818" s="668"/>
      <c r="I818" s="668"/>
      <c r="J818" s="668"/>
      <c r="K818" s="668"/>
      <c r="L818" s="668"/>
      <c r="M818" s="668"/>
      <c r="N818" s="668"/>
      <c r="O818" s="668"/>
      <c r="P818" s="668"/>
      <c r="Q818" s="668"/>
      <c r="R818" s="668"/>
      <c r="S818" s="668"/>
      <c r="T818" s="668"/>
      <c r="U818" s="668"/>
      <c r="V818" s="668"/>
      <c r="W818" s="668"/>
      <c r="X818" s="668"/>
      <c r="Y818" s="668"/>
      <c r="Z818" s="668"/>
      <c r="AA818" s="668"/>
      <c r="AB818" s="668"/>
      <c r="AC818" s="668"/>
      <c r="AD818" s="668"/>
      <c r="AE818" s="668"/>
      <c r="AF818" s="668"/>
    </row>
    <row r="819" ht="15.75" customHeight="1">
      <c r="A819" s="668"/>
      <c r="B819" s="668"/>
      <c r="C819" s="668"/>
      <c r="D819" s="668"/>
      <c r="E819" s="668"/>
      <c r="F819" s="668"/>
      <c r="G819" s="668"/>
      <c r="H819" s="668"/>
      <c r="I819" s="668"/>
      <c r="J819" s="668"/>
      <c r="K819" s="668"/>
      <c r="L819" s="668"/>
      <c r="M819" s="668"/>
      <c r="N819" s="668"/>
      <c r="O819" s="668"/>
      <c r="P819" s="668"/>
      <c r="Q819" s="668"/>
      <c r="R819" s="668"/>
      <c r="S819" s="668"/>
      <c r="T819" s="668"/>
      <c r="U819" s="668"/>
      <c r="V819" s="668"/>
      <c r="W819" s="668"/>
      <c r="X819" s="668"/>
      <c r="Y819" s="668"/>
      <c r="Z819" s="668"/>
      <c r="AA819" s="668"/>
      <c r="AB819" s="668"/>
      <c r="AC819" s="668"/>
      <c r="AD819" s="668"/>
      <c r="AE819" s="668"/>
      <c r="AF819" s="668"/>
    </row>
    <row r="820" ht="15.75" customHeight="1">
      <c r="A820" s="668"/>
      <c r="B820" s="668"/>
      <c r="C820" s="668"/>
      <c r="D820" s="668"/>
      <c r="E820" s="668"/>
      <c r="F820" s="668"/>
      <c r="G820" s="668"/>
      <c r="H820" s="668"/>
      <c r="I820" s="668"/>
      <c r="J820" s="668"/>
      <c r="K820" s="668"/>
      <c r="L820" s="668"/>
      <c r="M820" s="668"/>
      <c r="N820" s="668"/>
      <c r="O820" s="668"/>
      <c r="P820" s="668"/>
      <c r="Q820" s="668"/>
      <c r="R820" s="668"/>
      <c r="S820" s="668"/>
      <c r="T820" s="668"/>
      <c r="U820" s="668"/>
      <c r="V820" s="668"/>
      <c r="W820" s="668"/>
      <c r="X820" s="668"/>
      <c r="Y820" s="668"/>
      <c r="Z820" s="668"/>
      <c r="AA820" s="668"/>
      <c r="AB820" s="668"/>
      <c r="AC820" s="668"/>
      <c r="AD820" s="668"/>
      <c r="AE820" s="668"/>
      <c r="AF820" s="668"/>
    </row>
    <row r="821" ht="15.75" customHeight="1">
      <c r="A821" s="668"/>
      <c r="B821" s="668"/>
      <c r="C821" s="668"/>
      <c r="D821" s="668"/>
      <c r="E821" s="668"/>
      <c r="F821" s="668"/>
      <c r="G821" s="668"/>
      <c r="H821" s="668"/>
      <c r="I821" s="668"/>
      <c r="J821" s="668"/>
      <c r="K821" s="668"/>
      <c r="L821" s="668"/>
      <c r="M821" s="668"/>
      <c r="N821" s="668"/>
      <c r="O821" s="668"/>
      <c r="P821" s="668"/>
      <c r="Q821" s="668"/>
      <c r="R821" s="668"/>
      <c r="S821" s="668"/>
      <c r="T821" s="668"/>
      <c r="U821" s="668"/>
      <c r="V821" s="668"/>
      <c r="W821" s="668"/>
      <c r="X821" s="668"/>
      <c r="Y821" s="668"/>
      <c r="Z821" s="668"/>
      <c r="AA821" s="668"/>
      <c r="AB821" s="668"/>
      <c r="AC821" s="668"/>
      <c r="AD821" s="668"/>
      <c r="AE821" s="668"/>
      <c r="AF821" s="668"/>
    </row>
    <row r="822" ht="15.75" customHeight="1">
      <c r="A822" s="668"/>
      <c r="B822" s="668"/>
      <c r="C822" s="668"/>
      <c r="D822" s="668"/>
      <c r="E822" s="668"/>
      <c r="F822" s="668"/>
      <c r="G822" s="668"/>
      <c r="H822" s="668"/>
      <c r="I822" s="668"/>
      <c r="J822" s="668"/>
      <c r="K822" s="668"/>
      <c r="L822" s="668"/>
      <c r="M822" s="668"/>
      <c r="N822" s="668"/>
      <c r="O822" s="668"/>
      <c r="P822" s="668"/>
      <c r="Q822" s="668"/>
      <c r="R822" s="668"/>
      <c r="S822" s="668"/>
      <c r="T822" s="668"/>
      <c r="U822" s="668"/>
      <c r="V822" s="668"/>
      <c r="W822" s="668"/>
      <c r="X822" s="668"/>
      <c r="Y822" s="668"/>
      <c r="Z822" s="668"/>
      <c r="AA822" s="668"/>
      <c r="AB822" s="668"/>
      <c r="AC822" s="668"/>
      <c r="AD822" s="668"/>
      <c r="AE822" s="668"/>
      <c r="AF822" s="668"/>
    </row>
    <row r="823" ht="15.75" customHeight="1">
      <c r="A823" s="668"/>
      <c r="B823" s="668"/>
      <c r="C823" s="668"/>
      <c r="D823" s="668"/>
      <c r="E823" s="668"/>
      <c r="F823" s="668"/>
      <c r="G823" s="668"/>
      <c r="H823" s="668"/>
      <c r="I823" s="668"/>
      <c r="J823" s="668"/>
      <c r="K823" s="668"/>
      <c r="L823" s="668"/>
      <c r="M823" s="668"/>
      <c r="N823" s="668"/>
      <c r="O823" s="668"/>
      <c r="P823" s="668"/>
      <c r="Q823" s="668"/>
      <c r="R823" s="668"/>
      <c r="S823" s="668"/>
      <c r="T823" s="668"/>
      <c r="U823" s="668"/>
      <c r="V823" s="668"/>
      <c r="W823" s="668"/>
      <c r="X823" s="668"/>
      <c r="Y823" s="668"/>
      <c r="Z823" s="668"/>
      <c r="AA823" s="668"/>
      <c r="AB823" s="668"/>
      <c r="AC823" s="668"/>
      <c r="AD823" s="668"/>
      <c r="AE823" s="668"/>
      <c r="AF823" s="668"/>
    </row>
    <row r="824" ht="15.75" customHeight="1">
      <c r="A824" s="668"/>
      <c r="B824" s="668"/>
      <c r="C824" s="668"/>
      <c r="D824" s="668"/>
      <c r="E824" s="668"/>
      <c r="F824" s="668"/>
      <c r="G824" s="668"/>
      <c r="H824" s="668"/>
      <c r="I824" s="668"/>
      <c r="J824" s="668"/>
      <c r="K824" s="668"/>
      <c r="L824" s="668"/>
      <c r="M824" s="668"/>
      <c r="N824" s="668"/>
      <c r="O824" s="668"/>
      <c r="P824" s="668"/>
      <c r="Q824" s="668"/>
      <c r="R824" s="668"/>
      <c r="S824" s="668"/>
      <c r="T824" s="668"/>
      <c r="U824" s="668"/>
      <c r="V824" s="668"/>
      <c r="W824" s="668"/>
      <c r="X824" s="668"/>
      <c r="Y824" s="668"/>
      <c r="Z824" s="668"/>
      <c r="AA824" s="668"/>
      <c r="AB824" s="668"/>
      <c r="AC824" s="668"/>
      <c r="AD824" s="668"/>
      <c r="AE824" s="668"/>
      <c r="AF824" s="668"/>
    </row>
    <row r="825" ht="15.75" customHeight="1">
      <c r="A825" s="668"/>
      <c r="B825" s="668"/>
      <c r="C825" s="668"/>
      <c r="D825" s="668"/>
      <c r="E825" s="668"/>
      <c r="F825" s="668"/>
      <c r="G825" s="668"/>
      <c r="H825" s="668"/>
      <c r="I825" s="668"/>
      <c r="J825" s="668"/>
      <c r="K825" s="668"/>
      <c r="L825" s="668"/>
      <c r="M825" s="668"/>
      <c r="N825" s="668"/>
      <c r="O825" s="668"/>
      <c r="P825" s="668"/>
      <c r="Q825" s="668"/>
      <c r="R825" s="668"/>
      <c r="S825" s="668"/>
      <c r="T825" s="668"/>
      <c r="U825" s="668"/>
      <c r="V825" s="668"/>
      <c r="W825" s="668"/>
      <c r="X825" s="668"/>
      <c r="Y825" s="668"/>
      <c r="Z825" s="668"/>
      <c r="AA825" s="668"/>
      <c r="AB825" s="668"/>
      <c r="AC825" s="668"/>
      <c r="AD825" s="668"/>
      <c r="AE825" s="668"/>
      <c r="AF825" s="668"/>
    </row>
    <row r="826" ht="15.75" customHeight="1">
      <c r="A826" s="668"/>
      <c r="B826" s="668"/>
      <c r="C826" s="668"/>
      <c r="D826" s="668"/>
      <c r="E826" s="668"/>
      <c r="F826" s="668"/>
      <c r="G826" s="668"/>
      <c r="H826" s="668"/>
      <c r="I826" s="668"/>
      <c r="J826" s="668"/>
      <c r="K826" s="668"/>
      <c r="L826" s="668"/>
      <c r="M826" s="668"/>
      <c r="N826" s="668"/>
      <c r="O826" s="668"/>
      <c r="P826" s="668"/>
      <c r="Q826" s="668"/>
      <c r="R826" s="668"/>
      <c r="S826" s="668"/>
      <c r="T826" s="668"/>
      <c r="U826" s="668"/>
      <c r="V826" s="668"/>
      <c r="W826" s="668"/>
      <c r="X826" s="668"/>
      <c r="Y826" s="668"/>
      <c r="Z826" s="668"/>
      <c r="AA826" s="668"/>
      <c r="AB826" s="668"/>
      <c r="AC826" s="668"/>
      <c r="AD826" s="668"/>
      <c r="AE826" s="668"/>
      <c r="AF826" s="668"/>
    </row>
    <row r="827" ht="15.75" customHeight="1">
      <c r="A827" s="668"/>
      <c r="B827" s="668"/>
      <c r="C827" s="668"/>
      <c r="D827" s="668"/>
      <c r="E827" s="668"/>
      <c r="F827" s="668"/>
      <c r="G827" s="668"/>
      <c r="H827" s="668"/>
      <c r="I827" s="668"/>
      <c r="J827" s="668"/>
      <c r="K827" s="668"/>
      <c r="L827" s="668"/>
      <c r="M827" s="668"/>
      <c r="N827" s="668"/>
      <c r="O827" s="668"/>
      <c r="P827" s="668"/>
      <c r="Q827" s="668"/>
      <c r="R827" s="668"/>
      <c r="S827" s="668"/>
      <c r="T827" s="668"/>
      <c r="U827" s="668"/>
      <c r="V827" s="668"/>
      <c r="W827" s="668"/>
      <c r="X827" s="668"/>
      <c r="Y827" s="668"/>
      <c r="Z827" s="668"/>
      <c r="AA827" s="668"/>
      <c r="AB827" s="668"/>
      <c r="AC827" s="668"/>
      <c r="AD827" s="668"/>
      <c r="AE827" s="668"/>
      <c r="AF827" s="668"/>
    </row>
    <row r="828" ht="15.75" customHeight="1">
      <c r="A828" s="668"/>
      <c r="B828" s="668"/>
      <c r="C828" s="668"/>
      <c r="D828" s="668"/>
      <c r="E828" s="668"/>
      <c r="F828" s="668"/>
      <c r="G828" s="668"/>
      <c r="H828" s="668"/>
      <c r="I828" s="668"/>
      <c r="J828" s="668"/>
      <c r="K828" s="668"/>
      <c r="L828" s="668"/>
      <c r="M828" s="668"/>
      <c r="N828" s="668"/>
      <c r="O828" s="668"/>
      <c r="P828" s="668"/>
      <c r="Q828" s="668"/>
      <c r="R828" s="668"/>
      <c r="S828" s="668"/>
      <c r="T828" s="668"/>
      <c r="U828" s="668"/>
      <c r="V828" s="668"/>
      <c r="W828" s="668"/>
      <c r="X828" s="668"/>
      <c r="Y828" s="668"/>
      <c r="Z828" s="668"/>
      <c r="AA828" s="668"/>
      <c r="AB828" s="668"/>
      <c r="AC828" s="668"/>
      <c r="AD828" s="668"/>
      <c r="AE828" s="668"/>
      <c r="AF828" s="668"/>
    </row>
    <row r="829" ht="15.75" customHeight="1">
      <c r="A829" s="668"/>
      <c r="B829" s="668"/>
      <c r="C829" s="668"/>
      <c r="D829" s="668"/>
      <c r="E829" s="668"/>
      <c r="F829" s="668"/>
      <c r="G829" s="668"/>
      <c r="H829" s="668"/>
      <c r="I829" s="668"/>
      <c r="J829" s="668"/>
      <c r="K829" s="668"/>
      <c r="L829" s="668"/>
      <c r="M829" s="668"/>
      <c r="N829" s="668"/>
      <c r="O829" s="668"/>
      <c r="P829" s="668"/>
      <c r="Q829" s="668"/>
      <c r="R829" s="668"/>
      <c r="S829" s="668"/>
      <c r="T829" s="668"/>
      <c r="U829" s="668"/>
      <c r="V829" s="668"/>
      <c r="W829" s="668"/>
      <c r="X829" s="668"/>
      <c r="Y829" s="668"/>
      <c r="Z829" s="668"/>
      <c r="AA829" s="668"/>
      <c r="AB829" s="668"/>
      <c r="AC829" s="668"/>
      <c r="AD829" s="668"/>
      <c r="AE829" s="668"/>
      <c r="AF829" s="668"/>
    </row>
    <row r="830" ht="15.75" customHeight="1">
      <c r="A830" s="668"/>
      <c r="B830" s="668"/>
      <c r="C830" s="668"/>
      <c r="D830" s="668"/>
      <c r="E830" s="668"/>
      <c r="F830" s="668"/>
      <c r="G830" s="668"/>
      <c r="H830" s="668"/>
      <c r="I830" s="668"/>
      <c r="J830" s="668"/>
      <c r="K830" s="668"/>
      <c r="L830" s="668"/>
      <c r="M830" s="668"/>
      <c r="N830" s="668"/>
      <c r="O830" s="668"/>
      <c r="P830" s="668"/>
      <c r="Q830" s="668"/>
      <c r="R830" s="668"/>
      <c r="S830" s="668"/>
      <c r="T830" s="668"/>
      <c r="U830" s="668"/>
      <c r="V830" s="668"/>
      <c r="W830" s="668"/>
      <c r="X830" s="668"/>
      <c r="Y830" s="668"/>
      <c r="Z830" s="668"/>
      <c r="AA830" s="668"/>
      <c r="AB830" s="668"/>
      <c r="AC830" s="668"/>
      <c r="AD830" s="668"/>
      <c r="AE830" s="668"/>
      <c r="AF830" s="668"/>
    </row>
    <row r="831" ht="15.75" customHeight="1">
      <c r="A831" s="668"/>
      <c r="B831" s="668"/>
      <c r="C831" s="668"/>
      <c r="D831" s="668"/>
      <c r="E831" s="668"/>
      <c r="F831" s="668"/>
      <c r="G831" s="668"/>
      <c r="H831" s="668"/>
      <c r="I831" s="668"/>
      <c r="J831" s="668"/>
      <c r="K831" s="668"/>
      <c r="L831" s="668"/>
      <c r="M831" s="668"/>
      <c r="N831" s="668"/>
      <c r="O831" s="668"/>
      <c r="P831" s="668"/>
      <c r="Q831" s="668"/>
      <c r="R831" s="668"/>
      <c r="S831" s="668"/>
      <c r="T831" s="668"/>
      <c r="U831" s="668"/>
      <c r="V831" s="668"/>
      <c r="W831" s="668"/>
      <c r="X831" s="668"/>
      <c r="Y831" s="668"/>
      <c r="Z831" s="668"/>
      <c r="AA831" s="668"/>
      <c r="AB831" s="668"/>
      <c r="AC831" s="668"/>
      <c r="AD831" s="668"/>
      <c r="AE831" s="668"/>
      <c r="AF831" s="668"/>
    </row>
    <row r="832" ht="15.75" customHeight="1">
      <c r="A832" s="668"/>
      <c r="B832" s="668"/>
      <c r="C832" s="668"/>
      <c r="D832" s="668"/>
      <c r="E832" s="668"/>
      <c r="F832" s="668"/>
      <c r="G832" s="668"/>
      <c r="H832" s="668"/>
      <c r="I832" s="668"/>
      <c r="J832" s="668"/>
      <c r="K832" s="668"/>
      <c r="L832" s="668"/>
      <c r="M832" s="668"/>
      <c r="N832" s="668"/>
      <c r="O832" s="668"/>
      <c r="P832" s="668"/>
      <c r="Q832" s="668"/>
      <c r="R832" s="668"/>
      <c r="S832" s="668"/>
      <c r="T832" s="668"/>
      <c r="U832" s="668"/>
      <c r="V832" s="668"/>
      <c r="W832" s="668"/>
      <c r="X832" s="668"/>
      <c r="Y832" s="668"/>
      <c r="Z832" s="668"/>
      <c r="AA832" s="668"/>
      <c r="AB832" s="668"/>
      <c r="AC832" s="668"/>
      <c r="AD832" s="668"/>
      <c r="AE832" s="668"/>
      <c r="AF832" s="668"/>
    </row>
    <row r="833" ht="15.75" customHeight="1">
      <c r="A833" s="668"/>
      <c r="B833" s="668"/>
      <c r="C833" s="668"/>
      <c r="D833" s="668"/>
      <c r="E833" s="668"/>
      <c r="F833" s="668"/>
      <c r="G833" s="668"/>
      <c r="H833" s="668"/>
      <c r="I833" s="668"/>
      <c r="J833" s="668"/>
      <c r="K833" s="668"/>
      <c r="L833" s="668"/>
      <c r="M833" s="668"/>
      <c r="N833" s="668"/>
      <c r="O833" s="668"/>
      <c r="P833" s="668"/>
      <c r="Q833" s="668"/>
      <c r="R833" s="668"/>
      <c r="S833" s="668"/>
      <c r="T833" s="668"/>
      <c r="U833" s="668"/>
      <c r="V833" s="668"/>
      <c r="W833" s="668"/>
      <c r="X833" s="668"/>
      <c r="Y833" s="668"/>
      <c r="Z833" s="668"/>
      <c r="AA833" s="668"/>
      <c r="AB833" s="668"/>
      <c r="AC833" s="668"/>
      <c r="AD833" s="668"/>
      <c r="AE833" s="668"/>
      <c r="AF833" s="668"/>
    </row>
    <row r="834" ht="15.75" customHeight="1">
      <c r="A834" s="668"/>
      <c r="B834" s="668"/>
      <c r="C834" s="668"/>
      <c r="D834" s="668"/>
      <c r="E834" s="668"/>
      <c r="F834" s="668"/>
      <c r="G834" s="668"/>
      <c r="H834" s="668"/>
      <c r="I834" s="668"/>
      <c r="J834" s="668"/>
      <c r="K834" s="668"/>
      <c r="L834" s="668"/>
      <c r="M834" s="668"/>
      <c r="N834" s="668"/>
      <c r="O834" s="668"/>
      <c r="P834" s="668"/>
      <c r="Q834" s="668"/>
      <c r="R834" s="668"/>
      <c r="S834" s="668"/>
      <c r="T834" s="668"/>
      <c r="U834" s="668"/>
      <c r="V834" s="668"/>
      <c r="W834" s="668"/>
      <c r="X834" s="668"/>
      <c r="Y834" s="668"/>
      <c r="Z834" s="668"/>
      <c r="AA834" s="668"/>
      <c r="AB834" s="668"/>
      <c r="AC834" s="668"/>
      <c r="AD834" s="668"/>
      <c r="AE834" s="668"/>
      <c r="AF834" s="668"/>
    </row>
    <row r="835" ht="15.75" customHeight="1">
      <c r="A835" s="668"/>
      <c r="B835" s="668"/>
      <c r="C835" s="668"/>
      <c r="D835" s="668"/>
      <c r="E835" s="668"/>
      <c r="F835" s="668"/>
      <c r="G835" s="668"/>
      <c r="H835" s="668"/>
      <c r="I835" s="668"/>
      <c r="J835" s="668"/>
      <c r="K835" s="668"/>
      <c r="L835" s="668"/>
      <c r="M835" s="668"/>
      <c r="N835" s="668"/>
      <c r="O835" s="668"/>
      <c r="P835" s="668"/>
      <c r="Q835" s="668"/>
      <c r="R835" s="668"/>
      <c r="S835" s="668"/>
      <c r="T835" s="668"/>
      <c r="U835" s="668"/>
      <c r="V835" s="668"/>
      <c r="W835" s="668"/>
      <c r="X835" s="668"/>
      <c r="Y835" s="668"/>
      <c r="Z835" s="668"/>
      <c r="AA835" s="668"/>
      <c r="AB835" s="668"/>
      <c r="AC835" s="668"/>
      <c r="AD835" s="668"/>
      <c r="AE835" s="668"/>
      <c r="AF835" s="668"/>
    </row>
    <row r="836" ht="15.75" customHeight="1">
      <c r="A836" s="668"/>
      <c r="B836" s="668"/>
      <c r="C836" s="668"/>
      <c r="D836" s="668"/>
      <c r="E836" s="668"/>
      <c r="F836" s="668"/>
      <c r="G836" s="668"/>
      <c r="H836" s="668"/>
      <c r="I836" s="668"/>
      <c r="J836" s="668"/>
      <c r="K836" s="668"/>
      <c r="L836" s="668"/>
      <c r="M836" s="668"/>
      <c r="N836" s="668"/>
      <c r="O836" s="668"/>
      <c r="P836" s="668"/>
      <c r="Q836" s="668"/>
      <c r="R836" s="668"/>
      <c r="S836" s="668"/>
      <c r="T836" s="668"/>
      <c r="U836" s="668"/>
      <c r="V836" s="668"/>
      <c r="W836" s="668"/>
      <c r="X836" s="668"/>
      <c r="Y836" s="668"/>
      <c r="Z836" s="668"/>
      <c r="AA836" s="668"/>
      <c r="AB836" s="668"/>
      <c r="AC836" s="668"/>
      <c r="AD836" s="668"/>
      <c r="AE836" s="668"/>
      <c r="AF836" s="668"/>
    </row>
    <row r="837" ht="15.75" customHeight="1">
      <c r="A837" s="668"/>
      <c r="B837" s="668"/>
      <c r="C837" s="668"/>
      <c r="D837" s="668"/>
      <c r="E837" s="668"/>
      <c r="F837" s="668"/>
      <c r="G837" s="668"/>
      <c r="H837" s="668"/>
      <c r="I837" s="668"/>
      <c r="J837" s="668"/>
      <c r="K837" s="668"/>
      <c r="L837" s="668"/>
      <c r="M837" s="668"/>
      <c r="N837" s="668"/>
      <c r="O837" s="668"/>
      <c r="P837" s="668"/>
      <c r="Q837" s="668"/>
      <c r="R837" s="668"/>
      <c r="S837" s="668"/>
      <c r="T837" s="668"/>
      <c r="U837" s="668"/>
      <c r="V837" s="668"/>
      <c r="W837" s="668"/>
      <c r="X837" s="668"/>
      <c r="Y837" s="668"/>
      <c r="Z837" s="668"/>
      <c r="AA837" s="668"/>
      <c r="AB837" s="668"/>
      <c r="AC837" s="668"/>
      <c r="AD837" s="668"/>
      <c r="AE837" s="668"/>
      <c r="AF837" s="668"/>
    </row>
    <row r="838" ht="15.75" customHeight="1">
      <c r="A838" s="668"/>
      <c r="B838" s="668"/>
      <c r="C838" s="668"/>
      <c r="D838" s="668"/>
      <c r="E838" s="668"/>
      <c r="F838" s="668"/>
      <c r="G838" s="668"/>
      <c r="H838" s="668"/>
      <c r="I838" s="668"/>
      <c r="J838" s="668"/>
      <c r="K838" s="668"/>
      <c r="L838" s="668"/>
      <c r="M838" s="668"/>
      <c r="N838" s="668"/>
      <c r="O838" s="668"/>
      <c r="P838" s="668"/>
      <c r="Q838" s="668"/>
      <c r="R838" s="668"/>
      <c r="S838" s="668"/>
      <c r="T838" s="668"/>
      <c r="U838" s="668"/>
      <c r="V838" s="668"/>
      <c r="W838" s="668"/>
      <c r="X838" s="668"/>
      <c r="Y838" s="668"/>
      <c r="Z838" s="668"/>
      <c r="AA838" s="668"/>
      <c r="AB838" s="668"/>
      <c r="AC838" s="668"/>
      <c r="AD838" s="668"/>
      <c r="AE838" s="668"/>
      <c r="AF838" s="668"/>
    </row>
    <row r="839" ht="15.75" customHeight="1">
      <c r="A839" s="668"/>
      <c r="B839" s="668"/>
      <c r="C839" s="668"/>
      <c r="D839" s="668"/>
      <c r="E839" s="668"/>
      <c r="F839" s="668"/>
      <c r="G839" s="668"/>
      <c r="H839" s="668"/>
      <c r="I839" s="668"/>
      <c r="J839" s="668"/>
      <c r="K839" s="668"/>
      <c r="L839" s="668"/>
      <c r="M839" s="668"/>
      <c r="N839" s="668"/>
      <c r="O839" s="668"/>
      <c r="P839" s="668"/>
      <c r="Q839" s="668"/>
      <c r="R839" s="668"/>
      <c r="S839" s="668"/>
      <c r="T839" s="668"/>
      <c r="U839" s="668"/>
      <c r="V839" s="668"/>
      <c r="W839" s="668"/>
      <c r="X839" s="668"/>
      <c r="Y839" s="668"/>
      <c r="Z839" s="668"/>
      <c r="AA839" s="668"/>
      <c r="AB839" s="668"/>
      <c r="AC839" s="668"/>
      <c r="AD839" s="668"/>
      <c r="AE839" s="668"/>
      <c r="AF839" s="668"/>
    </row>
    <row r="840" ht="15.75" customHeight="1">
      <c r="A840" s="668"/>
      <c r="B840" s="668"/>
      <c r="C840" s="668"/>
      <c r="D840" s="668"/>
      <c r="E840" s="668"/>
      <c r="F840" s="668"/>
      <c r="G840" s="668"/>
      <c r="H840" s="668"/>
      <c r="I840" s="668"/>
      <c r="J840" s="668"/>
      <c r="K840" s="668"/>
      <c r="L840" s="668"/>
      <c r="M840" s="668"/>
      <c r="N840" s="668"/>
      <c r="O840" s="668"/>
      <c r="P840" s="668"/>
      <c r="Q840" s="668"/>
      <c r="R840" s="668"/>
      <c r="S840" s="668"/>
      <c r="T840" s="668"/>
      <c r="U840" s="668"/>
      <c r="V840" s="668"/>
      <c r="W840" s="668"/>
      <c r="X840" s="668"/>
      <c r="Y840" s="668"/>
      <c r="Z840" s="668"/>
      <c r="AA840" s="668"/>
      <c r="AB840" s="668"/>
      <c r="AC840" s="668"/>
      <c r="AD840" s="668"/>
      <c r="AE840" s="668"/>
      <c r="AF840" s="668"/>
    </row>
    <row r="841" ht="15.75" customHeight="1">
      <c r="A841" s="668"/>
      <c r="B841" s="668"/>
      <c r="C841" s="668"/>
      <c r="D841" s="668"/>
      <c r="E841" s="668"/>
      <c r="F841" s="668"/>
      <c r="G841" s="668"/>
      <c r="H841" s="668"/>
      <c r="I841" s="668"/>
      <c r="J841" s="668"/>
      <c r="K841" s="668"/>
      <c r="L841" s="668"/>
      <c r="M841" s="668"/>
      <c r="N841" s="668"/>
      <c r="O841" s="668"/>
      <c r="P841" s="668"/>
      <c r="Q841" s="668"/>
      <c r="R841" s="668"/>
      <c r="S841" s="668"/>
      <c r="T841" s="668"/>
      <c r="U841" s="668"/>
      <c r="V841" s="668"/>
      <c r="W841" s="668"/>
      <c r="X841" s="668"/>
      <c r="Y841" s="668"/>
      <c r="Z841" s="668"/>
      <c r="AA841" s="668"/>
      <c r="AB841" s="668"/>
      <c r="AC841" s="668"/>
      <c r="AD841" s="668"/>
      <c r="AE841" s="668"/>
      <c r="AF841" s="668"/>
    </row>
    <row r="842" ht="15.75" customHeight="1">
      <c r="A842" s="668"/>
      <c r="B842" s="668"/>
      <c r="C842" s="668"/>
      <c r="D842" s="668"/>
      <c r="E842" s="668"/>
      <c r="F842" s="668"/>
      <c r="G842" s="668"/>
      <c r="H842" s="668"/>
      <c r="I842" s="668"/>
      <c r="J842" s="668"/>
      <c r="K842" s="668"/>
      <c r="L842" s="668"/>
      <c r="M842" s="668"/>
      <c r="N842" s="668"/>
      <c r="O842" s="668"/>
      <c r="P842" s="668"/>
      <c r="Q842" s="668"/>
      <c r="R842" s="668"/>
      <c r="S842" s="668"/>
      <c r="T842" s="668"/>
      <c r="U842" s="668"/>
      <c r="V842" s="668"/>
      <c r="W842" s="668"/>
      <c r="X842" s="668"/>
      <c r="Y842" s="668"/>
      <c r="Z842" s="668"/>
      <c r="AA842" s="668"/>
      <c r="AB842" s="668"/>
      <c r="AC842" s="668"/>
      <c r="AD842" s="668"/>
      <c r="AE842" s="668"/>
      <c r="AF842" s="668"/>
    </row>
    <row r="843" ht="15.75" customHeight="1">
      <c r="A843" s="668"/>
      <c r="B843" s="668"/>
      <c r="C843" s="668"/>
      <c r="D843" s="668"/>
      <c r="E843" s="668"/>
      <c r="F843" s="668"/>
      <c r="G843" s="668"/>
      <c r="H843" s="668"/>
      <c r="I843" s="668"/>
      <c r="J843" s="668"/>
      <c r="K843" s="668"/>
      <c r="L843" s="668"/>
      <c r="M843" s="668"/>
      <c r="N843" s="668"/>
      <c r="O843" s="668"/>
      <c r="P843" s="668"/>
      <c r="Q843" s="668"/>
      <c r="R843" s="668"/>
      <c r="S843" s="668"/>
      <c r="T843" s="668"/>
      <c r="U843" s="668"/>
      <c r="V843" s="668"/>
      <c r="W843" s="668"/>
      <c r="X843" s="668"/>
      <c r="Y843" s="668"/>
      <c r="Z843" s="668"/>
      <c r="AA843" s="668"/>
      <c r="AB843" s="668"/>
      <c r="AC843" s="668"/>
      <c r="AD843" s="668"/>
      <c r="AE843" s="668"/>
      <c r="AF843" s="668"/>
    </row>
    <row r="844" ht="15.75" customHeight="1">
      <c r="A844" s="668"/>
      <c r="B844" s="668"/>
      <c r="C844" s="668"/>
      <c r="D844" s="668"/>
      <c r="E844" s="668"/>
      <c r="F844" s="668"/>
      <c r="G844" s="668"/>
      <c r="H844" s="668"/>
      <c r="I844" s="668"/>
      <c r="J844" s="668"/>
      <c r="K844" s="668"/>
      <c r="L844" s="668"/>
      <c r="M844" s="668"/>
      <c r="N844" s="668"/>
      <c r="O844" s="668"/>
      <c r="P844" s="668"/>
      <c r="Q844" s="668"/>
      <c r="R844" s="668"/>
      <c r="S844" s="668"/>
      <c r="T844" s="668"/>
      <c r="U844" s="668"/>
      <c r="V844" s="668"/>
      <c r="W844" s="668"/>
      <c r="X844" s="668"/>
      <c r="Y844" s="668"/>
      <c r="Z844" s="668"/>
      <c r="AA844" s="668"/>
      <c r="AB844" s="668"/>
      <c r="AC844" s="668"/>
      <c r="AD844" s="668"/>
      <c r="AE844" s="668"/>
      <c r="AF844" s="668"/>
    </row>
    <row r="845" ht="15.75" customHeight="1">
      <c r="A845" s="668"/>
      <c r="B845" s="668"/>
      <c r="C845" s="668"/>
      <c r="D845" s="668"/>
      <c r="E845" s="668"/>
      <c r="F845" s="668"/>
      <c r="G845" s="668"/>
      <c r="H845" s="668"/>
      <c r="I845" s="668"/>
      <c r="J845" s="668"/>
      <c r="K845" s="668"/>
      <c r="L845" s="668"/>
      <c r="M845" s="668"/>
      <c r="N845" s="668"/>
      <c r="O845" s="668"/>
      <c r="P845" s="668"/>
      <c r="Q845" s="668"/>
      <c r="R845" s="668"/>
      <c r="S845" s="668"/>
      <c r="T845" s="668"/>
      <c r="U845" s="668"/>
      <c r="V845" s="668"/>
      <c r="W845" s="668"/>
      <c r="X845" s="668"/>
      <c r="Y845" s="668"/>
      <c r="Z845" s="668"/>
      <c r="AA845" s="668"/>
      <c r="AB845" s="668"/>
      <c r="AC845" s="668"/>
      <c r="AD845" s="668"/>
      <c r="AE845" s="668"/>
      <c r="AF845" s="668"/>
    </row>
    <row r="846" ht="15.75" customHeight="1">
      <c r="A846" s="668"/>
      <c r="B846" s="668"/>
      <c r="C846" s="668"/>
      <c r="D846" s="668"/>
      <c r="E846" s="668"/>
      <c r="F846" s="668"/>
      <c r="G846" s="668"/>
      <c r="H846" s="668"/>
      <c r="I846" s="668"/>
      <c r="J846" s="668"/>
      <c r="K846" s="668"/>
      <c r="L846" s="668"/>
      <c r="M846" s="668"/>
      <c r="N846" s="668"/>
      <c r="O846" s="668"/>
      <c r="P846" s="668"/>
      <c r="Q846" s="668"/>
      <c r="R846" s="668"/>
      <c r="S846" s="668"/>
      <c r="T846" s="668"/>
      <c r="U846" s="668"/>
      <c r="V846" s="668"/>
      <c r="W846" s="668"/>
      <c r="X846" s="668"/>
      <c r="Y846" s="668"/>
      <c r="Z846" s="668"/>
      <c r="AA846" s="668"/>
      <c r="AB846" s="668"/>
      <c r="AC846" s="668"/>
      <c r="AD846" s="668"/>
      <c r="AE846" s="668"/>
      <c r="AF846" s="668"/>
    </row>
    <row r="847" ht="15.75" customHeight="1">
      <c r="A847" s="668"/>
      <c r="B847" s="668"/>
      <c r="C847" s="668"/>
      <c r="D847" s="668"/>
      <c r="E847" s="668"/>
      <c r="F847" s="668"/>
      <c r="G847" s="668"/>
      <c r="H847" s="668"/>
      <c r="I847" s="668"/>
      <c r="J847" s="668"/>
      <c r="K847" s="668"/>
      <c r="L847" s="668"/>
      <c r="M847" s="668"/>
      <c r="N847" s="668"/>
      <c r="O847" s="668"/>
      <c r="P847" s="668"/>
      <c r="Q847" s="668"/>
      <c r="R847" s="668"/>
      <c r="S847" s="668"/>
      <c r="T847" s="668"/>
      <c r="U847" s="668"/>
      <c r="V847" s="668"/>
      <c r="W847" s="668"/>
      <c r="X847" s="668"/>
      <c r="Y847" s="668"/>
      <c r="Z847" s="668"/>
      <c r="AA847" s="668"/>
      <c r="AB847" s="668"/>
      <c r="AC847" s="668"/>
      <c r="AD847" s="668"/>
      <c r="AE847" s="668"/>
      <c r="AF847" s="668"/>
    </row>
    <row r="848" ht="15.75" customHeight="1">
      <c r="A848" s="668"/>
      <c r="B848" s="668"/>
      <c r="C848" s="668"/>
      <c r="D848" s="668"/>
      <c r="E848" s="668"/>
      <c r="F848" s="668"/>
      <c r="G848" s="668"/>
      <c r="H848" s="668"/>
      <c r="I848" s="668"/>
      <c r="J848" s="668"/>
      <c r="K848" s="668"/>
      <c r="L848" s="668"/>
      <c r="M848" s="668"/>
      <c r="N848" s="668"/>
      <c r="O848" s="668"/>
      <c r="P848" s="668"/>
      <c r="Q848" s="668"/>
      <c r="R848" s="668"/>
      <c r="S848" s="668"/>
      <c r="T848" s="668"/>
      <c r="U848" s="668"/>
      <c r="V848" s="668"/>
      <c r="W848" s="668"/>
      <c r="X848" s="668"/>
      <c r="Y848" s="668"/>
      <c r="Z848" s="668"/>
      <c r="AA848" s="668"/>
      <c r="AB848" s="668"/>
      <c r="AC848" s="668"/>
      <c r="AD848" s="668"/>
      <c r="AE848" s="668"/>
      <c r="AF848" s="668"/>
    </row>
    <row r="849" ht="15.75" customHeight="1">
      <c r="A849" s="668"/>
      <c r="B849" s="668"/>
      <c r="C849" s="668"/>
      <c r="D849" s="668"/>
      <c r="E849" s="668"/>
      <c r="F849" s="668"/>
      <c r="G849" s="668"/>
      <c r="H849" s="668"/>
      <c r="I849" s="668"/>
      <c r="J849" s="668"/>
      <c r="K849" s="668"/>
      <c r="L849" s="668"/>
      <c r="M849" s="668"/>
      <c r="N849" s="668"/>
      <c r="O849" s="668"/>
      <c r="P849" s="668"/>
      <c r="Q849" s="668"/>
      <c r="R849" s="668"/>
      <c r="S849" s="668"/>
      <c r="T849" s="668"/>
      <c r="U849" s="668"/>
      <c r="V849" s="668"/>
      <c r="W849" s="668"/>
      <c r="X849" s="668"/>
      <c r="Y849" s="668"/>
      <c r="Z849" s="668"/>
      <c r="AA849" s="668"/>
      <c r="AB849" s="668"/>
      <c r="AC849" s="668"/>
      <c r="AD849" s="668"/>
      <c r="AE849" s="668"/>
      <c r="AF849" s="668"/>
    </row>
    <row r="850" ht="15.75" customHeight="1">
      <c r="A850" s="668"/>
      <c r="B850" s="668"/>
      <c r="C850" s="668"/>
      <c r="D850" s="668"/>
      <c r="E850" s="668"/>
      <c r="F850" s="668"/>
      <c r="G850" s="668"/>
      <c r="H850" s="668"/>
      <c r="I850" s="668"/>
      <c r="J850" s="668"/>
      <c r="K850" s="668"/>
      <c r="L850" s="668"/>
      <c r="M850" s="668"/>
      <c r="N850" s="668"/>
      <c r="O850" s="668"/>
      <c r="P850" s="668"/>
      <c r="Q850" s="668"/>
      <c r="R850" s="668"/>
      <c r="S850" s="668"/>
      <c r="T850" s="668"/>
      <c r="U850" s="668"/>
      <c r="V850" s="668"/>
      <c r="W850" s="668"/>
      <c r="X850" s="668"/>
      <c r="Y850" s="668"/>
      <c r="Z850" s="668"/>
      <c r="AA850" s="668"/>
      <c r="AB850" s="668"/>
      <c r="AC850" s="668"/>
      <c r="AD850" s="668"/>
      <c r="AE850" s="668"/>
      <c r="AF850" s="668"/>
    </row>
    <row r="851" ht="15.75" customHeight="1">
      <c r="A851" s="668"/>
      <c r="B851" s="668"/>
      <c r="C851" s="668"/>
      <c r="D851" s="668"/>
      <c r="E851" s="668"/>
      <c r="F851" s="668"/>
      <c r="G851" s="668"/>
      <c r="H851" s="668"/>
      <c r="I851" s="668"/>
      <c r="J851" s="668"/>
      <c r="K851" s="668"/>
      <c r="L851" s="668"/>
      <c r="M851" s="668"/>
      <c r="N851" s="668"/>
      <c r="O851" s="668"/>
      <c r="P851" s="668"/>
      <c r="Q851" s="668"/>
      <c r="R851" s="668"/>
      <c r="S851" s="668"/>
      <c r="T851" s="668"/>
      <c r="U851" s="668"/>
      <c r="V851" s="668"/>
      <c r="W851" s="668"/>
      <c r="X851" s="668"/>
      <c r="Y851" s="668"/>
      <c r="Z851" s="668"/>
      <c r="AA851" s="668"/>
      <c r="AB851" s="668"/>
      <c r="AC851" s="668"/>
      <c r="AD851" s="668"/>
      <c r="AE851" s="668"/>
      <c r="AF851" s="668"/>
    </row>
    <row r="852" ht="15.75" customHeight="1">
      <c r="A852" s="668"/>
      <c r="B852" s="668"/>
      <c r="C852" s="668"/>
      <c r="D852" s="668"/>
      <c r="E852" s="668"/>
      <c r="F852" s="668"/>
      <c r="G852" s="668"/>
      <c r="H852" s="668"/>
      <c r="I852" s="668"/>
      <c r="J852" s="668"/>
      <c r="K852" s="668"/>
      <c r="L852" s="668"/>
      <c r="M852" s="668"/>
      <c r="N852" s="668"/>
      <c r="O852" s="668"/>
      <c r="P852" s="668"/>
      <c r="Q852" s="668"/>
      <c r="R852" s="668"/>
      <c r="S852" s="668"/>
      <c r="T852" s="668"/>
      <c r="U852" s="668"/>
      <c r="V852" s="668"/>
      <c r="W852" s="668"/>
      <c r="X852" s="668"/>
      <c r="Y852" s="668"/>
      <c r="Z852" s="668"/>
      <c r="AA852" s="668"/>
      <c r="AB852" s="668"/>
      <c r="AC852" s="668"/>
      <c r="AD852" s="668"/>
      <c r="AE852" s="668"/>
      <c r="AF852" s="668"/>
    </row>
    <row r="853" ht="15.75" customHeight="1">
      <c r="A853" s="668"/>
      <c r="B853" s="668"/>
      <c r="C853" s="668"/>
      <c r="D853" s="668"/>
      <c r="E853" s="668"/>
      <c r="F853" s="668"/>
      <c r="G853" s="668"/>
      <c r="H853" s="668"/>
      <c r="I853" s="668"/>
      <c r="J853" s="668"/>
      <c r="K853" s="668"/>
      <c r="L853" s="668"/>
      <c r="M853" s="668"/>
      <c r="N853" s="668"/>
      <c r="O853" s="668"/>
      <c r="P853" s="668"/>
      <c r="Q853" s="668"/>
      <c r="R853" s="668"/>
      <c r="S853" s="668"/>
      <c r="T853" s="668"/>
      <c r="U853" s="668"/>
      <c r="V853" s="668"/>
      <c r="W853" s="668"/>
      <c r="X853" s="668"/>
      <c r="Y853" s="668"/>
      <c r="Z853" s="668"/>
      <c r="AA853" s="668"/>
      <c r="AB853" s="668"/>
      <c r="AC853" s="668"/>
      <c r="AD853" s="668"/>
      <c r="AE853" s="668"/>
      <c r="AF853" s="668"/>
    </row>
    <row r="854" ht="15.75" customHeight="1">
      <c r="A854" s="668"/>
      <c r="B854" s="668"/>
      <c r="C854" s="668"/>
      <c r="D854" s="668"/>
      <c r="E854" s="668"/>
      <c r="F854" s="668"/>
      <c r="G854" s="668"/>
      <c r="H854" s="668"/>
      <c r="I854" s="668"/>
      <c r="J854" s="668"/>
      <c r="K854" s="668"/>
      <c r="L854" s="668"/>
      <c r="M854" s="668"/>
      <c r="N854" s="668"/>
      <c r="O854" s="668"/>
      <c r="P854" s="668"/>
      <c r="Q854" s="668"/>
      <c r="R854" s="668"/>
      <c r="S854" s="668"/>
      <c r="T854" s="668"/>
      <c r="U854" s="668"/>
      <c r="V854" s="668"/>
      <c r="W854" s="668"/>
      <c r="X854" s="668"/>
      <c r="Y854" s="668"/>
      <c r="Z854" s="668"/>
      <c r="AA854" s="668"/>
      <c r="AB854" s="668"/>
      <c r="AC854" s="668"/>
      <c r="AD854" s="668"/>
      <c r="AE854" s="668"/>
      <c r="AF854" s="668"/>
    </row>
    <row r="855" ht="15.75" customHeight="1">
      <c r="A855" s="668"/>
      <c r="B855" s="668"/>
      <c r="C855" s="668"/>
      <c r="D855" s="668"/>
      <c r="E855" s="668"/>
      <c r="F855" s="668"/>
      <c r="G855" s="668"/>
      <c r="H855" s="668"/>
      <c r="I855" s="668"/>
      <c r="J855" s="668"/>
      <c r="K855" s="668"/>
      <c r="L855" s="668"/>
      <c r="M855" s="668"/>
      <c r="N855" s="668"/>
      <c r="O855" s="668"/>
      <c r="P855" s="668"/>
      <c r="Q855" s="668"/>
      <c r="R855" s="668"/>
      <c r="S855" s="668"/>
      <c r="T855" s="668"/>
      <c r="U855" s="668"/>
      <c r="V855" s="668"/>
      <c r="W855" s="668"/>
      <c r="X855" s="668"/>
      <c r="Y855" s="668"/>
      <c r="Z855" s="668"/>
      <c r="AA855" s="668"/>
      <c r="AB855" s="668"/>
      <c r="AC855" s="668"/>
      <c r="AD855" s="668"/>
      <c r="AE855" s="668"/>
      <c r="AF855" s="668"/>
    </row>
    <row r="856" ht="15.75" customHeight="1">
      <c r="A856" s="668"/>
      <c r="B856" s="668"/>
      <c r="C856" s="668"/>
      <c r="D856" s="668"/>
      <c r="E856" s="668"/>
      <c r="F856" s="668"/>
      <c r="G856" s="668"/>
      <c r="H856" s="668"/>
      <c r="I856" s="668"/>
      <c r="J856" s="668"/>
      <c r="K856" s="668"/>
      <c r="L856" s="668"/>
      <c r="M856" s="668"/>
      <c r="N856" s="668"/>
      <c r="O856" s="668"/>
      <c r="P856" s="668"/>
      <c r="Q856" s="668"/>
      <c r="R856" s="668"/>
      <c r="S856" s="668"/>
      <c r="T856" s="668"/>
      <c r="U856" s="668"/>
      <c r="V856" s="668"/>
      <c r="W856" s="668"/>
      <c r="X856" s="668"/>
      <c r="Y856" s="668"/>
      <c r="Z856" s="668"/>
      <c r="AA856" s="668"/>
      <c r="AB856" s="668"/>
      <c r="AC856" s="668"/>
      <c r="AD856" s="668"/>
      <c r="AE856" s="668"/>
      <c r="AF856" s="668"/>
    </row>
    <row r="857" ht="15.75" customHeight="1">
      <c r="A857" s="668"/>
      <c r="B857" s="668"/>
      <c r="C857" s="668"/>
      <c r="D857" s="668"/>
      <c r="E857" s="668"/>
      <c r="F857" s="668"/>
      <c r="G857" s="668"/>
      <c r="H857" s="668"/>
      <c r="I857" s="668"/>
      <c r="J857" s="668"/>
      <c r="K857" s="668"/>
      <c r="L857" s="668"/>
      <c r="M857" s="668"/>
      <c r="N857" s="668"/>
      <c r="O857" s="668"/>
      <c r="P857" s="668"/>
      <c r="Q857" s="668"/>
      <c r="R857" s="668"/>
      <c r="S857" s="668"/>
      <c r="T857" s="668"/>
      <c r="U857" s="668"/>
      <c r="V857" s="668"/>
      <c r="W857" s="668"/>
      <c r="X857" s="668"/>
      <c r="Y857" s="668"/>
      <c r="Z857" s="668"/>
      <c r="AA857" s="668"/>
      <c r="AB857" s="668"/>
      <c r="AC857" s="668"/>
      <c r="AD857" s="668"/>
      <c r="AE857" s="668"/>
      <c r="AF857" s="668"/>
    </row>
    <row r="858" ht="15.75" customHeight="1">
      <c r="A858" s="668"/>
      <c r="B858" s="668"/>
      <c r="C858" s="668"/>
      <c r="D858" s="668"/>
      <c r="E858" s="668"/>
      <c r="F858" s="668"/>
      <c r="G858" s="668"/>
      <c r="H858" s="668"/>
      <c r="I858" s="668"/>
      <c r="J858" s="668"/>
      <c r="K858" s="668"/>
      <c r="L858" s="668"/>
      <c r="M858" s="668"/>
      <c r="N858" s="668"/>
      <c r="O858" s="668"/>
      <c r="P858" s="668"/>
      <c r="Q858" s="668"/>
      <c r="R858" s="668"/>
      <c r="S858" s="668"/>
      <c r="T858" s="668"/>
      <c r="U858" s="668"/>
      <c r="V858" s="668"/>
      <c r="W858" s="668"/>
      <c r="X858" s="668"/>
      <c r="Y858" s="668"/>
      <c r="Z858" s="668"/>
      <c r="AA858" s="668"/>
      <c r="AB858" s="668"/>
      <c r="AC858" s="668"/>
      <c r="AD858" s="668"/>
      <c r="AE858" s="668"/>
      <c r="AF858" s="668"/>
    </row>
    <row r="859" ht="15.75" customHeight="1">
      <c r="A859" s="668"/>
      <c r="B859" s="668"/>
      <c r="C859" s="668"/>
      <c r="D859" s="668"/>
      <c r="E859" s="668"/>
      <c r="F859" s="668"/>
      <c r="G859" s="668"/>
      <c r="H859" s="668"/>
      <c r="I859" s="668"/>
      <c r="J859" s="668"/>
      <c r="K859" s="668"/>
      <c r="L859" s="668"/>
      <c r="M859" s="668"/>
      <c r="N859" s="668"/>
      <c r="O859" s="668"/>
      <c r="P859" s="668"/>
      <c r="Q859" s="668"/>
      <c r="R859" s="668"/>
      <c r="S859" s="668"/>
      <c r="T859" s="668"/>
      <c r="U859" s="668"/>
      <c r="V859" s="668"/>
      <c r="W859" s="668"/>
      <c r="X859" s="668"/>
      <c r="Y859" s="668"/>
      <c r="Z859" s="668"/>
      <c r="AA859" s="668"/>
      <c r="AB859" s="668"/>
      <c r="AC859" s="668"/>
      <c r="AD859" s="668"/>
      <c r="AE859" s="668"/>
      <c r="AF859" s="668"/>
    </row>
    <row r="860" ht="15.75" customHeight="1">
      <c r="A860" s="668"/>
      <c r="B860" s="668"/>
      <c r="C860" s="668"/>
      <c r="D860" s="668"/>
      <c r="E860" s="668"/>
      <c r="F860" s="668"/>
      <c r="G860" s="668"/>
      <c r="H860" s="668"/>
      <c r="I860" s="668"/>
      <c r="J860" s="668"/>
      <c r="K860" s="668"/>
      <c r="L860" s="668"/>
      <c r="M860" s="668"/>
      <c r="N860" s="668"/>
      <c r="O860" s="668"/>
      <c r="P860" s="668"/>
      <c r="Q860" s="668"/>
      <c r="R860" s="668"/>
      <c r="S860" s="668"/>
      <c r="T860" s="668"/>
      <c r="U860" s="668"/>
      <c r="V860" s="668"/>
      <c r="W860" s="668"/>
      <c r="X860" s="668"/>
      <c r="Y860" s="668"/>
      <c r="Z860" s="668"/>
      <c r="AA860" s="668"/>
      <c r="AB860" s="668"/>
      <c r="AC860" s="668"/>
      <c r="AD860" s="668"/>
      <c r="AE860" s="668"/>
      <c r="AF860" s="668"/>
    </row>
    <row r="861" ht="15.75" customHeight="1">
      <c r="A861" s="668"/>
      <c r="B861" s="668"/>
      <c r="C861" s="668"/>
      <c r="D861" s="668"/>
      <c r="E861" s="668"/>
      <c r="F861" s="668"/>
      <c r="G861" s="668"/>
      <c r="H861" s="668"/>
      <c r="I861" s="668"/>
      <c r="J861" s="668"/>
      <c r="K861" s="668"/>
      <c r="L861" s="668"/>
      <c r="M861" s="668"/>
      <c r="N861" s="668"/>
      <c r="O861" s="668"/>
      <c r="P861" s="668"/>
      <c r="Q861" s="668"/>
      <c r="R861" s="668"/>
      <c r="S861" s="668"/>
      <c r="T861" s="668"/>
      <c r="U861" s="668"/>
      <c r="V861" s="668"/>
      <c r="W861" s="668"/>
      <c r="X861" s="668"/>
      <c r="Y861" s="668"/>
      <c r="Z861" s="668"/>
      <c r="AA861" s="668"/>
      <c r="AB861" s="668"/>
      <c r="AC861" s="668"/>
      <c r="AD861" s="668"/>
      <c r="AE861" s="668"/>
      <c r="AF861" s="668"/>
    </row>
    <row r="862" ht="15.75" customHeight="1">
      <c r="A862" s="668"/>
      <c r="B862" s="668"/>
      <c r="C862" s="668"/>
      <c r="D862" s="668"/>
      <c r="E862" s="668"/>
      <c r="F862" s="668"/>
      <c r="G862" s="668"/>
      <c r="H862" s="668"/>
      <c r="I862" s="668"/>
      <c r="J862" s="668"/>
      <c r="K862" s="668"/>
      <c r="L862" s="668"/>
      <c r="M862" s="668"/>
      <c r="N862" s="668"/>
      <c r="O862" s="668"/>
      <c r="P862" s="668"/>
      <c r="Q862" s="668"/>
      <c r="R862" s="668"/>
      <c r="S862" s="668"/>
      <c r="T862" s="668"/>
      <c r="U862" s="668"/>
      <c r="V862" s="668"/>
      <c r="W862" s="668"/>
      <c r="X862" s="668"/>
      <c r="Y862" s="668"/>
      <c r="Z862" s="668"/>
      <c r="AA862" s="668"/>
      <c r="AB862" s="668"/>
      <c r="AC862" s="668"/>
      <c r="AD862" s="668"/>
      <c r="AE862" s="668"/>
      <c r="AF862" s="668"/>
    </row>
    <row r="863" ht="15.75" customHeight="1">
      <c r="A863" s="668"/>
      <c r="B863" s="668"/>
      <c r="C863" s="668"/>
      <c r="D863" s="668"/>
      <c r="E863" s="668"/>
      <c r="F863" s="668"/>
      <c r="G863" s="668"/>
      <c r="H863" s="668"/>
      <c r="I863" s="668"/>
      <c r="J863" s="668"/>
      <c r="K863" s="668"/>
      <c r="L863" s="668"/>
      <c r="M863" s="668"/>
      <c r="N863" s="668"/>
      <c r="O863" s="668"/>
      <c r="P863" s="668"/>
      <c r="Q863" s="668"/>
      <c r="R863" s="668"/>
      <c r="S863" s="668"/>
      <c r="T863" s="668"/>
      <c r="U863" s="668"/>
      <c r="V863" s="668"/>
      <c r="W863" s="668"/>
      <c r="X863" s="668"/>
      <c r="Y863" s="668"/>
      <c r="Z863" s="668"/>
      <c r="AA863" s="668"/>
      <c r="AB863" s="668"/>
      <c r="AC863" s="668"/>
      <c r="AD863" s="668"/>
      <c r="AE863" s="668"/>
      <c r="AF863" s="668"/>
    </row>
    <row r="864" ht="15.75" customHeight="1">
      <c r="A864" s="668"/>
      <c r="B864" s="668"/>
      <c r="C864" s="668"/>
      <c r="D864" s="668"/>
      <c r="E864" s="668"/>
      <c r="F864" s="668"/>
      <c r="G864" s="668"/>
      <c r="H864" s="668"/>
      <c r="I864" s="668"/>
      <c r="J864" s="668"/>
      <c r="K864" s="668"/>
      <c r="L864" s="668"/>
      <c r="M864" s="668"/>
      <c r="N864" s="668"/>
      <c r="O864" s="668"/>
      <c r="P864" s="668"/>
      <c r="Q864" s="668"/>
      <c r="R864" s="668"/>
      <c r="S864" s="668"/>
      <c r="T864" s="668"/>
      <c r="U864" s="668"/>
      <c r="V864" s="668"/>
      <c r="W864" s="668"/>
      <c r="X864" s="668"/>
      <c r="Y864" s="668"/>
      <c r="Z864" s="668"/>
      <c r="AA864" s="668"/>
      <c r="AB864" s="668"/>
      <c r="AC864" s="668"/>
      <c r="AD864" s="668"/>
      <c r="AE864" s="668"/>
      <c r="AF864" s="668"/>
    </row>
    <row r="865" ht="15.75" customHeight="1">
      <c r="A865" s="668"/>
      <c r="B865" s="668"/>
      <c r="C865" s="668"/>
      <c r="D865" s="668"/>
      <c r="E865" s="668"/>
      <c r="F865" s="668"/>
      <c r="G865" s="668"/>
      <c r="H865" s="668"/>
      <c r="I865" s="668"/>
      <c r="J865" s="668"/>
      <c r="K865" s="668"/>
      <c r="L865" s="668"/>
      <c r="M865" s="668"/>
      <c r="N865" s="668"/>
      <c r="O865" s="668"/>
      <c r="P865" s="668"/>
      <c r="Q865" s="668"/>
      <c r="R865" s="668"/>
      <c r="S865" s="668"/>
      <c r="T865" s="668"/>
      <c r="U865" s="668"/>
      <c r="V865" s="668"/>
      <c r="W865" s="668"/>
      <c r="X865" s="668"/>
      <c r="Y865" s="668"/>
      <c r="Z865" s="668"/>
      <c r="AA865" s="668"/>
      <c r="AB865" s="668"/>
      <c r="AC865" s="668"/>
      <c r="AD865" s="668"/>
      <c r="AE865" s="668"/>
      <c r="AF865" s="668"/>
    </row>
    <row r="866" ht="15.75" customHeight="1">
      <c r="A866" s="668"/>
      <c r="B866" s="668"/>
      <c r="C866" s="668"/>
      <c r="D866" s="668"/>
      <c r="E866" s="668"/>
      <c r="F866" s="668"/>
      <c r="G866" s="668"/>
      <c r="H866" s="668"/>
      <c r="I866" s="668"/>
      <c r="J866" s="668"/>
      <c r="K866" s="668"/>
      <c r="L866" s="668"/>
      <c r="M866" s="668"/>
      <c r="N866" s="668"/>
      <c r="O866" s="668"/>
      <c r="P866" s="668"/>
      <c r="Q866" s="668"/>
      <c r="R866" s="668"/>
      <c r="S866" s="668"/>
      <c r="T866" s="668"/>
      <c r="U866" s="668"/>
      <c r="V866" s="668"/>
      <c r="W866" s="668"/>
      <c r="X866" s="668"/>
      <c r="Y866" s="668"/>
      <c r="Z866" s="668"/>
      <c r="AA866" s="668"/>
      <c r="AB866" s="668"/>
      <c r="AC866" s="668"/>
      <c r="AD866" s="668"/>
      <c r="AE866" s="668"/>
      <c r="AF866" s="668"/>
    </row>
    <row r="867" ht="15.75" customHeight="1">
      <c r="A867" s="668"/>
      <c r="B867" s="668"/>
      <c r="C867" s="668"/>
      <c r="D867" s="668"/>
      <c r="E867" s="668"/>
      <c r="F867" s="668"/>
      <c r="G867" s="668"/>
      <c r="H867" s="668"/>
      <c r="I867" s="668"/>
      <c r="J867" s="668"/>
      <c r="K867" s="668"/>
      <c r="L867" s="668"/>
      <c r="M867" s="668"/>
      <c r="N867" s="668"/>
      <c r="O867" s="668"/>
      <c r="P867" s="668"/>
      <c r="Q867" s="668"/>
      <c r="R867" s="668"/>
      <c r="S867" s="668"/>
      <c r="T867" s="668"/>
      <c r="U867" s="668"/>
      <c r="V867" s="668"/>
      <c r="W867" s="668"/>
      <c r="X867" s="668"/>
      <c r="Y867" s="668"/>
      <c r="Z867" s="668"/>
      <c r="AA867" s="668"/>
      <c r="AB867" s="668"/>
      <c r="AC867" s="668"/>
      <c r="AD867" s="668"/>
      <c r="AE867" s="668"/>
      <c r="AF867" s="668"/>
    </row>
    <row r="868" ht="15.75" customHeight="1">
      <c r="A868" s="668"/>
      <c r="B868" s="668"/>
      <c r="C868" s="668"/>
      <c r="D868" s="668"/>
      <c r="E868" s="668"/>
      <c r="F868" s="668"/>
      <c r="G868" s="668"/>
      <c r="H868" s="668"/>
      <c r="I868" s="668"/>
      <c r="J868" s="668"/>
      <c r="K868" s="668"/>
      <c r="L868" s="668"/>
      <c r="M868" s="668"/>
      <c r="N868" s="668"/>
      <c r="O868" s="668"/>
      <c r="P868" s="668"/>
      <c r="Q868" s="668"/>
      <c r="R868" s="668"/>
      <c r="S868" s="668"/>
      <c r="T868" s="668"/>
      <c r="U868" s="668"/>
      <c r="V868" s="668"/>
      <c r="W868" s="668"/>
      <c r="X868" s="668"/>
      <c r="Y868" s="668"/>
      <c r="Z868" s="668"/>
      <c r="AA868" s="668"/>
      <c r="AB868" s="668"/>
      <c r="AC868" s="668"/>
      <c r="AD868" s="668"/>
      <c r="AE868" s="668"/>
      <c r="AF868" s="668"/>
    </row>
    <row r="869" ht="15.75" customHeight="1">
      <c r="A869" s="668"/>
      <c r="B869" s="668"/>
      <c r="C869" s="668"/>
      <c r="D869" s="668"/>
      <c r="E869" s="668"/>
      <c r="F869" s="668"/>
      <c r="G869" s="668"/>
      <c r="H869" s="668"/>
      <c r="I869" s="668"/>
      <c r="J869" s="668"/>
      <c r="K869" s="668"/>
      <c r="L869" s="668"/>
      <c r="M869" s="668"/>
      <c r="N869" s="668"/>
      <c r="O869" s="668"/>
      <c r="P869" s="668"/>
      <c r="Q869" s="668"/>
      <c r="R869" s="668"/>
      <c r="S869" s="668"/>
      <c r="T869" s="668"/>
      <c r="U869" s="668"/>
      <c r="V869" s="668"/>
      <c r="W869" s="668"/>
      <c r="X869" s="668"/>
      <c r="Y869" s="668"/>
      <c r="Z869" s="668"/>
      <c r="AA869" s="668"/>
      <c r="AB869" s="668"/>
      <c r="AC869" s="668"/>
      <c r="AD869" s="668"/>
      <c r="AE869" s="668"/>
      <c r="AF869" s="668"/>
    </row>
    <row r="870" ht="15.75" customHeight="1">
      <c r="A870" s="668"/>
      <c r="B870" s="668"/>
      <c r="C870" s="668"/>
      <c r="D870" s="668"/>
      <c r="E870" s="668"/>
      <c r="F870" s="668"/>
      <c r="G870" s="668"/>
      <c r="H870" s="668"/>
      <c r="I870" s="668"/>
      <c r="J870" s="668"/>
      <c r="K870" s="668"/>
      <c r="L870" s="668"/>
      <c r="M870" s="668"/>
      <c r="N870" s="668"/>
      <c r="O870" s="668"/>
      <c r="P870" s="668"/>
      <c r="Q870" s="668"/>
      <c r="R870" s="668"/>
      <c r="S870" s="668"/>
      <c r="T870" s="668"/>
      <c r="U870" s="668"/>
      <c r="V870" s="668"/>
      <c r="W870" s="668"/>
      <c r="X870" s="668"/>
      <c r="Y870" s="668"/>
      <c r="Z870" s="668"/>
      <c r="AA870" s="668"/>
      <c r="AB870" s="668"/>
      <c r="AC870" s="668"/>
      <c r="AD870" s="668"/>
      <c r="AE870" s="668"/>
      <c r="AF870" s="668"/>
    </row>
    <row r="871" ht="15.75" customHeight="1">
      <c r="A871" s="668"/>
      <c r="B871" s="668"/>
      <c r="C871" s="668"/>
      <c r="D871" s="668"/>
      <c r="E871" s="668"/>
      <c r="F871" s="668"/>
      <c r="G871" s="668"/>
      <c r="H871" s="668"/>
      <c r="I871" s="668"/>
      <c r="J871" s="668"/>
      <c r="K871" s="668"/>
      <c r="L871" s="668"/>
      <c r="M871" s="668"/>
      <c r="N871" s="668"/>
      <c r="O871" s="668"/>
      <c r="P871" s="668"/>
      <c r="Q871" s="668"/>
      <c r="R871" s="668"/>
      <c r="S871" s="668"/>
      <c r="T871" s="668"/>
      <c r="U871" s="668"/>
      <c r="V871" s="668"/>
      <c r="W871" s="668"/>
      <c r="X871" s="668"/>
      <c r="Y871" s="668"/>
      <c r="Z871" s="668"/>
      <c r="AA871" s="668"/>
      <c r="AB871" s="668"/>
      <c r="AC871" s="668"/>
      <c r="AD871" s="668"/>
      <c r="AE871" s="668"/>
      <c r="AF871" s="668"/>
    </row>
    <row r="872" ht="15.75" customHeight="1">
      <c r="A872" s="668"/>
      <c r="B872" s="668"/>
      <c r="C872" s="668"/>
      <c r="D872" s="668"/>
      <c r="E872" s="668"/>
      <c r="F872" s="668"/>
      <c r="G872" s="668"/>
      <c r="H872" s="668"/>
      <c r="I872" s="668"/>
      <c r="J872" s="668"/>
      <c r="K872" s="668"/>
      <c r="L872" s="668"/>
      <c r="M872" s="668"/>
      <c r="N872" s="668"/>
      <c r="O872" s="668"/>
      <c r="P872" s="668"/>
      <c r="Q872" s="668"/>
      <c r="R872" s="668"/>
      <c r="S872" s="668"/>
      <c r="T872" s="668"/>
      <c r="U872" s="668"/>
      <c r="V872" s="668"/>
      <c r="W872" s="668"/>
      <c r="X872" s="668"/>
      <c r="Y872" s="668"/>
      <c r="Z872" s="668"/>
      <c r="AA872" s="668"/>
      <c r="AB872" s="668"/>
      <c r="AC872" s="668"/>
      <c r="AD872" s="668"/>
      <c r="AE872" s="668"/>
      <c r="AF872" s="668"/>
    </row>
    <row r="873" ht="15.75" customHeight="1">
      <c r="A873" s="668"/>
      <c r="B873" s="668"/>
      <c r="C873" s="668"/>
      <c r="D873" s="668"/>
      <c r="E873" s="668"/>
      <c r="F873" s="668"/>
      <c r="G873" s="668"/>
      <c r="H873" s="668"/>
      <c r="I873" s="668"/>
      <c r="J873" s="668"/>
      <c r="K873" s="668"/>
      <c r="L873" s="668"/>
      <c r="M873" s="668"/>
      <c r="N873" s="668"/>
      <c r="O873" s="668"/>
      <c r="P873" s="668"/>
      <c r="Q873" s="668"/>
      <c r="R873" s="668"/>
      <c r="S873" s="668"/>
      <c r="T873" s="668"/>
      <c r="U873" s="668"/>
      <c r="V873" s="668"/>
      <c r="W873" s="668"/>
      <c r="X873" s="668"/>
      <c r="Y873" s="668"/>
      <c r="Z873" s="668"/>
      <c r="AA873" s="668"/>
      <c r="AB873" s="668"/>
      <c r="AC873" s="668"/>
      <c r="AD873" s="668"/>
      <c r="AE873" s="668"/>
      <c r="AF873" s="668"/>
    </row>
    <row r="874" ht="15.75" customHeight="1">
      <c r="A874" s="668"/>
      <c r="B874" s="668"/>
      <c r="C874" s="668"/>
      <c r="D874" s="668"/>
      <c r="E874" s="668"/>
      <c r="F874" s="668"/>
      <c r="G874" s="668"/>
      <c r="H874" s="668"/>
      <c r="I874" s="668"/>
      <c r="J874" s="668"/>
      <c r="K874" s="668"/>
      <c r="L874" s="668"/>
      <c r="M874" s="668"/>
      <c r="N874" s="668"/>
      <c r="O874" s="668"/>
      <c r="P874" s="668"/>
      <c r="Q874" s="668"/>
      <c r="R874" s="668"/>
      <c r="S874" s="668"/>
      <c r="T874" s="668"/>
      <c r="U874" s="668"/>
      <c r="V874" s="668"/>
      <c r="W874" s="668"/>
      <c r="X874" s="668"/>
      <c r="Y874" s="668"/>
      <c r="Z874" s="668"/>
      <c r="AA874" s="668"/>
      <c r="AB874" s="668"/>
      <c r="AC874" s="668"/>
      <c r="AD874" s="668"/>
      <c r="AE874" s="668"/>
      <c r="AF874" s="668"/>
    </row>
    <row r="875" ht="15.75" customHeight="1">
      <c r="A875" s="668"/>
      <c r="B875" s="668"/>
      <c r="C875" s="668"/>
      <c r="D875" s="668"/>
      <c r="E875" s="668"/>
      <c r="F875" s="668"/>
      <c r="G875" s="668"/>
      <c r="H875" s="668"/>
      <c r="I875" s="668"/>
      <c r="J875" s="668"/>
      <c r="K875" s="668"/>
      <c r="L875" s="668"/>
      <c r="M875" s="668"/>
      <c r="N875" s="668"/>
      <c r="O875" s="668"/>
      <c r="P875" s="668"/>
      <c r="Q875" s="668"/>
      <c r="R875" s="668"/>
      <c r="S875" s="668"/>
      <c r="T875" s="668"/>
      <c r="U875" s="668"/>
      <c r="V875" s="668"/>
      <c r="W875" s="668"/>
      <c r="X875" s="668"/>
      <c r="Y875" s="668"/>
      <c r="Z875" s="668"/>
      <c r="AA875" s="668"/>
      <c r="AB875" s="668"/>
      <c r="AC875" s="668"/>
      <c r="AD875" s="668"/>
      <c r="AE875" s="668"/>
      <c r="AF875" s="668"/>
    </row>
    <row r="876" ht="15.75" customHeight="1">
      <c r="A876" s="668"/>
      <c r="B876" s="668"/>
      <c r="C876" s="668"/>
      <c r="D876" s="668"/>
      <c r="E876" s="668"/>
      <c r="F876" s="668"/>
      <c r="G876" s="668"/>
      <c r="H876" s="668"/>
      <c r="I876" s="668"/>
      <c r="J876" s="668"/>
      <c r="K876" s="668"/>
      <c r="L876" s="668"/>
      <c r="M876" s="668"/>
      <c r="N876" s="668"/>
      <c r="O876" s="668"/>
      <c r="P876" s="668"/>
      <c r="Q876" s="668"/>
      <c r="R876" s="668"/>
      <c r="S876" s="668"/>
      <c r="T876" s="668"/>
      <c r="U876" s="668"/>
      <c r="V876" s="668"/>
      <c r="W876" s="668"/>
      <c r="X876" s="668"/>
      <c r="Y876" s="668"/>
      <c r="Z876" s="668"/>
      <c r="AA876" s="668"/>
      <c r="AB876" s="668"/>
      <c r="AC876" s="668"/>
      <c r="AD876" s="668"/>
      <c r="AE876" s="668"/>
      <c r="AF876" s="668"/>
    </row>
    <row r="877" ht="15.75" customHeight="1">
      <c r="A877" s="668"/>
      <c r="B877" s="668"/>
      <c r="C877" s="668"/>
      <c r="D877" s="668"/>
      <c r="E877" s="668"/>
      <c r="F877" s="668"/>
      <c r="G877" s="668"/>
      <c r="H877" s="668"/>
      <c r="I877" s="668"/>
      <c r="J877" s="668"/>
      <c r="K877" s="668"/>
      <c r="L877" s="668"/>
      <c r="M877" s="668"/>
      <c r="N877" s="668"/>
      <c r="O877" s="668"/>
      <c r="P877" s="668"/>
      <c r="Q877" s="668"/>
      <c r="R877" s="668"/>
      <c r="S877" s="668"/>
      <c r="T877" s="668"/>
      <c r="U877" s="668"/>
      <c r="V877" s="668"/>
      <c r="W877" s="668"/>
      <c r="X877" s="668"/>
      <c r="Y877" s="668"/>
      <c r="Z877" s="668"/>
      <c r="AA877" s="668"/>
      <c r="AB877" s="668"/>
      <c r="AC877" s="668"/>
      <c r="AD877" s="668"/>
      <c r="AE877" s="668"/>
      <c r="AF877" s="668"/>
    </row>
    <row r="878" ht="15.75" customHeight="1">
      <c r="A878" s="668"/>
      <c r="B878" s="668"/>
      <c r="C878" s="668"/>
      <c r="D878" s="668"/>
      <c r="E878" s="668"/>
      <c r="F878" s="668"/>
      <c r="G878" s="668"/>
      <c r="H878" s="668"/>
      <c r="I878" s="668"/>
      <c r="J878" s="668"/>
      <c r="K878" s="668"/>
      <c r="L878" s="668"/>
      <c r="M878" s="668"/>
      <c r="N878" s="668"/>
      <c r="O878" s="668"/>
      <c r="P878" s="668"/>
      <c r="Q878" s="668"/>
      <c r="R878" s="668"/>
      <c r="S878" s="668"/>
      <c r="T878" s="668"/>
      <c r="U878" s="668"/>
      <c r="V878" s="668"/>
      <c r="W878" s="668"/>
      <c r="X878" s="668"/>
      <c r="Y878" s="668"/>
      <c r="Z878" s="668"/>
      <c r="AA878" s="668"/>
      <c r="AB878" s="668"/>
      <c r="AC878" s="668"/>
      <c r="AD878" s="668"/>
      <c r="AE878" s="668"/>
      <c r="AF878" s="668"/>
    </row>
    <row r="879" ht="15.75" customHeight="1">
      <c r="A879" s="668"/>
      <c r="B879" s="668"/>
      <c r="C879" s="668"/>
      <c r="D879" s="668"/>
      <c r="E879" s="668"/>
      <c r="F879" s="668"/>
      <c r="G879" s="668"/>
      <c r="H879" s="668"/>
      <c r="I879" s="668"/>
      <c r="J879" s="668"/>
      <c r="K879" s="668"/>
      <c r="L879" s="668"/>
      <c r="M879" s="668"/>
      <c r="N879" s="668"/>
      <c r="O879" s="668"/>
      <c r="P879" s="668"/>
      <c r="Q879" s="668"/>
      <c r="R879" s="668"/>
      <c r="S879" s="668"/>
      <c r="T879" s="668"/>
      <c r="U879" s="668"/>
      <c r="V879" s="668"/>
      <c r="W879" s="668"/>
      <c r="X879" s="668"/>
      <c r="Y879" s="668"/>
      <c r="Z879" s="668"/>
      <c r="AA879" s="668"/>
      <c r="AB879" s="668"/>
      <c r="AC879" s="668"/>
      <c r="AD879" s="668"/>
      <c r="AE879" s="668"/>
      <c r="AF879" s="668"/>
    </row>
    <row r="880" ht="15.75" customHeight="1">
      <c r="A880" s="668"/>
      <c r="B880" s="668"/>
      <c r="C880" s="668"/>
      <c r="D880" s="668"/>
      <c r="E880" s="668"/>
      <c r="F880" s="668"/>
      <c r="G880" s="668"/>
      <c r="H880" s="668"/>
      <c r="I880" s="668"/>
      <c r="J880" s="668"/>
      <c r="K880" s="668"/>
      <c r="L880" s="668"/>
      <c r="M880" s="668"/>
      <c r="N880" s="668"/>
      <c r="O880" s="668"/>
      <c r="P880" s="668"/>
      <c r="Q880" s="668"/>
      <c r="R880" s="668"/>
      <c r="S880" s="668"/>
      <c r="T880" s="668"/>
      <c r="U880" s="668"/>
      <c r="V880" s="668"/>
      <c r="W880" s="668"/>
      <c r="X880" s="668"/>
      <c r="Y880" s="668"/>
      <c r="Z880" s="668"/>
      <c r="AA880" s="668"/>
      <c r="AB880" s="668"/>
      <c r="AC880" s="668"/>
      <c r="AD880" s="668"/>
      <c r="AE880" s="668"/>
      <c r="AF880" s="668"/>
    </row>
    <row r="881" ht="15.75" customHeight="1">
      <c r="A881" s="668"/>
      <c r="B881" s="668"/>
      <c r="C881" s="668"/>
      <c r="D881" s="668"/>
      <c r="E881" s="668"/>
      <c r="F881" s="668"/>
      <c r="G881" s="668"/>
      <c r="H881" s="668"/>
      <c r="I881" s="668"/>
      <c r="J881" s="668"/>
      <c r="K881" s="668"/>
      <c r="L881" s="668"/>
      <c r="M881" s="668"/>
      <c r="N881" s="668"/>
      <c r="O881" s="668"/>
      <c r="P881" s="668"/>
      <c r="Q881" s="668"/>
      <c r="R881" s="668"/>
      <c r="S881" s="668"/>
      <c r="T881" s="668"/>
      <c r="U881" s="668"/>
      <c r="V881" s="668"/>
      <c r="W881" s="668"/>
      <c r="X881" s="668"/>
      <c r="Y881" s="668"/>
      <c r="Z881" s="668"/>
      <c r="AA881" s="668"/>
      <c r="AB881" s="668"/>
      <c r="AC881" s="668"/>
      <c r="AD881" s="668"/>
      <c r="AE881" s="668"/>
      <c r="AF881" s="668"/>
    </row>
    <row r="882" ht="15.75" customHeight="1">
      <c r="A882" s="668"/>
      <c r="B882" s="668"/>
      <c r="C882" s="668"/>
      <c r="D882" s="668"/>
      <c r="E882" s="668"/>
      <c r="F882" s="668"/>
      <c r="G882" s="668"/>
      <c r="H882" s="668"/>
      <c r="I882" s="668"/>
      <c r="J882" s="668"/>
      <c r="K882" s="668"/>
      <c r="L882" s="668"/>
      <c r="M882" s="668"/>
      <c r="N882" s="668"/>
      <c r="O882" s="668"/>
      <c r="P882" s="668"/>
      <c r="Q882" s="668"/>
      <c r="R882" s="668"/>
      <c r="S882" s="668"/>
      <c r="T882" s="668"/>
      <c r="U882" s="668"/>
      <c r="V882" s="668"/>
      <c r="W882" s="668"/>
      <c r="X882" s="668"/>
      <c r="Y882" s="668"/>
      <c r="Z882" s="668"/>
      <c r="AA882" s="668"/>
      <c r="AB882" s="668"/>
      <c r="AC882" s="668"/>
      <c r="AD882" s="668"/>
      <c r="AE882" s="668"/>
      <c r="AF882" s="668"/>
    </row>
    <row r="883" ht="15.75" customHeight="1">
      <c r="A883" s="668"/>
      <c r="B883" s="668"/>
      <c r="C883" s="668"/>
      <c r="D883" s="668"/>
      <c r="E883" s="668"/>
      <c r="F883" s="668"/>
      <c r="G883" s="668"/>
      <c r="H883" s="668"/>
      <c r="I883" s="668"/>
      <c r="J883" s="668"/>
      <c r="K883" s="668"/>
      <c r="L883" s="668"/>
      <c r="M883" s="668"/>
      <c r="N883" s="668"/>
      <c r="O883" s="668"/>
      <c r="P883" s="668"/>
      <c r="Q883" s="668"/>
      <c r="R883" s="668"/>
      <c r="S883" s="668"/>
      <c r="T883" s="668"/>
      <c r="U883" s="668"/>
      <c r="V883" s="668"/>
      <c r="W883" s="668"/>
      <c r="X883" s="668"/>
      <c r="Y883" s="668"/>
      <c r="Z883" s="668"/>
      <c r="AA883" s="668"/>
      <c r="AB883" s="668"/>
      <c r="AC883" s="668"/>
      <c r="AD883" s="668"/>
      <c r="AE883" s="668"/>
      <c r="AF883" s="668"/>
    </row>
    <row r="884" ht="15.75" customHeight="1">
      <c r="A884" s="668"/>
      <c r="B884" s="668"/>
      <c r="C884" s="668"/>
      <c r="D884" s="668"/>
      <c r="E884" s="668"/>
      <c r="F884" s="668"/>
      <c r="G884" s="668"/>
      <c r="H884" s="668"/>
      <c r="I884" s="668"/>
      <c r="J884" s="668"/>
      <c r="K884" s="668"/>
      <c r="L884" s="668"/>
      <c r="M884" s="668"/>
      <c r="N884" s="668"/>
      <c r="O884" s="668"/>
      <c r="P884" s="668"/>
      <c r="Q884" s="668"/>
      <c r="R884" s="668"/>
      <c r="S884" s="668"/>
      <c r="T884" s="668"/>
      <c r="U884" s="668"/>
      <c r="V884" s="668"/>
      <c r="W884" s="668"/>
      <c r="X884" s="668"/>
      <c r="Y884" s="668"/>
      <c r="Z884" s="668"/>
      <c r="AA884" s="668"/>
      <c r="AB884" s="668"/>
      <c r="AC884" s="668"/>
      <c r="AD884" s="668"/>
      <c r="AE884" s="668"/>
      <c r="AF884" s="668"/>
    </row>
    <row r="885" ht="15.75" customHeight="1">
      <c r="A885" s="668"/>
      <c r="B885" s="668"/>
      <c r="C885" s="668"/>
      <c r="D885" s="668"/>
      <c r="E885" s="668"/>
      <c r="F885" s="668"/>
      <c r="G885" s="668"/>
      <c r="H885" s="668"/>
      <c r="I885" s="668"/>
      <c r="J885" s="668"/>
      <c r="K885" s="668"/>
      <c r="L885" s="668"/>
      <c r="M885" s="668"/>
      <c r="N885" s="668"/>
      <c r="O885" s="668"/>
      <c r="P885" s="668"/>
      <c r="Q885" s="668"/>
      <c r="R885" s="668"/>
      <c r="S885" s="668"/>
      <c r="T885" s="668"/>
      <c r="U885" s="668"/>
      <c r="V885" s="668"/>
      <c r="W885" s="668"/>
      <c r="X885" s="668"/>
      <c r="Y885" s="668"/>
      <c r="Z885" s="668"/>
      <c r="AA885" s="668"/>
      <c r="AB885" s="668"/>
      <c r="AC885" s="668"/>
      <c r="AD885" s="668"/>
      <c r="AE885" s="668"/>
      <c r="AF885" s="668"/>
    </row>
    <row r="886" ht="15.75" customHeight="1">
      <c r="A886" s="668"/>
      <c r="B886" s="668"/>
      <c r="C886" s="668"/>
      <c r="D886" s="668"/>
      <c r="E886" s="668"/>
      <c r="F886" s="668"/>
      <c r="G886" s="668"/>
      <c r="H886" s="668"/>
      <c r="I886" s="668"/>
      <c r="J886" s="668"/>
      <c r="K886" s="668"/>
      <c r="L886" s="668"/>
      <c r="M886" s="668"/>
      <c r="N886" s="668"/>
      <c r="O886" s="668"/>
      <c r="P886" s="668"/>
      <c r="Q886" s="668"/>
      <c r="R886" s="668"/>
      <c r="S886" s="668"/>
      <c r="T886" s="668"/>
      <c r="U886" s="668"/>
      <c r="V886" s="668"/>
      <c r="W886" s="668"/>
      <c r="X886" s="668"/>
      <c r="Y886" s="668"/>
      <c r="Z886" s="668"/>
      <c r="AA886" s="668"/>
      <c r="AB886" s="668"/>
      <c r="AC886" s="668"/>
      <c r="AD886" s="668"/>
      <c r="AE886" s="668"/>
      <c r="AF886" s="668"/>
    </row>
    <row r="887" ht="15.75" customHeight="1">
      <c r="A887" s="668"/>
      <c r="B887" s="668"/>
      <c r="C887" s="668"/>
      <c r="D887" s="668"/>
      <c r="E887" s="668"/>
      <c r="F887" s="668"/>
      <c r="G887" s="668"/>
      <c r="H887" s="668"/>
      <c r="I887" s="668"/>
      <c r="J887" s="668"/>
      <c r="K887" s="668"/>
      <c r="L887" s="668"/>
      <c r="M887" s="668"/>
      <c r="N887" s="668"/>
      <c r="O887" s="668"/>
      <c r="P887" s="668"/>
      <c r="Q887" s="668"/>
      <c r="R887" s="668"/>
      <c r="S887" s="668"/>
      <c r="T887" s="668"/>
      <c r="U887" s="668"/>
      <c r="V887" s="668"/>
      <c r="W887" s="668"/>
      <c r="X887" s="668"/>
      <c r="Y887" s="668"/>
      <c r="Z887" s="668"/>
      <c r="AA887" s="668"/>
      <c r="AB887" s="668"/>
      <c r="AC887" s="668"/>
      <c r="AD887" s="668"/>
      <c r="AE887" s="668"/>
      <c r="AF887" s="668"/>
    </row>
    <row r="888" ht="15.75" customHeight="1">
      <c r="A888" s="668"/>
      <c r="B888" s="668"/>
      <c r="C888" s="668"/>
      <c r="D888" s="668"/>
      <c r="E888" s="668"/>
      <c r="F888" s="668"/>
      <c r="G888" s="668"/>
      <c r="H888" s="668"/>
      <c r="I888" s="668"/>
      <c r="J888" s="668"/>
      <c r="K888" s="668"/>
      <c r="L888" s="668"/>
      <c r="M888" s="668"/>
      <c r="N888" s="668"/>
      <c r="O888" s="668"/>
      <c r="P888" s="668"/>
      <c r="Q888" s="668"/>
      <c r="R888" s="668"/>
      <c r="S888" s="668"/>
      <c r="T888" s="668"/>
      <c r="U888" s="668"/>
      <c r="V888" s="668"/>
      <c r="W888" s="668"/>
      <c r="X888" s="668"/>
      <c r="Y888" s="668"/>
      <c r="Z888" s="668"/>
      <c r="AA888" s="668"/>
      <c r="AB888" s="668"/>
      <c r="AC888" s="668"/>
      <c r="AD888" s="668"/>
      <c r="AE888" s="668"/>
      <c r="AF888" s="668"/>
    </row>
    <row r="889" ht="15.75" customHeight="1">
      <c r="A889" s="668"/>
      <c r="B889" s="668"/>
      <c r="C889" s="668"/>
      <c r="D889" s="668"/>
      <c r="E889" s="668"/>
      <c r="F889" s="668"/>
      <c r="G889" s="668"/>
      <c r="H889" s="668"/>
      <c r="I889" s="668"/>
      <c r="J889" s="668"/>
      <c r="K889" s="668"/>
      <c r="L889" s="668"/>
      <c r="M889" s="668"/>
      <c r="N889" s="668"/>
      <c r="O889" s="668"/>
      <c r="P889" s="668"/>
      <c r="Q889" s="668"/>
      <c r="R889" s="668"/>
      <c r="S889" s="668"/>
      <c r="T889" s="668"/>
      <c r="U889" s="668"/>
      <c r="V889" s="668"/>
      <c r="W889" s="668"/>
      <c r="X889" s="668"/>
      <c r="Y889" s="668"/>
      <c r="Z889" s="668"/>
      <c r="AA889" s="668"/>
      <c r="AB889" s="668"/>
      <c r="AC889" s="668"/>
      <c r="AD889" s="668"/>
      <c r="AE889" s="668"/>
      <c r="AF889" s="668"/>
    </row>
    <row r="890" ht="15.75" customHeight="1">
      <c r="A890" s="668"/>
      <c r="B890" s="668"/>
      <c r="C890" s="668"/>
      <c r="D890" s="668"/>
      <c r="E890" s="668"/>
      <c r="F890" s="668"/>
      <c r="G890" s="668"/>
      <c r="H890" s="668"/>
      <c r="I890" s="668"/>
      <c r="J890" s="668"/>
      <c r="K890" s="668"/>
      <c r="L890" s="668"/>
      <c r="M890" s="668"/>
      <c r="N890" s="668"/>
      <c r="O890" s="668"/>
      <c r="P890" s="668"/>
      <c r="Q890" s="668"/>
      <c r="R890" s="668"/>
      <c r="S890" s="668"/>
      <c r="T890" s="668"/>
      <c r="U890" s="668"/>
      <c r="V890" s="668"/>
      <c r="W890" s="668"/>
      <c r="X890" s="668"/>
      <c r="Y890" s="668"/>
      <c r="Z890" s="668"/>
      <c r="AA890" s="668"/>
      <c r="AB890" s="668"/>
      <c r="AC890" s="668"/>
      <c r="AD890" s="668"/>
      <c r="AE890" s="668"/>
      <c r="AF890" s="668"/>
    </row>
    <row r="891" ht="15.75" customHeight="1">
      <c r="A891" s="668"/>
      <c r="B891" s="668"/>
      <c r="C891" s="668"/>
      <c r="D891" s="668"/>
      <c r="E891" s="668"/>
      <c r="F891" s="668"/>
      <c r="G891" s="668"/>
      <c r="H891" s="668"/>
      <c r="I891" s="668"/>
      <c r="J891" s="668"/>
      <c r="K891" s="668"/>
      <c r="L891" s="668"/>
      <c r="M891" s="668"/>
      <c r="N891" s="668"/>
      <c r="O891" s="668"/>
      <c r="P891" s="668"/>
      <c r="Q891" s="668"/>
      <c r="R891" s="668"/>
      <c r="S891" s="668"/>
      <c r="T891" s="668"/>
      <c r="U891" s="668"/>
      <c r="V891" s="668"/>
      <c r="W891" s="668"/>
      <c r="X891" s="668"/>
      <c r="Y891" s="668"/>
      <c r="Z891" s="668"/>
      <c r="AA891" s="668"/>
      <c r="AB891" s="668"/>
      <c r="AC891" s="668"/>
      <c r="AD891" s="668"/>
      <c r="AE891" s="668"/>
      <c r="AF891" s="668"/>
    </row>
    <row r="892" ht="15.75" customHeight="1">
      <c r="A892" s="668"/>
      <c r="B892" s="668"/>
      <c r="C892" s="668"/>
      <c r="D892" s="668"/>
      <c r="E892" s="668"/>
      <c r="F892" s="668"/>
      <c r="G892" s="668"/>
      <c r="H892" s="668"/>
      <c r="I892" s="668"/>
      <c r="J892" s="668"/>
      <c r="K892" s="668"/>
      <c r="L892" s="668"/>
      <c r="M892" s="668"/>
      <c r="N892" s="668"/>
      <c r="O892" s="668"/>
      <c r="P892" s="668"/>
      <c r="Q892" s="668"/>
      <c r="R892" s="668"/>
      <c r="S892" s="668"/>
      <c r="T892" s="668"/>
      <c r="U892" s="668"/>
      <c r="V892" s="668"/>
      <c r="W892" s="668"/>
      <c r="X892" s="668"/>
      <c r="Y892" s="668"/>
      <c r="Z892" s="668"/>
      <c r="AA892" s="668"/>
      <c r="AB892" s="668"/>
      <c r="AC892" s="668"/>
      <c r="AD892" s="668"/>
      <c r="AE892" s="668"/>
      <c r="AF892" s="668"/>
    </row>
    <row r="893" ht="15.75" customHeight="1">
      <c r="A893" s="668"/>
      <c r="B893" s="668"/>
      <c r="C893" s="668"/>
      <c r="D893" s="668"/>
      <c r="E893" s="668"/>
      <c r="F893" s="668"/>
      <c r="G893" s="668"/>
      <c r="H893" s="668"/>
      <c r="I893" s="668"/>
      <c r="J893" s="668"/>
      <c r="K893" s="668"/>
      <c r="L893" s="668"/>
      <c r="M893" s="668"/>
      <c r="N893" s="668"/>
      <c r="O893" s="668"/>
      <c r="P893" s="668"/>
      <c r="Q893" s="668"/>
      <c r="R893" s="668"/>
      <c r="S893" s="668"/>
      <c r="T893" s="668"/>
      <c r="U893" s="668"/>
      <c r="V893" s="668"/>
      <c r="W893" s="668"/>
      <c r="X893" s="668"/>
      <c r="Y893" s="668"/>
      <c r="Z893" s="668"/>
      <c r="AA893" s="668"/>
      <c r="AB893" s="668"/>
      <c r="AC893" s="668"/>
      <c r="AD893" s="668"/>
      <c r="AE893" s="668"/>
      <c r="AF893" s="668"/>
    </row>
    <row r="894" ht="15.75" customHeight="1">
      <c r="A894" s="668"/>
      <c r="B894" s="668"/>
      <c r="C894" s="668"/>
      <c r="D894" s="668"/>
      <c r="E894" s="668"/>
      <c r="F894" s="668"/>
      <c r="G894" s="668"/>
      <c r="H894" s="668"/>
      <c r="I894" s="668"/>
      <c r="J894" s="668"/>
      <c r="K894" s="668"/>
      <c r="L894" s="668"/>
      <c r="M894" s="668"/>
      <c r="N894" s="668"/>
      <c r="O894" s="668"/>
      <c r="P894" s="668"/>
      <c r="Q894" s="668"/>
      <c r="R894" s="668"/>
      <c r="S894" s="668"/>
      <c r="T894" s="668"/>
      <c r="U894" s="668"/>
      <c r="V894" s="668"/>
      <c r="W894" s="668"/>
      <c r="X894" s="668"/>
      <c r="Y894" s="668"/>
      <c r="Z894" s="668"/>
      <c r="AA894" s="668"/>
      <c r="AB894" s="668"/>
      <c r="AC894" s="668"/>
      <c r="AD894" s="668"/>
      <c r="AE894" s="668"/>
      <c r="AF894" s="668"/>
    </row>
    <row r="895" ht="15.75" customHeight="1">
      <c r="A895" s="668"/>
      <c r="B895" s="668"/>
      <c r="C895" s="668"/>
      <c r="D895" s="668"/>
      <c r="E895" s="668"/>
      <c r="F895" s="668"/>
      <c r="G895" s="668"/>
      <c r="H895" s="668"/>
      <c r="I895" s="668"/>
      <c r="J895" s="668"/>
      <c r="K895" s="668"/>
      <c r="L895" s="668"/>
      <c r="M895" s="668"/>
      <c r="N895" s="668"/>
      <c r="O895" s="668"/>
      <c r="P895" s="668"/>
      <c r="Q895" s="668"/>
      <c r="R895" s="668"/>
      <c r="S895" s="668"/>
      <c r="T895" s="668"/>
      <c r="U895" s="668"/>
      <c r="V895" s="668"/>
      <c r="W895" s="668"/>
      <c r="X895" s="668"/>
      <c r="Y895" s="668"/>
      <c r="Z895" s="668"/>
      <c r="AA895" s="668"/>
      <c r="AB895" s="668"/>
      <c r="AC895" s="668"/>
      <c r="AD895" s="668"/>
      <c r="AE895" s="668"/>
      <c r="AF895" s="668"/>
    </row>
    <row r="896" ht="15.75" customHeight="1">
      <c r="A896" s="668"/>
      <c r="B896" s="668"/>
      <c r="C896" s="668"/>
      <c r="D896" s="668"/>
      <c r="E896" s="668"/>
      <c r="F896" s="668"/>
      <c r="G896" s="668"/>
      <c r="H896" s="668"/>
      <c r="I896" s="668"/>
      <c r="J896" s="668"/>
      <c r="K896" s="668"/>
      <c r="L896" s="668"/>
      <c r="M896" s="668"/>
      <c r="N896" s="668"/>
      <c r="O896" s="668"/>
      <c r="P896" s="668"/>
      <c r="Q896" s="668"/>
      <c r="R896" s="668"/>
      <c r="S896" s="668"/>
      <c r="T896" s="668"/>
      <c r="U896" s="668"/>
      <c r="V896" s="668"/>
      <c r="W896" s="668"/>
      <c r="X896" s="668"/>
      <c r="Y896" s="668"/>
      <c r="Z896" s="668"/>
      <c r="AA896" s="668"/>
      <c r="AB896" s="668"/>
      <c r="AC896" s="668"/>
      <c r="AD896" s="668"/>
      <c r="AE896" s="668"/>
      <c r="AF896" s="668"/>
    </row>
    <row r="897" ht="15.75" customHeight="1">
      <c r="A897" s="668"/>
      <c r="B897" s="668"/>
      <c r="C897" s="668"/>
      <c r="D897" s="668"/>
      <c r="E897" s="668"/>
      <c r="F897" s="668"/>
      <c r="G897" s="668"/>
      <c r="H897" s="668"/>
      <c r="I897" s="668"/>
      <c r="J897" s="668"/>
      <c r="K897" s="668"/>
      <c r="L897" s="668"/>
      <c r="M897" s="668"/>
      <c r="N897" s="668"/>
      <c r="O897" s="668"/>
      <c r="P897" s="668"/>
      <c r="Q897" s="668"/>
      <c r="R897" s="668"/>
      <c r="S897" s="668"/>
      <c r="T897" s="668"/>
      <c r="U897" s="668"/>
      <c r="V897" s="668"/>
      <c r="W897" s="668"/>
      <c r="X897" s="668"/>
      <c r="Y897" s="668"/>
      <c r="Z897" s="668"/>
      <c r="AA897" s="668"/>
      <c r="AB897" s="668"/>
      <c r="AC897" s="668"/>
      <c r="AD897" s="668"/>
      <c r="AE897" s="668"/>
      <c r="AF897" s="668"/>
    </row>
    <row r="898" ht="15.75" customHeight="1">
      <c r="A898" s="668"/>
      <c r="B898" s="668"/>
      <c r="C898" s="668"/>
      <c r="D898" s="668"/>
      <c r="E898" s="668"/>
      <c r="F898" s="668"/>
      <c r="G898" s="668"/>
      <c r="H898" s="668"/>
      <c r="I898" s="668"/>
      <c r="J898" s="668"/>
      <c r="K898" s="668"/>
      <c r="L898" s="668"/>
      <c r="M898" s="668"/>
      <c r="N898" s="668"/>
      <c r="O898" s="668"/>
      <c r="P898" s="668"/>
      <c r="Q898" s="668"/>
      <c r="R898" s="668"/>
      <c r="S898" s="668"/>
      <c r="T898" s="668"/>
      <c r="U898" s="668"/>
      <c r="V898" s="668"/>
      <c r="W898" s="668"/>
      <c r="X898" s="668"/>
      <c r="Y898" s="668"/>
      <c r="Z898" s="668"/>
      <c r="AA898" s="668"/>
      <c r="AB898" s="668"/>
      <c r="AC898" s="668"/>
      <c r="AD898" s="668"/>
      <c r="AE898" s="668"/>
      <c r="AF898" s="668"/>
    </row>
    <row r="899" ht="15.75" customHeight="1">
      <c r="A899" s="668"/>
      <c r="B899" s="668"/>
      <c r="C899" s="668"/>
      <c r="D899" s="668"/>
      <c r="E899" s="668"/>
      <c r="F899" s="668"/>
      <c r="G899" s="668"/>
      <c r="H899" s="668"/>
      <c r="I899" s="668"/>
      <c r="J899" s="668"/>
      <c r="K899" s="668"/>
      <c r="L899" s="668"/>
      <c r="M899" s="668"/>
      <c r="N899" s="668"/>
      <c r="O899" s="668"/>
      <c r="P899" s="668"/>
      <c r="Q899" s="668"/>
      <c r="R899" s="668"/>
      <c r="S899" s="668"/>
      <c r="T899" s="668"/>
      <c r="U899" s="668"/>
      <c r="V899" s="668"/>
      <c r="W899" s="668"/>
      <c r="X899" s="668"/>
      <c r="Y899" s="668"/>
      <c r="Z899" s="668"/>
      <c r="AA899" s="668"/>
      <c r="AB899" s="668"/>
      <c r="AC899" s="668"/>
      <c r="AD899" s="668"/>
      <c r="AE899" s="668"/>
      <c r="AF899" s="668"/>
    </row>
    <row r="900" ht="15.75" customHeight="1">
      <c r="A900" s="668"/>
      <c r="B900" s="668"/>
      <c r="C900" s="668"/>
      <c r="D900" s="668"/>
      <c r="E900" s="668"/>
      <c r="F900" s="668"/>
      <c r="G900" s="668"/>
      <c r="H900" s="668"/>
      <c r="I900" s="668"/>
      <c r="J900" s="668"/>
      <c r="K900" s="668"/>
      <c r="L900" s="668"/>
      <c r="M900" s="668"/>
      <c r="N900" s="668"/>
      <c r="O900" s="668"/>
      <c r="P900" s="668"/>
      <c r="Q900" s="668"/>
      <c r="R900" s="668"/>
      <c r="S900" s="668"/>
      <c r="T900" s="668"/>
      <c r="U900" s="668"/>
      <c r="V900" s="668"/>
      <c r="W900" s="668"/>
      <c r="X900" s="668"/>
      <c r="Y900" s="668"/>
      <c r="Z900" s="668"/>
      <c r="AA900" s="668"/>
      <c r="AB900" s="668"/>
      <c r="AC900" s="668"/>
      <c r="AD900" s="668"/>
      <c r="AE900" s="668"/>
      <c r="AF900" s="668"/>
    </row>
    <row r="901" ht="15.75" customHeight="1">
      <c r="A901" s="668"/>
      <c r="B901" s="668"/>
      <c r="C901" s="668"/>
      <c r="D901" s="668"/>
      <c r="E901" s="668"/>
      <c r="F901" s="668"/>
      <c r="G901" s="668"/>
      <c r="H901" s="668"/>
      <c r="I901" s="668"/>
      <c r="J901" s="668"/>
      <c r="K901" s="668"/>
      <c r="L901" s="668"/>
      <c r="M901" s="668"/>
      <c r="N901" s="668"/>
      <c r="O901" s="668"/>
      <c r="P901" s="668"/>
      <c r="Q901" s="668"/>
      <c r="R901" s="668"/>
      <c r="S901" s="668"/>
      <c r="T901" s="668"/>
      <c r="U901" s="668"/>
      <c r="V901" s="668"/>
      <c r="W901" s="668"/>
      <c r="X901" s="668"/>
      <c r="Y901" s="668"/>
      <c r="Z901" s="668"/>
      <c r="AA901" s="668"/>
      <c r="AB901" s="668"/>
      <c r="AC901" s="668"/>
      <c r="AD901" s="668"/>
      <c r="AE901" s="668"/>
      <c r="AF901" s="668"/>
    </row>
    <row r="902" ht="15.75" customHeight="1">
      <c r="A902" s="668"/>
      <c r="B902" s="668"/>
      <c r="C902" s="668"/>
      <c r="D902" s="668"/>
      <c r="E902" s="668"/>
      <c r="F902" s="668"/>
      <c r="G902" s="668"/>
      <c r="H902" s="668"/>
      <c r="I902" s="668"/>
      <c r="J902" s="668"/>
      <c r="K902" s="668"/>
      <c r="L902" s="668"/>
      <c r="M902" s="668"/>
      <c r="N902" s="668"/>
      <c r="O902" s="668"/>
      <c r="P902" s="668"/>
      <c r="Q902" s="668"/>
      <c r="R902" s="668"/>
      <c r="S902" s="668"/>
      <c r="T902" s="668"/>
      <c r="U902" s="668"/>
      <c r="V902" s="668"/>
      <c r="W902" s="668"/>
      <c r="X902" s="668"/>
      <c r="Y902" s="668"/>
      <c r="Z902" s="668"/>
      <c r="AA902" s="668"/>
      <c r="AB902" s="668"/>
      <c r="AC902" s="668"/>
      <c r="AD902" s="668"/>
      <c r="AE902" s="668"/>
      <c r="AF902" s="668"/>
    </row>
    <row r="903" ht="15.75" customHeight="1">
      <c r="A903" s="668"/>
      <c r="B903" s="668"/>
      <c r="C903" s="668"/>
      <c r="D903" s="668"/>
      <c r="E903" s="668"/>
      <c r="F903" s="668"/>
      <c r="G903" s="668"/>
      <c r="H903" s="668"/>
      <c r="I903" s="668"/>
      <c r="J903" s="668"/>
      <c r="K903" s="668"/>
      <c r="L903" s="668"/>
      <c r="M903" s="668"/>
      <c r="N903" s="668"/>
      <c r="O903" s="668"/>
      <c r="P903" s="668"/>
      <c r="Q903" s="668"/>
      <c r="R903" s="668"/>
      <c r="S903" s="668"/>
      <c r="T903" s="668"/>
      <c r="U903" s="668"/>
      <c r="V903" s="668"/>
      <c r="W903" s="668"/>
      <c r="X903" s="668"/>
      <c r="Y903" s="668"/>
      <c r="Z903" s="668"/>
      <c r="AA903" s="668"/>
      <c r="AB903" s="668"/>
      <c r="AC903" s="668"/>
      <c r="AD903" s="668"/>
      <c r="AE903" s="668"/>
      <c r="AF903" s="668"/>
    </row>
    <row r="904" ht="15.75" customHeight="1">
      <c r="A904" s="668"/>
      <c r="B904" s="668"/>
      <c r="C904" s="668"/>
      <c r="D904" s="668"/>
      <c r="E904" s="668"/>
      <c r="F904" s="668"/>
      <c r="G904" s="668"/>
      <c r="H904" s="668"/>
      <c r="I904" s="668"/>
      <c r="J904" s="668"/>
      <c r="K904" s="668"/>
      <c r="L904" s="668"/>
      <c r="M904" s="668"/>
      <c r="N904" s="668"/>
      <c r="O904" s="668"/>
      <c r="P904" s="668"/>
      <c r="Q904" s="668"/>
      <c r="R904" s="668"/>
      <c r="S904" s="668"/>
      <c r="T904" s="668"/>
      <c r="U904" s="668"/>
      <c r="V904" s="668"/>
      <c r="W904" s="668"/>
      <c r="X904" s="668"/>
      <c r="Y904" s="668"/>
      <c r="Z904" s="668"/>
      <c r="AA904" s="668"/>
      <c r="AB904" s="668"/>
      <c r="AC904" s="668"/>
      <c r="AD904" s="668"/>
      <c r="AE904" s="668"/>
      <c r="AF904" s="668"/>
    </row>
    <row r="905" ht="15.75" customHeight="1">
      <c r="A905" s="668"/>
      <c r="B905" s="668"/>
      <c r="C905" s="668"/>
      <c r="D905" s="668"/>
      <c r="E905" s="668"/>
      <c r="F905" s="668"/>
      <c r="G905" s="668"/>
      <c r="H905" s="668"/>
      <c r="I905" s="668"/>
      <c r="J905" s="668"/>
      <c r="K905" s="668"/>
      <c r="L905" s="668"/>
      <c r="M905" s="668"/>
      <c r="N905" s="668"/>
      <c r="O905" s="668"/>
      <c r="P905" s="668"/>
      <c r="Q905" s="668"/>
      <c r="R905" s="668"/>
      <c r="S905" s="668"/>
      <c r="T905" s="668"/>
      <c r="U905" s="668"/>
      <c r="V905" s="668"/>
      <c r="W905" s="668"/>
      <c r="X905" s="668"/>
      <c r="Y905" s="668"/>
      <c r="Z905" s="668"/>
      <c r="AA905" s="668"/>
      <c r="AB905" s="668"/>
      <c r="AC905" s="668"/>
      <c r="AD905" s="668"/>
      <c r="AE905" s="668"/>
      <c r="AF905" s="668"/>
    </row>
    <row r="906" ht="15.75" customHeight="1">
      <c r="A906" s="668"/>
      <c r="B906" s="668"/>
      <c r="C906" s="668"/>
      <c r="D906" s="668"/>
      <c r="E906" s="668"/>
      <c r="F906" s="668"/>
      <c r="G906" s="668"/>
      <c r="H906" s="668"/>
      <c r="I906" s="668"/>
      <c r="J906" s="668"/>
      <c r="K906" s="668"/>
      <c r="L906" s="668"/>
      <c r="M906" s="668"/>
      <c r="N906" s="668"/>
      <c r="O906" s="668"/>
      <c r="P906" s="668"/>
      <c r="Q906" s="668"/>
      <c r="R906" s="668"/>
      <c r="S906" s="668"/>
      <c r="T906" s="668"/>
      <c r="U906" s="668"/>
      <c r="V906" s="668"/>
      <c r="W906" s="668"/>
      <c r="X906" s="668"/>
      <c r="Y906" s="668"/>
      <c r="Z906" s="668"/>
      <c r="AA906" s="668"/>
      <c r="AB906" s="668"/>
      <c r="AC906" s="668"/>
      <c r="AD906" s="668"/>
      <c r="AE906" s="668"/>
      <c r="AF906" s="668"/>
    </row>
    <row r="907" ht="15.75" customHeight="1">
      <c r="A907" s="668"/>
      <c r="B907" s="668"/>
      <c r="C907" s="668"/>
      <c r="D907" s="668"/>
      <c r="E907" s="668"/>
      <c r="F907" s="668"/>
      <c r="G907" s="668"/>
      <c r="H907" s="668"/>
      <c r="I907" s="668"/>
      <c r="J907" s="668"/>
      <c r="K907" s="668"/>
      <c r="L907" s="668"/>
      <c r="M907" s="668"/>
      <c r="N907" s="668"/>
      <c r="O907" s="668"/>
      <c r="P907" s="668"/>
      <c r="Q907" s="668"/>
      <c r="R907" s="668"/>
      <c r="S907" s="668"/>
      <c r="T907" s="668"/>
      <c r="U907" s="668"/>
      <c r="V907" s="668"/>
      <c r="W907" s="668"/>
      <c r="X907" s="668"/>
      <c r="Y907" s="668"/>
      <c r="Z907" s="668"/>
      <c r="AA907" s="668"/>
      <c r="AB907" s="668"/>
      <c r="AC907" s="668"/>
      <c r="AD907" s="668"/>
      <c r="AE907" s="668"/>
      <c r="AF907" s="668"/>
    </row>
    <row r="908" ht="15.75" customHeight="1">
      <c r="A908" s="668"/>
      <c r="B908" s="668"/>
      <c r="C908" s="668"/>
      <c r="D908" s="668"/>
      <c r="E908" s="668"/>
      <c r="F908" s="668"/>
      <c r="G908" s="668"/>
      <c r="H908" s="668"/>
      <c r="I908" s="668"/>
      <c r="J908" s="668"/>
      <c r="K908" s="668"/>
      <c r="L908" s="668"/>
      <c r="M908" s="668"/>
      <c r="N908" s="668"/>
      <c r="O908" s="668"/>
      <c r="P908" s="668"/>
      <c r="Q908" s="668"/>
      <c r="R908" s="668"/>
      <c r="S908" s="668"/>
      <c r="T908" s="668"/>
      <c r="U908" s="668"/>
      <c r="V908" s="668"/>
      <c r="W908" s="668"/>
      <c r="X908" s="668"/>
      <c r="Y908" s="668"/>
      <c r="Z908" s="668"/>
      <c r="AA908" s="668"/>
      <c r="AB908" s="668"/>
      <c r="AC908" s="668"/>
      <c r="AD908" s="668"/>
      <c r="AE908" s="668"/>
      <c r="AF908" s="668"/>
    </row>
    <row r="909" ht="15.75" customHeight="1">
      <c r="A909" s="668"/>
      <c r="B909" s="668"/>
      <c r="C909" s="668"/>
      <c r="D909" s="668"/>
      <c r="E909" s="668"/>
      <c r="F909" s="668"/>
      <c r="G909" s="668"/>
      <c r="H909" s="668"/>
      <c r="I909" s="668"/>
      <c r="J909" s="668"/>
      <c r="K909" s="668"/>
      <c r="L909" s="668"/>
      <c r="M909" s="668"/>
      <c r="N909" s="668"/>
      <c r="O909" s="668"/>
      <c r="P909" s="668"/>
      <c r="Q909" s="668"/>
      <c r="R909" s="668"/>
      <c r="S909" s="668"/>
      <c r="T909" s="668"/>
      <c r="U909" s="668"/>
      <c r="V909" s="668"/>
      <c r="W909" s="668"/>
      <c r="X909" s="668"/>
      <c r="Y909" s="668"/>
      <c r="Z909" s="668"/>
      <c r="AA909" s="668"/>
      <c r="AB909" s="668"/>
      <c r="AC909" s="668"/>
      <c r="AD909" s="668"/>
      <c r="AE909" s="668"/>
      <c r="AF909" s="668"/>
    </row>
    <row r="910" ht="15.75" customHeight="1">
      <c r="A910" s="668"/>
      <c r="B910" s="668"/>
      <c r="C910" s="668"/>
      <c r="D910" s="668"/>
      <c r="E910" s="668"/>
      <c r="F910" s="668"/>
      <c r="G910" s="668"/>
      <c r="H910" s="668"/>
      <c r="I910" s="668"/>
      <c r="J910" s="668"/>
      <c r="K910" s="668"/>
      <c r="L910" s="668"/>
      <c r="M910" s="668"/>
      <c r="N910" s="668"/>
      <c r="O910" s="668"/>
      <c r="P910" s="668"/>
      <c r="Q910" s="668"/>
      <c r="R910" s="668"/>
      <c r="S910" s="668"/>
      <c r="T910" s="668"/>
      <c r="U910" s="668"/>
      <c r="V910" s="668"/>
      <c r="W910" s="668"/>
      <c r="X910" s="668"/>
      <c r="Y910" s="668"/>
      <c r="Z910" s="668"/>
      <c r="AA910" s="668"/>
      <c r="AB910" s="668"/>
      <c r="AC910" s="668"/>
      <c r="AD910" s="668"/>
      <c r="AE910" s="668"/>
      <c r="AF910" s="668"/>
    </row>
    <row r="911" ht="15.75" customHeight="1">
      <c r="A911" s="668"/>
      <c r="B911" s="668"/>
      <c r="C911" s="668"/>
      <c r="D911" s="668"/>
      <c r="E911" s="668"/>
      <c r="F911" s="668"/>
      <c r="G911" s="668"/>
      <c r="H911" s="668"/>
      <c r="I911" s="668"/>
      <c r="J911" s="668"/>
      <c r="K911" s="668"/>
      <c r="L911" s="668"/>
      <c r="M911" s="668"/>
      <c r="N911" s="668"/>
      <c r="O911" s="668"/>
      <c r="P911" s="668"/>
      <c r="Q911" s="668"/>
      <c r="R911" s="668"/>
      <c r="S911" s="668"/>
      <c r="T911" s="668"/>
      <c r="U911" s="668"/>
      <c r="V911" s="668"/>
      <c r="W911" s="668"/>
      <c r="X911" s="668"/>
      <c r="Y911" s="668"/>
      <c r="Z911" s="668"/>
      <c r="AA911" s="668"/>
      <c r="AB911" s="668"/>
      <c r="AC911" s="668"/>
      <c r="AD911" s="668"/>
      <c r="AE911" s="668"/>
      <c r="AF911" s="668"/>
    </row>
    <row r="912" ht="15.75" customHeight="1">
      <c r="A912" s="668"/>
      <c r="B912" s="668"/>
      <c r="C912" s="668"/>
      <c r="D912" s="668"/>
      <c r="E912" s="668"/>
      <c r="F912" s="668"/>
      <c r="G912" s="668"/>
      <c r="H912" s="668"/>
      <c r="I912" s="668"/>
      <c r="J912" s="668"/>
      <c r="K912" s="668"/>
      <c r="L912" s="668"/>
      <c r="M912" s="668"/>
      <c r="N912" s="668"/>
      <c r="O912" s="668"/>
      <c r="P912" s="668"/>
      <c r="Q912" s="668"/>
      <c r="R912" s="668"/>
      <c r="S912" s="668"/>
      <c r="T912" s="668"/>
      <c r="U912" s="668"/>
      <c r="V912" s="668"/>
      <c r="W912" s="668"/>
      <c r="X912" s="668"/>
      <c r="Y912" s="668"/>
      <c r="Z912" s="668"/>
      <c r="AA912" s="668"/>
      <c r="AB912" s="668"/>
      <c r="AC912" s="668"/>
      <c r="AD912" s="668"/>
      <c r="AE912" s="668"/>
      <c r="AF912" s="668"/>
    </row>
    <row r="913" ht="15.75" customHeight="1">
      <c r="A913" s="668"/>
      <c r="B913" s="668"/>
      <c r="C913" s="668"/>
      <c r="D913" s="668"/>
      <c r="E913" s="668"/>
      <c r="F913" s="668"/>
      <c r="G913" s="668"/>
      <c r="H913" s="668"/>
      <c r="I913" s="668"/>
      <c r="J913" s="668"/>
      <c r="K913" s="668"/>
      <c r="L913" s="668"/>
      <c r="M913" s="668"/>
      <c r="N913" s="668"/>
      <c r="O913" s="668"/>
      <c r="P913" s="668"/>
      <c r="Q913" s="668"/>
      <c r="R913" s="668"/>
      <c r="S913" s="668"/>
      <c r="T913" s="668"/>
      <c r="U913" s="668"/>
      <c r="V913" s="668"/>
      <c r="W913" s="668"/>
      <c r="X913" s="668"/>
      <c r="Y913" s="668"/>
      <c r="Z913" s="668"/>
      <c r="AA913" s="668"/>
      <c r="AB913" s="668"/>
      <c r="AC913" s="668"/>
      <c r="AD913" s="668"/>
      <c r="AE913" s="668"/>
      <c r="AF913" s="668"/>
    </row>
    <row r="914" ht="15.75" customHeight="1">
      <c r="A914" s="668"/>
      <c r="B914" s="668"/>
      <c r="C914" s="668"/>
      <c r="D914" s="668"/>
      <c r="E914" s="668"/>
      <c r="F914" s="668"/>
      <c r="G914" s="668"/>
      <c r="H914" s="668"/>
      <c r="I914" s="668"/>
      <c r="J914" s="668"/>
      <c r="K914" s="668"/>
      <c r="L914" s="668"/>
      <c r="M914" s="668"/>
      <c r="N914" s="668"/>
      <c r="O914" s="668"/>
      <c r="P914" s="668"/>
      <c r="Q914" s="668"/>
      <c r="R914" s="668"/>
      <c r="S914" s="668"/>
      <c r="T914" s="668"/>
      <c r="U914" s="668"/>
      <c r="V914" s="668"/>
      <c r="W914" s="668"/>
      <c r="X914" s="668"/>
      <c r="Y914" s="668"/>
      <c r="Z914" s="668"/>
      <c r="AA914" s="668"/>
      <c r="AB914" s="668"/>
      <c r="AC914" s="668"/>
      <c r="AD914" s="668"/>
      <c r="AE914" s="668"/>
      <c r="AF914" s="668"/>
    </row>
    <row r="915" ht="15.75" customHeight="1">
      <c r="A915" s="668"/>
      <c r="B915" s="668"/>
      <c r="C915" s="668"/>
      <c r="D915" s="668"/>
      <c r="E915" s="668"/>
      <c r="F915" s="668"/>
      <c r="G915" s="668"/>
      <c r="H915" s="668"/>
      <c r="I915" s="668"/>
      <c r="J915" s="668"/>
      <c r="K915" s="668"/>
      <c r="L915" s="668"/>
      <c r="M915" s="668"/>
      <c r="N915" s="668"/>
      <c r="O915" s="668"/>
      <c r="P915" s="668"/>
      <c r="Q915" s="668"/>
      <c r="R915" s="668"/>
      <c r="S915" s="668"/>
      <c r="T915" s="668"/>
      <c r="U915" s="668"/>
      <c r="V915" s="668"/>
      <c r="W915" s="668"/>
      <c r="X915" s="668"/>
      <c r="Y915" s="668"/>
      <c r="Z915" s="668"/>
      <c r="AA915" s="668"/>
      <c r="AB915" s="668"/>
      <c r="AC915" s="668"/>
      <c r="AD915" s="668"/>
      <c r="AE915" s="668"/>
      <c r="AF915" s="668"/>
    </row>
    <row r="916" ht="15.75" customHeight="1">
      <c r="A916" s="668"/>
      <c r="B916" s="668"/>
      <c r="C916" s="668"/>
      <c r="D916" s="668"/>
      <c r="E916" s="668"/>
      <c r="F916" s="668"/>
      <c r="G916" s="668"/>
      <c r="H916" s="668"/>
      <c r="I916" s="668"/>
      <c r="J916" s="668"/>
      <c r="K916" s="668"/>
      <c r="L916" s="668"/>
      <c r="M916" s="668"/>
      <c r="N916" s="668"/>
      <c r="O916" s="668"/>
      <c r="P916" s="668"/>
      <c r="Q916" s="668"/>
      <c r="R916" s="668"/>
      <c r="S916" s="668"/>
      <c r="T916" s="668"/>
      <c r="U916" s="668"/>
      <c r="V916" s="668"/>
      <c r="W916" s="668"/>
      <c r="X916" s="668"/>
      <c r="Y916" s="668"/>
      <c r="Z916" s="668"/>
      <c r="AA916" s="668"/>
      <c r="AB916" s="668"/>
      <c r="AC916" s="668"/>
      <c r="AD916" s="668"/>
      <c r="AE916" s="668"/>
      <c r="AF916" s="668"/>
    </row>
    <row r="917" ht="15.75" customHeight="1">
      <c r="A917" s="668"/>
      <c r="B917" s="668"/>
      <c r="C917" s="668"/>
      <c r="D917" s="668"/>
      <c r="E917" s="668"/>
      <c r="F917" s="668"/>
      <c r="G917" s="668"/>
      <c r="H917" s="668"/>
      <c r="I917" s="668"/>
      <c r="J917" s="668"/>
      <c r="K917" s="668"/>
      <c r="L917" s="668"/>
      <c r="M917" s="668"/>
      <c r="N917" s="668"/>
      <c r="O917" s="668"/>
      <c r="P917" s="668"/>
      <c r="Q917" s="668"/>
      <c r="R917" s="668"/>
      <c r="S917" s="668"/>
      <c r="T917" s="668"/>
      <c r="U917" s="668"/>
      <c r="V917" s="668"/>
      <c r="W917" s="668"/>
      <c r="X917" s="668"/>
      <c r="Y917" s="668"/>
      <c r="Z917" s="668"/>
      <c r="AA917" s="668"/>
      <c r="AB917" s="668"/>
      <c r="AC917" s="668"/>
      <c r="AD917" s="668"/>
      <c r="AE917" s="668"/>
      <c r="AF917" s="668"/>
    </row>
    <row r="918" ht="15.75" customHeight="1">
      <c r="A918" s="668"/>
      <c r="B918" s="668"/>
      <c r="C918" s="668"/>
      <c r="D918" s="668"/>
      <c r="E918" s="668"/>
      <c r="F918" s="668"/>
      <c r="G918" s="668"/>
      <c r="H918" s="668"/>
      <c r="I918" s="668"/>
      <c r="J918" s="668"/>
      <c r="K918" s="668"/>
      <c r="L918" s="668"/>
      <c r="M918" s="668"/>
      <c r="N918" s="668"/>
      <c r="O918" s="668"/>
      <c r="P918" s="668"/>
      <c r="Q918" s="668"/>
      <c r="R918" s="668"/>
      <c r="S918" s="668"/>
      <c r="T918" s="668"/>
      <c r="U918" s="668"/>
      <c r="V918" s="668"/>
      <c r="W918" s="668"/>
      <c r="X918" s="668"/>
      <c r="Y918" s="668"/>
      <c r="Z918" s="668"/>
      <c r="AA918" s="668"/>
      <c r="AB918" s="668"/>
      <c r="AC918" s="668"/>
      <c r="AD918" s="668"/>
      <c r="AE918" s="668"/>
      <c r="AF918" s="668"/>
    </row>
    <row r="919" ht="15.75" customHeight="1">
      <c r="A919" s="668"/>
      <c r="B919" s="668"/>
      <c r="C919" s="668"/>
      <c r="D919" s="668"/>
      <c r="E919" s="668"/>
      <c r="F919" s="668"/>
      <c r="G919" s="668"/>
      <c r="H919" s="668"/>
      <c r="I919" s="668"/>
      <c r="J919" s="668"/>
      <c r="K919" s="668"/>
      <c r="L919" s="668"/>
      <c r="M919" s="668"/>
      <c r="N919" s="668"/>
      <c r="O919" s="668"/>
      <c r="P919" s="668"/>
      <c r="Q919" s="668"/>
      <c r="R919" s="668"/>
      <c r="S919" s="668"/>
      <c r="T919" s="668"/>
      <c r="U919" s="668"/>
      <c r="V919" s="668"/>
      <c r="W919" s="668"/>
      <c r="X919" s="668"/>
      <c r="Y919" s="668"/>
      <c r="Z919" s="668"/>
      <c r="AA919" s="668"/>
      <c r="AB919" s="668"/>
      <c r="AC919" s="668"/>
      <c r="AD919" s="668"/>
      <c r="AE919" s="668"/>
      <c r="AF919" s="668"/>
    </row>
    <row r="920" ht="15.75" customHeight="1">
      <c r="A920" s="668"/>
      <c r="B920" s="668"/>
      <c r="C920" s="668"/>
      <c r="D920" s="668"/>
      <c r="E920" s="668"/>
      <c r="F920" s="668"/>
      <c r="G920" s="668"/>
      <c r="H920" s="668"/>
      <c r="I920" s="668"/>
      <c r="J920" s="668"/>
      <c r="K920" s="668"/>
      <c r="L920" s="668"/>
      <c r="M920" s="668"/>
      <c r="N920" s="668"/>
      <c r="O920" s="668"/>
      <c r="P920" s="668"/>
      <c r="Q920" s="668"/>
      <c r="R920" s="668"/>
      <c r="S920" s="668"/>
      <c r="T920" s="668"/>
      <c r="U920" s="668"/>
      <c r="V920" s="668"/>
      <c r="W920" s="668"/>
      <c r="X920" s="668"/>
      <c r="Y920" s="668"/>
      <c r="Z920" s="668"/>
      <c r="AA920" s="668"/>
      <c r="AB920" s="668"/>
      <c r="AC920" s="668"/>
      <c r="AD920" s="668"/>
      <c r="AE920" s="668"/>
      <c r="AF920" s="668"/>
    </row>
    <row r="921" ht="15.75" customHeight="1">
      <c r="A921" s="668"/>
      <c r="B921" s="668"/>
      <c r="C921" s="668"/>
      <c r="D921" s="668"/>
      <c r="E921" s="668"/>
      <c r="F921" s="668"/>
      <c r="G921" s="668"/>
      <c r="H921" s="668"/>
      <c r="I921" s="668"/>
      <c r="J921" s="668"/>
      <c r="K921" s="668"/>
      <c r="L921" s="668"/>
      <c r="M921" s="668"/>
      <c r="N921" s="668"/>
      <c r="O921" s="668"/>
      <c r="P921" s="668"/>
      <c r="Q921" s="668"/>
      <c r="R921" s="668"/>
      <c r="S921" s="668"/>
      <c r="T921" s="668"/>
      <c r="U921" s="668"/>
      <c r="V921" s="668"/>
      <c r="W921" s="668"/>
      <c r="X921" s="668"/>
      <c r="Y921" s="668"/>
      <c r="Z921" s="668"/>
      <c r="AA921" s="668"/>
      <c r="AB921" s="668"/>
      <c r="AC921" s="668"/>
      <c r="AD921" s="668"/>
      <c r="AE921" s="668"/>
      <c r="AF921" s="668"/>
    </row>
    <row r="922" ht="15.75" customHeight="1">
      <c r="A922" s="668"/>
      <c r="B922" s="668"/>
      <c r="C922" s="668"/>
      <c r="D922" s="668"/>
      <c r="E922" s="668"/>
      <c r="F922" s="668"/>
      <c r="G922" s="668"/>
      <c r="H922" s="668"/>
      <c r="I922" s="668"/>
      <c r="J922" s="668"/>
      <c r="K922" s="668"/>
      <c r="L922" s="668"/>
      <c r="M922" s="668"/>
      <c r="N922" s="668"/>
      <c r="O922" s="668"/>
      <c r="P922" s="668"/>
      <c r="Q922" s="668"/>
      <c r="R922" s="668"/>
      <c r="S922" s="668"/>
      <c r="T922" s="668"/>
      <c r="U922" s="668"/>
      <c r="V922" s="668"/>
      <c r="W922" s="668"/>
      <c r="X922" s="668"/>
      <c r="Y922" s="668"/>
      <c r="Z922" s="668"/>
      <c r="AA922" s="668"/>
      <c r="AB922" s="668"/>
      <c r="AC922" s="668"/>
      <c r="AD922" s="668"/>
      <c r="AE922" s="668"/>
      <c r="AF922" s="668"/>
    </row>
    <row r="923" ht="15.75" customHeight="1">
      <c r="A923" s="668"/>
      <c r="B923" s="668"/>
      <c r="C923" s="668"/>
      <c r="D923" s="668"/>
      <c r="E923" s="668"/>
      <c r="F923" s="668"/>
      <c r="G923" s="668"/>
      <c r="H923" s="668"/>
      <c r="I923" s="668"/>
      <c r="J923" s="668"/>
      <c r="K923" s="668"/>
      <c r="L923" s="668"/>
      <c r="M923" s="668"/>
      <c r="N923" s="668"/>
      <c r="O923" s="668"/>
      <c r="P923" s="668"/>
      <c r="Q923" s="668"/>
      <c r="R923" s="668"/>
      <c r="S923" s="668"/>
      <c r="T923" s="668"/>
      <c r="U923" s="668"/>
      <c r="V923" s="668"/>
      <c r="W923" s="668"/>
      <c r="X923" s="668"/>
      <c r="Y923" s="668"/>
      <c r="Z923" s="668"/>
      <c r="AA923" s="668"/>
      <c r="AB923" s="668"/>
      <c r="AC923" s="668"/>
      <c r="AD923" s="668"/>
      <c r="AE923" s="668"/>
      <c r="AF923" s="668"/>
    </row>
    <row r="924" ht="15.75" customHeight="1">
      <c r="A924" s="668"/>
      <c r="B924" s="668"/>
      <c r="C924" s="668"/>
      <c r="D924" s="668"/>
      <c r="E924" s="668"/>
      <c r="F924" s="668"/>
      <c r="G924" s="668"/>
      <c r="H924" s="668"/>
      <c r="I924" s="668"/>
      <c r="J924" s="668"/>
      <c r="K924" s="668"/>
      <c r="L924" s="668"/>
      <c r="M924" s="668"/>
      <c r="N924" s="668"/>
      <c r="O924" s="668"/>
      <c r="P924" s="668"/>
      <c r="Q924" s="668"/>
      <c r="R924" s="668"/>
      <c r="S924" s="668"/>
      <c r="T924" s="668"/>
      <c r="U924" s="668"/>
      <c r="V924" s="668"/>
      <c r="W924" s="668"/>
      <c r="X924" s="668"/>
      <c r="Y924" s="668"/>
      <c r="Z924" s="668"/>
      <c r="AA924" s="668"/>
      <c r="AB924" s="668"/>
      <c r="AC924" s="668"/>
      <c r="AD924" s="668"/>
      <c r="AE924" s="668"/>
      <c r="AF924" s="668"/>
    </row>
    <row r="925" ht="15.75" customHeight="1">
      <c r="A925" s="668"/>
      <c r="B925" s="668"/>
      <c r="C925" s="668"/>
      <c r="D925" s="668"/>
      <c r="E925" s="668"/>
      <c r="F925" s="668"/>
      <c r="G925" s="668"/>
      <c r="H925" s="668"/>
      <c r="I925" s="668"/>
      <c r="J925" s="668"/>
      <c r="K925" s="668"/>
      <c r="L925" s="668"/>
      <c r="M925" s="668"/>
      <c r="N925" s="668"/>
      <c r="O925" s="668"/>
      <c r="P925" s="668"/>
      <c r="Q925" s="668"/>
      <c r="R925" s="668"/>
      <c r="S925" s="668"/>
      <c r="T925" s="668"/>
      <c r="U925" s="668"/>
      <c r="V925" s="668"/>
      <c r="W925" s="668"/>
      <c r="X925" s="668"/>
      <c r="Y925" s="668"/>
      <c r="Z925" s="668"/>
      <c r="AA925" s="668"/>
      <c r="AB925" s="668"/>
      <c r="AC925" s="668"/>
      <c r="AD925" s="668"/>
      <c r="AE925" s="668"/>
      <c r="AF925" s="668"/>
    </row>
    <row r="926" ht="15.75" customHeight="1">
      <c r="A926" s="668"/>
      <c r="B926" s="668"/>
      <c r="C926" s="668"/>
      <c r="D926" s="668"/>
      <c r="E926" s="668"/>
      <c r="F926" s="668"/>
      <c r="G926" s="668"/>
      <c r="H926" s="668"/>
      <c r="I926" s="668"/>
      <c r="J926" s="668"/>
      <c r="K926" s="668"/>
      <c r="L926" s="668"/>
      <c r="M926" s="668"/>
      <c r="N926" s="668"/>
      <c r="O926" s="668"/>
      <c r="P926" s="668"/>
      <c r="Q926" s="668"/>
      <c r="R926" s="668"/>
      <c r="S926" s="668"/>
      <c r="T926" s="668"/>
      <c r="U926" s="668"/>
      <c r="V926" s="668"/>
      <c r="W926" s="668"/>
      <c r="X926" s="668"/>
      <c r="Y926" s="668"/>
      <c r="Z926" s="668"/>
      <c r="AA926" s="668"/>
      <c r="AB926" s="668"/>
      <c r="AC926" s="668"/>
      <c r="AD926" s="668"/>
      <c r="AE926" s="668"/>
      <c r="AF926" s="668"/>
    </row>
    <row r="927" ht="15.75" customHeight="1">
      <c r="A927" s="668"/>
      <c r="B927" s="668"/>
      <c r="C927" s="668"/>
      <c r="D927" s="668"/>
      <c r="E927" s="668"/>
      <c r="F927" s="668"/>
      <c r="G927" s="668"/>
      <c r="H927" s="668"/>
      <c r="I927" s="668"/>
      <c r="J927" s="668"/>
      <c r="K927" s="668"/>
      <c r="L927" s="668"/>
      <c r="M927" s="668"/>
      <c r="N927" s="668"/>
      <c r="O927" s="668"/>
      <c r="P927" s="668"/>
      <c r="Q927" s="668"/>
      <c r="R927" s="668"/>
      <c r="S927" s="668"/>
      <c r="T927" s="668"/>
      <c r="U927" s="668"/>
      <c r="V927" s="668"/>
      <c r="W927" s="668"/>
      <c r="X927" s="668"/>
      <c r="Y927" s="668"/>
      <c r="Z927" s="668"/>
      <c r="AA927" s="668"/>
      <c r="AB927" s="668"/>
      <c r="AC927" s="668"/>
      <c r="AD927" s="668"/>
      <c r="AE927" s="668"/>
      <c r="AF927" s="668"/>
    </row>
    <row r="928" ht="15.75" customHeight="1">
      <c r="A928" s="668"/>
      <c r="B928" s="668"/>
      <c r="C928" s="668"/>
      <c r="D928" s="668"/>
      <c r="E928" s="668"/>
      <c r="F928" s="668"/>
      <c r="G928" s="668"/>
      <c r="H928" s="668"/>
      <c r="I928" s="668"/>
      <c r="J928" s="668"/>
      <c r="K928" s="668"/>
      <c r="L928" s="668"/>
      <c r="M928" s="668"/>
      <c r="N928" s="668"/>
      <c r="O928" s="668"/>
      <c r="P928" s="668"/>
      <c r="Q928" s="668"/>
      <c r="R928" s="668"/>
      <c r="S928" s="668"/>
      <c r="T928" s="668"/>
      <c r="U928" s="668"/>
      <c r="V928" s="668"/>
      <c r="W928" s="668"/>
      <c r="X928" s="668"/>
      <c r="Y928" s="668"/>
      <c r="Z928" s="668"/>
      <c r="AA928" s="668"/>
      <c r="AB928" s="668"/>
      <c r="AC928" s="668"/>
      <c r="AD928" s="668"/>
      <c r="AE928" s="668"/>
      <c r="AF928" s="668"/>
    </row>
    <row r="929" ht="15.75" customHeight="1">
      <c r="A929" s="668"/>
      <c r="B929" s="668"/>
      <c r="C929" s="668"/>
      <c r="D929" s="668"/>
      <c r="E929" s="668"/>
      <c r="F929" s="668"/>
      <c r="G929" s="668"/>
      <c r="H929" s="668"/>
      <c r="I929" s="668"/>
      <c r="J929" s="668"/>
      <c r="K929" s="668"/>
      <c r="L929" s="668"/>
      <c r="M929" s="668"/>
      <c r="N929" s="668"/>
      <c r="O929" s="668"/>
      <c r="P929" s="668"/>
      <c r="Q929" s="668"/>
      <c r="R929" s="668"/>
      <c r="S929" s="668"/>
      <c r="T929" s="668"/>
      <c r="U929" s="668"/>
      <c r="V929" s="668"/>
      <c r="W929" s="668"/>
      <c r="X929" s="668"/>
      <c r="Y929" s="668"/>
      <c r="Z929" s="668"/>
      <c r="AA929" s="668"/>
      <c r="AB929" s="668"/>
      <c r="AC929" s="668"/>
      <c r="AD929" s="668"/>
      <c r="AE929" s="668"/>
      <c r="AF929" s="668"/>
    </row>
    <row r="930" ht="15.75" customHeight="1">
      <c r="A930" s="668"/>
      <c r="B930" s="668"/>
      <c r="C930" s="668"/>
      <c r="D930" s="668"/>
      <c r="E930" s="668"/>
      <c r="F930" s="668"/>
      <c r="G930" s="668"/>
      <c r="H930" s="668"/>
      <c r="I930" s="668"/>
      <c r="J930" s="668"/>
      <c r="K930" s="668"/>
      <c r="L930" s="668"/>
      <c r="M930" s="668"/>
      <c r="N930" s="668"/>
      <c r="O930" s="668"/>
      <c r="P930" s="668"/>
      <c r="Q930" s="668"/>
      <c r="R930" s="668"/>
      <c r="S930" s="668"/>
      <c r="T930" s="668"/>
      <c r="U930" s="668"/>
      <c r="V930" s="668"/>
      <c r="W930" s="668"/>
      <c r="X930" s="668"/>
      <c r="Y930" s="668"/>
      <c r="Z930" s="668"/>
      <c r="AA930" s="668"/>
      <c r="AB930" s="668"/>
      <c r="AC930" s="668"/>
      <c r="AD930" s="668"/>
      <c r="AE930" s="668"/>
      <c r="AF930" s="668"/>
    </row>
    <row r="931" ht="15.75" customHeight="1">
      <c r="A931" s="668"/>
      <c r="B931" s="668"/>
      <c r="C931" s="668"/>
      <c r="D931" s="668"/>
      <c r="E931" s="668"/>
      <c r="F931" s="668"/>
      <c r="G931" s="668"/>
      <c r="H931" s="668"/>
      <c r="I931" s="668"/>
      <c r="J931" s="668"/>
      <c r="K931" s="668"/>
      <c r="L931" s="668"/>
      <c r="M931" s="668"/>
      <c r="N931" s="668"/>
      <c r="O931" s="668"/>
      <c r="P931" s="668"/>
      <c r="Q931" s="668"/>
      <c r="R931" s="668"/>
      <c r="S931" s="668"/>
      <c r="T931" s="668"/>
      <c r="U931" s="668"/>
      <c r="V931" s="668"/>
      <c r="W931" s="668"/>
      <c r="X931" s="668"/>
      <c r="Y931" s="668"/>
      <c r="Z931" s="668"/>
      <c r="AA931" s="668"/>
      <c r="AB931" s="668"/>
      <c r="AC931" s="668"/>
      <c r="AD931" s="668"/>
      <c r="AE931" s="668"/>
      <c r="AF931" s="668"/>
    </row>
    <row r="932" ht="15.75" customHeight="1">
      <c r="A932" s="668"/>
      <c r="B932" s="668"/>
      <c r="C932" s="668"/>
      <c r="D932" s="668"/>
      <c r="E932" s="668"/>
      <c r="F932" s="668"/>
      <c r="G932" s="668"/>
      <c r="H932" s="668"/>
      <c r="I932" s="668"/>
      <c r="J932" s="668"/>
      <c r="K932" s="668"/>
      <c r="L932" s="668"/>
      <c r="M932" s="668"/>
      <c r="N932" s="668"/>
      <c r="O932" s="668"/>
      <c r="P932" s="668"/>
      <c r="Q932" s="668"/>
      <c r="R932" s="668"/>
      <c r="S932" s="668"/>
      <c r="T932" s="668"/>
      <c r="U932" s="668"/>
      <c r="V932" s="668"/>
      <c r="W932" s="668"/>
      <c r="X932" s="668"/>
      <c r="Y932" s="668"/>
      <c r="Z932" s="668"/>
      <c r="AA932" s="668"/>
      <c r="AB932" s="668"/>
      <c r="AC932" s="668"/>
      <c r="AD932" s="668"/>
      <c r="AE932" s="668"/>
      <c r="AF932" s="668"/>
    </row>
    <row r="933" ht="15.75" customHeight="1">
      <c r="A933" s="668"/>
      <c r="B933" s="668"/>
      <c r="C933" s="668"/>
      <c r="D933" s="668"/>
      <c r="E933" s="668"/>
      <c r="F933" s="668"/>
      <c r="G933" s="668"/>
      <c r="H933" s="668"/>
      <c r="I933" s="668"/>
      <c r="J933" s="668"/>
      <c r="K933" s="668"/>
      <c r="L933" s="668"/>
      <c r="M933" s="668"/>
      <c r="N933" s="668"/>
      <c r="O933" s="668"/>
      <c r="P933" s="668"/>
      <c r="Q933" s="668"/>
      <c r="R933" s="668"/>
      <c r="S933" s="668"/>
      <c r="T933" s="668"/>
      <c r="U933" s="668"/>
      <c r="V933" s="668"/>
      <c r="W933" s="668"/>
      <c r="X933" s="668"/>
      <c r="Y933" s="668"/>
      <c r="Z933" s="668"/>
      <c r="AA933" s="668"/>
      <c r="AB933" s="668"/>
      <c r="AC933" s="668"/>
      <c r="AD933" s="668"/>
      <c r="AE933" s="668"/>
      <c r="AF933" s="668"/>
    </row>
    <row r="934" ht="15.75" customHeight="1">
      <c r="A934" s="668"/>
      <c r="B934" s="668"/>
      <c r="C934" s="668"/>
      <c r="D934" s="668"/>
      <c r="E934" s="668"/>
      <c r="F934" s="668"/>
      <c r="G934" s="668"/>
      <c r="H934" s="668"/>
      <c r="I934" s="668"/>
      <c r="J934" s="668"/>
      <c r="K934" s="668"/>
      <c r="L934" s="668"/>
      <c r="M934" s="668"/>
      <c r="N934" s="668"/>
      <c r="O934" s="668"/>
      <c r="P934" s="668"/>
      <c r="Q934" s="668"/>
      <c r="R934" s="668"/>
      <c r="S934" s="668"/>
      <c r="T934" s="668"/>
      <c r="U934" s="668"/>
      <c r="V934" s="668"/>
      <c r="W934" s="668"/>
      <c r="X934" s="668"/>
      <c r="Y934" s="668"/>
      <c r="Z934" s="668"/>
      <c r="AA934" s="668"/>
      <c r="AB934" s="668"/>
      <c r="AC934" s="668"/>
      <c r="AD934" s="668"/>
      <c r="AE934" s="668"/>
      <c r="AF934" s="668"/>
    </row>
    <row r="935" ht="15.75" customHeight="1">
      <c r="A935" s="668"/>
      <c r="B935" s="668"/>
      <c r="C935" s="668"/>
      <c r="D935" s="668"/>
      <c r="E935" s="668"/>
      <c r="F935" s="668"/>
      <c r="G935" s="668"/>
      <c r="H935" s="668"/>
      <c r="I935" s="668"/>
      <c r="J935" s="668"/>
      <c r="K935" s="668"/>
      <c r="L935" s="668"/>
      <c r="M935" s="668"/>
      <c r="N935" s="668"/>
      <c r="O935" s="668"/>
      <c r="P935" s="668"/>
      <c r="Q935" s="668"/>
      <c r="R935" s="668"/>
      <c r="S935" s="668"/>
      <c r="T935" s="668"/>
      <c r="U935" s="668"/>
      <c r="V935" s="668"/>
      <c r="W935" s="668"/>
      <c r="X935" s="668"/>
      <c r="Y935" s="668"/>
      <c r="Z935" s="668"/>
      <c r="AA935" s="668"/>
      <c r="AB935" s="668"/>
      <c r="AC935" s="668"/>
      <c r="AD935" s="668"/>
      <c r="AE935" s="668"/>
      <c r="AF935" s="668"/>
    </row>
    <row r="936" ht="15.75" customHeight="1">
      <c r="A936" s="668"/>
      <c r="B936" s="668"/>
      <c r="C936" s="668"/>
      <c r="D936" s="668"/>
      <c r="E936" s="668"/>
      <c r="F936" s="668"/>
      <c r="G936" s="668"/>
      <c r="H936" s="668"/>
      <c r="I936" s="668"/>
      <c r="J936" s="668"/>
      <c r="K936" s="668"/>
      <c r="L936" s="668"/>
      <c r="M936" s="668"/>
      <c r="N936" s="668"/>
      <c r="O936" s="668"/>
      <c r="P936" s="668"/>
      <c r="Q936" s="668"/>
      <c r="R936" s="668"/>
      <c r="S936" s="668"/>
      <c r="T936" s="668"/>
      <c r="U936" s="668"/>
      <c r="V936" s="668"/>
      <c r="W936" s="668"/>
      <c r="X936" s="668"/>
      <c r="Y936" s="668"/>
      <c r="Z936" s="668"/>
      <c r="AA936" s="668"/>
      <c r="AB936" s="668"/>
      <c r="AC936" s="668"/>
      <c r="AD936" s="668"/>
      <c r="AE936" s="668"/>
      <c r="AF936" s="668"/>
    </row>
    <row r="937" ht="15.75" customHeight="1">
      <c r="A937" s="668"/>
      <c r="B937" s="668"/>
      <c r="C937" s="668"/>
      <c r="D937" s="668"/>
      <c r="E937" s="668"/>
      <c r="F937" s="668"/>
      <c r="G937" s="668"/>
      <c r="H937" s="668"/>
      <c r="I937" s="668"/>
      <c r="J937" s="668"/>
      <c r="K937" s="668"/>
      <c r="L937" s="668"/>
      <c r="M937" s="668"/>
      <c r="N937" s="668"/>
      <c r="O937" s="668"/>
      <c r="P937" s="668"/>
      <c r="Q937" s="668"/>
      <c r="R937" s="668"/>
      <c r="S937" s="668"/>
      <c r="T937" s="668"/>
      <c r="U937" s="668"/>
      <c r="V937" s="668"/>
      <c r="W937" s="668"/>
      <c r="X937" s="668"/>
      <c r="Y937" s="668"/>
      <c r="Z937" s="668"/>
      <c r="AA937" s="668"/>
      <c r="AB937" s="668"/>
      <c r="AC937" s="668"/>
      <c r="AD937" s="668"/>
      <c r="AE937" s="668"/>
      <c r="AF937" s="668"/>
    </row>
    <row r="938" ht="15.75" customHeight="1">
      <c r="A938" s="668"/>
      <c r="B938" s="668"/>
      <c r="C938" s="668"/>
      <c r="D938" s="668"/>
      <c r="E938" s="668"/>
      <c r="F938" s="668"/>
      <c r="G938" s="668"/>
      <c r="H938" s="668"/>
      <c r="I938" s="668"/>
      <c r="J938" s="668"/>
      <c r="K938" s="668"/>
      <c r="L938" s="668"/>
      <c r="M938" s="668"/>
      <c r="N938" s="668"/>
      <c r="O938" s="668"/>
      <c r="P938" s="668"/>
      <c r="Q938" s="668"/>
      <c r="R938" s="668"/>
      <c r="S938" s="668"/>
      <c r="T938" s="668"/>
      <c r="U938" s="668"/>
      <c r="V938" s="668"/>
      <c r="W938" s="668"/>
      <c r="X938" s="668"/>
      <c r="Y938" s="668"/>
      <c r="Z938" s="668"/>
      <c r="AA938" s="668"/>
      <c r="AB938" s="668"/>
      <c r="AC938" s="668"/>
      <c r="AD938" s="668"/>
      <c r="AE938" s="668"/>
      <c r="AF938" s="668"/>
    </row>
    <row r="939" ht="15.75" customHeight="1">
      <c r="A939" s="668"/>
      <c r="B939" s="668"/>
      <c r="C939" s="668"/>
      <c r="D939" s="668"/>
      <c r="E939" s="668"/>
      <c r="F939" s="668"/>
      <c r="G939" s="668"/>
      <c r="H939" s="668"/>
      <c r="I939" s="668"/>
      <c r="J939" s="668"/>
      <c r="K939" s="668"/>
      <c r="L939" s="668"/>
      <c r="M939" s="668"/>
      <c r="N939" s="668"/>
      <c r="O939" s="668"/>
      <c r="P939" s="668"/>
      <c r="Q939" s="668"/>
      <c r="R939" s="668"/>
      <c r="S939" s="668"/>
      <c r="T939" s="668"/>
      <c r="U939" s="668"/>
      <c r="V939" s="668"/>
      <c r="W939" s="668"/>
      <c r="X939" s="668"/>
      <c r="Y939" s="668"/>
      <c r="Z939" s="668"/>
      <c r="AA939" s="668"/>
      <c r="AB939" s="668"/>
      <c r="AC939" s="668"/>
      <c r="AD939" s="668"/>
      <c r="AE939" s="668"/>
      <c r="AF939" s="668"/>
    </row>
    <row r="940" ht="15.75" customHeight="1">
      <c r="A940" s="668"/>
      <c r="B940" s="668"/>
      <c r="C940" s="668"/>
      <c r="D940" s="668"/>
      <c r="E940" s="668"/>
      <c r="F940" s="668"/>
      <c r="G940" s="668"/>
      <c r="H940" s="668"/>
      <c r="I940" s="668"/>
      <c r="J940" s="668"/>
      <c r="K940" s="668"/>
      <c r="L940" s="668"/>
      <c r="M940" s="668"/>
      <c r="N940" s="668"/>
      <c r="O940" s="668"/>
      <c r="P940" s="668"/>
      <c r="Q940" s="668"/>
      <c r="R940" s="668"/>
      <c r="S940" s="668"/>
      <c r="T940" s="668"/>
      <c r="U940" s="668"/>
      <c r="V940" s="668"/>
      <c r="W940" s="668"/>
      <c r="X940" s="668"/>
      <c r="Y940" s="668"/>
      <c r="Z940" s="668"/>
      <c r="AA940" s="668"/>
      <c r="AB940" s="668"/>
      <c r="AC940" s="668"/>
      <c r="AD940" s="668"/>
      <c r="AE940" s="668"/>
      <c r="AF940" s="668"/>
    </row>
    <row r="941" ht="15.75" customHeight="1">
      <c r="A941" s="668"/>
      <c r="B941" s="668"/>
      <c r="C941" s="668"/>
      <c r="D941" s="668"/>
      <c r="E941" s="668"/>
      <c r="F941" s="668"/>
      <c r="G941" s="668"/>
      <c r="H941" s="668"/>
      <c r="I941" s="668"/>
      <c r="J941" s="668"/>
      <c r="K941" s="668"/>
      <c r="L941" s="668"/>
      <c r="M941" s="668"/>
      <c r="N941" s="668"/>
      <c r="O941" s="668"/>
      <c r="P941" s="668"/>
      <c r="Q941" s="668"/>
      <c r="R941" s="668"/>
      <c r="S941" s="668"/>
      <c r="T941" s="668"/>
      <c r="U941" s="668"/>
      <c r="V941" s="668"/>
      <c r="W941" s="668"/>
      <c r="X941" s="668"/>
      <c r="Y941" s="668"/>
      <c r="Z941" s="668"/>
      <c r="AA941" s="668"/>
      <c r="AB941" s="668"/>
      <c r="AC941" s="668"/>
      <c r="AD941" s="668"/>
      <c r="AE941" s="668"/>
      <c r="AF941" s="668"/>
    </row>
    <row r="942" ht="15.75" customHeight="1">
      <c r="A942" s="668"/>
      <c r="B942" s="668"/>
      <c r="C942" s="668"/>
      <c r="D942" s="668"/>
      <c r="E942" s="668"/>
      <c r="F942" s="668"/>
      <c r="G942" s="668"/>
      <c r="H942" s="668"/>
      <c r="I942" s="668"/>
      <c r="J942" s="668"/>
      <c r="K942" s="668"/>
      <c r="L942" s="668"/>
      <c r="M942" s="668"/>
      <c r="N942" s="668"/>
      <c r="O942" s="668"/>
      <c r="P942" s="668"/>
      <c r="Q942" s="668"/>
      <c r="R942" s="668"/>
      <c r="S942" s="668"/>
      <c r="T942" s="668"/>
      <c r="U942" s="668"/>
      <c r="V942" s="668"/>
      <c r="W942" s="668"/>
      <c r="X942" s="668"/>
      <c r="Y942" s="668"/>
      <c r="Z942" s="668"/>
      <c r="AA942" s="668"/>
      <c r="AB942" s="668"/>
      <c r="AC942" s="668"/>
      <c r="AD942" s="668"/>
      <c r="AE942" s="668"/>
      <c r="AF942" s="668"/>
    </row>
    <row r="943" ht="15.75" customHeight="1">
      <c r="A943" s="668"/>
      <c r="B943" s="668"/>
      <c r="C943" s="668"/>
      <c r="D943" s="668"/>
      <c r="E943" s="668"/>
      <c r="F943" s="668"/>
      <c r="G943" s="668"/>
      <c r="H943" s="668"/>
      <c r="I943" s="668"/>
      <c r="J943" s="668"/>
      <c r="K943" s="668"/>
      <c r="L943" s="668"/>
      <c r="M943" s="668"/>
      <c r="N943" s="668"/>
      <c r="O943" s="668"/>
      <c r="P943" s="668"/>
      <c r="Q943" s="668"/>
      <c r="R943" s="668"/>
      <c r="S943" s="668"/>
      <c r="T943" s="668"/>
      <c r="U943" s="668"/>
      <c r="V943" s="668"/>
      <c r="W943" s="668"/>
      <c r="X943" s="668"/>
      <c r="Y943" s="668"/>
      <c r="Z943" s="668"/>
      <c r="AA943" s="668"/>
      <c r="AB943" s="668"/>
      <c r="AC943" s="668"/>
      <c r="AD943" s="668"/>
      <c r="AE943" s="668"/>
      <c r="AF943" s="668"/>
    </row>
    <row r="944" ht="15.75" customHeight="1">
      <c r="A944" s="668"/>
      <c r="B944" s="668"/>
      <c r="C944" s="668"/>
      <c r="D944" s="668"/>
      <c r="E944" s="668"/>
      <c r="F944" s="668"/>
      <c r="G944" s="668"/>
      <c r="H944" s="668"/>
      <c r="I944" s="668"/>
      <c r="J944" s="668"/>
      <c r="K944" s="668"/>
      <c r="L944" s="668"/>
      <c r="M944" s="668"/>
      <c r="N944" s="668"/>
      <c r="O944" s="668"/>
      <c r="P944" s="668"/>
      <c r="Q944" s="668"/>
      <c r="R944" s="668"/>
      <c r="S944" s="668"/>
      <c r="T944" s="668"/>
      <c r="U944" s="668"/>
      <c r="V944" s="668"/>
      <c r="W944" s="668"/>
      <c r="X944" s="668"/>
      <c r="Y944" s="668"/>
      <c r="Z944" s="668"/>
      <c r="AA944" s="668"/>
      <c r="AB944" s="668"/>
      <c r="AC944" s="668"/>
      <c r="AD944" s="668"/>
      <c r="AE944" s="668"/>
      <c r="AF944" s="668"/>
    </row>
    <row r="945" ht="15.75" customHeight="1">
      <c r="A945" s="668"/>
      <c r="B945" s="668"/>
      <c r="C945" s="668"/>
      <c r="D945" s="668"/>
      <c r="E945" s="668"/>
      <c r="F945" s="668"/>
      <c r="G945" s="668"/>
      <c r="H945" s="668"/>
      <c r="I945" s="668"/>
      <c r="J945" s="668"/>
      <c r="K945" s="668"/>
      <c r="L945" s="668"/>
      <c r="M945" s="668"/>
      <c r="N945" s="668"/>
      <c r="O945" s="668"/>
      <c r="P945" s="668"/>
      <c r="Q945" s="668"/>
      <c r="R945" s="668"/>
      <c r="S945" s="668"/>
      <c r="T945" s="668"/>
      <c r="U945" s="668"/>
      <c r="V945" s="668"/>
      <c r="W945" s="668"/>
      <c r="X945" s="668"/>
      <c r="Y945" s="668"/>
      <c r="Z945" s="668"/>
      <c r="AA945" s="668"/>
      <c r="AB945" s="668"/>
      <c r="AC945" s="668"/>
      <c r="AD945" s="668"/>
      <c r="AE945" s="668"/>
      <c r="AF945" s="668"/>
    </row>
    <row r="946" ht="15.75" customHeight="1">
      <c r="A946" s="668"/>
      <c r="B946" s="668"/>
      <c r="C946" s="668"/>
      <c r="D946" s="668"/>
      <c r="E946" s="668"/>
      <c r="F946" s="668"/>
      <c r="G946" s="668"/>
      <c r="H946" s="668"/>
      <c r="I946" s="668"/>
      <c r="J946" s="668"/>
      <c r="K946" s="668"/>
      <c r="L946" s="668"/>
      <c r="M946" s="668"/>
      <c r="N946" s="668"/>
      <c r="O946" s="668"/>
      <c r="P946" s="668"/>
      <c r="Q946" s="668"/>
      <c r="R946" s="668"/>
      <c r="S946" s="668"/>
      <c r="T946" s="668"/>
      <c r="U946" s="668"/>
      <c r="V946" s="668"/>
      <c r="W946" s="668"/>
      <c r="X946" s="668"/>
      <c r="Y946" s="668"/>
      <c r="Z946" s="668"/>
      <c r="AA946" s="668"/>
      <c r="AB946" s="668"/>
      <c r="AC946" s="668"/>
      <c r="AD946" s="668"/>
      <c r="AE946" s="668"/>
      <c r="AF946" s="668"/>
    </row>
    <row r="947" ht="15.75" customHeight="1">
      <c r="A947" s="668"/>
      <c r="B947" s="668"/>
      <c r="C947" s="668"/>
      <c r="D947" s="668"/>
      <c r="E947" s="668"/>
      <c r="F947" s="668"/>
      <c r="G947" s="668"/>
      <c r="H947" s="668"/>
      <c r="I947" s="668"/>
      <c r="J947" s="668"/>
      <c r="K947" s="668"/>
      <c r="L947" s="668"/>
      <c r="M947" s="668"/>
      <c r="N947" s="668"/>
      <c r="O947" s="668"/>
      <c r="P947" s="668"/>
      <c r="Q947" s="668"/>
      <c r="R947" s="668"/>
      <c r="S947" s="668"/>
      <c r="T947" s="668"/>
      <c r="U947" s="668"/>
      <c r="V947" s="668"/>
      <c r="W947" s="668"/>
      <c r="X947" s="668"/>
      <c r="Y947" s="668"/>
      <c r="Z947" s="668"/>
      <c r="AA947" s="668"/>
      <c r="AB947" s="668"/>
      <c r="AC947" s="668"/>
      <c r="AD947" s="668"/>
      <c r="AE947" s="668"/>
      <c r="AF947" s="668"/>
    </row>
    <row r="948" ht="15.75" customHeight="1">
      <c r="A948" s="668"/>
      <c r="B948" s="668"/>
      <c r="C948" s="668"/>
      <c r="D948" s="668"/>
      <c r="E948" s="668"/>
      <c r="F948" s="668"/>
      <c r="G948" s="668"/>
      <c r="H948" s="668"/>
      <c r="I948" s="668"/>
      <c r="J948" s="668"/>
      <c r="K948" s="668"/>
      <c r="L948" s="668"/>
      <c r="M948" s="668"/>
      <c r="N948" s="668"/>
      <c r="O948" s="668"/>
      <c r="P948" s="668"/>
      <c r="Q948" s="668"/>
      <c r="R948" s="668"/>
      <c r="S948" s="668"/>
      <c r="T948" s="668"/>
      <c r="U948" s="668"/>
      <c r="V948" s="668"/>
      <c r="W948" s="668"/>
      <c r="X948" s="668"/>
      <c r="Y948" s="668"/>
      <c r="Z948" s="668"/>
      <c r="AA948" s="668"/>
      <c r="AB948" s="668"/>
      <c r="AC948" s="668"/>
      <c r="AD948" s="668"/>
      <c r="AE948" s="668"/>
      <c r="AF948" s="668"/>
    </row>
    <row r="949" ht="15.75" customHeight="1">
      <c r="A949" s="668"/>
      <c r="B949" s="668"/>
      <c r="C949" s="668"/>
      <c r="D949" s="668"/>
      <c r="E949" s="668"/>
      <c r="F949" s="668"/>
      <c r="G949" s="668"/>
      <c r="H949" s="668"/>
      <c r="I949" s="668"/>
      <c r="J949" s="668"/>
      <c r="K949" s="668"/>
      <c r="L949" s="668"/>
      <c r="M949" s="668"/>
      <c r="N949" s="668"/>
      <c r="O949" s="668"/>
      <c r="P949" s="668"/>
      <c r="Q949" s="668"/>
      <c r="R949" s="668"/>
      <c r="S949" s="668"/>
      <c r="T949" s="668"/>
      <c r="U949" s="668"/>
      <c r="V949" s="668"/>
      <c r="W949" s="668"/>
      <c r="X949" s="668"/>
      <c r="Y949" s="668"/>
      <c r="Z949" s="668"/>
      <c r="AA949" s="668"/>
      <c r="AB949" s="668"/>
      <c r="AC949" s="668"/>
      <c r="AD949" s="668"/>
      <c r="AE949" s="668"/>
      <c r="AF949" s="668"/>
    </row>
    <row r="950" ht="15.75" customHeight="1">
      <c r="A950" s="668"/>
      <c r="B950" s="668"/>
      <c r="C950" s="668"/>
      <c r="D950" s="668"/>
      <c r="E950" s="668"/>
      <c r="F950" s="668"/>
      <c r="G950" s="668"/>
      <c r="H950" s="668"/>
      <c r="I950" s="668"/>
      <c r="J950" s="668"/>
      <c r="K950" s="668"/>
      <c r="L950" s="668"/>
      <c r="M950" s="668"/>
      <c r="N950" s="668"/>
      <c r="O950" s="668"/>
      <c r="P950" s="668"/>
      <c r="Q950" s="668"/>
      <c r="R950" s="668"/>
      <c r="S950" s="668"/>
      <c r="T950" s="668"/>
      <c r="U950" s="668"/>
      <c r="V950" s="668"/>
      <c r="W950" s="668"/>
      <c r="X950" s="668"/>
      <c r="Y950" s="668"/>
      <c r="Z950" s="668"/>
      <c r="AA950" s="668"/>
      <c r="AB950" s="668"/>
      <c r="AC950" s="668"/>
      <c r="AD950" s="668"/>
      <c r="AE950" s="668"/>
      <c r="AF950" s="668"/>
    </row>
    <row r="951" ht="15.75" customHeight="1">
      <c r="A951" s="668"/>
      <c r="B951" s="668"/>
      <c r="C951" s="668"/>
      <c r="D951" s="668"/>
      <c r="E951" s="668"/>
      <c r="F951" s="668"/>
      <c r="G951" s="668"/>
      <c r="H951" s="668"/>
      <c r="I951" s="668"/>
      <c r="J951" s="668"/>
      <c r="K951" s="668"/>
      <c r="L951" s="668"/>
      <c r="M951" s="668"/>
      <c r="N951" s="668"/>
      <c r="O951" s="668"/>
      <c r="P951" s="668"/>
      <c r="Q951" s="668"/>
      <c r="R951" s="668"/>
      <c r="S951" s="668"/>
      <c r="T951" s="668"/>
      <c r="U951" s="668"/>
      <c r="V951" s="668"/>
      <c r="W951" s="668"/>
      <c r="X951" s="668"/>
      <c r="Y951" s="668"/>
      <c r="Z951" s="668"/>
      <c r="AA951" s="668"/>
      <c r="AB951" s="668"/>
      <c r="AC951" s="668"/>
      <c r="AD951" s="668"/>
      <c r="AE951" s="668"/>
      <c r="AF951" s="668"/>
    </row>
    <row r="952" ht="15.75" customHeight="1">
      <c r="A952" s="668"/>
      <c r="B952" s="668"/>
      <c r="C952" s="668"/>
      <c r="D952" s="668"/>
      <c r="E952" s="668"/>
      <c r="F952" s="668"/>
      <c r="G952" s="668"/>
      <c r="H952" s="668"/>
      <c r="I952" s="668"/>
      <c r="J952" s="668"/>
      <c r="K952" s="668"/>
      <c r="L952" s="668"/>
      <c r="M952" s="668"/>
      <c r="N952" s="668"/>
      <c r="O952" s="668"/>
      <c r="P952" s="668"/>
      <c r="Q952" s="668"/>
      <c r="R952" s="668"/>
      <c r="S952" s="668"/>
      <c r="T952" s="668"/>
      <c r="U952" s="668"/>
      <c r="V952" s="668"/>
      <c r="W952" s="668"/>
      <c r="X952" s="668"/>
      <c r="Y952" s="668"/>
      <c r="Z952" s="668"/>
      <c r="AA952" s="668"/>
      <c r="AB952" s="668"/>
      <c r="AC952" s="668"/>
      <c r="AD952" s="668"/>
      <c r="AE952" s="668"/>
      <c r="AF952" s="668"/>
    </row>
    <row r="953" ht="15.75" customHeight="1">
      <c r="A953" s="668"/>
      <c r="B953" s="668"/>
      <c r="C953" s="668"/>
      <c r="D953" s="668"/>
      <c r="E953" s="668"/>
      <c r="F953" s="668"/>
      <c r="G953" s="668"/>
      <c r="H953" s="668"/>
      <c r="I953" s="668"/>
      <c r="J953" s="668"/>
      <c r="K953" s="668"/>
      <c r="L953" s="668"/>
      <c r="M953" s="668"/>
      <c r="N953" s="668"/>
      <c r="O953" s="668"/>
      <c r="P953" s="668"/>
      <c r="Q953" s="668"/>
      <c r="R953" s="668"/>
      <c r="S953" s="668"/>
      <c r="T953" s="668"/>
      <c r="U953" s="668"/>
      <c r="V953" s="668"/>
      <c r="W953" s="668"/>
      <c r="X953" s="668"/>
      <c r="Y953" s="668"/>
      <c r="Z953" s="668"/>
      <c r="AA953" s="668"/>
      <c r="AB953" s="668"/>
      <c r="AC953" s="668"/>
      <c r="AD953" s="668"/>
      <c r="AE953" s="668"/>
      <c r="AF953" s="668"/>
    </row>
    <row r="954" ht="15.75" customHeight="1">
      <c r="A954" s="668"/>
      <c r="B954" s="668"/>
      <c r="C954" s="668"/>
      <c r="D954" s="668"/>
      <c r="E954" s="668"/>
      <c r="F954" s="668"/>
      <c r="G954" s="668"/>
      <c r="H954" s="668"/>
      <c r="I954" s="668"/>
      <c r="J954" s="668"/>
      <c r="K954" s="668"/>
      <c r="L954" s="668"/>
      <c r="M954" s="668"/>
      <c r="N954" s="668"/>
      <c r="O954" s="668"/>
      <c r="P954" s="668"/>
      <c r="Q954" s="668"/>
      <c r="R954" s="668"/>
      <c r="S954" s="668"/>
      <c r="T954" s="668"/>
      <c r="U954" s="668"/>
      <c r="V954" s="668"/>
      <c r="W954" s="668"/>
      <c r="X954" s="668"/>
      <c r="Y954" s="668"/>
      <c r="Z954" s="668"/>
      <c r="AA954" s="668"/>
      <c r="AB954" s="668"/>
      <c r="AC954" s="668"/>
      <c r="AD954" s="668"/>
      <c r="AE954" s="668"/>
      <c r="AF954" s="668"/>
    </row>
    <row r="955" ht="15.75" customHeight="1">
      <c r="A955" s="668"/>
      <c r="B955" s="668"/>
      <c r="C955" s="668"/>
      <c r="D955" s="668"/>
      <c r="E955" s="668"/>
      <c r="F955" s="668"/>
      <c r="G955" s="668"/>
      <c r="H955" s="668"/>
      <c r="I955" s="668"/>
      <c r="J955" s="668"/>
      <c r="K955" s="668"/>
      <c r="L955" s="668"/>
      <c r="M955" s="668"/>
      <c r="N955" s="668"/>
      <c r="O955" s="668"/>
      <c r="P955" s="668"/>
      <c r="Q955" s="668"/>
      <c r="R955" s="668"/>
      <c r="S955" s="668"/>
      <c r="T955" s="668"/>
      <c r="U955" s="668"/>
      <c r="V955" s="668"/>
      <c r="W955" s="668"/>
      <c r="X955" s="668"/>
      <c r="Y955" s="668"/>
      <c r="Z955" s="668"/>
      <c r="AA955" s="668"/>
      <c r="AB955" s="668"/>
      <c r="AC955" s="668"/>
      <c r="AD955" s="668"/>
      <c r="AE955" s="668"/>
      <c r="AF955" s="668"/>
    </row>
    <row r="956" ht="15.75" customHeight="1">
      <c r="A956" s="668"/>
      <c r="B956" s="668"/>
      <c r="C956" s="668"/>
      <c r="D956" s="668"/>
      <c r="E956" s="668"/>
      <c r="F956" s="668"/>
      <c r="G956" s="668"/>
      <c r="H956" s="668"/>
      <c r="I956" s="668"/>
      <c r="J956" s="668"/>
      <c r="K956" s="668"/>
      <c r="L956" s="668"/>
      <c r="M956" s="668"/>
      <c r="N956" s="668"/>
      <c r="O956" s="668"/>
      <c r="P956" s="668"/>
      <c r="Q956" s="668"/>
      <c r="R956" s="668"/>
      <c r="S956" s="668"/>
      <c r="T956" s="668"/>
      <c r="U956" s="668"/>
      <c r="V956" s="668"/>
      <c r="W956" s="668"/>
      <c r="X956" s="668"/>
      <c r="Y956" s="668"/>
      <c r="Z956" s="668"/>
      <c r="AA956" s="668"/>
      <c r="AB956" s="668"/>
      <c r="AC956" s="668"/>
      <c r="AD956" s="668"/>
      <c r="AE956" s="668"/>
      <c r="AF956" s="668"/>
    </row>
    <row r="957" ht="15.75" customHeight="1">
      <c r="A957" s="668"/>
      <c r="B957" s="668"/>
      <c r="C957" s="668"/>
      <c r="D957" s="668"/>
      <c r="E957" s="668"/>
      <c r="F957" s="668"/>
      <c r="G957" s="668"/>
      <c r="H957" s="668"/>
      <c r="I957" s="668"/>
      <c r="J957" s="668"/>
      <c r="K957" s="668"/>
      <c r="L957" s="668"/>
      <c r="M957" s="668"/>
      <c r="N957" s="668"/>
      <c r="O957" s="668"/>
      <c r="P957" s="668"/>
      <c r="Q957" s="668"/>
      <c r="R957" s="668"/>
      <c r="S957" s="668"/>
      <c r="T957" s="668"/>
      <c r="U957" s="668"/>
      <c r="V957" s="668"/>
      <c r="W957" s="668"/>
      <c r="X957" s="668"/>
      <c r="Y957" s="668"/>
      <c r="Z957" s="668"/>
      <c r="AA957" s="668"/>
      <c r="AB957" s="668"/>
      <c r="AC957" s="668"/>
      <c r="AD957" s="668"/>
      <c r="AE957" s="668"/>
      <c r="AF957" s="668"/>
    </row>
    <row r="958" ht="15.75" customHeight="1">
      <c r="A958" s="668"/>
      <c r="B958" s="668"/>
      <c r="C958" s="668"/>
      <c r="D958" s="668"/>
      <c r="E958" s="668"/>
      <c r="F958" s="668"/>
      <c r="G958" s="668"/>
      <c r="H958" s="668"/>
      <c r="I958" s="668"/>
      <c r="J958" s="668"/>
      <c r="K958" s="668"/>
      <c r="L958" s="668"/>
      <c r="M958" s="668"/>
      <c r="N958" s="668"/>
      <c r="O958" s="668"/>
      <c r="P958" s="668"/>
      <c r="Q958" s="668"/>
      <c r="R958" s="668"/>
      <c r="S958" s="668"/>
      <c r="T958" s="668"/>
      <c r="U958" s="668"/>
      <c r="V958" s="668"/>
      <c r="W958" s="668"/>
      <c r="X958" s="668"/>
      <c r="Y958" s="668"/>
      <c r="Z958" s="668"/>
      <c r="AA958" s="668"/>
      <c r="AB958" s="668"/>
      <c r="AC958" s="668"/>
      <c r="AD958" s="668"/>
      <c r="AE958" s="668"/>
      <c r="AF958" s="668"/>
    </row>
    <row r="959" ht="15.75" customHeight="1">
      <c r="A959" s="668"/>
      <c r="B959" s="668"/>
      <c r="C959" s="668"/>
      <c r="D959" s="668"/>
      <c r="E959" s="668"/>
      <c r="F959" s="668"/>
      <c r="G959" s="668"/>
      <c r="H959" s="668"/>
      <c r="I959" s="668"/>
      <c r="J959" s="668"/>
      <c r="K959" s="668"/>
      <c r="L959" s="668"/>
      <c r="M959" s="668"/>
      <c r="N959" s="668"/>
      <c r="O959" s="668"/>
      <c r="P959" s="668"/>
      <c r="Q959" s="668"/>
      <c r="R959" s="668"/>
      <c r="S959" s="668"/>
      <c r="T959" s="668"/>
      <c r="U959" s="668"/>
      <c r="V959" s="668"/>
      <c r="W959" s="668"/>
      <c r="X959" s="668"/>
      <c r="Y959" s="668"/>
      <c r="Z959" s="668"/>
      <c r="AA959" s="668"/>
      <c r="AB959" s="668"/>
      <c r="AC959" s="668"/>
      <c r="AD959" s="668"/>
      <c r="AE959" s="668"/>
      <c r="AF959" s="668"/>
    </row>
    <row r="960" ht="15.75" customHeight="1">
      <c r="A960" s="668"/>
      <c r="B960" s="668"/>
      <c r="C960" s="668"/>
      <c r="D960" s="668"/>
      <c r="E960" s="668"/>
      <c r="F960" s="668"/>
      <c r="G960" s="668"/>
      <c r="H960" s="668"/>
      <c r="I960" s="668"/>
      <c r="J960" s="668"/>
      <c r="K960" s="668"/>
      <c r="L960" s="668"/>
      <c r="M960" s="668"/>
      <c r="N960" s="668"/>
      <c r="O960" s="668"/>
      <c r="P960" s="668"/>
      <c r="Q960" s="668"/>
      <c r="R960" s="668"/>
      <c r="S960" s="668"/>
      <c r="T960" s="668"/>
      <c r="U960" s="668"/>
      <c r="V960" s="668"/>
      <c r="W960" s="668"/>
      <c r="X960" s="668"/>
      <c r="Y960" s="668"/>
      <c r="Z960" s="668"/>
      <c r="AA960" s="668"/>
      <c r="AB960" s="668"/>
      <c r="AC960" s="668"/>
      <c r="AD960" s="668"/>
      <c r="AE960" s="668"/>
      <c r="AF960" s="668"/>
    </row>
    <row r="961" ht="15.75" customHeight="1">
      <c r="A961" s="668"/>
      <c r="B961" s="668"/>
      <c r="C961" s="668"/>
      <c r="D961" s="668"/>
      <c r="E961" s="668"/>
      <c r="F961" s="668"/>
      <c r="G961" s="668"/>
      <c r="H961" s="668"/>
      <c r="I961" s="668"/>
      <c r="J961" s="668"/>
      <c r="K961" s="668"/>
      <c r="L961" s="668"/>
      <c r="M961" s="668"/>
      <c r="N961" s="668"/>
      <c r="O961" s="668"/>
      <c r="P961" s="668"/>
      <c r="Q961" s="668"/>
      <c r="R961" s="668"/>
      <c r="S961" s="668"/>
      <c r="T961" s="668"/>
      <c r="U961" s="668"/>
      <c r="V961" s="668"/>
      <c r="W961" s="668"/>
      <c r="X961" s="668"/>
      <c r="Y961" s="668"/>
      <c r="Z961" s="668"/>
      <c r="AA961" s="668"/>
      <c r="AB961" s="668"/>
      <c r="AC961" s="668"/>
      <c r="AD961" s="668"/>
      <c r="AE961" s="668"/>
      <c r="AF961" s="668"/>
    </row>
    <row r="962" ht="15.75" customHeight="1">
      <c r="A962" s="668"/>
      <c r="B962" s="668"/>
      <c r="C962" s="668"/>
      <c r="D962" s="668"/>
      <c r="E962" s="668"/>
      <c r="F962" s="668"/>
      <c r="G962" s="668"/>
      <c r="H962" s="668"/>
      <c r="I962" s="668"/>
      <c r="J962" s="668"/>
      <c r="K962" s="668"/>
      <c r="L962" s="668"/>
      <c r="M962" s="668"/>
      <c r="N962" s="668"/>
      <c r="O962" s="668"/>
      <c r="P962" s="668"/>
      <c r="Q962" s="668"/>
      <c r="R962" s="668"/>
      <c r="S962" s="668"/>
      <c r="T962" s="668"/>
      <c r="U962" s="668"/>
      <c r="V962" s="668"/>
      <c r="W962" s="668"/>
      <c r="X962" s="668"/>
      <c r="Y962" s="668"/>
      <c r="Z962" s="668"/>
      <c r="AA962" s="668"/>
      <c r="AB962" s="668"/>
      <c r="AC962" s="668"/>
      <c r="AD962" s="668"/>
      <c r="AE962" s="668"/>
      <c r="AF962" s="668"/>
    </row>
    <row r="963" ht="15.75" customHeight="1">
      <c r="A963" s="668"/>
      <c r="B963" s="668"/>
      <c r="C963" s="668"/>
      <c r="D963" s="668"/>
      <c r="E963" s="668"/>
      <c r="F963" s="668"/>
      <c r="G963" s="668"/>
      <c r="H963" s="668"/>
      <c r="I963" s="668"/>
      <c r="J963" s="668"/>
      <c r="K963" s="668"/>
      <c r="L963" s="668"/>
      <c r="M963" s="668"/>
      <c r="N963" s="668"/>
      <c r="O963" s="668"/>
      <c r="P963" s="668"/>
      <c r="Q963" s="668"/>
      <c r="R963" s="668"/>
      <c r="S963" s="668"/>
      <c r="T963" s="668"/>
      <c r="U963" s="668"/>
      <c r="V963" s="668"/>
      <c r="W963" s="668"/>
      <c r="X963" s="668"/>
      <c r="Y963" s="668"/>
      <c r="Z963" s="668"/>
      <c r="AA963" s="668"/>
      <c r="AB963" s="668"/>
      <c r="AC963" s="668"/>
      <c r="AD963" s="668"/>
      <c r="AE963" s="668"/>
      <c r="AF963" s="668"/>
    </row>
    <row r="964" ht="15.75" customHeight="1">
      <c r="A964" s="668"/>
      <c r="B964" s="668"/>
      <c r="C964" s="668"/>
      <c r="D964" s="668"/>
      <c r="E964" s="668"/>
      <c r="F964" s="668"/>
      <c r="G964" s="668"/>
      <c r="H964" s="668"/>
      <c r="I964" s="668"/>
      <c r="J964" s="668"/>
      <c r="K964" s="668"/>
      <c r="L964" s="668"/>
      <c r="M964" s="668"/>
      <c r="N964" s="668"/>
      <c r="O964" s="668"/>
      <c r="P964" s="668"/>
      <c r="Q964" s="668"/>
      <c r="R964" s="668"/>
      <c r="S964" s="668"/>
      <c r="T964" s="668"/>
      <c r="U964" s="668"/>
      <c r="V964" s="668"/>
      <c r="W964" s="668"/>
      <c r="X964" s="668"/>
      <c r="Y964" s="668"/>
      <c r="Z964" s="668"/>
      <c r="AA964" s="668"/>
      <c r="AB964" s="668"/>
      <c r="AC964" s="668"/>
      <c r="AD964" s="668"/>
      <c r="AE964" s="668"/>
      <c r="AF964" s="668"/>
    </row>
    <row r="965" ht="15.75" customHeight="1">
      <c r="A965" s="668"/>
      <c r="B965" s="668"/>
      <c r="C965" s="668"/>
      <c r="D965" s="668"/>
      <c r="E965" s="668"/>
      <c r="F965" s="668"/>
      <c r="G965" s="668"/>
      <c r="H965" s="668"/>
      <c r="I965" s="668"/>
      <c r="J965" s="668"/>
      <c r="K965" s="668"/>
      <c r="L965" s="668"/>
      <c r="M965" s="668"/>
      <c r="N965" s="668"/>
      <c r="O965" s="668"/>
      <c r="P965" s="668"/>
      <c r="Q965" s="668"/>
      <c r="R965" s="668"/>
      <c r="S965" s="668"/>
      <c r="T965" s="668"/>
      <c r="U965" s="668"/>
      <c r="V965" s="668"/>
      <c r="W965" s="668"/>
      <c r="X965" s="668"/>
      <c r="Y965" s="668"/>
      <c r="Z965" s="668"/>
      <c r="AA965" s="668"/>
      <c r="AB965" s="668"/>
      <c r="AC965" s="668"/>
      <c r="AD965" s="668"/>
      <c r="AE965" s="668"/>
      <c r="AF965" s="668"/>
    </row>
    <row r="966" ht="15.75" customHeight="1">
      <c r="A966" s="668"/>
      <c r="B966" s="668"/>
      <c r="C966" s="668"/>
      <c r="D966" s="668"/>
      <c r="E966" s="668"/>
      <c r="F966" s="668"/>
      <c r="G966" s="668"/>
      <c r="H966" s="668"/>
      <c r="I966" s="668"/>
      <c r="J966" s="668"/>
      <c r="K966" s="668"/>
      <c r="L966" s="668"/>
      <c r="M966" s="668"/>
      <c r="N966" s="668"/>
      <c r="O966" s="668"/>
      <c r="P966" s="668"/>
      <c r="Q966" s="668"/>
      <c r="R966" s="668"/>
      <c r="S966" s="668"/>
      <c r="T966" s="668"/>
      <c r="U966" s="668"/>
      <c r="V966" s="668"/>
      <c r="W966" s="668"/>
      <c r="X966" s="668"/>
      <c r="Y966" s="668"/>
      <c r="Z966" s="668"/>
      <c r="AA966" s="668"/>
      <c r="AB966" s="668"/>
      <c r="AC966" s="668"/>
      <c r="AD966" s="668"/>
      <c r="AE966" s="668"/>
      <c r="AF966" s="668"/>
    </row>
    <row r="967" ht="15.75" customHeight="1">
      <c r="A967" s="668"/>
      <c r="B967" s="668"/>
      <c r="C967" s="668"/>
      <c r="D967" s="668"/>
      <c r="E967" s="668"/>
      <c r="F967" s="668"/>
      <c r="G967" s="668"/>
      <c r="H967" s="668"/>
      <c r="I967" s="668"/>
      <c r="J967" s="668"/>
      <c r="K967" s="668"/>
      <c r="L967" s="668"/>
      <c r="M967" s="668"/>
      <c r="N967" s="668"/>
      <c r="O967" s="668"/>
      <c r="P967" s="668"/>
      <c r="Q967" s="668"/>
      <c r="R967" s="668"/>
      <c r="S967" s="668"/>
      <c r="T967" s="668"/>
      <c r="U967" s="668"/>
      <c r="V967" s="668"/>
      <c r="W967" s="668"/>
      <c r="X967" s="668"/>
      <c r="Y967" s="668"/>
      <c r="Z967" s="668"/>
      <c r="AA967" s="668"/>
      <c r="AB967" s="668"/>
      <c r="AC967" s="668"/>
      <c r="AD967" s="668"/>
      <c r="AE967" s="668"/>
      <c r="AF967" s="668"/>
    </row>
    <row r="968" ht="15.75" customHeight="1">
      <c r="A968" s="668"/>
      <c r="B968" s="668"/>
      <c r="C968" s="668"/>
      <c r="D968" s="668"/>
      <c r="E968" s="668"/>
      <c r="F968" s="668"/>
      <c r="G968" s="668"/>
      <c r="H968" s="668"/>
      <c r="I968" s="668"/>
      <c r="J968" s="668"/>
      <c r="K968" s="668"/>
      <c r="L968" s="668"/>
      <c r="M968" s="668"/>
      <c r="N968" s="668"/>
      <c r="O968" s="668"/>
      <c r="P968" s="668"/>
      <c r="Q968" s="668"/>
      <c r="R968" s="668"/>
      <c r="S968" s="668"/>
      <c r="T968" s="668"/>
      <c r="U968" s="668"/>
      <c r="V968" s="668"/>
      <c r="W968" s="668"/>
      <c r="X968" s="668"/>
      <c r="Y968" s="668"/>
      <c r="Z968" s="668"/>
      <c r="AA968" s="668"/>
      <c r="AB968" s="668"/>
      <c r="AC968" s="668"/>
      <c r="AD968" s="668"/>
      <c r="AE968" s="668"/>
      <c r="AF968" s="668"/>
    </row>
    <row r="969" ht="15.75" customHeight="1">
      <c r="A969" s="668"/>
      <c r="B969" s="668"/>
      <c r="C969" s="668"/>
      <c r="D969" s="668"/>
      <c r="E969" s="668"/>
      <c r="F969" s="668"/>
      <c r="G969" s="668"/>
      <c r="H969" s="668"/>
      <c r="I969" s="668"/>
      <c r="J969" s="668"/>
      <c r="K969" s="668"/>
      <c r="L969" s="668"/>
      <c r="M969" s="668"/>
      <c r="N969" s="668"/>
      <c r="O969" s="668"/>
      <c r="P969" s="668"/>
      <c r="Q969" s="668"/>
      <c r="R969" s="668"/>
      <c r="S969" s="668"/>
      <c r="T969" s="668"/>
      <c r="U969" s="668"/>
      <c r="V969" s="668"/>
      <c r="W969" s="668"/>
      <c r="X969" s="668"/>
      <c r="Y969" s="668"/>
      <c r="Z969" s="668"/>
      <c r="AA969" s="668"/>
      <c r="AB969" s="668"/>
      <c r="AC969" s="668"/>
      <c r="AD969" s="668"/>
      <c r="AE969" s="668"/>
      <c r="AF969" s="668"/>
    </row>
    <row r="970" ht="15.75" customHeight="1">
      <c r="A970" s="668"/>
      <c r="B970" s="668"/>
      <c r="C970" s="668"/>
      <c r="D970" s="668"/>
      <c r="E970" s="668"/>
      <c r="F970" s="668"/>
      <c r="G970" s="668"/>
      <c r="H970" s="668"/>
      <c r="I970" s="668"/>
      <c r="J970" s="668"/>
      <c r="K970" s="668"/>
      <c r="L970" s="668"/>
      <c r="M970" s="668"/>
      <c r="N970" s="668"/>
      <c r="O970" s="668"/>
      <c r="P970" s="668"/>
      <c r="Q970" s="668"/>
      <c r="R970" s="668"/>
      <c r="S970" s="668"/>
      <c r="T970" s="668"/>
      <c r="U970" s="668"/>
      <c r="V970" s="668"/>
      <c r="W970" s="668"/>
      <c r="X970" s="668"/>
      <c r="Y970" s="668"/>
      <c r="Z970" s="668"/>
      <c r="AA970" s="668"/>
      <c r="AB970" s="668"/>
      <c r="AC970" s="668"/>
      <c r="AD970" s="668"/>
      <c r="AE970" s="668"/>
      <c r="AF970" s="668"/>
    </row>
    <row r="971" ht="15.75" customHeight="1">
      <c r="A971" s="668"/>
      <c r="B971" s="668"/>
      <c r="C971" s="668"/>
      <c r="D971" s="668"/>
      <c r="E971" s="668"/>
      <c r="F971" s="668"/>
      <c r="G971" s="668"/>
      <c r="H971" s="668"/>
      <c r="I971" s="668"/>
      <c r="J971" s="668"/>
      <c r="K971" s="668"/>
      <c r="L971" s="668"/>
      <c r="M971" s="668"/>
      <c r="N971" s="668"/>
      <c r="O971" s="668"/>
      <c r="P971" s="668"/>
      <c r="Q971" s="668"/>
      <c r="R971" s="668"/>
      <c r="S971" s="668"/>
      <c r="T971" s="668"/>
      <c r="U971" s="668"/>
      <c r="V971" s="668"/>
      <c r="W971" s="668"/>
      <c r="X971" s="668"/>
      <c r="Y971" s="668"/>
      <c r="Z971" s="668"/>
      <c r="AA971" s="668"/>
      <c r="AB971" s="668"/>
      <c r="AC971" s="668"/>
      <c r="AD971" s="668"/>
      <c r="AE971" s="668"/>
      <c r="AF971" s="668"/>
    </row>
    <row r="972" ht="15.75" customHeight="1">
      <c r="A972" s="668"/>
      <c r="B972" s="668"/>
      <c r="C972" s="668"/>
      <c r="D972" s="668"/>
      <c r="E972" s="668"/>
      <c r="F972" s="668"/>
      <c r="G972" s="668"/>
      <c r="H972" s="668"/>
      <c r="I972" s="668"/>
      <c r="J972" s="668"/>
      <c r="K972" s="668"/>
      <c r="L972" s="668"/>
      <c r="M972" s="668"/>
      <c r="N972" s="668"/>
      <c r="O972" s="668"/>
      <c r="P972" s="668"/>
      <c r="Q972" s="668"/>
      <c r="R972" s="668"/>
      <c r="S972" s="668"/>
      <c r="T972" s="668"/>
      <c r="U972" s="668"/>
      <c r="V972" s="668"/>
      <c r="W972" s="668"/>
      <c r="X972" s="668"/>
      <c r="Y972" s="668"/>
      <c r="Z972" s="668"/>
      <c r="AA972" s="668"/>
      <c r="AB972" s="668"/>
      <c r="AC972" s="668"/>
      <c r="AD972" s="668"/>
      <c r="AE972" s="668"/>
      <c r="AF972" s="668"/>
    </row>
    <row r="973" ht="15.75" customHeight="1">
      <c r="A973" s="668"/>
      <c r="B973" s="668"/>
      <c r="C973" s="668"/>
      <c r="D973" s="668"/>
      <c r="E973" s="668"/>
      <c r="F973" s="668"/>
      <c r="G973" s="668"/>
      <c r="H973" s="668"/>
      <c r="I973" s="668"/>
      <c r="J973" s="668"/>
      <c r="K973" s="668"/>
      <c r="L973" s="668"/>
      <c r="M973" s="668"/>
      <c r="N973" s="668"/>
      <c r="O973" s="668"/>
      <c r="P973" s="668"/>
      <c r="Q973" s="668"/>
      <c r="R973" s="668"/>
      <c r="S973" s="668"/>
      <c r="T973" s="668"/>
      <c r="U973" s="668"/>
      <c r="V973" s="668"/>
      <c r="W973" s="668"/>
      <c r="X973" s="668"/>
      <c r="Y973" s="668"/>
      <c r="Z973" s="668"/>
      <c r="AA973" s="668"/>
      <c r="AB973" s="668"/>
      <c r="AC973" s="668"/>
      <c r="AD973" s="668"/>
      <c r="AE973" s="668"/>
      <c r="AF973" s="668"/>
    </row>
    <row r="974" ht="15.75" customHeight="1">
      <c r="A974" s="668"/>
      <c r="B974" s="668"/>
      <c r="C974" s="668"/>
      <c r="D974" s="668"/>
      <c r="E974" s="668"/>
      <c r="F974" s="668"/>
      <c r="G974" s="668"/>
      <c r="H974" s="668"/>
      <c r="I974" s="668"/>
      <c r="J974" s="668"/>
      <c r="K974" s="668"/>
      <c r="L974" s="668"/>
      <c r="M974" s="668"/>
      <c r="N974" s="668"/>
      <c r="O974" s="668"/>
      <c r="P974" s="668"/>
      <c r="Q974" s="668"/>
      <c r="R974" s="668"/>
      <c r="S974" s="668"/>
      <c r="T974" s="668"/>
      <c r="U974" s="668"/>
      <c r="V974" s="668"/>
      <c r="W974" s="668"/>
      <c r="X974" s="668"/>
      <c r="Y974" s="668"/>
      <c r="Z974" s="668"/>
      <c r="AA974" s="668"/>
      <c r="AB974" s="668"/>
      <c r="AC974" s="668"/>
      <c r="AD974" s="668"/>
      <c r="AE974" s="668"/>
      <c r="AF974" s="668"/>
    </row>
    <row r="975" ht="15.75" customHeight="1">
      <c r="A975" s="668"/>
      <c r="B975" s="668"/>
      <c r="C975" s="668"/>
      <c r="D975" s="668"/>
      <c r="E975" s="668"/>
      <c r="F975" s="668"/>
      <c r="G975" s="668"/>
      <c r="H975" s="668"/>
      <c r="I975" s="668"/>
      <c r="J975" s="668"/>
      <c r="K975" s="668"/>
      <c r="L975" s="668"/>
      <c r="M975" s="668"/>
      <c r="N975" s="668"/>
      <c r="O975" s="668"/>
      <c r="P975" s="668"/>
      <c r="Q975" s="668"/>
      <c r="R975" s="668"/>
      <c r="S975" s="668"/>
      <c r="T975" s="668"/>
      <c r="U975" s="668"/>
      <c r="V975" s="668"/>
      <c r="W975" s="668"/>
      <c r="X975" s="668"/>
      <c r="Y975" s="668"/>
      <c r="Z975" s="668"/>
      <c r="AA975" s="668"/>
      <c r="AB975" s="668"/>
      <c r="AC975" s="668"/>
      <c r="AD975" s="668"/>
      <c r="AE975" s="668"/>
      <c r="AF975" s="668"/>
    </row>
    <row r="976" ht="15.75" customHeight="1">
      <c r="A976" s="668"/>
      <c r="B976" s="668"/>
      <c r="C976" s="668"/>
      <c r="D976" s="668"/>
      <c r="E976" s="668"/>
      <c r="F976" s="668"/>
      <c r="G976" s="668"/>
      <c r="H976" s="668"/>
      <c r="I976" s="668"/>
      <c r="J976" s="668"/>
      <c r="K976" s="668"/>
      <c r="L976" s="668"/>
      <c r="M976" s="668"/>
      <c r="N976" s="668"/>
      <c r="O976" s="668"/>
      <c r="P976" s="668"/>
      <c r="Q976" s="668"/>
      <c r="R976" s="668"/>
      <c r="S976" s="668"/>
      <c r="T976" s="668"/>
      <c r="U976" s="668"/>
      <c r="V976" s="668"/>
      <c r="W976" s="668"/>
      <c r="X976" s="668"/>
      <c r="Y976" s="668"/>
      <c r="Z976" s="668"/>
      <c r="AA976" s="668"/>
      <c r="AB976" s="668"/>
      <c r="AC976" s="668"/>
      <c r="AD976" s="668"/>
      <c r="AE976" s="668"/>
      <c r="AF976" s="668"/>
    </row>
    <row r="977" ht="15.75" customHeight="1">
      <c r="A977" s="668"/>
      <c r="B977" s="668"/>
      <c r="C977" s="668"/>
      <c r="D977" s="668"/>
      <c r="E977" s="668"/>
      <c r="F977" s="668"/>
      <c r="G977" s="668"/>
      <c r="H977" s="668"/>
      <c r="I977" s="668"/>
      <c r="J977" s="668"/>
      <c r="K977" s="668"/>
      <c r="L977" s="668"/>
      <c r="M977" s="668"/>
      <c r="N977" s="668"/>
      <c r="O977" s="668"/>
      <c r="P977" s="668"/>
      <c r="Q977" s="668"/>
      <c r="R977" s="668"/>
      <c r="S977" s="668"/>
      <c r="T977" s="668"/>
      <c r="U977" s="668"/>
      <c r="V977" s="668"/>
      <c r="W977" s="668"/>
      <c r="X977" s="668"/>
      <c r="Y977" s="668"/>
      <c r="Z977" s="668"/>
      <c r="AA977" s="668"/>
      <c r="AB977" s="668"/>
      <c r="AC977" s="668"/>
      <c r="AD977" s="668"/>
      <c r="AE977" s="668"/>
      <c r="AF977" s="668"/>
    </row>
    <row r="978" ht="15.75" customHeight="1">
      <c r="A978" s="668"/>
      <c r="B978" s="668"/>
      <c r="C978" s="668"/>
      <c r="D978" s="668"/>
      <c r="E978" s="668"/>
      <c r="F978" s="668"/>
      <c r="G978" s="668"/>
      <c r="H978" s="668"/>
      <c r="I978" s="668"/>
      <c r="J978" s="668"/>
      <c r="K978" s="668"/>
      <c r="L978" s="668"/>
      <c r="M978" s="668"/>
      <c r="N978" s="668"/>
      <c r="O978" s="668"/>
      <c r="P978" s="668"/>
      <c r="Q978" s="668"/>
      <c r="R978" s="668"/>
      <c r="S978" s="668"/>
      <c r="T978" s="668"/>
      <c r="U978" s="668"/>
      <c r="V978" s="668"/>
      <c r="W978" s="668"/>
      <c r="X978" s="668"/>
      <c r="Y978" s="668"/>
      <c r="Z978" s="668"/>
      <c r="AA978" s="668"/>
      <c r="AB978" s="668"/>
      <c r="AC978" s="668"/>
      <c r="AD978" s="668"/>
      <c r="AE978" s="668"/>
      <c r="AF978" s="668"/>
    </row>
    <row r="979" ht="15.75" customHeight="1">
      <c r="A979" s="668"/>
      <c r="B979" s="668"/>
      <c r="C979" s="668"/>
      <c r="D979" s="668"/>
      <c r="E979" s="668"/>
      <c r="F979" s="668"/>
      <c r="G979" s="668"/>
      <c r="H979" s="668"/>
      <c r="I979" s="668"/>
      <c r="J979" s="668"/>
      <c r="K979" s="668"/>
      <c r="L979" s="668"/>
      <c r="M979" s="668"/>
      <c r="N979" s="668"/>
      <c r="O979" s="668"/>
      <c r="P979" s="668"/>
      <c r="Q979" s="668"/>
      <c r="R979" s="668"/>
      <c r="S979" s="668"/>
      <c r="T979" s="668"/>
      <c r="U979" s="668"/>
      <c r="V979" s="668"/>
      <c r="W979" s="668"/>
      <c r="X979" s="668"/>
      <c r="Y979" s="668"/>
      <c r="Z979" s="668"/>
      <c r="AA979" s="668"/>
      <c r="AB979" s="668"/>
      <c r="AC979" s="668"/>
      <c r="AD979" s="668"/>
      <c r="AE979" s="668"/>
      <c r="AF979" s="668"/>
    </row>
    <row r="980" ht="15.75" customHeight="1">
      <c r="A980" s="668"/>
      <c r="B980" s="668"/>
      <c r="C980" s="668"/>
      <c r="D980" s="668"/>
      <c r="E980" s="668"/>
      <c r="F980" s="668"/>
      <c r="G980" s="668"/>
      <c r="H980" s="668"/>
      <c r="I980" s="668"/>
      <c r="J980" s="668"/>
      <c r="K980" s="668"/>
      <c r="L980" s="668"/>
      <c r="M980" s="668"/>
      <c r="N980" s="668"/>
      <c r="O980" s="668"/>
      <c r="P980" s="668"/>
      <c r="Q980" s="668"/>
      <c r="R980" s="668"/>
      <c r="S980" s="668"/>
      <c r="T980" s="668"/>
      <c r="U980" s="668"/>
      <c r="V980" s="668"/>
      <c r="W980" s="668"/>
      <c r="X980" s="668"/>
      <c r="Y980" s="668"/>
      <c r="Z980" s="668"/>
      <c r="AA980" s="668"/>
      <c r="AB980" s="668"/>
      <c r="AC980" s="668"/>
      <c r="AD980" s="668"/>
      <c r="AE980" s="668"/>
      <c r="AF980" s="668"/>
    </row>
    <row r="981" ht="15.75" customHeight="1">
      <c r="A981" s="668"/>
      <c r="B981" s="668"/>
      <c r="C981" s="668"/>
      <c r="D981" s="668"/>
      <c r="E981" s="668"/>
      <c r="F981" s="668"/>
      <c r="G981" s="668"/>
      <c r="H981" s="668"/>
      <c r="I981" s="668"/>
      <c r="J981" s="668"/>
      <c r="K981" s="668"/>
      <c r="L981" s="668"/>
      <c r="M981" s="668"/>
      <c r="N981" s="668"/>
      <c r="O981" s="668"/>
      <c r="P981" s="668"/>
      <c r="Q981" s="668"/>
      <c r="R981" s="668"/>
      <c r="S981" s="668"/>
      <c r="T981" s="668"/>
      <c r="U981" s="668"/>
      <c r="V981" s="668"/>
      <c r="W981" s="668"/>
      <c r="X981" s="668"/>
      <c r="Y981" s="668"/>
      <c r="Z981" s="668"/>
      <c r="AA981" s="668"/>
      <c r="AB981" s="668"/>
      <c r="AC981" s="668"/>
      <c r="AD981" s="668"/>
      <c r="AE981" s="668"/>
      <c r="AF981" s="668"/>
    </row>
    <row r="982" ht="15.75" customHeight="1">
      <c r="A982" s="668"/>
      <c r="B982" s="668"/>
      <c r="C982" s="668"/>
      <c r="D982" s="668"/>
      <c r="E982" s="668"/>
      <c r="F982" s="668"/>
      <c r="G982" s="668"/>
      <c r="H982" s="668"/>
      <c r="I982" s="668"/>
      <c r="J982" s="668"/>
      <c r="K982" s="668"/>
      <c r="L982" s="668"/>
      <c r="M982" s="668"/>
      <c r="N982" s="668"/>
      <c r="O982" s="668"/>
      <c r="P982" s="668"/>
      <c r="Q982" s="668"/>
      <c r="R982" s="668"/>
      <c r="S982" s="668"/>
      <c r="T982" s="668"/>
      <c r="U982" s="668"/>
      <c r="V982" s="668"/>
      <c r="W982" s="668"/>
      <c r="X982" s="668"/>
      <c r="Y982" s="668"/>
      <c r="Z982" s="668"/>
      <c r="AA982" s="668"/>
      <c r="AB982" s="668"/>
      <c r="AC982" s="668"/>
      <c r="AD982" s="668"/>
      <c r="AE982" s="668"/>
      <c r="AF982" s="668"/>
    </row>
    <row r="983" ht="15.75" customHeight="1">
      <c r="A983" s="668"/>
      <c r="B983" s="668"/>
      <c r="C983" s="668"/>
      <c r="D983" s="668"/>
      <c r="E983" s="668"/>
      <c r="F983" s="668"/>
      <c r="G983" s="668"/>
      <c r="H983" s="668"/>
      <c r="I983" s="668"/>
      <c r="J983" s="668"/>
      <c r="K983" s="668"/>
      <c r="L983" s="668"/>
      <c r="M983" s="668"/>
      <c r="N983" s="668"/>
      <c r="O983" s="668"/>
      <c r="P983" s="668"/>
      <c r="Q983" s="668"/>
      <c r="R983" s="668"/>
      <c r="S983" s="668"/>
      <c r="T983" s="668"/>
      <c r="U983" s="668"/>
      <c r="V983" s="668"/>
      <c r="W983" s="668"/>
      <c r="X983" s="668"/>
      <c r="Y983" s="668"/>
      <c r="Z983" s="668"/>
      <c r="AA983" s="668"/>
      <c r="AB983" s="668"/>
      <c r="AC983" s="668"/>
      <c r="AD983" s="668"/>
      <c r="AE983" s="668"/>
      <c r="AF983" s="668"/>
    </row>
    <row r="984" ht="15.75" customHeight="1">
      <c r="A984" s="668"/>
      <c r="B984" s="668"/>
      <c r="C984" s="668"/>
      <c r="D984" s="668"/>
      <c r="E984" s="668"/>
      <c r="F984" s="668"/>
      <c r="G984" s="668"/>
      <c r="H984" s="668"/>
      <c r="I984" s="668"/>
      <c r="J984" s="668"/>
      <c r="K984" s="668"/>
      <c r="L984" s="668"/>
      <c r="M984" s="668"/>
      <c r="N984" s="668"/>
      <c r="O984" s="668"/>
      <c r="P984" s="668"/>
      <c r="Q984" s="668"/>
      <c r="R984" s="668"/>
      <c r="S984" s="668"/>
      <c r="T984" s="668"/>
      <c r="U984" s="668"/>
      <c r="V984" s="668"/>
      <c r="W984" s="668"/>
      <c r="X984" s="668"/>
      <c r="Y984" s="668"/>
      <c r="Z984" s="668"/>
      <c r="AA984" s="668"/>
      <c r="AB984" s="668"/>
      <c r="AC984" s="668"/>
      <c r="AD984" s="668"/>
      <c r="AE984" s="668"/>
      <c r="AF984" s="668"/>
    </row>
    <row r="985" ht="15.75" customHeight="1">
      <c r="A985" s="668"/>
      <c r="B985" s="668"/>
      <c r="C985" s="668"/>
      <c r="D985" s="668"/>
      <c r="E985" s="668"/>
      <c r="F985" s="668"/>
      <c r="G985" s="668"/>
      <c r="H985" s="668"/>
      <c r="I985" s="668"/>
      <c r="J985" s="668"/>
      <c r="K985" s="668"/>
      <c r="L985" s="668"/>
      <c r="M985" s="668"/>
      <c r="N985" s="668"/>
      <c r="O985" s="668"/>
      <c r="P985" s="668"/>
      <c r="Q985" s="668"/>
      <c r="R985" s="668"/>
      <c r="S985" s="668"/>
      <c r="T985" s="668"/>
      <c r="U985" s="668"/>
      <c r="V985" s="668"/>
      <c r="W985" s="668"/>
      <c r="X985" s="668"/>
      <c r="Y985" s="668"/>
      <c r="Z985" s="668"/>
      <c r="AA985" s="668"/>
      <c r="AB985" s="668"/>
      <c r="AC985" s="668"/>
      <c r="AD985" s="668"/>
      <c r="AE985" s="668"/>
      <c r="AF985" s="668"/>
    </row>
    <row r="986" ht="15.75" customHeight="1">
      <c r="A986" s="668"/>
      <c r="B986" s="668"/>
      <c r="C986" s="668"/>
      <c r="D986" s="668"/>
      <c r="E986" s="668"/>
      <c r="F986" s="668"/>
      <c r="G986" s="668"/>
      <c r="H986" s="668"/>
      <c r="I986" s="668"/>
      <c r="J986" s="668"/>
      <c r="K986" s="668"/>
      <c r="L986" s="668"/>
      <c r="M986" s="668"/>
      <c r="N986" s="668"/>
      <c r="O986" s="668"/>
      <c r="P986" s="668"/>
      <c r="Q986" s="668"/>
      <c r="R986" s="668"/>
      <c r="S986" s="668"/>
      <c r="T986" s="668"/>
      <c r="U986" s="668"/>
      <c r="V986" s="668"/>
      <c r="W986" s="668"/>
      <c r="X986" s="668"/>
      <c r="Y986" s="668"/>
      <c r="Z986" s="668"/>
      <c r="AA986" s="668"/>
      <c r="AB986" s="668"/>
      <c r="AC986" s="668"/>
      <c r="AD986" s="668"/>
      <c r="AE986" s="668"/>
      <c r="AF986" s="668"/>
    </row>
    <row r="987" ht="15.75" customHeight="1">
      <c r="A987" s="668"/>
      <c r="B987" s="668"/>
      <c r="C987" s="668"/>
      <c r="D987" s="668"/>
      <c r="E987" s="668"/>
      <c r="F987" s="668"/>
      <c r="G987" s="668"/>
      <c r="H987" s="668"/>
      <c r="I987" s="668"/>
      <c r="J987" s="668"/>
      <c r="K987" s="668"/>
      <c r="L987" s="668"/>
      <c r="M987" s="668"/>
      <c r="N987" s="668"/>
      <c r="O987" s="668"/>
      <c r="P987" s="668"/>
      <c r="Q987" s="668"/>
      <c r="R987" s="668"/>
      <c r="S987" s="668"/>
      <c r="T987" s="668"/>
      <c r="U987" s="668"/>
      <c r="V987" s="668"/>
      <c r="W987" s="668"/>
      <c r="X987" s="668"/>
      <c r="Y987" s="668"/>
      <c r="Z987" s="668"/>
      <c r="AA987" s="668"/>
      <c r="AB987" s="668"/>
      <c r="AC987" s="668"/>
      <c r="AD987" s="668"/>
      <c r="AE987" s="668"/>
      <c r="AF987" s="668"/>
    </row>
    <row r="988" ht="15.75" customHeight="1">
      <c r="A988" s="668"/>
      <c r="B988" s="668"/>
      <c r="C988" s="668"/>
      <c r="D988" s="668"/>
      <c r="E988" s="668"/>
      <c r="F988" s="668"/>
      <c r="G988" s="668"/>
      <c r="H988" s="668"/>
      <c r="I988" s="668"/>
      <c r="J988" s="668"/>
      <c r="K988" s="668"/>
      <c r="L988" s="668"/>
      <c r="M988" s="668"/>
      <c r="N988" s="668"/>
      <c r="O988" s="668"/>
      <c r="P988" s="668"/>
      <c r="Q988" s="668"/>
      <c r="R988" s="668"/>
      <c r="S988" s="668"/>
      <c r="T988" s="668"/>
      <c r="U988" s="668"/>
      <c r="V988" s="668"/>
      <c r="W988" s="668"/>
      <c r="X988" s="668"/>
      <c r="Y988" s="668"/>
      <c r="Z988" s="668"/>
      <c r="AA988" s="668"/>
      <c r="AB988" s="668"/>
      <c r="AC988" s="668"/>
      <c r="AD988" s="668"/>
      <c r="AE988" s="668"/>
      <c r="AF988" s="668"/>
    </row>
    <row r="989" ht="15.75" customHeight="1">
      <c r="A989" s="668"/>
      <c r="B989" s="668"/>
      <c r="C989" s="668"/>
      <c r="D989" s="668"/>
      <c r="E989" s="668"/>
      <c r="F989" s="668"/>
      <c r="G989" s="668"/>
      <c r="H989" s="668"/>
      <c r="I989" s="668"/>
      <c r="J989" s="668"/>
      <c r="K989" s="668"/>
      <c r="L989" s="668"/>
      <c r="M989" s="668"/>
      <c r="N989" s="668"/>
      <c r="O989" s="668"/>
      <c r="P989" s="668"/>
      <c r="Q989" s="668"/>
      <c r="R989" s="668"/>
      <c r="S989" s="668"/>
      <c r="T989" s="668"/>
      <c r="U989" s="668"/>
      <c r="V989" s="668"/>
      <c r="W989" s="668"/>
      <c r="X989" s="668"/>
      <c r="Y989" s="668"/>
      <c r="Z989" s="668"/>
      <c r="AA989" s="668"/>
      <c r="AB989" s="668"/>
      <c r="AC989" s="668"/>
      <c r="AD989" s="668"/>
      <c r="AE989" s="668"/>
      <c r="AF989" s="668"/>
    </row>
    <row r="990" ht="15.75" customHeight="1">
      <c r="A990" s="668"/>
      <c r="B990" s="668"/>
      <c r="C990" s="668"/>
      <c r="D990" s="668"/>
      <c r="E990" s="668"/>
      <c r="F990" s="668"/>
      <c r="G990" s="668"/>
      <c r="H990" s="668"/>
      <c r="I990" s="668"/>
      <c r="J990" s="668"/>
      <c r="K990" s="668"/>
      <c r="L990" s="668"/>
      <c r="M990" s="668"/>
      <c r="N990" s="668"/>
      <c r="O990" s="668"/>
      <c r="P990" s="668"/>
      <c r="Q990" s="668"/>
      <c r="R990" s="668"/>
      <c r="S990" s="668"/>
      <c r="T990" s="668"/>
      <c r="U990" s="668"/>
      <c r="V990" s="668"/>
      <c r="W990" s="668"/>
      <c r="X990" s="668"/>
      <c r="Y990" s="668"/>
      <c r="Z990" s="668"/>
      <c r="AA990" s="668"/>
      <c r="AB990" s="668"/>
      <c r="AC990" s="668"/>
      <c r="AD990" s="668"/>
      <c r="AE990" s="668"/>
      <c r="AF990" s="668"/>
    </row>
    <row r="991" ht="15.75" customHeight="1">
      <c r="A991" s="668"/>
      <c r="B991" s="668"/>
      <c r="C991" s="668"/>
      <c r="D991" s="668"/>
      <c r="E991" s="668"/>
      <c r="F991" s="668"/>
      <c r="G991" s="668"/>
      <c r="H991" s="668"/>
      <c r="I991" s="668"/>
      <c r="J991" s="668"/>
      <c r="K991" s="668"/>
      <c r="L991" s="668"/>
      <c r="M991" s="668"/>
      <c r="N991" s="668"/>
      <c r="O991" s="668"/>
      <c r="P991" s="668"/>
      <c r="Q991" s="668"/>
      <c r="R991" s="668"/>
      <c r="S991" s="668"/>
      <c r="T991" s="668"/>
      <c r="U991" s="668"/>
      <c r="V991" s="668"/>
      <c r="W991" s="668"/>
      <c r="X991" s="668"/>
      <c r="Y991" s="668"/>
      <c r="Z991" s="668"/>
      <c r="AA991" s="668"/>
      <c r="AB991" s="668"/>
      <c r="AC991" s="668"/>
      <c r="AD991" s="668"/>
      <c r="AE991" s="668"/>
      <c r="AF991" s="668"/>
    </row>
    <row r="992" ht="15.75" customHeight="1">
      <c r="A992" s="668"/>
      <c r="B992" s="668"/>
      <c r="C992" s="668"/>
      <c r="D992" s="668"/>
      <c r="E992" s="668"/>
      <c r="F992" s="668"/>
      <c r="G992" s="668"/>
      <c r="H992" s="668"/>
      <c r="I992" s="668"/>
      <c r="J992" s="668"/>
      <c r="K992" s="668"/>
      <c r="L992" s="668"/>
      <c r="M992" s="668"/>
      <c r="N992" s="668"/>
      <c r="O992" s="668"/>
      <c r="P992" s="668"/>
      <c r="Q992" s="668"/>
      <c r="R992" s="668"/>
      <c r="S992" s="668"/>
      <c r="T992" s="668"/>
      <c r="U992" s="668"/>
      <c r="V992" s="668"/>
      <c r="W992" s="668"/>
      <c r="X992" s="668"/>
      <c r="Y992" s="668"/>
      <c r="Z992" s="668"/>
      <c r="AA992" s="668"/>
      <c r="AB992" s="668"/>
      <c r="AC992" s="668"/>
      <c r="AD992" s="668"/>
      <c r="AE992" s="668"/>
      <c r="AF992" s="668"/>
    </row>
    <row r="993" ht="15.75" customHeight="1">
      <c r="A993" s="668"/>
      <c r="B993" s="668"/>
      <c r="C993" s="668"/>
      <c r="D993" s="668"/>
      <c r="E993" s="668"/>
      <c r="F993" s="668"/>
      <c r="G993" s="668"/>
      <c r="H993" s="668"/>
      <c r="I993" s="668"/>
      <c r="J993" s="668"/>
      <c r="K993" s="668"/>
      <c r="L993" s="668"/>
      <c r="M993" s="668"/>
      <c r="N993" s="668"/>
      <c r="O993" s="668"/>
      <c r="P993" s="668"/>
      <c r="Q993" s="668"/>
      <c r="R993" s="668"/>
      <c r="S993" s="668"/>
      <c r="T993" s="668"/>
      <c r="U993" s="668"/>
      <c r="V993" s="668"/>
      <c r="W993" s="668"/>
      <c r="X993" s="668"/>
      <c r="Y993" s="668"/>
      <c r="Z993" s="668"/>
      <c r="AA993" s="668"/>
      <c r="AB993" s="668"/>
      <c r="AC993" s="668"/>
      <c r="AD993" s="668"/>
      <c r="AE993" s="668"/>
      <c r="AF993" s="668"/>
    </row>
    <row r="994" ht="15.75" customHeight="1">
      <c r="A994" s="668"/>
      <c r="B994" s="668"/>
      <c r="C994" s="668"/>
      <c r="D994" s="668"/>
      <c r="E994" s="668"/>
      <c r="F994" s="668"/>
      <c r="G994" s="668"/>
      <c r="H994" s="668"/>
      <c r="I994" s="668"/>
      <c r="J994" s="668"/>
      <c r="K994" s="668"/>
      <c r="L994" s="668"/>
      <c r="M994" s="668"/>
      <c r="N994" s="668"/>
      <c r="O994" s="668"/>
      <c r="P994" s="668"/>
      <c r="Q994" s="668"/>
      <c r="R994" s="668"/>
      <c r="S994" s="668"/>
      <c r="T994" s="668"/>
      <c r="U994" s="668"/>
      <c r="V994" s="668"/>
      <c r="W994" s="668"/>
      <c r="X994" s="668"/>
      <c r="Y994" s="668"/>
      <c r="Z994" s="668"/>
      <c r="AA994" s="668"/>
      <c r="AB994" s="668"/>
      <c r="AC994" s="668"/>
      <c r="AD994" s="668"/>
      <c r="AE994" s="668"/>
      <c r="AF994" s="668"/>
    </row>
    <row r="995" ht="15.75" customHeight="1">
      <c r="A995" s="668"/>
      <c r="B995" s="668"/>
      <c r="C995" s="668"/>
      <c r="D995" s="668"/>
      <c r="E995" s="668"/>
      <c r="F995" s="668"/>
      <c r="G995" s="668"/>
      <c r="H995" s="668"/>
      <c r="I995" s="668"/>
      <c r="J995" s="668"/>
      <c r="K995" s="668"/>
      <c r="L995" s="668"/>
      <c r="M995" s="668"/>
      <c r="N995" s="668"/>
      <c r="O995" s="668"/>
      <c r="P995" s="668"/>
      <c r="Q995" s="668"/>
      <c r="R995" s="668"/>
      <c r="S995" s="668"/>
      <c r="T995" s="668"/>
      <c r="U995" s="668"/>
      <c r="V995" s="668"/>
      <c r="W995" s="668"/>
      <c r="X995" s="668"/>
      <c r="Y995" s="668"/>
      <c r="Z995" s="668"/>
      <c r="AA995" s="668"/>
      <c r="AB995" s="668"/>
      <c r="AC995" s="668"/>
      <c r="AD995" s="668"/>
      <c r="AE995" s="668"/>
      <c r="AF995" s="668"/>
    </row>
    <row r="996" ht="15.75" customHeight="1">
      <c r="A996" s="668"/>
      <c r="B996" s="668"/>
      <c r="C996" s="668"/>
      <c r="D996" s="668"/>
      <c r="E996" s="668"/>
      <c r="F996" s="668"/>
      <c r="G996" s="668"/>
      <c r="H996" s="668"/>
      <c r="I996" s="668"/>
      <c r="J996" s="668"/>
      <c r="K996" s="668"/>
      <c r="L996" s="668"/>
      <c r="M996" s="668"/>
      <c r="N996" s="668"/>
      <c r="O996" s="668"/>
      <c r="P996" s="668"/>
      <c r="Q996" s="668"/>
      <c r="R996" s="668"/>
      <c r="S996" s="668"/>
      <c r="T996" s="668"/>
      <c r="U996" s="668"/>
      <c r="V996" s="668"/>
      <c r="W996" s="668"/>
      <c r="X996" s="668"/>
      <c r="Y996" s="668"/>
      <c r="Z996" s="668"/>
      <c r="AA996" s="668"/>
      <c r="AB996" s="668"/>
      <c r="AC996" s="668"/>
      <c r="AD996" s="668"/>
      <c r="AE996" s="668"/>
      <c r="AF996" s="668"/>
    </row>
    <row r="997" ht="15.75" customHeight="1">
      <c r="A997" s="668"/>
      <c r="B997" s="668"/>
      <c r="C997" s="668"/>
      <c r="D997" s="668"/>
      <c r="E997" s="668"/>
      <c r="F997" s="668"/>
      <c r="G997" s="668"/>
      <c r="H997" s="668"/>
      <c r="I997" s="668"/>
      <c r="J997" s="668"/>
      <c r="K997" s="668"/>
      <c r="L997" s="668"/>
      <c r="M997" s="668"/>
      <c r="N997" s="668"/>
      <c r="O997" s="668"/>
      <c r="P997" s="668"/>
      <c r="Q997" s="668"/>
      <c r="R997" s="668"/>
      <c r="S997" s="668"/>
      <c r="T997" s="668"/>
      <c r="U997" s="668"/>
      <c r="V997" s="668"/>
      <c r="W997" s="668"/>
      <c r="X997" s="668"/>
      <c r="Y997" s="668"/>
      <c r="Z997" s="668"/>
      <c r="AA997" s="668"/>
      <c r="AB997" s="668"/>
      <c r="AC997" s="668"/>
      <c r="AD997" s="668"/>
      <c r="AE997" s="668"/>
      <c r="AF997" s="668"/>
    </row>
    <row r="998" ht="15.75" customHeight="1">
      <c r="A998" s="668"/>
      <c r="B998" s="668"/>
      <c r="C998" s="668"/>
      <c r="D998" s="668"/>
      <c r="E998" s="668"/>
      <c r="F998" s="668"/>
      <c r="G998" s="668"/>
      <c r="H998" s="668"/>
      <c r="I998" s="668"/>
      <c r="J998" s="668"/>
      <c r="K998" s="668"/>
      <c r="L998" s="668"/>
      <c r="M998" s="668"/>
      <c r="N998" s="668"/>
      <c r="O998" s="668"/>
      <c r="P998" s="668"/>
      <c r="Q998" s="668"/>
      <c r="R998" s="668"/>
      <c r="S998" s="668"/>
      <c r="T998" s="668"/>
      <c r="U998" s="668"/>
      <c r="V998" s="668"/>
      <c r="W998" s="668"/>
      <c r="X998" s="668"/>
      <c r="Y998" s="668"/>
      <c r="Z998" s="668"/>
      <c r="AA998" s="668"/>
      <c r="AB998" s="668"/>
      <c r="AC998" s="668"/>
      <c r="AD998" s="668"/>
      <c r="AE998" s="668"/>
      <c r="AF998" s="668"/>
    </row>
    <row r="999" ht="15.75" customHeight="1">
      <c r="A999" s="668"/>
      <c r="B999" s="668"/>
      <c r="C999" s="668"/>
      <c r="D999" s="668"/>
      <c r="E999" s="668"/>
      <c r="F999" s="668"/>
      <c r="G999" s="668"/>
      <c r="H999" s="668"/>
      <c r="I999" s="668"/>
      <c r="J999" s="668"/>
      <c r="K999" s="668"/>
      <c r="L999" s="668"/>
      <c r="M999" s="668"/>
      <c r="N999" s="668"/>
      <c r="O999" s="668"/>
      <c r="P999" s="668"/>
      <c r="Q999" s="668"/>
      <c r="R999" s="668"/>
      <c r="S999" s="668"/>
      <c r="T999" s="668"/>
      <c r="U999" s="668"/>
      <c r="V999" s="668"/>
      <c r="W999" s="668"/>
      <c r="X999" s="668"/>
      <c r="Y999" s="668"/>
      <c r="Z999" s="668"/>
      <c r="AA999" s="668"/>
      <c r="AB999" s="668"/>
      <c r="AC999" s="668"/>
      <c r="AD999" s="668"/>
      <c r="AE999" s="668"/>
      <c r="AF999" s="668"/>
    </row>
    <row r="1000" ht="15.75" customHeight="1">
      <c r="A1000" s="668"/>
      <c r="B1000" s="668"/>
      <c r="C1000" s="668"/>
      <c r="D1000" s="668"/>
      <c r="E1000" s="668"/>
      <c r="F1000" s="668"/>
      <c r="G1000" s="668"/>
      <c r="H1000" s="668"/>
      <c r="I1000" s="668"/>
      <c r="J1000" s="668"/>
      <c r="K1000" s="668"/>
      <c r="L1000" s="668"/>
      <c r="M1000" s="668"/>
      <c r="N1000" s="668"/>
      <c r="O1000" s="668"/>
      <c r="P1000" s="668"/>
      <c r="Q1000" s="668"/>
      <c r="R1000" s="668"/>
      <c r="S1000" s="668"/>
      <c r="T1000" s="668"/>
      <c r="U1000" s="668"/>
      <c r="V1000" s="668"/>
      <c r="W1000" s="668"/>
      <c r="X1000" s="668"/>
      <c r="Y1000" s="668"/>
      <c r="Z1000" s="668"/>
      <c r="AA1000" s="668"/>
      <c r="AB1000" s="668"/>
      <c r="AC1000" s="668"/>
      <c r="AD1000" s="668"/>
      <c r="AE1000" s="668"/>
      <c r="AF1000" s="668"/>
    </row>
  </sheetData>
  <mergeCells count="14">
    <mergeCell ref="O4:P4"/>
    <mergeCell ref="O5:P5"/>
    <mergeCell ref="S5:Z5"/>
    <mergeCell ref="AB44:AF44"/>
    <mergeCell ref="AB45:AF45"/>
    <mergeCell ref="AB46:AF46"/>
    <mergeCell ref="AB47:AF47"/>
    <mergeCell ref="AB1:AF1"/>
    <mergeCell ref="A2:L2"/>
    <mergeCell ref="AB2:AF2"/>
    <mergeCell ref="O3:P3"/>
    <mergeCell ref="S3:Z3"/>
    <mergeCell ref="AB3:AF3"/>
    <mergeCell ref="S4:Z4"/>
  </mergeCells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86"/>
    <col customWidth="1" min="2" max="2" width="40.71"/>
    <col customWidth="1" min="3" max="13" width="14.71"/>
    <col customWidth="1" min="14" max="14" width="14.43"/>
    <col customWidth="1" min="15" max="15" width="29.71"/>
    <col customWidth="1" min="16" max="16" width="14.71"/>
    <col customWidth="1" min="17" max="18" width="10.86"/>
    <col customWidth="1" min="19" max="19" width="37.57"/>
    <col customWidth="1" min="20" max="20" width="11.29"/>
    <col customWidth="1" min="21" max="21" width="4.57"/>
    <col customWidth="1" min="22" max="22" width="7.86"/>
    <col customWidth="1" min="23" max="23" width="4.43"/>
    <col customWidth="1" min="24" max="24" width="37.29"/>
    <col customWidth="1" min="25" max="25" width="14.71"/>
    <col customWidth="1" min="26" max="27" width="10.86"/>
    <col customWidth="1" min="28" max="28" width="43.86"/>
    <col customWidth="1" min="29" max="29" width="13.57"/>
    <col customWidth="1" min="30" max="30" width="14.0"/>
    <col customWidth="1" min="31" max="31" width="11.14"/>
    <col customWidth="1" min="32" max="32" width="15.57"/>
    <col customWidth="1" min="33" max="33" width="13.57"/>
    <col customWidth="1" min="34" max="35" width="10.86"/>
    <col customWidth="1" min="36" max="36" width="79.57"/>
    <col customWidth="1" min="37" max="37" width="18.14"/>
  </cols>
  <sheetData>
    <row r="1">
      <c r="A1" s="349" t="s">
        <v>1521</v>
      </c>
      <c r="B1" s="196"/>
      <c r="C1" s="196"/>
      <c r="D1" s="196"/>
      <c r="E1" s="196"/>
      <c r="F1" s="196"/>
      <c r="G1" s="196"/>
      <c r="H1" s="196"/>
      <c r="I1" s="196"/>
      <c r="J1" s="196"/>
      <c r="K1" s="667"/>
      <c r="L1" s="196"/>
      <c r="M1" s="196"/>
      <c r="N1" s="668"/>
      <c r="O1" s="349" t="s">
        <v>1521</v>
      </c>
      <c r="P1" s="669"/>
      <c r="Q1" s="669"/>
      <c r="R1" s="668"/>
      <c r="S1" s="349" t="s">
        <v>1521</v>
      </c>
      <c r="T1" s="668"/>
      <c r="U1" s="668"/>
      <c r="V1" s="668"/>
      <c r="W1" s="668"/>
      <c r="X1" s="668"/>
      <c r="Y1" s="668"/>
      <c r="Z1" s="668"/>
      <c r="AA1" s="668"/>
      <c r="AB1" s="349" t="s">
        <v>1521</v>
      </c>
      <c r="AC1" s="349"/>
      <c r="AD1" s="349"/>
      <c r="AE1" s="349"/>
      <c r="AF1" s="349"/>
      <c r="AG1" s="668"/>
      <c r="AH1" s="668"/>
      <c r="AI1" s="668"/>
      <c r="AJ1" s="349" t="s">
        <v>1521</v>
      </c>
      <c r="AK1" s="668"/>
    </row>
    <row r="2" ht="14.25" customHeight="1">
      <c r="A2" s="670" t="s">
        <v>1640</v>
      </c>
      <c r="M2" s="196"/>
      <c r="N2" s="668"/>
      <c r="O2" s="669"/>
      <c r="P2" s="669"/>
      <c r="Q2" s="669"/>
      <c r="R2" s="668"/>
      <c r="S2" s="668"/>
      <c r="T2" s="668"/>
      <c r="U2" s="668"/>
      <c r="V2" s="668"/>
      <c r="W2" s="668"/>
      <c r="X2" s="668"/>
      <c r="Y2" s="668"/>
      <c r="Z2" s="668"/>
      <c r="AA2" s="668"/>
      <c r="AB2" s="670" t="s">
        <v>1523</v>
      </c>
      <c r="AH2" s="668"/>
      <c r="AI2" s="668"/>
      <c r="AJ2" s="670" t="s">
        <v>1641</v>
      </c>
    </row>
    <row r="3">
      <c r="A3" s="196"/>
      <c r="B3" s="196"/>
      <c r="C3" s="196"/>
      <c r="D3" s="196"/>
      <c r="E3" s="196"/>
      <c r="F3" s="196"/>
      <c r="G3" s="196"/>
      <c r="H3" s="196"/>
      <c r="I3" s="196"/>
      <c r="J3" s="196"/>
      <c r="K3" s="196"/>
      <c r="L3" s="196"/>
      <c r="M3" s="196"/>
      <c r="N3" s="668"/>
      <c r="O3" s="671" t="s">
        <v>1642</v>
      </c>
      <c r="Q3" s="669"/>
      <c r="R3" s="668"/>
      <c r="S3" s="670" t="s">
        <v>1525</v>
      </c>
      <c r="AA3" s="668"/>
      <c r="AB3" s="672" t="s">
        <v>1643</v>
      </c>
      <c r="AH3" s="668"/>
      <c r="AI3" s="668"/>
      <c r="AJ3" s="758" t="s">
        <v>1644</v>
      </c>
    </row>
    <row r="4">
      <c r="A4" s="196"/>
      <c r="B4" s="196"/>
      <c r="C4" s="196"/>
      <c r="D4" s="196"/>
      <c r="E4" s="196"/>
      <c r="F4" s="196"/>
      <c r="G4" s="196"/>
      <c r="H4" s="196"/>
      <c r="I4" s="196"/>
      <c r="J4" s="196"/>
      <c r="K4" s="196"/>
      <c r="L4" s="196"/>
      <c r="M4" s="196"/>
      <c r="N4" s="668"/>
      <c r="O4" s="673" t="s">
        <v>1645</v>
      </c>
      <c r="P4" s="540"/>
      <c r="Q4" s="668"/>
      <c r="R4" s="668"/>
      <c r="S4" s="672" t="s">
        <v>1646</v>
      </c>
      <c r="AA4" s="668"/>
      <c r="AB4" s="668"/>
      <c r="AC4" s="668"/>
      <c r="AD4" s="668"/>
      <c r="AE4" s="668"/>
      <c r="AF4" s="668"/>
      <c r="AG4" s="668"/>
      <c r="AH4" s="668"/>
      <c r="AI4" s="668"/>
      <c r="AJ4" s="759" t="s">
        <v>1232</v>
      </c>
    </row>
    <row r="5">
      <c r="A5" s="684" t="s">
        <v>1171</v>
      </c>
      <c r="B5" s="760" t="s">
        <v>1102</v>
      </c>
      <c r="C5" s="675" t="s">
        <v>1529</v>
      </c>
      <c r="D5" s="677"/>
      <c r="E5" s="675" t="s">
        <v>1530</v>
      </c>
      <c r="F5" s="677"/>
      <c r="G5" s="675" t="s">
        <v>1531</v>
      </c>
      <c r="H5" s="677"/>
      <c r="I5" s="675" t="s">
        <v>1532</v>
      </c>
      <c r="J5" s="677"/>
      <c r="K5" s="678" t="s">
        <v>1533</v>
      </c>
      <c r="L5" s="677"/>
      <c r="M5" s="196"/>
      <c r="N5" s="668"/>
      <c r="O5" s="668"/>
      <c r="P5" s="668"/>
      <c r="Q5" s="668"/>
      <c r="R5" s="668"/>
      <c r="S5" s="672" t="s">
        <v>1534</v>
      </c>
      <c r="AA5" s="668"/>
      <c r="AB5" s="680"/>
      <c r="AC5" s="681" t="s">
        <v>1275</v>
      </c>
      <c r="AD5" s="681" t="s">
        <v>1647</v>
      </c>
      <c r="AE5" s="681" t="s">
        <v>1535</v>
      </c>
      <c r="AF5" s="681" t="s">
        <v>1536</v>
      </c>
      <c r="AG5" s="682" t="s">
        <v>21</v>
      </c>
      <c r="AH5" s="668"/>
      <c r="AI5" s="668"/>
      <c r="AJ5" s="198"/>
      <c r="AK5" s="198"/>
    </row>
    <row r="6">
      <c r="A6" s="761"/>
      <c r="B6" s="762"/>
      <c r="C6" s="684" t="s">
        <v>1305</v>
      </c>
      <c r="D6" s="763" t="s">
        <v>1306</v>
      </c>
      <c r="E6" s="684" t="s">
        <v>1168</v>
      </c>
      <c r="F6" s="764" t="s">
        <v>1169</v>
      </c>
      <c r="G6" s="684" t="s">
        <v>1305</v>
      </c>
      <c r="H6" s="763" t="s">
        <v>1306</v>
      </c>
      <c r="I6" s="765" t="s">
        <v>1235</v>
      </c>
      <c r="J6" s="764" t="s">
        <v>1497</v>
      </c>
      <c r="K6" s="684" t="s">
        <v>1537</v>
      </c>
      <c r="L6" s="686" t="s">
        <v>1538</v>
      </c>
      <c r="M6" s="196"/>
      <c r="N6" s="668"/>
      <c r="O6" s="687"/>
      <c r="P6" s="688"/>
      <c r="Q6" s="668"/>
      <c r="R6" s="668"/>
      <c r="S6" s="668"/>
      <c r="T6" s="668"/>
      <c r="U6" s="668"/>
      <c r="V6" s="668"/>
      <c r="W6" s="668"/>
      <c r="X6" s="668"/>
      <c r="Y6" s="668"/>
      <c r="Z6" s="668"/>
      <c r="AA6" s="668"/>
      <c r="AB6" s="689"/>
      <c r="AC6" s="690" t="s">
        <v>1539</v>
      </c>
      <c r="AD6" s="690" t="s">
        <v>259</v>
      </c>
      <c r="AE6" s="690" t="s">
        <v>475</v>
      </c>
      <c r="AF6" s="690" t="s">
        <v>1540</v>
      </c>
      <c r="AG6" s="691" t="s">
        <v>1541</v>
      </c>
      <c r="AH6" s="668"/>
      <c r="AI6" s="668"/>
      <c r="AJ6" s="766" t="s">
        <v>1648</v>
      </c>
      <c r="AK6" s="767"/>
    </row>
    <row r="7">
      <c r="A7" s="768" t="s">
        <v>1542</v>
      </c>
      <c r="B7" s="768" t="s">
        <v>1543</v>
      </c>
      <c r="C7" s="694">
        <v>9083313.08999999</v>
      </c>
      <c r="D7" s="694">
        <v>8525221.25</v>
      </c>
      <c r="E7" s="694">
        <f t="shared" ref="E7:E17" si="1">+C7-D7</f>
        <v>558091.84</v>
      </c>
      <c r="F7" s="694" t="s">
        <v>1544</v>
      </c>
      <c r="G7" s="694" t="s">
        <v>1544</v>
      </c>
      <c r="H7" s="694" t="s">
        <v>1544</v>
      </c>
      <c r="I7" s="769">
        <f t="shared" ref="I7:I17" si="2">+E7</f>
        <v>558091.84</v>
      </c>
      <c r="J7" s="694" t="s">
        <v>1544</v>
      </c>
      <c r="K7" s="694" t="s">
        <v>1544</v>
      </c>
      <c r="L7" s="694" t="s">
        <v>1544</v>
      </c>
      <c r="M7" s="668"/>
      <c r="N7" s="770"/>
      <c r="O7" s="699" t="s">
        <v>1545</v>
      </c>
      <c r="P7" s="700">
        <f>L37</f>
        <v>3911380.84</v>
      </c>
      <c r="Q7" s="701">
        <v>1.0</v>
      </c>
      <c r="R7" s="668"/>
      <c r="S7" s="702" t="s">
        <v>1235</v>
      </c>
      <c r="T7" s="668"/>
      <c r="U7" s="668"/>
      <c r="V7" s="668"/>
      <c r="W7" s="668"/>
      <c r="X7" s="703" t="s">
        <v>1236</v>
      </c>
      <c r="Y7" s="668"/>
      <c r="Z7" s="668"/>
      <c r="AA7" s="668"/>
      <c r="AB7" s="704" t="s">
        <v>1560</v>
      </c>
      <c r="AC7" s="705">
        <f>+'BC 2019'!AC10</f>
        <v>1670039</v>
      </c>
      <c r="AD7" s="705">
        <v>0.0</v>
      </c>
      <c r="AE7" s="705">
        <f>+'BC 2019'!AD10</f>
        <v>17542.029</v>
      </c>
      <c r="AF7" s="705">
        <f>+'BC 2019'!AE10</f>
        <v>261919.631</v>
      </c>
      <c r="AG7" s="706">
        <f t="shared" ref="AG7:AG10" si="3">SUM(AC7:AF7)</f>
        <v>1949500.66</v>
      </c>
      <c r="AH7" s="668"/>
      <c r="AI7" s="668"/>
      <c r="AJ7" s="668"/>
      <c r="AK7" s="196"/>
    </row>
    <row r="8">
      <c r="A8" s="771" t="s">
        <v>1547</v>
      </c>
      <c r="B8" s="771" t="s">
        <v>1548</v>
      </c>
      <c r="C8" s="707">
        <v>4956777.47</v>
      </c>
      <c r="D8" s="707">
        <v>4600959.47</v>
      </c>
      <c r="E8" s="707">
        <f t="shared" si="1"/>
        <v>355818</v>
      </c>
      <c r="F8" s="707" t="s">
        <v>1544</v>
      </c>
      <c r="G8" s="707" t="s">
        <v>1544</v>
      </c>
      <c r="H8" s="707" t="s">
        <v>1544</v>
      </c>
      <c r="I8" s="772">
        <f t="shared" si="2"/>
        <v>355818</v>
      </c>
      <c r="J8" s="707" t="s">
        <v>1544</v>
      </c>
      <c r="K8" s="707" t="s">
        <v>1544</v>
      </c>
      <c r="L8" s="707" t="s">
        <v>1544</v>
      </c>
      <c r="M8" s="668"/>
      <c r="N8" s="736"/>
      <c r="O8" s="699" t="s">
        <v>1549</v>
      </c>
      <c r="P8" s="700">
        <f>-(K36+K42)</f>
        <v>-3474352.43</v>
      </c>
      <c r="Q8" s="701"/>
      <c r="R8" s="668"/>
      <c r="S8" s="196" t="s">
        <v>1237</v>
      </c>
      <c r="T8" s="668"/>
      <c r="U8" s="668"/>
      <c r="V8" s="668"/>
      <c r="W8" s="668"/>
      <c r="X8" s="703" t="s">
        <v>1238</v>
      </c>
      <c r="Y8" s="668"/>
      <c r="Z8" s="668"/>
      <c r="AA8" s="668"/>
      <c r="AB8" s="708" t="s">
        <v>1550</v>
      </c>
      <c r="AC8" s="709"/>
      <c r="AD8" s="709"/>
      <c r="AE8" s="709"/>
      <c r="AF8" s="709">
        <f>+P21</f>
        <v>64433.84</v>
      </c>
      <c r="AG8" s="710">
        <f t="shared" si="3"/>
        <v>64433.84</v>
      </c>
      <c r="AH8" s="668"/>
      <c r="AI8" s="668"/>
      <c r="AJ8" s="32" t="s">
        <v>1649</v>
      </c>
      <c r="AK8" s="668"/>
    </row>
    <row r="9">
      <c r="A9" s="771" t="s">
        <v>1551</v>
      </c>
      <c r="B9" s="771" t="s">
        <v>1552</v>
      </c>
      <c r="C9" s="707">
        <v>552116.72</v>
      </c>
      <c r="D9" s="707">
        <v>232116.72</v>
      </c>
      <c r="E9" s="707">
        <f t="shared" si="1"/>
        <v>320000</v>
      </c>
      <c r="F9" s="707" t="s">
        <v>1544</v>
      </c>
      <c r="G9" s="707" t="s">
        <v>1544</v>
      </c>
      <c r="H9" s="707" t="s">
        <v>1544</v>
      </c>
      <c r="I9" s="772">
        <f t="shared" si="2"/>
        <v>320000</v>
      </c>
      <c r="J9" s="707" t="s">
        <v>1544</v>
      </c>
      <c r="K9" s="707" t="s">
        <v>1544</v>
      </c>
      <c r="L9" s="707" t="s">
        <v>1544</v>
      </c>
      <c r="M9" s="668"/>
      <c r="N9" s="736"/>
      <c r="O9" s="711" t="s">
        <v>1553</v>
      </c>
      <c r="P9" s="712">
        <f>P7+P8</f>
        <v>437028.41</v>
      </c>
      <c r="Q9" s="701">
        <f>+P9/P7</f>
        <v>0.1117325129</v>
      </c>
      <c r="R9" s="668"/>
      <c r="S9" s="668" t="s">
        <v>1554</v>
      </c>
      <c r="T9" s="698">
        <f t="shared" ref="T9:T10" si="4">I7</f>
        <v>558091.84</v>
      </c>
      <c r="U9" s="698"/>
      <c r="V9" s="701"/>
      <c r="W9" s="668"/>
      <c r="X9" s="668" t="s">
        <v>1555</v>
      </c>
      <c r="Y9" s="698">
        <f>J19</f>
        <v>227646</v>
      </c>
      <c r="Z9" s="668"/>
      <c r="AA9" s="668"/>
      <c r="AB9" s="708" t="s">
        <v>1650</v>
      </c>
      <c r="AC9" s="709"/>
      <c r="AD9" s="709">
        <f>+Y22</f>
        <v>4040.22</v>
      </c>
      <c r="AE9" s="709"/>
      <c r="AF9" s="709"/>
      <c r="AG9" s="710">
        <f t="shared" si="3"/>
        <v>4040.22</v>
      </c>
      <c r="AH9" s="668"/>
      <c r="AI9" s="668"/>
      <c r="AJ9" s="773" t="s">
        <v>1593</v>
      </c>
      <c r="AK9" s="774">
        <f>+F74</f>
        <v>57990.455</v>
      </c>
    </row>
    <row r="10">
      <c r="A10" s="771" t="s">
        <v>1557</v>
      </c>
      <c r="B10" s="771" t="s">
        <v>1558</v>
      </c>
      <c r="C10" s="707">
        <v>4264259.0</v>
      </c>
      <c r="D10" s="707">
        <v>3978659.0</v>
      </c>
      <c r="E10" s="707">
        <f t="shared" si="1"/>
        <v>285600</v>
      </c>
      <c r="F10" s="707" t="s">
        <v>1544</v>
      </c>
      <c r="G10" s="707" t="s">
        <v>1544</v>
      </c>
      <c r="H10" s="707" t="s">
        <v>1544</v>
      </c>
      <c r="I10" s="772">
        <f t="shared" si="2"/>
        <v>285600</v>
      </c>
      <c r="J10" s="707" t="s">
        <v>1544</v>
      </c>
      <c r="K10" s="707" t="s">
        <v>1544</v>
      </c>
      <c r="L10" s="707" t="s">
        <v>1544</v>
      </c>
      <c r="M10" s="668"/>
      <c r="N10" s="668"/>
      <c r="O10" s="711"/>
      <c r="P10" s="700"/>
      <c r="Q10" s="701"/>
      <c r="R10" s="668"/>
      <c r="S10" s="668" t="s">
        <v>1559</v>
      </c>
      <c r="T10" s="698">
        <f t="shared" si="4"/>
        <v>355818</v>
      </c>
      <c r="U10" s="698"/>
      <c r="V10" s="701"/>
      <c r="W10" s="668"/>
      <c r="X10" s="716" t="s">
        <v>1242</v>
      </c>
      <c r="Y10" s="698">
        <f t="shared" ref="Y10:Y11" si="5">J21</f>
        <v>176187.78</v>
      </c>
      <c r="Z10" s="668"/>
      <c r="AA10" s="668"/>
      <c r="AB10" s="713" t="s">
        <v>1556</v>
      </c>
      <c r="AC10" s="714"/>
      <c r="AD10" s="714"/>
      <c r="AE10" s="714">
        <f>+AF8*10%</f>
        <v>6443.384</v>
      </c>
      <c r="AF10" s="714">
        <f>-AE10</f>
        <v>-6443.384</v>
      </c>
      <c r="AG10" s="715">
        <f t="shared" si="3"/>
        <v>0</v>
      </c>
      <c r="AH10" s="668"/>
      <c r="AI10" s="668"/>
      <c r="AJ10" s="773" t="s">
        <v>1651</v>
      </c>
      <c r="AK10" s="775">
        <f>+F73</f>
        <v>6443.385</v>
      </c>
    </row>
    <row r="11">
      <c r="A11" s="771" t="s">
        <v>1561</v>
      </c>
      <c r="B11" s="771" t="s">
        <v>1562</v>
      </c>
      <c r="C11" s="707">
        <v>5006.93</v>
      </c>
      <c r="D11" s="707">
        <v>5006.93</v>
      </c>
      <c r="E11" s="707">
        <f t="shared" si="1"/>
        <v>0</v>
      </c>
      <c r="F11" s="707"/>
      <c r="G11" s="707" t="s">
        <v>1544</v>
      </c>
      <c r="H11" s="707" t="s">
        <v>1544</v>
      </c>
      <c r="I11" s="772">
        <f t="shared" si="2"/>
        <v>0</v>
      </c>
      <c r="J11" s="707"/>
      <c r="K11" s="707" t="s">
        <v>1544</v>
      </c>
      <c r="L11" s="707" t="s">
        <v>1544</v>
      </c>
      <c r="M11" s="668"/>
      <c r="N11" s="770"/>
      <c r="O11" s="699" t="s">
        <v>1563</v>
      </c>
      <c r="P11" s="700">
        <f t="shared" ref="P11:P12" si="7">-K43</f>
        <v>-298536.57</v>
      </c>
      <c r="Q11" s="701"/>
      <c r="R11" s="668"/>
      <c r="S11" s="668" t="s">
        <v>139</v>
      </c>
      <c r="T11" s="698">
        <f>I9+I10</f>
        <v>605600</v>
      </c>
      <c r="U11" s="698"/>
      <c r="V11" s="701"/>
      <c r="W11" s="668"/>
      <c r="X11" s="720" t="s">
        <v>1564</v>
      </c>
      <c r="Y11" s="698">
        <f t="shared" si="5"/>
        <v>650000</v>
      </c>
      <c r="Z11" s="668"/>
      <c r="AA11" s="668"/>
      <c r="AB11" s="704" t="s">
        <v>1652</v>
      </c>
      <c r="AC11" s="776">
        <f t="shared" ref="AC11:AG11" si="6">SUM(AC7:AC10)</f>
        <v>1670039</v>
      </c>
      <c r="AD11" s="776">
        <f t="shared" si="6"/>
        <v>4040.22</v>
      </c>
      <c r="AE11" s="776">
        <f t="shared" si="6"/>
        <v>23985.413</v>
      </c>
      <c r="AF11" s="776">
        <f t="shared" si="6"/>
        <v>319910.087</v>
      </c>
      <c r="AG11" s="777">
        <f t="shared" si="6"/>
        <v>2017974.72</v>
      </c>
      <c r="AH11" s="668"/>
      <c r="AI11" s="668"/>
      <c r="AJ11" s="773" t="s">
        <v>1653</v>
      </c>
      <c r="AK11" s="774"/>
    </row>
    <row r="12">
      <c r="A12" s="771" t="s">
        <v>1654</v>
      </c>
      <c r="B12" s="771" t="s">
        <v>1655</v>
      </c>
      <c r="C12" s="707">
        <v>1631.11</v>
      </c>
      <c r="D12" s="707">
        <v>1631.11</v>
      </c>
      <c r="E12" s="707">
        <f t="shared" si="1"/>
        <v>0</v>
      </c>
      <c r="F12" s="707"/>
      <c r="G12" s="707" t="s">
        <v>1544</v>
      </c>
      <c r="H12" s="707" t="s">
        <v>1544</v>
      </c>
      <c r="I12" s="772">
        <f t="shared" si="2"/>
        <v>0</v>
      </c>
      <c r="J12" s="707"/>
      <c r="K12" s="707" t="s">
        <v>1544</v>
      </c>
      <c r="L12" s="707" t="s">
        <v>1544</v>
      </c>
      <c r="M12" s="668"/>
      <c r="N12" s="770"/>
      <c r="O12" s="699" t="s">
        <v>1567</v>
      </c>
      <c r="P12" s="700">
        <f t="shared" si="7"/>
        <v>-35257</v>
      </c>
      <c r="Q12" s="701"/>
      <c r="R12" s="668"/>
      <c r="S12" s="668" t="s">
        <v>764</v>
      </c>
      <c r="T12" s="698">
        <f>I12+I13+I14</f>
        <v>837055</v>
      </c>
      <c r="U12" s="698"/>
      <c r="V12" s="701"/>
      <c r="W12" s="668"/>
      <c r="X12" s="703" t="s">
        <v>1252</v>
      </c>
      <c r="Y12" s="721">
        <f>+Y9+Y10+Y11</f>
        <v>1053833.78</v>
      </c>
      <c r="Z12" s="701">
        <f>+Y12/Y29</f>
        <v>0.2832478613</v>
      </c>
      <c r="AA12" s="668"/>
      <c r="AB12" s="668"/>
      <c r="AC12" s="668"/>
      <c r="AD12" s="668"/>
      <c r="AE12" s="668"/>
      <c r="AF12" s="668"/>
      <c r="AG12" s="668"/>
      <c r="AH12" s="668"/>
      <c r="AI12" s="668"/>
      <c r="AJ12" s="773" t="s">
        <v>1656</v>
      </c>
      <c r="AK12" s="774">
        <f>+F62</f>
        <v>21755.94</v>
      </c>
    </row>
    <row r="13">
      <c r="A13" s="771" t="s">
        <v>1565</v>
      </c>
      <c r="B13" s="771" t="s">
        <v>1566</v>
      </c>
      <c r="C13" s="707">
        <v>2193541.63</v>
      </c>
      <c r="D13" s="707">
        <v>1485345.39</v>
      </c>
      <c r="E13" s="707">
        <f t="shared" si="1"/>
        <v>708196.24</v>
      </c>
      <c r="F13" s="707" t="s">
        <v>1544</v>
      </c>
      <c r="G13" s="707" t="s">
        <v>1544</v>
      </c>
      <c r="H13" s="707" t="s">
        <v>1544</v>
      </c>
      <c r="I13" s="772">
        <f t="shared" si="2"/>
        <v>708196.24</v>
      </c>
      <c r="J13" s="707" t="s">
        <v>1544</v>
      </c>
      <c r="K13" s="707" t="s">
        <v>1544</v>
      </c>
      <c r="L13" s="707" t="s">
        <v>1544</v>
      </c>
      <c r="M13" s="668"/>
      <c r="N13" s="736"/>
      <c r="O13" s="711" t="s">
        <v>1570</v>
      </c>
      <c r="P13" s="712">
        <f>SUM(P9:P12)</f>
        <v>103234.84</v>
      </c>
      <c r="Q13" s="701">
        <f>+P13/P7</f>
        <v>0.02639345137</v>
      </c>
      <c r="R13" s="668"/>
      <c r="S13" s="668" t="s">
        <v>1571</v>
      </c>
      <c r="T13" s="698">
        <f>I11</f>
        <v>0</v>
      </c>
      <c r="U13" s="698"/>
      <c r="V13" s="701"/>
      <c r="W13" s="668"/>
      <c r="X13" s="722"/>
      <c r="Y13" s="668"/>
      <c r="Z13" s="668"/>
      <c r="AA13" s="668"/>
      <c r="AB13" s="668"/>
      <c r="AC13" s="668"/>
      <c r="AD13" s="668"/>
      <c r="AE13" s="668"/>
      <c r="AF13" s="668"/>
      <c r="AG13" s="668"/>
      <c r="AH13" s="668"/>
      <c r="AI13" s="668"/>
      <c r="AJ13" s="773" t="s">
        <v>1657</v>
      </c>
      <c r="AK13" s="774"/>
    </row>
    <row r="14">
      <c r="A14" s="771" t="s">
        <v>1568</v>
      </c>
      <c r="B14" s="771" t="s">
        <v>1569</v>
      </c>
      <c r="C14" s="707">
        <v>460497.11</v>
      </c>
      <c r="D14" s="707">
        <v>331638.35</v>
      </c>
      <c r="E14" s="707">
        <f t="shared" si="1"/>
        <v>128858.76</v>
      </c>
      <c r="F14" s="707" t="s">
        <v>1544</v>
      </c>
      <c r="G14" s="707" t="s">
        <v>1544</v>
      </c>
      <c r="H14" s="707" t="s">
        <v>1544</v>
      </c>
      <c r="I14" s="772">
        <f t="shared" si="2"/>
        <v>128858.76</v>
      </c>
      <c r="J14" s="707" t="s">
        <v>1544</v>
      </c>
      <c r="K14" s="707" t="s">
        <v>1544</v>
      </c>
      <c r="L14" s="707" t="s">
        <v>1544</v>
      </c>
      <c r="M14" s="668"/>
      <c r="N14" s="668"/>
      <c r="O14" s="668"/>
      <c r="P14" s="668"/>
      <c r="Q14" s="701"/>
      <c r="R14" s="668"/>
      <c r="S14" s="196" t="s">
        <v>1254</v>
      </c>
      <c r="T14" s="721">
        <f>+T9+T10+T11+T12+T13</f>
        <v>2356564.84</v>
      </c>
      <c r="U14" s="721"/>
      <c r="V14" s="701">
        <f>+T14/$T$29</f>
        <v>0.6333939599</v>
      </c>
      <c r="W14" s="668"/>
      <c r="X14" s="703" t="s">
        <v>1255</v>
      </c>
      <c r="Y14" s="668"/>
      <c r="Z14" s="668"/>
      <c r="AA14" s="668"/>
      <c r="AB14" s="668"/>
      <c r="AC14" s="668"/>
      <c r="AD14" s="668"/>
      <c r="AE14" s="668"/>
      <c r="AF14" s="668"/>
      <c r="AG14" s="668"/>
      <c r="AH14" s="668"/>
      <c r="AI14" s="668"/>
      <c r="AJ14" s="773" t="s">
        <v>1658</v>
      </c>
      <c r="AK14" s="774">
        <f>+F72</f>
        <v>4040.22</v>
      </c>
    </row>
    <row r="15">
      <c r="A15" s="771" t="s">
        <v>1572</v>
      </c>
      <c r="B15" s="771" t="s">
        <v>1573</v>
      </c>
      <c r="C15" s="707">
        <v>838250.06</v>
      </c>
      <c r="D15" s="707">
        <v>226049.06</v>
      </c>
      <c r="E15" s="707">
        <f t="shared" si="1"/>
        <v>612201</v>
      </c>
      <c r="F15" s="707" t="s">
        <v>1544</v>
      </c>
      <c r="G15" s="707" t="s">
        <v>1544</v>
      </c>
      <c r="H15" s="707" t="s">
        <v>1544</v>
      </c>
      <c r="I15" s="772">
        <f t="shared" si="2"/>
        <v>612201</v>
      </c>
      <c r="J15" s="707" t="s">
        <v>1544</v>
      </c>
      <c r="K15" s="707" t="s">
        <v>1544</v>
      </c>
      <c r="L15" s="707" t="s">
        <v>1544</v>
      </c>
      <c r="M15" s="668"/>
      <c r="N15" s="770"/>
      <c r="O15" s="699" t="s">
        <v>756</v>
      </c>
      <c r="P15" s="700">
        <f>-K45</f>
        <v>-71688.98</v>
      </c>
      <c r="Q15" s="701"/>
      <c r="R15" s="668"/>
      <c r="S15" s="668"/>
      <c r="T15" s="668"/>
      <c r="U15" s="668"/>
      <c r="V15" s="701"/>
      <c r="W15" s="668"/>
      <c r="X15" s="720" t="s">
        <v>1256</v>
      </c>
      <c r="Y15" s="698">
        <f>J23</f>
        <v>648727.2</v>
      </c>
      <c r="Z15" s="668"/>
      <c r="AA15" s="668"/>
      <c r="AB15" s="668"/>
      <c r="AC15" s="668"/>
      <c r="AD15" s="668"/>
      <c r="AE15" s="668"/>
      <c r="AF15" s="668"/>
      <c r="AG15" s="668"/>
      <c r="AH15" s="668"/>
      <c r="AI15" s="668"/>
      <c r="AJ15" s="773" t="s">
        <v>1659</v>
      </c>
      <c r="AK15" s="774"/>
    </row>
    <row r="16">
      <c r="A16" s="771" t="s">
        <v>1574</v>
      </c>
      <c r="B16" s="771" t="s">
        <v>1575</v>
      </c>
      <c r="C16" s="707">
        <v>971854.65</v>
      </c>
      <c r="D16" s="707">
        <v>0.0</v>
      </c>
      <c r="E16" s="707">
        <f t="shared" si="1"/>
        <v>971854.65</v>
      </c>
      <c r="F16" s="707" t="s">
        <v>1544</v>
      </c>
      <c r="G16" s="707" t="s">
        <v>1544</v>
      </c>
      <c r="H16" s="707" t="s">
        <v>1544</v>
      </c>
      <c r="I16" s="772">
        <f t="shared" si="2"/>
        <v>971854.65</v>
      </c>
      <c r="J16" s="707" t="s">
        <v>1544</v>
      </c>
      <c r="K16" s="707" t="s">
        <v>1544</v>
      </c>
      <c r="L16" s="707" t="s">
        <v>1544</v>
      </c>
      <c r="M16" s="668"/>
      <c r="N16" s="770"/>
      <c r="O16" s="699" t="s">
        <v>1578</v>
      </c>
      <c r="P16" s="700">
        <f>L39</f>
        <v>54645.98</v>
      </c>
      <c r="Q16" s="701"/>
      <c r="R16" s="668"/>
      <c r="S16" s="196" t="s">
        <v>1257</v>
      </c>
      <c r="T16" s="668"/>
      <c r="U16" s="668"/>
      <c r="V16" s="701"/>
      <c r="W16" s="668"/>
      <c r="X16" s="703" t="s">
        <v>1263</v>
      </c>
      <c r="Y16" s="723">
        <f>+Y15</f>
        <v>648727.2</v>
      </c>
      <c r="Z16" s="701">
        <f>+Y16/Y29</f>
        <v>0.1743639229</v>
      </c>
      <c r="AA16" s="668"/>
      <c r="AB16" s="668"/>
      <c r="AC16" s="668"/>
      <c r="AD16" s="668"/>
      <c r="AE16" s="668"/>
      <c r="AF16" s="668"/>
      <c r="AG16" s="668"/>
      <c r="AH16" s="668"/>
      <c r="AI16" s="668"/>
      <c r="AJ16" s="773" t="s">
        <v>1660</v>
      </c>
      <c r="AK16" s="774">
        <f t="shared" ref="AK16:AK18" si="8">+F58</f>
        <v>-42665.3</v>
      </c>
    </row>
    <row r="17">
      <c r="A17" s="771" t="s">
        <v>1576</v>
      </c>
      <c r="B17" s="771" t="s">
        <v>1577</v>
      </c>
      <c r="C17" s="707">
        <v>203895.21</v>
      </c>
      <c r="D17" s="707">
        <v>0.0</v>
      </c>
      <c r="E17" s="707">
        <f t="shared" si="1"/>
        <v>203895.21</v>
      </c>
      <c r="F17" s="707" t="s">
        <v>1544</v>
      </c>
      <c r="G17" s="707" t="s">
        <v>1544</v>
      </c>
      <c r="H17" s="707" t="s">
        <v>1544</v>
      </c>
      <c r="I17" s="772">
        <f t="shared" si="2"/>
        <v>203895.21</v>
      </c>
      <c r="J17" s="707" t="s">
        <v>1544</v>
      </c>
      <c r="K17" s="707" t="s">
        <v>1544</v>
      </c>
      <c r="L17" s="707" t="s">
        <v>1544</v>
      </c>
      <c r="M17" s="668"/>
      <c r="N17" s="736"/>
      <c r="O17" s="711" t="s">
        <v>1581</v>
      </c>
      <c r="P17" s="724">
        <f>SUM(P13:P16)</f>
        <v>86191.84</v>
      </c>
      <c r="Q17" s="701">
        <f>+P17/P7</f>
        <v>0.02203616664</v>
      </c>
      <c r="R17" s="668"/>
      <c r="S17" s="668" t="s">
        <v>1582</v>
      </c>
      <c r="T17" s="698">
        <f t="shared" ref="T17:T19" si="9">I15</f>
        <v>612201</v>
      </c>
      <c r="U17" s="698"/>
      <c r="V17" s="701"/>
      <c r="W17" s="668"/>
      <c r="X17" s="716"/>
      <c r="Y17" s="668"/>
      <c r="Z17" s="668"/>
      <c r="AA17" s="668"/>
      <c r="AB17" s="668"/>
      <c r="AC17" s="668"/>
      <c r="AD17" s="668"/>
      <c r="AE17" s="668"/>
      <c r="AF17" s="668"/>
      <c r="AG17" s="668"/>
      <c r="AH17" s="668"/>
      <c r="AI17" s="668"/>
      <c r="AJ17" s="773" t="s">
        <v>764</v>
      </c>
      <c r="AK17" s="774">
        <f t="shared" si="8"/>
        <v>348489.72</v>
      </c>
    </row>
    <row r="18">
      <c r="A18" s="771" t="s">
        <v>1579</v>
      </c>
      <c r="B18" s="771" t="s">
        <v>1580</v>
      </c>
      <c r="C18" s="707">
        <v>219845.93</v>
      </c>
      <c r="D18" s="707">
        <f>622067.93+21758</f>
        <v>643825.93</v>
      </c>
      <c r="E18" s="707" t="s">
        <v>1544</v>
      </c>
      <c r="F18" s="707">
        <f t="shared" ref="F18:F27" si="10">+D18-C18</f>
        <v>423980</v>
      </c>
      <c r="G18" s="707" t="s">
        <v>1544</v>
      </c>
      <c r="H18" s="707" t="s">
        <v>1544</v>
      </c>
      <c r="I18" s="772" t="s">
        <v>1544</v>
      </c>
      <c r="J18" s="707">
        <f t="shared" ref="J18:J27" si="11">+F18</f>
        <v>423980</v>
      </c>
      <c r="K18" s="707" t="s">
        <v>1544</v>
      </c>
      <c r="L18" s="707" t="s">
        <v>1544</v>
      </c>
      <c r="M18" s="668"/>
      <c r="N18" s="668"/>
      <c r="O18" s="699"/>
      <c r="P18" s="700"/>
      <c r="Q18" s="701"/>
      <c r="R18" s="668"/>
      <c r="S18" s="668" t="s">
        <v>116</v>
      </c>
      <c r="T18" s="698">
        <f t="shared" si="9"/>
        <v>971854.65</v>
      </c>
      <c r="U18" s="698"/>
      <c r="V18" s="701"/>
      <c r="W18" s="668"/>
      <c r="X18" s="703" t="s">
        <v>1267</v>
      </c>
      <c r="Y18" s="725">
        <f>+Y12+Y16</f>
        <v>1702560.98</v>
      </c>
      <c r="Z18" s="701">
        <f>+Y18/Y29</f>
        <v>0.4576117842</v>
      </c>
      <c r="AA18" s="668"/>
      <c r="AB18" s="668"/>
      <c r="AC18" s="668"/>
      <c r="AD18" s="668"/>
      <c r="AE18" s="668"/>
      <c r="AF18" s="668"/>
      <c r="AG18" s="668"/>
      <c r="AH18" s="668"/>
      <c r="AI18" s="668"/>
      <c r="AJ18" s="773" t="s">
        <v>1661</v>
      </c>
      <c r="AK18" s="774">
        <f t="shared" si="8"/>
        <v>5006.93</v>
      </c>
    </row>
    <row r="19">
      <c r="A19" s="771" t="s">
        <v>1583</v>
      </c>
      <c r="B19" s="771" t="s">
        <v>1584</v>
      </c>
      <c r="C19" s="707">
        <v>719504.54</v>
      </c>
      <c r="D19" s="707">
        <f>947150.54</f>
        <v>947150.54</v>
      </c>
      <c r="E19" s="707" t="s">
        <v>1544</v>
      </c>
      <c r="F19" s="707">
        <f t="shared" si="10"/>
        <v>227646</v>
      </c>
      <c r="G19" s="707" t="s">
        <v>1544</v>
      </c>
      <c r="H19" s="707" t="s">
        <v>1544</v>
      </c>
      <c r="I19" s="772" t="s">
        <v>1544</v>
      </c>
      <c r="J19" s="707">
        <f t="shared" si="11"/>
        <v>227646</v>
      </c>
      <c r="K19" s="707" t="s">
        <v>1544</v>
      </c>
      <c r="L19" s="707" t="s">
        <v>1544</v>
      </c>
      <c r="M19" s="668"/>
      <c r="N19" s="770"/>
      <c r="O19" s="699" t="s">
        <v>1587</v>
      </c>
      <c r="P19" s="726">
        <f>-K41</f>
        <v>-21758</v>
      </c>
      <c r="Q19" s="701"/>
      <c r="R19" s="668"/>
      <c r="S19" s="668" t="s">
        <v>1271</v>
      </c>
      <c r="T19" s="698">
        <f t="shared" si="9"/>
        <v>203895.21</v>
      </c>
      <c r="U19" s="698"/>
      <c r="V19" s="701"/>
      <c r="W19" s="668"/>
      <c r="X19" s="727"/>
      <c r="Y19" s="668"/>
      <c r="Z19" s="668"/>
      <c r="AA19" s="668"/>
      <c r="AB19" s="668"/>
      <c r="AC19" s="668"/>
      <c r="AD19" s="668"/>
      <c r="AE19" s="668"/>
      <c r="AF19" s="668"/>
      <c r="AG19" s="668"/>
      <c r="AH19" s="668"/>
      <c r="AI19" s="668"/>
      <c r="AJ19" s="773" t="s">
        <v>1662</v>
      </c>
      <c r="AK19" s="774">
        <f>F68+F67</f>
        <v>338385.94</v>
      </c>
    </row>
    <row r="20">
      <c r="A20" s="771" t="s">
        <v>1585</v>
      </c>
      <c r="B20" s="771" t="s">
        <v>1586</v>
      </c>
      <c r="C20" s="707">
        <v>149702.0</v>
      </c>
      <c r="D20" s="707">
        <v>149702.0</v>
      </c>
      <c r="E20" s="707" t="s">
        <v>1544</v>
      </c>
      <c r="F20" s="707">
        <f t="shared" si="10"/>
        <v>0</v>
      </c>
      <c r="G20" s="707" t="s">
        <v>1544</v>
      </c>
      <c r="H20" s="707" t="s">
        <v>1544</v>
      </c>
      <c r="I20" s="772" t="s">
        <v>1544</v>
      </c>
      <c r="J20" s="707">
        <f t="shared" si="11"/>
        <v>0</v>
      </c>
      <c r="K20" s="707" t="s">
        <v>1544</v>
      </c>
      <c r="L20" s="707" t="s">
        <v>1544</v>
      </c>
      <c r="M20" s="668"/>
      <c r="N20" s="668"/>
      <c r="O20" s="699"/>
      <c r="P20" s="728"/>
      <c r="Q20" s="701"/>
      <c r="R20" s="668"/>
      <c r="S20" s="668" t="s">
        <v>1590</v>
      </c>
      <c r="T20" s="698">
        <f>-J18</f>
        <v>-423980</v>
      </c>
      <c r="U20" s="698"/>
      <c r="V20" s="701"/>
      <c r="W20" s="668"/>
      <c r="X20" s="703" t="s">
        <v>1274</v>
      </c>
      <c r="Y20" s="668"/>
      <c r="Z20" s="668"/>
      <c r="AA20" s="668"/>
      <c r="AB20" s="668"/>
      <c r="AC20" s="668"/>
      <c r="AD20" s="668"/>
      <c r="AE20" s="668"/>
      <c r="AF20" s="668"/>
      <c r="AG20" s="668"/>
      <c r="AH20" s="668"/>
      <c r="AI20" s="668"/>
      <c r="AJ20" s="773" t="s">
        <v>1663</v>
      </c>
      <c r="AK20" s="774"/>
    </row>
    <row r="21" ht="15.75" customHeight="1">
      <c r="A21" s="771" t="s">
        <v>1588</v>
      </c>
      <c r="B21" s="771" t="s">
        <v>1589</v>
      </c>
      <c r="C21" s="707">
        <f>4187247.44+4040.22</f>
        <v>4191287.66</v>
      </c>
      <c r="D21" s="707">
        <v>4367475.44</v>
      </c>
      <c r="E21" s="707" t="s">
        <v>1544</v>
      </c>
      <c r="F21" s="707">
        <f t="shared" si="10"/>
        <v>176187.78</v>
      </c>
      <c r="G21" s="707" t="s">
        <v>1544</v>
      </c>
      <c r="H21" s="707" t="s">
        <v>1544</v>
      </c>
      <c r="I21" s="772" t="s">
        <v>1544</v>
      </c>
      <c r="J21" s="707">
        <f t="shared" si="11"/>
        <v>176187.78</v>
      </c>
      <c r="K21" s="707" t="s">
        <v>1544</v>
      </c>
      <c r="L21" s="707" t="s">
        <v>1544</v>
      </c>
      <c r="M21" s="668"/>
      <c r="N21" s="668"/>
      <c r="O21" s="711" t="s">
        <v>1593</v>
      </c>
      <c r="P21" s="778">
        <f>+P17+P19</f>
        <v>64433.84</v>
      </c>
      <c r="Q21" s="701">
        <f>+P21/P7</f>
        <v>0.01647342528</v>
      </c>
      <c r="R21" s="668"/>
      <c r="S21" s="196" t="s">
        <v>1273</v>
      </c>
      <c r="T21" s="725">
        <f>+T17+T18+T19+T20</f>
        <v>1363970.86</v>
      </c>
      <c r="U21" s="725"/>
      <c r="V21" s="701">
        <f>+T21/$T$29</f>
        <v>0.3666060401</v>
      </c>
      <c r="W21" s="668"/>
      <c r="X21" s="716" t="s">
        <v>1275</v>
      </c>
      <c r="Y21" s="698">
        <f t="shared" ref="Y21:Y22" si="12">J24</f>
        <v>1670039</v>
      </c>
      <c r="Z21" s="668"/>
      <c r="AA21" s="668"/>
      <c r="AB21" s="668"/>
      <c r="AC21" s="668"/>
      <c r="AD21" s="668"/>
      <c r="AE21" s="668"/>
      <c r="AF21" s="668"/>
      <c r="AG21" s="668"/>
      <c r="AH21" s="668"/>
      <c r="AI21" s="668"/>
      <c r="AJ21" s="779" t="s">
        <v>1664</v>
      </c>
      <c r="AK21" s="780" t="str">
        <f>+#REF!</f>
        <v>#REF!</v>
      </c>
    </row>
    <row r="22" ht="15.75" customHeight="1">
      <c r="A22" s="771" t="s">
        <v>1591</v>
      </c>
      <c r="B22" s="771" t="s">
        <v>1592</v>
      </c>
      <c r="C22" s="707">
        <v>950714.26</v>
      </c>
      <c r="D22" s="707">
        <v>1600714.26</v>
      </c>
      <c r="E22" s="707" t="s">
        <v>1544</v>
      </c>
      <c r="F22" s="707">
        <f t="shared" si="10"/>
        <v>650000</v>
      </c>
      <c r="G22" s="707" t="s">
        <v>1544</v>
      </c>
      <c r="H22" s="707" t="s">
        <v>1544</v>
      </c>
      <c r="I22" s="772" t="s">
        <v>1544</v>
      </c>
      <c r="J22" s="707">
        <f t="shared" si="11"/>
        <v>650000</v>
      </c>
      <c r="K22" s="707" t="s">
        <v>1544</v>
      </c>
      <c r="L22" s="707" t="s">
        <v>1544</v>
      </c>
      <c r="M22" s="668"/>
      <c r="N22" s="668"/>
      <c r="O22" s="699" t="s">
        <v>108</v>
      </c>
      <c r="P22" s="730"/>
      <c r="Q22" s="668"/>
      <c r="R22" s="668"/>
      <c r="S22" s="668"/>
      <c r="T22" s="668"/>
      <c r="U22" s="668"/>
      <c r="V22" s="701"/>
      <c r="W22" s="668"/>
      <c r="X22" s="668" t="s">
        <v>1665</v>
      </c>
      <c r="Y22" s="698">
        <f t="shared" si="12"/>
        <v>4040.22</v>
      </c>
      <c r="Z22" s="668"/>
      <c r="AA22" s="668"/>
      <c r="AB22" s="668"/>
      <c r="AC22" s="668"/>
      <c r="AD22" s="668"/>
      <c r="AE22" s="668"/>
      <c r="AF22" s="668"/>
      <c r="AG22" s="668"/>
      <c r="AH22" s="668"/>
      <c r="AI22" s="668"/>
      <c r="AJ22" s="781" t="s">
        <v>1666</v>
      </c>
      <c r="AK22" s="782" t="str">
        <f>+#REF!*0</f>
        <v>#REF!</v>
      </c>
    </row>
    <row r="23" ht="15.75" customHeight="1">
      <c r="A23" s="771" t="s">
        <v>1594</v>
      </c>
      <c r="B23" s="771" t="s">
        <v>1595</v>
      </c>
      <c r="C23" s="707">
        <v>162309.73</v>
      </c>
      <c r="D23" s="707">
        <f>811037.73-17542.03+17541.23</f>
        <v>811036.93</v>
      </c>
      <c r="E23" s="707" t="s">
        <v>1544</v>
      </c>
      <c r="F23" s="707">
        <f t="shared" si="10"/>
        <v>648727.2</v>
      </c>
      <c r="G23" s="707" t="s">
        <v>1544</v>
      </c>
      <c r="H23" s="707" t="s">
        <v>1544</v>
      </c>
      <c r="I23" s="772" t="s">
        <v>1544</v>
      </c>
      <c r="J23" s="707">
        <f t="shared" si="11"/>
        <v>648727.2</v>
      </c>
      <c r="K23" s="707" t="s">
        <v>1544</v>
      </c>
      <c r="L23" s="707" t="s">
        <v>1544</v>
      </c>
      <c r="M23" s="668"/>
      <c r="N23" s="668"/>
      <c r="O23" s="731" t="s">
        <v>1598</v>
      </c>
      <c r="P23" s="732">
        <f>+P21-P22</f>
        <v>64433.84</v>
      </c>
      <c r="Q23" s="668"/>
      <c r="R23" s="668"/>
      <c r="S23" s="783"/>
      <c r="T23" s="668"/>
      <c r="U23" s="668"/>
      <c r="V23" s="701"/>
      <c r="W23" s="668"/>
      <c r="X23" s="668" t="s">
        <v>458</v>
      </c>
      <c r="Y23" s="698">
        <f>J26+P27</f>
        <v>23985.414</v>
      </c>
      <c r="Z23" s="668"/>
      <c r="AA23" s="668"/>
      <c r="AB23" s="668"/>
      <c r="AC23" s="668"/>
      <c r="AD23" s="668"/>
      <c r="AE23" s="668"/>
      <c r="AF23" s="668"/>
      <c r="AG23" s="668"/>
      <c r="AH23" s="668"/>
      <c r="AI23" s="668"/>
      <c r="AJ23" s="773" t="s">
        <v>1667</v>
      </c>
      <c r="AK23" s="784">
        <f>+AK9+AK10+AK12+AK14+AK16+AK17+AK18+AK19</f>
        <v>739447.29</v>
      </c>
    </row>
    <row r="24" ht="15.75" customHeight="1">
      <c r="A24" s="771" t="s">
        <v>1596</v>
      </c>
      <c r="B24" s="771" t="s">
        <v>1597</v>
      </c>
      <c r="C24" s="707">
        <v>0.0</v>
      </c>
      <c r="D24" s="707">
        <v>1670039.0</v>
      </c>
      <c r="E24" s="707" t="s">
        <v>1544</v>
      </c>
      <c r="F24" s="707">
        <f t="shared" si="10"/>
        <v>1670039</v>
      </c>
      <c r="G24" s="707" t="s">
        <v>1544</v>
      </c>
      <c r="H24" s="707" t="s">
        <v>1544</v>
      </c>
      <c r="I24" s="772" t="s">
        <v>1544</v>
      </c>
      <c r="J24" s="707">
        <f t="shared" si="11"/>
        <v>1670039</v>
      </c>
      <c r="K24" s="707" t="s">
        <v>1544</v>
      </c>
      <c r="L24" s="707" t="s">
        <v>1544</v>
      </c>
      <c r="M24" s="668"/>
      <c r="N24" s="668"/>
      <c r="O24" s="699"/>
      <c r="P24" s="734"/>
      <c r="Q24" s="668"/>
      <c r="R24" s="668"/>
      <c r="S24" s="668"/>
      <c r="T24" s="668"/>
      <c r="U24" s="668"/>
      <c r="V24" s="701"/>
      <c r="W24" s="668"/>
      <c r="X24" s="720" t="s">
        <v>1282</v>
      </c>
      <c r="Y24" s="698">
        <f>J27</f>
        <v>261919.63</v>
      </c>
      <c r="Z24" s="668"/>
      <c r="AA24" s="668"/>
      <c r="AB24" s="668"/>
      <c r="AC24" s="668"/>
      <c r="AD24" s="668"/>
      <c r="AE24" s="668"/>
      <c r="AF24" s="668"/>
      <c r="AG24" s="668"/>
      <c r="AH24" s="668"/>
      <c r="AI24" s="668"/>
      <c r="AJ24" s="30"/>
      <c r="AK24" s="774"/>
    </row>
    <row r="25" ht="15.75" customHeight="1">
      <c r="A25" s="785">
        <v>57.0</v>
      </c>
      <c r="B25" s="786" t="s">
        <v>1079</v>
      </c>
      <c r="C25" s="786"/>
      <c r="D25" s="787">
        <v>4040.22</v>
      </c>
      <c r="E25" s="786"/>
      <c r="F25" s="707">
        <f t="shared" si="10"/>
        <v>4040.22</v>
      </c>
      <c r="G25" s="786"/>
      <c r="H25" s="786"/>
      <c r="I25" s="786"/>
      <c r="J25" s="707">
        <f t="shared" si="11"/>
        <v>4040.22</v>
      </c>
      <c r="K25" s="786"/>
      <c r="L25" s="786"/>
      <c r="M25" s="668"/>
      <c r="N25" s="668"/>
      <c r="O25" s="699"/>
      <c r="P25" s="734"/>
      <c r="Q25" s="668"/>
      <c r="R25" s="668"/>
      <c r="S25" s="196"/>
      <c r="T25" s="725"/>
      <c r="U25" s="725"/>
      <c r="V25" s="701"/>
      <c r="W25" s="668"/>
      <c r="X25" s="720" t="s">
        <v>1600</v>
      </c>
      <c r="Y25" s="698">
        <f>+P23-P27</f>
        <v>57990.456</v>
      </c>
      <c r="Z25" s="668"/>
      <c r="AA25" s="668"/>
      <c r="AB25" s="668"/>
      <c r="AC25" s="668"/>
      <c r="AD25" s="668"/>
      <c r="AE25" s="668"/>
      <c r="AF25" s="668"/>
      <c r="AG25" s="668"/>
      <c r="AH25" s="668"/>
      <c r="AI25" s="668"/>
      <c r="AJ25" s="32" t="s">
        <v>1668</v>
      </c>
      <c r="AK25" s="774"/>
    </row>
    <row r="26" ht="15.75" customHeight="1">
      <c r="A26" s="771" t="s">
        <v>1669</v>
      </c>
      <c r="B26" s="771" t="s">
        <v>473</v>
      </c>
      <c r="C26" s="707"/>
      <c r="D26" s="707">
        <v>17542.03</v>
      </c>
      <c r="E26" s="707"/>
      <c r="F26" s="707">
        <f t="shared" si="10"/>
        <v>17542.03</v>
      </c>
      <c r="G26" s="707"/>
      <c r="H26" s="707"/>
      <c r="I26" s="772"/>
      <c r="J26" s="707">
        <f t="shared" si="11"/>
        <v>17542.03</v>
      </c>
      <c r="K26" s="707"/>
      <c r="L26" s="707"/>
      <c r="M26" s="668"/>
      <c r="N26" s="668"/>
      <c r="O26" s="668"/>
      <c r="P26" s="668"/>
      <c r="Q26" s="668"/>
      <c r="R26" s="668"/>
      <c r="S26" s="196"/>
      <c r="T26" s="725"/>
      <c r="U26" s="725"/>
      <c r="V26" s="701"/>
      <c r="W26" s="668"/>
      <c r="X26" s="720"/>
      <c r="Y26" s="698"/>
      <c r="Z26" s="668"/>
      <c r="AA26" s="668"/>
      <c r="AB26" s="668"/>
      <c r="AC26" s="668"/>
      <c r="AD26" s="668"/>
      <c r="AE26" s="668"/>
      <c r="AF26" s="668"/>
      <c r="AG26" s="668"/>
      <c r="AH26" s="668"/>
      <c r="AI26" s="668"/>
      <c r="AJ26" s="773" t="s">
        <v>1670</v>
      </c>
      <c r="AK26" s="774"/>
    </row>
    <row r="27" ht="15.75" customHeight="1">
      <c r="A27" s="771" t="s">
        <v>1601</v>
      </c>
      <c r="B27" s="771" t="s">
        <v>1602</v>
      </c>
      <c r="C27" s="707">
        <v>0.0</v>
      </c>
      <c r="D27" s="707">
        <v>261919.63</v>
      </c>
      <c r="E27" s="707" t="s">
        <v>1544</v>
      </c>
      <c r="F27" s="707">
        <f t="shared" si="10"/>
        <v>261919.63</v>
      </c>
      <c r="G27" s="707" t="s">
        <v>1544</v>
      </c>
      <c r="H27" s="707" t="s">
        <v>1544</v>
      </c>
      <c r="I27" s="772" t="s">
        <v>1544</v>
      </c>
      <c r="J27" s="707">
        <f t="shared" si="11"/>
        <v>261919.63</v>
      </c>
      <c r="K27" s="707" t="s">
        <v>1544</v>
      </c>
      <c r="L27" s="707" t="s">
        <v>1544</v>
      </c>
      <c r="M27" s="668"/>
      <c r="N27" s="668"/>
      <c r="O27" s="196" t="s">
        <v>1605</v>
      </c>
      <c r="P27" s="738">
        <f>+P21*0.1</f>
        <v>6443.384</v>
      </c>
      <c r="Q27" s="668"/>
      <c r="R27" s="668"/>
      <c r="S27" s="668"/>
      <c r="T27" s="736"/>
      <c r="U27" s="736"/>
      <c r="V27" s="701"/>
      <c r="W27" s="668"/>
      <c r="X27" s="737" t="s">
        <v>1283</v>
      </c>
      <c r="Y27" s="725">
        <f>+Y21+Y22+Y23+Y24+Y25</f>
        <v>2017974.72</v>
      </c>
      <c r="Z27" s="701">
        <f>+Y27/Y29</f>
        <v>0.5423882158</v>
      </c>
      <c r="AA27" s="668"/>
      <c r="AB27" s="668"/>
      <c r="AC27" s="668"/>
      <c r="AD27" s="668"/>
      <c r="AE27" s="668"/>
      <c r="AF27" s="668"/>
      <c r="AG27" s="668"/>
      <c r="AH27" s="668"/>
      <c r="AI27" s="668"/>
      <c r="AJ27" s="773" t="s">
        <v>1671</v>
      </c>
      <c r="AK27" s="774">
        <f>+F61</f>
        <v>-2796.61</v>
      </c>
    </row>
    <row r="28" ht="15.75" customHeight="1">
      <c r="A28" s="771" t="s">
        <v>1603</v>
      </c>
      <c r="B28" s="771" t="s">
        <v>1604</v>
      </c>
      <c r="C28" s="707">
        <v>1470125.13</v>
      </c>
      <c r="D28" s="707">
        <v>30795.66</v>
      </c>
      <c r="E28" s="707">
        <f>+C28-D28</f>
        <v>1439329.47</v>
      </c>
      <c r="F28" s="707" t="s">
        <v>1544</v>
      </c>
      <c r="G28" s="707">
        <f>+E28</f>
        <v>1439329.47</v>
      </c>
      <c r="H28" s="707" t="s">
        <v>1544</v>
      </c>
      <c r="I28" s="772" t="s">
        <v>1544</v>
      </c>
      <c r="J28" s="707" t="s">
        <v>1544</v>
      </c>
      <c r="K28" s="707" t="s">
        <v>1544</v>
      </c>
      <c r="L28" s="707" t="s">
        <v>1544</v>
      </c>
      <c r="M28" s="668"/>
      <c r="N28" s="668"/>
      <c r="O28" s="668"/>
      <c r="P28" s="668"/>
      <c r="Q28" s="668"/>
      <c r="R28" s="668"/>
      <c r="S28" s="668"/>
      <c r="T28" s="668"/>
      <c r="U28" s="668"/>
      <c r="V28" s="701"/>
      <c r="W28" s="668"/>
      <c r="X28" s="720"/>
      <c r="Y28" s="668"/>
      <c r="Z28" s="668"/>
      <c r="AA28" s="668"/>
      <c r="AB28" s="668"/>
      <c r="AC28" s="668"/>
      <c r="AD28" s="668"/>
      <c r="AE28" s="668"/>
      <c r="AF28" s="668"/>
      <c r="AG28" s="668"/>
      <c r="AH28" s="668"/>
      <c r="AI28" s="668"/>
      <c r="AJ28" s="773" t="s">
        <v>1672</v>
      </c>
      <c r="AK28" s="774"/>
    </row>
    <row r="29" ht="15.75" customHeight="1">
      <c r="A29" s="771" t="s">
        <v>1606</v>
      </c>
      <c r="B29" s="771" t="s">
        <v>1607</v>
      </c>
      <c r="C29" s="707">
        <v>30795.66</v>
      </c>
      <c r="D29" s="707">
        <v>1470125.13</v>
      </c>
      <c r="E29" s="707" t="s">
        <v>1544</v>
      </c>
      <c r="F29" s="707">
        <f>+D29-C29</f>
        <v>1439329.47</v>
      </c>
      <c r="G29" s="707" t="s">
        <v>1544</v>
      </c>
      <c r="H29" s="707">
        <f>+F29</f>
        <v>1439329.47</v>
      </c>
      <c r="I29" s="772" t="s">
        <v>1544</v>
      </c>
      <c r="J29" s="707" t="s">
        <v>1544</v>
      </c>
      <c r="K29" s="707" t="s">
        <v>1544</v>
      </c>
      <c r="L29" s="707" t="s">
        <v>1544</v>
      </c>
      <c r="M29" s="668"/>
      <c r="N29" s="668"/>
      <c r="O29" s="668"/>
      <c r="P29" s="668"/>
      <c r="Q29" s="668"/>
      <c r="R29" s="668"/>
      <c r="S29" s="196" t="s">
        <v>1284</v>
      </c>
      <c r="T29" s="725">
        <f>+T14+T21</f>
        <v>3720535.7</v>
      </c>
      <c r="U29" s="725"/>
      <c r="V29" s="701">
        <f>+T29/$T$29</f>
        <v>1</v>
      </c>
      <c r="W29" s="668"/>
      <c r="X29" s="737" t="s">
        <v>1285</v>
      </c>
      <c r="Y29" s="725">
        <f>+Y18+Y27</f>
        <v>3720535.7</v>
      </c>
      <c r="Z29" s="739">
        <f>+Y29/Y29</f>
        <v>1</v>
      </c>
      <c r="AA29" s="668"/>
      <c r="AB29" s="668"/>
      <c r="AC29" s="668"/>
      <c r="AD29" s="668"/>
      <c r="AE29" s="668"/>
      <c r="AF29" s="668"/>
      <c r="AG29" s="668"/>
      <c r="AH29" s="668"/>
      <c r="AI29" s="668"/>
      <c r="AJ29" s="773" t="s">
        <v>1673</v>
      </c>
      <c r="AK29" s="774"/>
    </row>
    <row r="30" ht="15.75" customHeight="1">
      <c r="A30" s="771" t="s">
        <v>1608</v>
      </c>
      <c r="B30" s="771" t="s">
        <v>1609</v>
      </c>
      <c r="C30" s="707">
        <v>210159.94</v>
      </c>
      <c r="D30" s="707">
        <v>0.0</v>
      </c>
      <c r="E30" s="707">
        <f t="shared" ref="E30:E36" si="13">+C30-D30</f>
        <v>210159.94</v>
      </c>
      <c r="F30" s="707" t="s">
        <v>1544</v>
      </c>
      <c r="G30" s="707">
        <f>+E30</f>
        <v>210159.94</v>
      </c>
      <c r="H30" s="707" t="s">
        <v>1544</v>
      </c>
      <c r="I30" s="772" t="s">
        <v>1544</v>
      </c>
      <c r="J30" s="707" t="s">
        <v>1544</v>
      </c>
      <c r="K30" s="707" t="s">
        <v>1544</v>
      </c>
      <c r="L30" s="707" t="s">
        <v>1544</v>
      </c>
      <c r="M30" s="668"/>
      <c r="N30" s="668"/>
      <c r="O30" s="668"/>
      <c r="P30" s="736">
        <f>+P23-J47</f>
        <v>0.00000001006992534</v>
      </c>
      <c r="Q30" s="668"/>
      <c r="R30" s="668"/>
      <c r="S30" s="668"/>
      <c r="T30" s="668"/>
      <c r="U30" s="668"/>
      <c r="V30" s="668"/>
      <c r="W30" s="668"/>
      <c r="X30" s="668"/>
      <c r="Y30" s="668"/>
      <c r="Z30" s="668"/>
      <c r="AA30" s="668"/>
      <c r="AB30" s="668"/>
      <c r="AC30" s="668"/>
      <c r="AD30" s="668"/>
      <c r="AE30" s="668"/>
      <c r="AF30" s="668"/>
      <c r="AG30" s="668"/>
      <c r="AH30" s="668"/>
      <c r="AI30" s="668"/>
      <c r="AJ30" s="773" t="s">
        <v>116</v>
      </c>
      <c r="AK30" s="774"/>
    </row>
    <row r="31" ht="15.75" customHeight="1">
      <c r="A31" s="771" t="s">
        <v>1610</v>
      </c>
      <c r="B31" s="771" t="s">
        <v>1611</v>
      </c>
      <c r="C31" s="707">
        <v>1859438.98</v>
      </c>
      <c r="D31" s="707">
        <v>916.86</v>
      </c>
      <c r="E31" s="707">
        <f t="shared" si="13"/>
        <v>1858522.12</v>
      </c>
      <c r="F31" s="707" t="s">
        <v>1544</v>
      </c>
      <c r="G31" s="788">
        <v>5.0</v>
      </c>
      <c r="H31" s="707" t="s">
        <v>1544</v>
      </c>
      <c r="I31" s="772" t="s">
        <v>1544</v>
      </c>
      <c r="J31" s="707" t="s">
        <v>1544</v>
      </c>
      <c r="K31" s="707" t="s">
        <v>1544</v>
      </c>
      <c r="L31" s="707" t="s">
        <v>1544</v>
      </c>
      <c r="M31" s="668"/>
      <c r="N31" s="668"/>
      <c r="O31" s="668"/>
      <c r="P31" s="668"/>
      <c r="Q31" s="668"/>
      <c r="R31" s="668"/>
      <c r="S31" s="668"/>
      <c r="T31" s="668"/>
      <c r="U31" s="668"/>
      <c r="V31" s="668"/>
      <c r="W31" s="668"/>
      <c r="X31" s="668"/>
      <c r="Y31" s="668"/>
      <c r="Z31" s="668"/>
      <c r="AA31" s="668"/>
      <c r="AB31" s="668"/>
      <c r="AC31" s="668"/>
      <c r="AD31" s="668"/>
      <c r="AE31" s="668"/>
      <c r="AF31" s="668"/>
      <c r="AG31" s="668"/>
      <c r="AH31" s="668"/>
      <c r="AI31" s="668"/>
      <c r="AJ31" s="773" t="s">
        <v>1674</v>
      </c>
      <c r="AK31" s="774">
        <f>+F63</f>
        <v>-203895.21</v>
      </c>
    </row>
    <row r="32" ht="15.75" customHeight="1">
      <c r="A32" s="771" t="s">
        <v>1612</v>
      </c>
      <c r="B32" s="771" t="s">
        <v>1613</v>
      </c>
      <c r="C32" s="707">
        <v>2013.41</v>
      </c>
      <c r="D32" s="707">
        <v>0.5</v>
      </c>
      <c r="E32" s="707">
        <f t="shared" si="13"/>
        <v>2012.91</v>
      </c>
      <c r="F32" s="707" t="s">
        <v>1544</v>
      </c>
      <c r="G32" s="707">
        <f t="shared" ref="G32:G35" si="14">+E32</f>
        <v>2012.91</v>
      </c>
      <c r="H32" s="707" t="s">
        <v>1544</v>
      </c>
      <c r="I32" s="772" t="s">
        <v>1544</v>
      </c>
      <c r="J32" s="707" t="s">
        <v>1544</v>
      </c>
      <c r="K32" s="707" t="s">
        <v>1544</v>
      </c>
      <c r="L32" s="707" t="s">
        <v>1544</v>
      </c>
      <c r="M32" s="668"/>
      <c r="N32" s="668"/>
      <c r="O32" s="668"/>
      <c r="P32" s="668"/>
      <c r="Q32" s="668"/>
      <c r="R32" s="668"/>
      <c r="S32" s="668"/>
      <c r="T32" s="668"/>
      <c r="U32" s="668"/>
      <c r="V32" s="668"/>
      <c r="W32" s="668"/>
      <c r="X32" s="668"/>
      <c r="Y32" s="668"/>
      <c r="Z32" s="668"/>
      <c r="AA32" s="668"/>
      <c r="AB32" s="668"/>
      <c r="AC32" s="668"/>
      <c r="AD32" s="668"/>
      <c r="AE32" s="668"/>
      <c r="AF32" s="668"/>
      <c r="AG32" s="668"/>
      <c r="AH32" s="668"/>
      <c r="AI32" s="668"/>
      <c r="AJ32" s="773" t="s">
        <v>1675</v>
      </c>
      <c r="AK32" s="789">
        <f>SUM(AK26:AK31)</f>
        <v>-206691.82</v>
      </c>
    </row>
    <row r="33" ht="15.75" customHeight="1">
      <c r="A33" s="771" t="s">
        <v>1614</v>
      </c>
      <c r="B33" s="771" t="s">
        <v>1615</v>
      </c>
      <c r="C33" s="707">
        <v>118962.13</v>
      </c>
      <c r="D33" s="707">
        <v>110440.25</v>
      </c>
      <c r="E33" s="707">
        <f t="shared" si="13"/>
        <v>8521.88</v>
      </c>
      <c r="F33" s="707" t="s">
        <v>1544</v>
      </c>
      <c r="G33" s="707">
        <f t="shared" si="14"/>
        <v>8521.88</v>
      </c>
      <c r="H33" s="707" t="s">
        <v>1544</v>
      </c>
      <c r="I33" s="772" t="s">
        <v>1544</v>
      </c>
      <c r="J33" s="707" t="s">
        <v>1544</v>
      </c>
      <c r="K33" s="707" t="s">
        <v>1544</v>
      </c>
      <c r="L33" s="707" t="s">
        <v>1544</v>
      </c>
      <c r="M33" s="668"/>
      <c r="N33" s="668"/>
      <c r="O33" s="736"/>
      <c r="P33" s="668"/>
      <c r="Q33" s="668"/>
      <c r="R33" s="668"/>
      <c r="S33" s="668"/>
      <c r="T33" s="668"/>
      <c r="U33" s="668"/>
      <c r="V33" s="668"/>
      <c r="W33" s="668"/>
      <c r="X33" s="668"/>
      <c r="Y33" s="668"/>
      <c r="Z33" s="668"/>
      <c r="AA33" s="668"/>
      <c r="AB33" s="668"/>
      <c r="AC33" s="668"/>
      <c r="AD33" s="668"/>
      <c r="AE33" s="668"/>
      <c r="AF33" s="668"/>
      <c r="AG33" s="668"/>
      <c r="AH33" s="668"/>
      <c r="AI33" s="668"/>
      <c r="AJ33" s="668"/>
      <c r="AK33" s="774"/>
    </row>
    <row r="34" ht="15.75" customHeight="1">
      <c r="A34" s="771" t="s">
        <v>1616</v>
      </c>
      <c r="B34" s="771" t="s">
        <v>1617</v>
      </c>
      <c r="C34" s="707">
        <v>60595.45</v>
      </c>
      <c r="D34" s="707">
        <v>0.0</v>
      </c>
      <c r="E34" s="707">
        <f t="shared" si="13"/>
        <v>60595.45</v>
      </c>
      <c r="F34" s="707" t="s">
        <v>1544</v>
      </c>
      <c r="G34" s="707">
        <f t="shared" si="14"/>
        <v>60595.45</v>
      </c>
      <c r="H34" s="707" t="s">
        <v>1544</v>
      </c>
      <c r="I34" s="772" t="s">
        <v>1544</v>
      </c>
      <c r="J34" s="707" t="s">
        <v>1544</v>
      </c>
      <c r="K34" s="707" t="s">
        <v>1544</v>
      </c>
      <c r="L34" s="707" t="s">
        <v>1544</v>
      </c>
      <c r="M34" s="668"/>
      <c r="N34" s="668"/>
      <c r="O34" s="698"/>
      <c r="P34" s="698"/>
      <c r="Q34" s="668"/>
      <c r="R34" s="668"/>
      <c r="S34" s="668"/>
      <c r="T34" s="668"/>
      <c r="U34" s="668"/>
      <c r="V34" s="668"/>
      <c r="W34" s="668"/>
      <c r="X34" s="668"/>
      <c r="Y34" s="668"/>
      <c r="Z34" s="668"/>
      <c r="AA34" s="668"/>
      <c r="AB34" s="668"/>
      <c r="AC34" s="668"/>
      <c r="AD34" s="668"/>
      <c r="AE34" s="668"/>
      <c r="AF34" s="668"/>
      <c r="AG34" s="668"/>
      <c r="AH34" s="668"/>
      <c r="AI34" s="668"/>
      <c r="AJ34" s="32" t="s">
        <v>1676</v>
      </c>
      <c r="AK34" s="774"/>
    </row>
    <row r="35" ht="15.75" customHeight="1">
      <c r="A35" s="771" t="s">
        <v>1618</v>
      </c>
      <c r="B35" s="771" t="s">
        <v>1619</v>
      </c>
      <c r="C35" s="707">
        <v>42629.68</v>
      </c>
      <c r="D35" s="707">
        <v>0.0</v>
      </c>
      <c r="E35" s="707">
        <f t="shared" si="13"/>
        <v>42629.68</v>
      </c>
      <c r="F35" s="707" t="s">
        <v>1544</v>
      </c>
      <c r="G35" s="707">
        <f t="shared" si="14"/>
        <v>42629.68</v>
      </c>
      <c r="H35" s="707" t="s">
        <v>1544</v>
      </c>
      <c r="I35" s="772" t="s">
        <v>1544</v>
      </c>
      <c r="J35" s="707" t="s">
        <v>1544</v>
      </c>
      <c r="K35" s="707" t="s">
        <v>1544</v>
      </c>
      <c r="L35" s="707" t="s">
        <v>1544</v>
      </c>
      <c r="M35" s="668"/>
      <c r="N35" s="668"/>
      <c r="O35" s="698"/>
      <c r="P35" s="668"/>
      <c r="Q35" s="668"/>
      <c r="R35" s="668"/>
      <c r="S35" s="668"/>
      <c r="T35" s="668"/>
      <c r="U35" s="668"/>
      <c r="V35" s="668"/>
      <c r="W35" s="668"/>
      <c r="X35" s="668"/>
      <c r="Y35" s="668"/>
      <c r="Z35" s="668"/>
      <c r="AA35" s="668"/>
      <c r="AB35" s="668"/>
      <c r="AC35" s="668"/>
      <c r="AD35" s="668"/>
      <c r="AE35" s="668"/>
      <c r="AF35" s="668"/>
      <c r="AG35" s="668"/>
      <c r="AH35" s="668"/>
      <c r="AI35" s="668"/>
      <c r="AJ35" s="773" t="s">
        <v>1677</v>
      </c>
      <c r="AK35" s="774">
        <f t="shared" ref="AK35:AK37" si="15">+F69</f>
        <v>1272</v>
      </c>
    </row>
    <row r="36" ht="15.75" customHeight="1">
      <c r="A36" s="771" t="s">
        <v>1620</v>
      </c>
      <c r="B36" s="771" t="s">
        <v>1621</v>
      </c>
      <c r="C36" s="707">
        <f>1675635+21758</f>
        <v>1697393</v>
      </c>
      <c r="D36" s="707">
        <v>0.0</v>
      </c>
      <c r="E36" s="707">
        <f t="shared" si="13"/>
        <v>1697393</v>
      </c>
      <c r="F36" s="707" t="s">
        <v>1544</v>
      </c>
      <c r="G36" s="707" t="s">
        <v>1544</v>
      </c>
      <c r="H36" s="707" t="s">
        <v>1544</v>
      </c>
      <c r="I36" s="772" t="s">
        <v>1544</v>
      </c>
      <c r="J36" s="707" t="s">
        <v>1544</v>
      </c>
      <c r="K36" s="707">
        <f>+E36</f>
        <v>1697393</v>
      </c>
      <c r="L36" s="707" t="s">
        <v>1544</v>
      </c>
      <c r="M36" s="668"/>
      <c r="N36" s="668"/>
      <c r="O36" s="698"/>
      <c r="P36" s="698"/>
      <c r="Q36" s="668"/>
      <c r="R36" s="668"/>
      <c r="S36" s="668"/>
      <c r="T36" s="668"/>
      <c r="U36" s="668"/>
      <c r="V36" s="668"/>
      <c r="W36" s="668"/>
      <c r="X36" s="668"/>
      <c r="Y36" s="668"/>
      <c r="Z36" s="668"/>
      <c r="AA36" s="668"/>
      <c r="AB36" s="668"/>
      <c r="AC36" s="668"/>
      <c r="AD36" s="668"/>
      <c r="AE36" s="668"/>
      <c r="AF36" s="668"/>
      <c r="AG36" s="668"/>
      <c r="AH36" s="668"/>
      <c r="AI36" s="668"/>
      <c r="AJ36" s="773" t="s">
        <v>1678</v>
      </c>
      <c r="AK36" s="774">
        <f t="shared" si="15"/>
        <v>-462745.08</v>
      </c>
    </row>
    <row r="37" ht="15.75" customHeight="1">
      <c r="A37" s="771" t="s">
        <v>1622</v>
      </c>
      <c r="B37" s="771" t="s">
        <v>1623</v>
      </c>
      <c r="C37" s="707">
        <v>0.0</v>
      </c>
      <c r="D37" s="707">
        <v>3911380.84</v>
      </c>
      <c r="E37" s="707" t="s">
        <v>1544</v>
      </c>
      <c r="F37" s="707">
        <f t="shared" ref="F37:F40" si="16">+D37-C37</f>
        <v>3911380.84</v>
      </c>
      <c r="G37" s="707" t="s">
        <v>1544</v>
      </c>
      <c r="H37" s="707" t="s">
        <v>1544</v>
      </c>
      <c r="I37" s="772" t="s">
        <v>1544</v>
      </c>
      <c r="J37" s="707" t="s">
        <v>1544</v>
      </c>
      <c r="K37" s="707" t="s">
        <v>1544</v>
      </c>
      <c r="L37" s="707">
        <f t="shared" ref="L37:L39" si="17">+F37</f>
        <v>3911380.84</v>
      </c>
      <c r="M37" s="668"/>
      <c r="N37" s="668"/>
      <c r="O37" s="698"/>
      <c r="P37" s="668"/>
      <c r="Q37" s="668"/>
      <c r="R37" s="668"/>
      <c r="S37" s="668"/>
      <c r="T37" s="668"/>
      <c r="U37" s="668"/>
      <c r="V37" s="668"/>
      <c r="W37" s="668"/>
      <c r="X37" s="668"/>
      <c r="Y37" s="668"/>
      <c r="Z37" s="668"/>
      <c r="AA37" s="668"/>
      <c r="AB37" s="668"/>
      <c r="AC37" s="668"/>
      <c r="AD37" s="668"/>
      <c r="AE37" s="668"/>
      <c r="AF37" s="668"/>
      <c r="AG37" s="668"/>
      <c r="AH37" s="668"/>
      <c r="AI37" s="668"/>
      <c r="AJ37" s="773" t="s">
        <v>1679</v>
      </c>
      <c r="AK37" s="774">
        <f t="shared" si="15"/>
        <v>0</v>
      </c>
    </row>
    <row r="38" ht="15.75" customHeight="1">
      <c r="A38" s="771" t="s">
        <v>1680</v>
      </c>
      <c r="B38" s="771" t="s">
        <v>1681</v>
      </c>
      <c r="C38" s="707">
        <v>11.94</v>
      </c>
      <c r="D38" s="707">
        <v>11.94</v>
      </c>
      <c r="E38" s="707" t="s">
        <v>1544</v>
      </c>
      <c r="F38" s="707">
        <f t="shared" si="16"/>
        <v>0</v>
      </c>
      <c r="G38" s="707" t="s">
        <v>1544</v>
      </c>
      <c r="H38" s="707" t="s">
        <v>1544</v>
      </c>
      <c r="I38" s="772" t="s">
        <v>1544</v>
      </c>
      <c r="J38" s="707" t="s">
        <v>1544</v>
      </c>
      <c r="K38" s="707" t="s">
        <v>1544</v>
      </c>
      <c r="L38" s="707">
        <f t="shared" si="17"/>
        <v>0</v>
      </c>
      <c r="M38" s="668"/>
      <c r="N38" s="668"/>
      <c r="O38" s="698"/>
      <c r="P38" s="698"/>
      <c r="Q38" s="668"/>
      <c r="R38" s="668"/>
      <c r="S38" s="668"/>
      <c r="T38" s="668"/>
      <c r="U38" s="668"/>
      <c r="V38" s="668"/>
      <c r="W38" s="668"/>
      <c r="X38" s="668"/>
      <c r="Y38" s="668"/>
      <c r="Z38" s="668"/>
      <c r="AA38" s="668"/>
      <c r="AB38" s="668"/>
      <c r="AC38" s="668"/>
      <c r="AD38" s="668"/>
      <c r="AE38" s="668"/>
      <c r="AF38" s="668"/>
      <c r="AG38" s="668"/>
      <c r="AH38" s="668"/>
      <c r="AI38" s="668"/>
      <c r="AJ38" s="773" t="s">
        <v>1682</v>
      </c>
      <c r="AK38" s="774">
        <v>0.0</v>
      </c>
    </row>
    <row r="39" ht="15.75" customHeight="1">
      <c r="A39" s="771" t="s">
        <v>1624</v>
      </c>
      <c r="B39" s="771" t="s">
        <v>1625</v>
      </c>
      <c r="C39" s="707">
        <v>0.0</v>
      </c>
      <c r="D39" s="707">
        <f>54645.98</f>
        <v>54645.98</v>
      </c>
      <c r="E39" s="707" t="s">
        <v>1544</v>
      </c>
      <c r="F39" s="707">
        <f t="shared" si="16"/>
        <v>54645.98</v>
      </c>
      <c r="G39" s="707" t="s">
        <v>1544</v>
      </c>
      <c r="H39" s="707" t="s">
        <v>1544</v>
      </c>
      <c r="I39" s="772" t="s">
        <v>1544</v>
      </c>
      <c r="J39" s="707" t="s">
        <v>1544</v>
      </c>
      <c r="K39" s="707" t="s">
        <v>1544</v>
      </c>
      <c r="L39" s="707">
        <f t="shared" si="17"/>
        <v>54645.98</v>
      </c>
      <c r="M39" s="668"/>
      <c r="N39" s="668"/>
      <c r="O39" s="668"/>
      <c r="P39" s="698"/>
      <c r="Q39" s="668"/>
      <c r="R39" s="668"/>
      <c r="S39" s="668"/>
      <c r="T39" s="668"/>
      <c r="U39" s="668"/>
      <c r="V39" s="668"/>
      <c r="W39" s="668"/>
      <c r="X39" s="668"/>
      <c r="Y39" s="668"/>
      <c r="Z39" s="668"/>
      <c r="AA39" s="668"/>
      <c r="AB39" s="668"/>
      <c r="AC39" s="668"/>
      <c r="AD39" s="668"/>
      <c r="AE39" s="668"/>
      <c r="AF39" s="668"/>
      <c r="AG39" s="668"/>
      <c r="AH39" s="668"/>
      <c r="AI39" s="668"/>
      <c r="AJ39" s="773" t="s">
        <v>1683</v>
      </c>
      <c r="AK39" s="789">
        <f>SUM(AK35:AK38)</f>
        <v>-461473.08</v>
      </c>
    </row>
    <row r="40" ht="15.75" customHeight="1">
      <c r="A40" s="771" t="s">
        <v>1626</v>
      </c>
      <c r="B40" s="771" t="s">
        <v>1627</v>
      </c>
      <c r="C40" s="707">
        <v>111357.61</v>
      </c>
      <c r="D40" s="707">
        <f>2293799.59</f>
        <v>2293799.59</v>
      </c>
      <c r="E40" s="707" t="s">
        <v>1544</v>
      </c>
      <c r="F40" s="707">
        <f t="shared" si="16"/>
        <v>2182441.98</v>
      </c>
      <c r="G40" s="707" t="s">
        <v>1544</v>
      </c>
      <c r="H40" s="707">
        <f>+F40</f>
        <v>2182441.98</v>
      </c>
      <c r="I40" s="772" t="s">
        <v>1544</v>
      </c>
      <c r="J40" s="707" t="s">
        <v>1544</v>
      </c>
      <c r="K40" s="707" t="s">
        <v>1544</v>
      </c>
      <c r="L40" s="707" t="s">
        <v>1544</v>
      </c>
      <c r="M40" s="668"/>
      <c r="N40" s="668"/>
      <c r="O40" s="698"/>
      <c r="P40" s="698"/>
      <c r="Q40" s="668"/>
      <c r="R40" s="668"/>
      <c r="S40" s="668"/>
      <c r="T40" s="668"/>
      <c r="U40" s="668"/>
      <c r="V40" s="668"/>
      <c r="W40" s="668"/>
      <c r="X40" s="668"/>
      <c r="Y40" s="668"/>
      <c r="Z40" s="668"/>
      <c r="AA40" s="668"/>
      <c r="AB40" s="668"/>
      <c r="AC40" s="668"/>
      <c r="AD40" s="668"/>
      <c r="AE40" s="668"/>
      <c r="AF40" s="668"/>
      <c r="AG40" s="668"/>
      <c r="AH40" s="668"/>
      <c r="AI40" s="668"/>
      <c r="AJ40" s="668"/>
      <c r="AK40" s="774"/>
    </row>
    <row r="41" ht="15.75" customHeight="1">
      <c r="A41" s="771" t="s">
        <v>1628</v>
      </c>
      <c r="B41" s="771" t="s">
        <v>1629</v>
      </c>
      <c r="C41" s="707">
        <v>21758.0</v>
      </c>
      <c r="D41" s="707">
        <v>0.0</v>
      </c>
      <c r="E41" s="707">
        <f t="shared" ref="E41:E45" si="18">+C41-D41</f>
        <v>21758</v>
      </c>
      <c r="F41" s="707" t="s">
        <v>1544</v>
      </c>
      <c r="G41" s="707" t="s">
        <v>1544</v>
      </c>
      <c r="H41" s="707" t="s">
        <v>1544</v>
      </c>
      <c r="I41" s="772" t="s">
        <v>1544</v>
      </c>
      <c r="J41" s="707" t="s">
        <v>1544</v>
      </c>
      <c r="K41" s="707">
        <f t="shared" ref="K41:K45" si="19">+E41</f>
        <v>21758</v>
      </c>
      <c r="L41" s="707" t="s">
        <v>1544</v>
      </c>
      <c r="M41" s="668"/>
      <c r="N41" s="668"/>
      <c r="O41" s="668"/>
      <c r="P41" s="698"/>
      <c r="Q41" s="668"/>
      <c r="R41" s="668"/>
      <c r="S41" s="668"/>
      <c r="T41" s="668"/>
      <c r="U41" s="668"/>
      <c r="V41" s="668"/>
      <c r="W41" s="668"/>
      <c r="X41" s="668"/>
      <c r="Y41" s="668"/>
      <c r="Z41" s="668"/>
      <c r="AA41" s="668"/>
      <c r="AB41" s="668"/>
      <c r="AC41" s="668"/>
      <c r="AD41" s="668"/>
      <c r="AE41" s="668"/>
      <c r="AF41" s="668"/>
      <c r="AG41" s="668"/>
      <c r="AH41" s="668"/>
      <c r="AI41" s="668"/>
      <c r="AJ41" s="773" t="s">
        <v>1684</v>
      </c>
      <c r="AK41" s="790">
        <f>+AK23+AK32+AK39</f>
        <v>71282.39</v>
      </c>
    </row>
    <row r="42" ht="15.0" customHeight="1">
      <c r="A42" s="771" t="s">
        <v>1630</v>
      </c>
      <c r="B42" s="771" t="s">
        <v>1631</v>
      </c>
      <c r="C42" s="707">
        <v>1887399.43</v>
      </c>
      <c r="D42" s="707">
        <v>110440.0</v>
      </c>
      <c r="E42" s="707">
        <f t="shared" si="18"/>
        <v>1776959.43</v>
      </c>
      <c r="F42" s="707" t="s">
        <v>1544</v>
      </c>
      <c r="G42" s="707" t="s">
        <v>1544</v>
      </c>
      <c r="H42" s="707" t="s">
        <v>1544</v>
      </c>
      <c r="I42" s="772" t="s">
        <v>1544</v>
      </c>
      <c r="J42" s="707" t="s">
        <v>1544</v>
      </c>
      <c r="K42" s="707">
        <f t="shared" si="19"/>
        <v>1776959.43</v>
      </c>
      <c r="L42" s="707" t="s">
        <v>1544</v>
      </c>
      <c r="M42" s="668"/>
      <c r="N42" s="668"/>
      <c r="O42" s="668"/>
      <c r="P42" s="698"/>
      <c r="Q42" s="668"/>
      <c r="R42" s="668"/>
      <c r="S42" s="668"/>
      <c r="T42" s="668"/>
      <c r="U42" s="668"/>
      <c r="V42" s="668"/>
      <c r="W42" s="668"/>
      <c r="X42" s="668"/>
      <c r="Y42" s="668"/>
      <c r="Z42" s="668"/>
      <c r="AA42" s="668"/>
      <c r="AB42" s="668"/>
      <c r="AC42" s="668"/>
      <c r="AD42" s="668"/>
      <c r="AE42" s="668"/>
      <c r="AF42" s="668"/>
      <c r="AG42" s="668"/>
      <c r="AH42" s="668"/>
      <c r="AI42" s="668"/>
      <c r="AJ42" s="773" t="s">
        <v>1685</v>
      </c>
      <c r="AK42" s="774">
        <f>+C56</f>
        <v>486809.45</v>
      </c>
    </row>
    <row r="43" ht="15.75" customHeight="1">
      <c r="A43" s="771" t="s">
        <v>1632</v>
      </c>
      <c r="B43" s="771" t="s">
        <v>1633</v>
      </c>
      <c r="C43" s="707">
        <f>334710.68-35257</f>
        <v>299453.68</v>
      </c>
      <c r="D43" s="707">
        <v>917.11</v>
      </c>
      <c r="E43" s="707">
        <f t="shared" si="18"/>
        <v>298536.57</v>
      </c>
      <c r="F43" s="707" t="s">
        <v>1544</v>
      </c>
      <c r="G43" s="707" t="s">
        <v>1544</v>
      </c>
      <c r="H43" s="707" t="s">
        <v>1544</v>
      </c>
      <c r="I43" s="772" t="s">
        <v>1544</v>
      </c>
      <c r="J43" s="707" t="s">
        <v>1544</v>
      </c>
      <c r="K43" s="707">
        <f t="shared" si="19"/>
        <v>298536.57</v>
      </c>
      <c r="L43" s="707" t="s">
        <v>1544</v>
      </c>
      <c r="M43" s="668"/>
      <c r="N43" s="668"/>
      <c r="O43" s="668"/>
      <c r="P43" s="698"/>
      <c r="Q43" s="668"/>
      <c r="R43" s="668"/>
      <c r="S43" s="668"/>
      <c r="T43" s="668"/>
      <c r="U43" s="668"/>
      <c r="V43" s="668"/>
      <c r="W43" s="668"/>
      <c r="X43" s="668"/>
      <c r="Y43" s="668"/>
      <c r="Z43" s="668"/>
      <c r="AA43" s="668"/>
      <c r="AB43" s="668"/>
      <c r="AC43" s="668"/>
      <c r="AD43" s="668"/>
      <c r="AE43" s="668"/>
      <c r="AF43" s="668"/>
      <c r="AG43" s="668"/>
      <c r="AH43" s="668"/>
      <c r="AI43" s="668"/>
      <c r="AJ43" s="791" t="s">
        <v>1686</v>
      </c>
      <c r="AK43" s="792">
        <f>+AK41+AK42</f>
        <v>558091.84</v>
      </c>
    </row>
    <row r="44" ht="15.75" customHeight="1">
      <c r="A44" s="771" t="s">
        <v>1687</v>
      </c>
      <c r="B44" s="771" t="s">
        <v>1688</v>
      </c>
      <c r="C44" s="707">
        <v>35257.0</v>
      </c>
      <c r="D44" s="707"/>
      <c r="E44" s="707">
        <f t="shared" si="18"/>
        <v>35257</v>
      </c>
      <c r="F44" s="707"/>
      <c r="G44" s="707"/>
      <c r="H44" s="707"/>
      <c r="I44" s="772"/>
      <c r="J44" s="707"/>
      <c r="K44" s="707">
        <f t="shared" si="19"/>
        <v>35257</v>
      </c>
      <c r="L44" s="707"/>
      <c r="M44" s="668"/>
      <c r="N44" s="668"/>
      <c r="O44" s="668"/>
      <c r="P44" s="668"/>
      <c r="Q44" s="668"/>
      <c r="R44" s="668"/>
      <c r="S44" s="668"/>
      <c r="T44" s="668"/>
      <c r="U44" s="668"/>
      <c r="V44" s="668"/>
      <c r="W44" s="668"/>
      <c r="X44" s="668"/>
      <c r="Y44" s="668"/>
      <c r="Z44" s="668"/>
      <c r="AA44" s="668"/>
      <c r="AB44" s="668"/>
      <c r="AC44" s="668"/>
      <c r="AD44" s="668"/>
      <c r="AE44" s="668"/>
      <c r="AF44" s="668"/>
      <c r="AG44" s="668"/>
      <c r="AH44" s="668"/>
      <c r="AI44" s="668"/>
      <c r="AK44" s="793"/>
    </row>
    <row r="45" ht="15.75" customHeight="1">
      <c r="A45" s="794" t="s">
        <v>1635</v>
      </c>
      <c r="B45" s="794" t="s">
        <v>1617</v>
      </c>
      <c r="C45" s="795">
        <v>71689.48</v>
      </c>
      <c r="D45" s="795">
        <v>0.5</v>
      </c>
      <c r="E45" s="795">
        <f t="shared" si="18"/>
        <v>71688.98</v>
      </c>
      <c r="F45" s="795" t="s">
        <v>1544</v>
      </c>
      <c r="G45" s="795" t="s">
        <v>1544</v>
      </c>
      <c r="H45" s="795" t="s">
        <v>1544</v>
      </c>
      <c r="I45" s="796" t="s">
        <v>1544</v>
      </c>
      <c r="J45" s="795" t="s">
        <v>1544</v>
      </c>
      <c r="K45" s="795">
        <f t="shared" si="19"/>
        <v>71688.98</v>
      </c>
      <c r="L45" s="795" t="s">
        <v>1544</v>
      </c>
      <c r="M45" s="668"/>
      <c r="N45" s="668"/>
      <c r="O45" s="668"/>
      <c r="P45" s="668"/>
      <c r="Q45" s="668"/>
      <c r="R45" s="668"/>
      <c r="S45" s="668"/>
      <c r="T45" s="668"/>
      <c r="U45" s="668"/>
      <c r="V45" s="668"/>
      <c r="W45" s="668"/>
      <c r="X45" s="668"/>
      <c r="Y45" s="668"/>
      <c r="Z45" s="668"/>
      <c r="AA45" s="668"/>
      <c r="AB45" s="668"/>
      <c r="AC45" s="668"/>
      <c r="AD45" s="668"/>
      <c r="AE45" s="668"/>
      <c r="AF45" s="668"/>
      <c r="AG45" s="668"/>
      <c r="AH45" s="668"/>
      <c r="AI45" s="668"/>
      <c r="AJ45" s="668"/>
      <c r="AK45" s="736"/>
    </row>
    <row r="46" ht="15.75" customHeight="1">
      <c r="A46" s="668"/>
      <c r="B46" s="797" t="s">
        <v>1636</v>
      </c>
      <c r="C46" s="798">
        <f t="shared" ref="C46:L46" si="20">SUM(C7:C45)</f>
        <v>37843547.62</v>
      </c>
      <c r="D46" s="799">
        <f t="shared" si="20"/>
        <v>37843547.62</v>
      </c>
      <c r="E46" s="800">
        <f t="shared" si="20"/>
        <v>11667880.13</v>
      </c>
      <c r="F46" s="801">
        <f t="shared" si="20"/>
        <v>11667880.13</v>
      </c>
      <c r="G46" s="798">
        <f t="shared" si="20"/>
        <v>1763254.33</v>
      </c>
      <c r="H46" s="798">
        <f t="shared" si="20"/>
        <v>3621771.45</v>
      </c>
      <c r="I46" s="798">
        <f t="shared" si="20"/>
        <v>4144515.7</v>
      </c>
      <c r="J46" s="798">
        <f t="shared" si="20"/>
        <v>4080081.86</v>
      </c>
      <c r="K46" s="798">
        <f t="shared" si="20"/>
        <v>3901592.98</v>
      </c>
      <c r="L46" s="798">
        <f t="shared" si="20"/>
        <v>3966026.82</v>
      </c>
      <c r="M46" s="668"/>
      <c r="N46" s="668"/>
      <c r="O46" s="668"/>
      <c r="P46" s="668"/>
      <c r="Q46" s="668"/>
      <c r="R46" s="668"/>
      <c r="S46" s="668"/>
      <c r="T46" s="668"/>
      <c r="U46" s="668"/>
      <c r="V46" s="668"/>
      <c r="W46" s="668"/>
      <c r="X46" s="668"/>
      <c r="Y46" s="668"/>
      <c r="Z46" s="668"/>
      <c r="AA46" s="668"/>
      <c r="AB46" s="802"/>
      <c r="AH46" s="668"/>
      <c r="AI46" s="668"/>
      <c r="AJ46" s="668"/>
      <c r="AK46" s="668"/>
    </row>
    <row r="47" ht="15.75" customHeight="1">
      <c r="A47" s="668"/>
      <c r="B47" s="668"/>
      <c r="C47" s="698"/>
      <c r="D47" s="698"/>
      <c r="E47" s="698"/>
      <c r="F47" s="698"/>
      <c r="G47" s="698"/>
      <c r="H47" s="698"/>
      <c r="I47" s="694" t="s">
        <v>1544</v>
      </c>
      <c r="J47" s="694">
        <f>+I46-J46</f>
        <v>64433.84</v>
      </c>
      <c r="K47" s="694">
        <f>+L46-K46</f>
        <v>64433.84</v>
      </c>
      <c r="L47" s="803"/>
      <c r="M47" s="668"/>
      <c r="N47" s="668"/>
      <c r="O47" s="668"/>
      <c r="P47" s="668"/>
      <c r="Q47" s="668"/>
      <c r="R47" s="668"/>
      <c r="S47" s="668"/>
      <c r="T47" s="668"/>
      <c r="U47" s="668"/>
      <c r="V47" s="668"/>
      <c r="W47" s="668"/>
      <c r="X47" s="668"/>
      <c r="Y47" s="668"/>
      <c r="Z47" s="668"/>
      <c r="AA47" s="668"/>
      <c r="AB47" s="802"/>
      <c r="AH47" s="668"/>
      <c r="AI47" s="668"/>
      <c r="AJ47" s="668"/>
      <c r="AK47" s="668"/>
    </row>
    <row r="48" ht="15.75" customHeight="1">
      <c r="A48" s="668"/>
      <c r="B48" s="668"/>
      <c r="C48" s="698"/>
      <c r="D48" s="698"/>
      <c r="E48" s="698"/>
      <c r="F48" s="698"/>
      <c r="G48" s="698"/>
      <c r="H48" s="723" t="s">
        <v>1638</v>
      </c>
      <c r="I48" s="804">
        <v>4144515.699999993</v>
      </c>
      <c r="J48" s="805">
        <v>4144515.699999993</v>
      </c>
      <c r="K48" s="804">
        <v>3966026.82</v>
      </c>
      <c r="L48" s="806">
        <v>3966026.82</v>
      </c>
      <c r="M48" s="668"/>
      <c r="N48" s="668"/>
      <c r="O48" s="668"/>
      <c r="P48" s="668"/>
      <c r="Q48" s="668"/>
      <c r="R48" s="668"/>
      <c r="S48" s="668"/>
      <c r="T48" s="668"/>
      <c r="U48" s="668"/>
      <c r="V48" s="668"/>
      <c r="W48" s="668"/>
      <c r="X48" s="668"/>
      <c r="Y48" s="668"/>
      <c r="Z48" s="668"/>
      <c r="AA48" s="668"/>
      <c r="AB48" s="802"/>
      <c r="AH48" s="668"/>
      <c r="AI48" s="668"/>
      <c r="AJ48" s="668"/>
      <c r="AK48" s="736"/>
    </row>
    <row r="49" ht="15.75" customHeight="1">
      <c r="A49" s="668"/>
      <c r="B49" s="668"/>
      <c r="C49" s="668"/>
      <c r="D49" s="668"/>
      <c r="E49" s="668"/>
      <c r="F49" s="668"/>
      <c r="G49" s="668"/>
      <c r="H49" s="807"/>
      <c r="I49" s="807"/>
      <c r="J49" s="668"/>
      <c r="K49" s="668"/>
      <c r="L49" s="668"/>
      <c r="M49" s="668"/>
      <c r="N49" s="668"/>
      <c r="O49" s="668"/>
      <c r="P49" s="668"/>
      <c r="Q49" s="668"/>
      <c r="R49" s="668"/>
      <c r="S49" s="668"/>
      <c r="T49" s="668"/>
      <c r="U49" s="668"/>
      <c r="V49" s="668"/>
      <c r="W49" s="668"/>
      <c r="X49" s="668"/>
      <c r="Y49" s="668"/>
      <c r="Z49" s="668"/>
      <c r="AA49" s="668"/>
      <c r="AB49" s="802"/>
      <c r="AH49" s="668"/>
      <c r="AI49" s="668"/>
      <c r="AJ49" s="668"/>
      <c r="AK49" s="668"/>
    </row>
    <row r="50" ht="15.75" customHeight="1">
      <c r="A50" s="668"/>
      <c r="B50" s="668"/>
      <c r="C50" s="668"/>
      <c r="D50" s="668"/>
      <c r="E50" s="668"/>
      <c r="F50" s="668"/>
      <c r="G50" s="668"/>
      <c r="H50" s="668"/>
      <c r="I50" s="668"/>
      <c r="J50" s="668"/>
      <c r="K50" s="668"/>
      <c r="L50" s="668"/>
      <c r="M50" s="668"/>
      <c r="N50" s="668"/>
      <c r="O50" s="668"/>
      <c r="P50" s="668"/>
      <c r="Q50" s="668"/>
      <c r="R50" s="668"/>
      <c r="S50" s="668"/>
      <c r="T50" s="668"/>
      <c r="U50" s="668"/>
      <c r="V50" s="668"/>
      <c r="W50" s="668"/>
      <c r="X50" s="668"/>
      <c r="Y50" s="668"/>
      <c r="Z50" s="668"/>
      <c r="AA50" s="668"/>
      <c r="AB50" s="756"/>
      <c r="AC50" s="756"/>
      <c r="AD50" s="756"/>
      <c r="AE50" s="756"/>
      <c r="AF50" s="756"/>
      <c r="AG50" s="756"/>
      <c r="AH50" s="668"/>
      <c r="AI50" s="668"/>
      <c r="AJ50" s="668"/>
      <c r="AK50" s="668"/>
    </row>
    <row r="51" ht="15.75" customHeight="1">
      <c r="A51" s="668"/>
      <c r="B51" s="668"/>
      <c r="C51" s="668"/>
      <c r="D51" s="668"/>
      <c r="E51" s="668"/>
      <c r="F51" s="668"/>
      <c r="G51" s="668"/>
      <c r="H51" s="668"/>
      <c r="I51" s="668"/>
      <c r="J51" s="668"/>
      <c r="K51" s="668"/>
      <c r="L51" s="668"/>
      <c r="M51" s="668"/>
      <c r="N51" s="668"/>
      <c r="O51" s="668"/>
      <c r="P51" s="668"/>
      <c r="Q51" s="668"/>
      <c r="R51" s="668"/>
      <c r="S51" s="668"/>
      <c r="T51" s="668"/>
      <c r="U51" s="668"/>
      <c r="V51" s="668"/>
      <c r="W51" s="668"/>
      <c r="X51" s="668"/>
      <c r="Y51" s="668"/>
      <c r="Z51" s="668"/>
      <c r="AA51" s="668"/>
      <c r="AB51" s="668"/>
      <c r="AC51" s="668"/>
      <c r="AD51" s="668"/>
      <c r="AE51" s="668"/>
      <c r="AF51" s="668"/>
      <c r="AG51" s="668"/>
      <c r="AH51" s="668"/>
      <c r="AI51" s="668"/>
      <c r="AJ51" s="668"/>
      <c r="AK51" s="668"/>
    </row>
    <row r="52" ht="19.5" customHeight="1">
      <c r="A52" s="668"/>
      <c r="B52" s="808" t="s">
        <v>1689</v>
      </c>
      <c r="C52" s="809" t="s">
        <v>1690</v>
      </c>
      <c r="D52" s="810"/>
      <c r="E52" s="811" t="s">
        <v>1691</v>
      </c>
      <c r="F52" s="808" t="s">
        <v>1692</v>
      </c>
      <c r="G52" s="812" t="s">
        <v>1693</v>
      </c>
      <c r="H52" s="668"/>
      <c r="I52" s="668"/>
      <c r="J52" s="668"/>
      <c r="K52" s="668"/>
      <c r="L52" s="668"/>
      <c r="M52" s="668"/>
      <c r="N52" s="668"/>
      <c r="O52" s="668"/>
      <c r="P52" s="668"/>
      <c r="Q52" s="668"/>
      <c r="R52" s="668"/>
      <c r="S52" s="668"/>
      <c r="T52" s="668"/>
      <c r="U52" s="668"/>
      <c r="V52" s="668"/>
      <c r="W52" s="668"/>
      <c r="X52" s="668"/>
      <c r="Y52" s="668"/>
      <c r="Z52" s="668"/>
      <c r="AA52" s="668"/>
      <c r="AB52" s="668"/>
      <c r="AC52" s="668"/>
      <c r="AD52" s="668"/>
      <c r="AE52" s="668"/>
      <c r="AF52" s="668"/>
      <c r="AG52" s="668"/>
      <c r="AH52" s="668"/>
      <c r="AI52" s="668"/>
      <c r="AJ52" s="668"/>
      <c r="AK52" s="668"/>
    </row>
    <row r="53" ht="45.0" customHeight="1">
      <c r="A53" s="668"/>
      <c r="B53" s="813"/>
      <c r="C53" s="814">
        <v>43830.0</v>
      </c>
      <c r="D53" s="814">
        <v>44196.0</v>
      </c>
      <c r="E53" s="815" t="s">
        <v>1694</v>
      </c>
      <c r="F53" s="813"/>
      <c r="G53" s="816" t="s">
        <v>795</v>
      </c>
      <c r="H53" s="668"/>
      <c r="I53" s="668"/>
      <c r="J53" s="668"/>
      <c r="K53" s="668"/>
      <c r="L53" s="668"/>
      <c r="M53" s="668"/>
      <c r="N53" s="668"/>
      <c r="O53" s="668"/>
      <c r="P53" s="668"/>
      <c r="Q53" s="668"/>
      <c r="R53" s="668"/>
      <c r="S53" s="668"/>
      <c r="T53" s="668"/>
      <c r="U53" s="668"/>
      <c r="V53" s="668"/>
      <c r="W53" s="668"/>
      <c r="X53" s="668"/>
      <c r="Y53" s="668"/>
      <c r="Z53" s="668"/>
      <c r="AA53" s="668"/>
      <c r="AB53" s="668"/>
      <c r="AC53" s="668"/>
      <c r="AD53" s="668"/>
      <c r="AE53" s="668"/>
      <c r="AF53" s="668"/>
      <c r="AG53" s="668"/>
      <c r="AH53" s="668"/>
      <c r="AI53" s="668"/>
      <c r="AJ53" s="668"/>
      <c r="AK53" s="668"/>
    </row>
    <row r="54" ht="15.75" customHeight="1">
      <c r="A54" s="668"/>
      <c r="B54" s="817" t="s">
        <v>1235</v>
      </c>
      <c r="C54" s="818"/>
      <c r="D54" s="819"/>
      <c r="E54" s="820"/>
      <c r="F54" s="820"/>
      <c r="G54" s="821"/>
      <c r="H54" s="668"/>
      <c r="I54" s="668"/>
      <c r="J54" s="668"/>
      <c r="K54" s="668"/>
      <c r="L54" s="668"/>
      <c r="M54" s="668"/>
      <c r="N54" s="668"/>
      <c r="O54" s="668"/>
      <c r="P54" s="668"/>
      <c r="Q54" s="668"/>
      <c r="R54" s="668"/>
      <c r="S54" s="668"/>
      <c r="T54" s="668"/>
      <c r="U54" s="668"/>
      <c r="V54" s="668"/>
      <c r="W54" s="668"/>
      <c r="X54" s="668"/>
      <c r="Y54" s="668"/>
      <c r="Z54" s="668"/>
      <c r="AA54" s="668"/>
      <c r="AB54" s="668"/>
      <c r="AC54" s="668"/>
      <c r="AD54" s="668"/>
      <c r="AE54" s="668"/>
      <c r="AF54" s="668"/>
      <c r="AG54" s="668"/>
      <c r="AH54" s="668"/>
      <c r="AI54" s="668"/>
      <c r="AJ54" s="668"/>
      <c r="AK54" s="668"/>
    </row>
    <row r="55" ht="15.75" customHeight="1">
      <c r="A55" s="668"/>
      <c r="B55" s="822"/>
      <c r="C55" s="818"/>
      <c r="D55" s="819"/>
      <c r="E55" s="820"/>
      <c r="F55" s="820"/>
      <c r="G55" s="820"/>
      <c r="H55" s="668"/>
      <c r="I55" s="668"/>
      <c r="J55" s="668"/>
      <c r="K55" s="668"/>
      <c r="L55" s="668"/>
      <c r="M55" s="668"/>
      <c r="N55" s="668"/>
      <c r="O55" s="668"/>
      <c r="P55" s="668"/>
      <c r="Q55" s="668"/>
      <c r="R55" s="668"/>
      <c r="S55" s="668"/>
      <c r="T55" s="668"/>
      <c r="U55" s="668"/>
      <c r="V55" s="668"/>
      <c r="W55" s="668"/>
      <c r="X55" s="668"/>
      <c r="Y55" s="668"/>
      <c r="Z55" s="668"/>
      <c r="AA55" s="668"/>
      <c r="AB55" s="668"/>
      <c r="AC55" s="668"/>
      <c r="AD55" s="668"/>
      <c r="AE55" s="668"/>
      <c r="AF55" s="668"/>
      <c r="AG55" s="668"/>
      <c r="AH55" s="668"/>
      <c r="AI55" s="668"/>
      <c r="AJ55" s="668"/>
      <c r="AK55" s="668"/>
    </row>
    <row r="56" ht="15.75" customHeight="1">
      <c r="A56" s="668"/>
      <c r="B56" s="821" t="s">
        <v>1695</v>
      </c>
      <c r="C56" s="818">
        <f>+'BC 2019'!T9</f>
        <v>486809.45</v>
      </c>
      <c r="D56" s="819">
        <f>+T9</f>
        <v>558091.84</v>
      </c>
      <c r="E56" s="820">
        <f t="shared" ref="E56:E63" si="21">+D56-C56</f>
        <v>71282.39</v>
      </c>
      <c r="F56" s="820">
        <f>-E56</f>
        <v>-71282.39</v>
      </c>
      <c r="G56" s="821"/>
      <c r="H56" s="668"/>
      <c r="I56" s="668"/>
      <c r="J56" s="668"/>
      <c r="K56" s="668"/>
      <c r="L56" s="668"/>
      <c r="M56" s="668"/>
      <c r="N56" s="668"/>
      <c r="O56" s="668"/>
      <c r="P56" s="668"/>
      <c r="Q56" s="668"/>
      <c r="R56" s="668"/>
      <c r="S56" s="668"/>
      <c r="T56" s="668"/>
      <c r="U56" s="668"/>
      <c r="V56" s="668"/>
      <c r="W56" s="668"/>
      <c r="X56" s="668"/>
      <c r="Y56" s="668"/>
      <c r="Z56" s="668"/>
      <c r="AA56" s="668"/>
      <c r="AB56" s="668"/>
      <c r="AC56" s="668"/>
      <c r="AD56" s="668"/>
      <c r="AE56" s="668"/>
      <c r="AF56" s="668"/>
      <c r="AG56" s="668"/>
      <c r="AH56" s="668"/>
      <c r="AI56" s="668"/>
      <c r="AJ56" s="668"/>
      <c r="AK56" s="668"/>
    </row>
    <row r="57" ht="15.75" customHeight="1">
      <c r="A57" s="668"/>
      <c r="B57" s="821" t="s">
        <v>1696</v>
      </c>
      <c r="C57" s="818"/>
      <c r="D57" s="819"/>
      <c r="E57" s="820">
        <f t="shared" si="21"/>
        <v>0</v>
      </c>
      <c r="F57" s="820"/>
      <c r="G57" s="821"/>
      <c r="H57" s="668"/>
      <c r="I57" s="668"/>
      <c r="J57" s="668"/>
      <c r="K57" s="668"/>
      <c r="L57" s="668"/>
      <c r="M57" s="668"/>
      <c r="N57" s="668"/>
      <c r="O57" s="668"/>
      <c r="P57" s="668"/>
      <c r="Q57" s="668"/>
      <c r="R57" s="668"/>
      <c r="S57" s="668"/>
      <c r="T57" s="668"/>
      <c r="U57" s="668"/>
      <c r="V57" s="668"/>
      <c r="W57" s="668"/>
      <c r="X57" s="668"/>
      <c r="Y57" s="668"/>
      <c r="Z57" s="668"/>
      <c r="AA57" s="668"/>
      <c r="AB57" s="668"/>
      <c r="AC57" s="668"/>
      <c r="AD57" s="668"/>
      <c r="AE57" s="668"/>
      <c r="AF57" s="668"/>
      <c r="AG57" s="668"/>
      <c r="AH57" s="668"/>
      <c r="AI57" s="668"/>
      <c r="AJ57" s="668"/>
      <c r="AK57" s="668"/>
    </row>
    <row r="58" ht="15.75" customHeight="1">
      <c r="A58" s="668"/>
      <c r="B58" s="821" t="s">
        <v>1697</v>
      </c>
      <c r="C58" s="818">
        <f>+'BC 2019'!T10+'BC 2019'!T11</f>
        <v>918752.7</v>
      </c>
      <c r="D58" s="819">
        <f>+T10+T11</f>
        <v>961418</v>
      </c>
      <c r="E58" s="820">
        <f t="shared" si="21"/>
        <v>42665.3</v>
      </c>
      <c r="F58" s="823">
        <f t="shared" ref="F58:F63" si="22">-E58</f>
        <v>-42665.3</v>
      </c>
      <c r="G58" s="821" t="s">
        <v>1698</v>
      </c>
      <c r="H58" s="668"/>
      <c r="I58" s="668"/>
      <c r="J58" s="668"/>
      <c r="K58" s="668"/>
      <c r="L58" s="668"/>
      <c r="M58" s="668"/>
      <c r="N58" s="668"/>
      <c r="O58" s="668"/>
      <c r="P58" s="668"/>
      <c r="Q58" s="668"/>
      <c r="R58" s="668"/>
      <c r="S58" s="668"/>
      <c r="T58" s="668"/>
      <c r="U58" s="668"/>
      <c r="V58" s="668"/>
      <c r="W58" s="668"/>
      <c r="X58" s="668"/>
      <c r="Y58" s="668"/>
      <c r="Z58" s="668"/>
      <c r="AA58" s="668"/>
      <c r="AB58" s="668"/>
      <c r="AC58" s="668"/>
      <c r="AD58" s="668"/>
      <c r="AE58" s="668"/>
      <c r="AF58" s="668"/>
      <c r="AG58" s="668"/>
      <c r="AH58" s="668"/>
      <c r="AI58" s="668"/>
      <c r="AJ58" s="668"/>
      <c r="AK58" s="668"/>
    </row>
    <row r="59" ht="15.75" customHeight="1">
      <c r="A59" s="668"/>
      <c r="B59" s="821" t="s">
        <v>764</v>
      </c>
      <c r="C59" s="818">
        <f>+'BC 2019'!T12</f>
        <v>1185544.72</v>
      </c>
      <c r="D59" s="819">
        <f t="shared" ref="D59:D60" si="23">+T12</f>
        <v>837055</v>
      </c>
      <c r="E59" s="820">
        <f t="shared" si="21"/>
        <v>-348489.72</v>
      </c>
      <c r="F59" s="823">
        <f t="shared" si="22"/>
        <v>348489.72</v>
      </c>
      <c r="G59" s="821" t="s">
        <v>1698</v>
      </c>
      <c r="H59" s="668"/>
      <c r="I59" s="668"/>
      <c r="J59" s="668"/>
      <c r="K59" s="668"/>
      <c r="L59" s="668"/>
      <c r="M59" s="668"/>
      <c r="N59" s="668"/>
      <c r="O59" s="668"/>
      <c r="P59" s="668"/>
      <c r="Q59" s="668"/>
      <c r="R59" s="668"/>
      <c r="S59" s="668"/>
      <c r="T59" s="668"/>
      <c r="U59" s="668"/>
      <c r="V59" s="668"/>
      <c r="W59" s="668"/>
      <c r="X59" s="668"/>
      <c r="Y59" s="668"/>
      <c r="Z59" s="668"/>
      <c r="AA59" s="668"/>
      <c r="AB59" s="668"/>
      <c r="AC59" s="668"/>
      <c r="AD59" s="668"/>
      <c r="AE59" s="668"/>
      <c r="AF59" s="668"/>
      <c r="AG59" s="668"/>
      <c r="AH59" s="668"/>
      <c r="AI59" s="668"/>
      <c r="AJ59" s="668"/>
      <c r="AK59" s="668"/>
    </row>
    <row r="60" ht="15.75" customHeight="1">
      <c r="A60" s="668"/>
      <c r="B60" s="821" t="s">
        <v>1699</v>
      </c>
      <c r="C60" s="818">
        <f>+'BC 2019'!T13</f>
        <v>5006.93</v>
      </c>
      <c r="D60" s="819">
        <f t="shared" si="23"/>
        <v>0</v>
      </c>
      <c r="E60" s="820">
        <f t="shared" si="21"/>
        <v>-5006.93</v>
      </c>
      <c r="F60" s="823">
        <f t="shared" si="22"/>
        <v>5006.93</v>
      </c>
      <c r="G60" s="821" t="s">
        <v>1698</v>
      </c>
      <c r="H60" s="668"/>
      <c r="I60" s="668"/>
      <c r="J60" s="668"/>
      <c r="K60" s="668"/>
      <c r="L60" s="668"/>
      <c r="M60" s="668"/>
      <c r="N60" s="668"/>
      <c r="O60" s="668"/>
      <c r="P60" s="668"/>
      <c r="Q60" s="668"/>
      <c r="R60" s="668"/>
      <c r="S60" s="668"/>
      <c r="T60" s="668"/>
      <c r="U60" s="668"/>
      <c r="V60" s="668"/>
      <c r="W60" s="668"/>
      <c r="X60" s="668"/>
      <c r="Y60" s="668"/>
      <c r="Z60" s="668"/>
      <c r="AA60" s="668"/>
      <c r="AB60" s="668"/>
      <c r="AC60" s="668"/>
      <c r="AD60" s="668"/>
      <c r="AE60" s="668"/>
      <c r="AF60" s="668"/>
      <c r="AG60" s="668"/>
      <c r="AH60" s="668"/>
      <c r="AI60" s="668"/>
      <c r="AJ60" s="668"/>
      <c r="AK60" s="668"/>
    </row>
    <row r="61" ht="15.75" customHeight="1">
      <c r="A61" s="668"/>
      <c r="B61" s="821" t="s">
        <v>1700</v>
      </c>
      <c r="C61" s="818">
        <f>+'BC 2019'!T17+'BC 2019'!T18</f>
        <v>1581259.04</v>
      </c>
      <c r="D61" s="819">
        <f>+T17+T18</f>
        <v>1584055.65</v>
      </c>
      <c r="E61" s="820">
        <f t="shared" si="21"/>
        <v>2796.61</v>
      </c>
      <c r="F61" s="823">
        <f t="shared" si="22"/>
        <v>-2796.61</v>
      </c>
      <c r="G61" s="821" t="s">
        <v>1701</v>
      </c>
      <c r="H61" s="668"/>
      <c r="I61" s="668"/>
      <c r="J61" s="668"/>
      <c r="K61" s="668"/>
      <c r="L61" s="668"/>
      <c r="M61" s="668"/>
      <c r="N61" s="668"/>
      <c r="O61" s="668"/>
      <c r="P61" s="668"/>
      <c r="Q61" s="668"/>
      <c r="R61" s="668"/>
      <c r="S61" s="668"/>
      <c r="T61" s="668"/>
      <c r="U61" s="668"/>
      <c r="V61" s="668"/>
      <c r="W61" s="668"/>
      <c r="X61" s="668"/>
      <c r="Y61" s="668"/>
      <c r="Z61" s="668"/>
      <c r="AA61" s="668"/>
      <c r="AB61" s="668"/>
      <c r="AC61" s="668"/>
      <c r="AD61" s="668"/>
      <c r="AE61" s="668"/>
      <c r="AF61" s="668"/>
      <c r="AG61" s="668"/>
      <c r="AH61" s="668"/>
      <c r="AI61" s="668"/>
      <c r="AJ61" s="668"/>
      <c r="AK61" s="668"/>
    </row>
    <row r="62" ht="15.75" customHeight="1">
      <c r="A62" s="668"/>
      <c r="B62" s="821" t="s">
        <v>1702</v>
      </c>
      <c r="C62" s="818">
        <f>+'BC 2019'!T20</f>
        <v>-402224.06</v>
      </c>
      <c r="D62" s="819">
        <f>+T20</f>
        <v>-423980</v>
      </c>
      <c r="E62" s="820">
        <f t="shared" si="21"/>
        <v>-21755.94</v>
      </c>
      <c r="F62" s="823">
        <f t="shared" si="22"/>
        <v>21755.94</v>
      </c>
      <c r="G62" s="821" t="s">
        <v>1698</v>
      </c>
      <c r="H62" s="668"/>
      <c r="I62" s="668"/>
      <c r="J62" s="668"/>
      <c r="K62" s="668"/>
      <c r="L62" s="668"/>
      <c r="M62" s="668"/>
      <c r="N62" s="668"/>
      <c r="O62" s="668"/>
      <c r="P62" s="668"/>
      <c r="Q62" s="668"/>
      <c r="R62" s="668"/>
      <c r="S62" s="668"/>
      <c r="T62" s="668"/>
      <c r="U62" s="668"/>
      <c r="V62" s="668"/>
      <c r="W62" s="668"/>
      <c r="X62" s="668"/>
      <c r="Y62" s="668"/>
      <c r="Z62" s="668"/>
      <c r="AA62" s="668"/>
      <c r="AB62" s="668"/>
      <c r="AC62" s="668"/>
      <c r="AD62" s="668"/>
      <c r="AE62" s="668"/>
      <c r="AF62" s="668"/>
      <c r="AG62" s="668"/>
      <c r="AH62" s="668"/>
      <c r="AI62" s="668"/>
      <c r="AJ62" s="668"/>
      <c r="AK62" s="668"/>
    </row>
    <row r="63" ht="15.75" customHeight="1">
      <c r="A63" s="668"/>
      <c r="B63" s="821" t="s">
        <v>1271</v>
      </c>
      <c r="C63" s="818">
        <f>+'BC 2019'!T19</f>
        <v>0</v>
      </c>
      <c r="D63" s="819">
        <f>+T19</f>
        <v>203895.21</v>
      </c>
      <c r="E63" s="820">
        <f t="shared" si="21"/>
        <v>203895.21</v>
      </c>
      <c r="F63" s="823">
        <f t="shared" si="22"/>
        <v>-203895.21</v>
      </c>
      <c r="G63" s="821" t="s">
        <v>1701</v>
      </c>
      <c r="H63" s="668"/>
      <c r="I63" s="668"/>
      <c r="J63" s="668"/>
      <c r="K63" s="668"/>
      <c r="L63" s="668"/>
      <c r="M63" s="668"/>
      <c r="N63" s="668"/>
      <c r="O63" s="668"/>
      <c r="P63" s="668"/>
      <c r="Q63" s="668"/>
      <c r="R63" s="668"/>
      <c r="S63" s="668"/>
      <c r="T63" s="668"/>
      <c r="U63" s="668"/>
      <c r="V63" s="668"/>
      <c r="W63" s="668"/>
      <c r="X63" s="668"/>
      <c r="Y63" s="668"/>
      <c r="Z63" s="668"/>
      <c r="AA63" s="668"/>
      <c r="AB63" s="668"/>
      <c r="AC63" s="668"/>
      <c r="AD63" s="668"/>
      <c r="AE63" s="668"/>
      <c r="AF63" s="668"/>
      <c r="AG63" s="668"/>
      <c r="AH63" s="668"/>
      <c r="AI63" s="668"/>
      <c r="AJ63" s="668"/>
      <c r="AK63" s="668"/>
    </row>
    <row r="64" ht="15.75" customHeight="1">
      <c r="A64" s="668"/>
      <c r="B64" s="824" t="s">
        <v>21</v>
      </c>
      <c r="C64" s="825">
        <f t="shared" ref="C64:E64" si="24">SUM(C55:C63)</f>
        <v>3775148.78</v>
      </c>
      <c r="D64" s="825">
        <f t="shared" si="24"/>
        <v>3720535.7</v>
      </c>
      <c r="E64" s="826">
        <f t="shared" si="24"/>
        <v>-54613.08</v>
      </c>
      <c r="F64" s="827">
        <f>-SUM(F56:F63)</f>
        <v>-54613.08</v>
      </c>
      <c r="G64" s="828"/>
      <c r="H64" s="668"/>
      <c r="I64" s="668"/>
      <c r="J64" s="668"/>
      <c r="K64" s="668"/>
      <c r="L64" s="668"/>
      <c r="M64" s="668"/>
      <c r="N64" s="668"/>
      <c r="O64" s="668"/>
      <c r="P64" s="668"/>
      <c r="Q64" s="668"/>
      <c r="R64" s="668"/>
      <c r="S64" s="668"/>
      <c r="T64" s="668"/>
      <c r="U64" s="668"/>
      <c r="V64" s="668"/>
      <c r="W64" s="668"/>
      <c r="X64" s="668"/>
      <c r="Y64" s="668"/>
      <c r="Z64" s="668"/>
      <c r="AA64" s="668"/>
      <c r="AB64" s="668"/>
      <c r="AC64" s="668"/>
      <c r="AD64" s="668"/>
      <c r="AE64" s="668"/>
      <c r="AF64" s="668"/>
      <c r="AG64" s="668"/>
      <c r="AH64" s="668"/>
      <c r="AI64" s="668"/>
      <c r="AJ64" s="668"/>
      <c r="AK64" s="668"/>
    </row>
    <row r="65" ht="15.75" customHeight="1">
      <c r="A65" s="668"/>
      <c r="B65" s="829" t="s">
        <v>1236</v>
      </c>
      <c r="C65" s="818"/>
      <c r="D65" s="819"/>
      <c r="E65" s="820"/>
      <c r="F65" s="820"/>
      <c r="G65" s="821"/>
      <c r="H65" s="668"/>
      <c r="I65" s="668"/>
      <c r="J65" s="668"/>
      <c r="K65" s="668"/>
      <c r="L65" s="668"/>
      <c r="M65" s="668"/>
      <c r="N65" s="668"/>
      <c r="O65" s="668"/>
      <c r="P65" s="668"/>
      <c r="Q65" s="668"/>
      <c r="R65" s="668"/>
      <c r="S65" s="668"/>
      <c r="T65" s="668"/>
      <c r="U65" s="668"/>
      <c r="V65" s="668"/>
      <c r="W65" s="668"/>
      <c r="X65" s="668"/>
      <c r="Y65" s="668"/>
      <c r="Z65" s="668"/>
      <c r="AA65" s="668"/>
      <c r="AB65" s="668"/>
      <c r="AC65" s="668"/>
      <c r="AD65" s="668"/>
      <c r="AE65" s="668"/>
      <c r="AF65" s="668"/>
      <c r="AG65" s="668"/>
      <c r="AH65" s="668"/>
      <c r="AI65" s="668"/>
      <c r="AJ65" s="668"/>
      <c r="AK65" s="668"/>
    </row>
    <row r="66" ht="15.75" customHeight="1">
      <c r="A66" s="668"/>
      <c r="B66" s="830"/>
      <c r="C66" s="818"/>
      <c r="D66" s="819"/>
      <c r="E66" s="820"/>
      <c r="F66" s="820"/>
      <c r="G66" s="821"/>
      <c r="H66" s="668"/>
      <c r="I66" s="668"/>
      <c r="J66" s="668"/>
      <c r="K66" s="668"/>
      <c r="L66" s="668"/>
      <c r="M66" s="668"/>
      <c r="N66" s="668"/>
      <c r="O66" s="668"/>
      <c r="P66" s="668"/>
      <c r="Q66" s="668"/>
      <c r="R66" s="668"/>
      <c r="S66" s="668"/>
      <c r="T66" s="668"/>
      <c r="U66" s="668"/>
      <c r="V66" s="668"/>
      <c r="W66" s="668"/>
      <c r="X66" s="668"/>
      <c r="Y66" s="668"/>
      <c r="Z66" s="668"/>
      <c r="AA66" s="668"/>
      <c r="AB66" s="668"/>
      <c r="AC66" s="668"/>
      <c r="AD66" s="668"/>
      <c r="AE66" s="668"/>
      <c r="AF66" s="668"/>
      <c r="AG66" s="668"/>
      <c r="AH66" s="668"/>
      <c r="AI66" s="668"/>
      <c r="AJ66" s="668"/>
      <c r="AK66" s="668"/>
    </row>
    <row r="67" ht="15.75" customHeight="1">
      <c r="A67" s="668"/>
      <c r="B67" s="821" t="s">
        <v>1555</v>
      </c>
      <c r="C67" s="818">
        <f>+'BC 2019'!Y9</f>
        <v>20801.8</v>
      </c>
      <c r="D67" s="819">
        <f t="shared" ref="D67:D69" si="25">+Y9</f>
        <v>227646</v>
      </c>
      <c r="E67" s="820">
        <f t="shared" ref="E67:E74" si="26">+D67-C67</f>
        <v>206844.2</v>
      </c>
      <c r="F67" s="820">
        <f t="shared" ref="F67:F74" si="27">+E67</f>
        <v>206844.2</v>
      </c>
      <c r="G67" s="821" t="s">
        <v>1698</v>
      </c>
      <c r="H67" s="668"/>
      <c r="I67" s="668"/>
      <c r="J67" s="668"/>
      <c r="K67" s="668"/>
      <c r="L67" s="668"/>
      <c r="M67" s="668"/>
      <c r="N67" s="668"/>
      <c r="O67" s="668"/>
      <c r="P67" s="668"/>
      <c r="Q67" s="668"/>
      <c r="R67" s="668"/>
      <c r="S67" s="668"/>
      <c r="T67" s="668"/>
      <c r="U67" s="668"/>
      <c r="V67" s="668"/>
      <c r="W67" s="668"/>
      <c r="X67" s="668"/>
      <c r="Y67" s="668"/>
      <c r="Z67" s="668"/>
      <c r="AA67" s="668"/>
      <c r="AB67" s="668"/>
      <c r="AC67" s="668"/>
      <c r="AD67" s="668"/>
      <c r="AE67" s="668"/>
      <c r="AF67" s="668"/>
      <c r="AG67" s="668"/>
      <c r="AH67" s="668"/>
      <c r="AI67" s="668"/>
      <c r="AJ67" s="668"/>
      <c r="AK67" s="668"/>
    </row>
    <row r="68" ht="15.75" customHeight="1">
      <c r="A68" s="668"/>
      <c r="B68" s="821" t="s">
        <v>1703</v>
      </c>
      <c r="C68" s="818">
        <f>+'BC 2019'!Y10</f>
        <v>44646.04</v>
      </c>
      <c r="D68" s="819">
        <f t="shared" si="25"/>
        <v>176187.78</v>
      </c>
      <c r="E68" s="820">
        <f t="shared" si="26"/>
        <v>131541.74</v>
      </c>
      <c r="F68" s="820">
        <f t="shared" si="27"/>
        <v>131541.74</v>
      </c>
      <c r="G68" s="821" t="s">
        <v>1698</v>
      </c>
      <c r="H68" s="668"/>
      <c r="I68" s="668"/>
      <c r="J68" s="668"/>
      <c r="K68" s="668"/>
      <c r="L68" s="668"/>
      <c r="M68" s="668"/>
      <c r="N68" s="668"/>
      <c r="O68" s="668"/>
      <c r="P68" s="668"/>
      <c r="Q68" s="668"/>
      <c r="R68" s="668"/>
      <c r="S68" s="668"/>
      <c r="T68" s="668"/>
      <c r="U68" s="668"/>
      <c r="V68" s="668"/>
      <c r="W68" s="668"/>
      <c r="X68" s="668"/>
      <c r="Y68" s="668"/>
      <c r="Z68" s="668"/>
      <c r="AA68" s="668"/>
      <c r="AB68" s="668"/>
      <c r="AC68" s="668"/>
      <c r="AD68" s="668"/>
      <c r="AE68" s="668"/>
      <c r="AF68" s="668"/>
      <c r="AG68" s="668"/>
      <c r="AH68" s="668"/>
      <c r="AI68" s="668"/>
      <c r="AJ68" s="668"/>
      <c r="AK68" s="668"/>
    </row>
    <row r="69" ht="15.75" customHeight="1">
      <c r="A69" s="668"/>
      <c r="B69" s="821" t="s">
        <v>1704</v>
      </c>
      <c r="C69" s="818">
        <f>+'BC 2019'!Y11</f>
        <v>648728</v>
      </c>
      <c r="D69" s="819">
        <f t="shared" si="25"/>
        <v>650000</v>
      </c>
      <c r="E69" s="820">
        <f t="shared" si="26"/>
        <v>1272</v>
      </c>
      <c r="F69" s="823">
        <f t="shared" si="27"/>
        <v>1272</v>
      </c>
      <c r="G69" s="821" t="s">
        <v>1705</v>
      </c>
      <c r="H69" s="668"/>
      <c r="I69" s="668"/>
      <c r="J69" s="668"/>
      <c r="K69" s="668"/>
      <c r="L69" s="668"/>
      <c r="M69" s="668"/>
      <c r="N69" s="668"/>
      <c r="O69" s="668"/>
      <c r="P69" s="668"/>
      <c r="Q69" s="668"/>
      <c r="R69" s="668"/>
      <c r="S69" s="668"/>
      <c r="T69" s="668"/>
      <c r="U69" s="668"/>
      <c r="V69" s="668"/>
      <c r="W69" s="668"/>
      <c r="X69" s="668"/>
      <c r="Y69" s="668"/>
      <c r="Z69" s="668"/>
      <c r="AA69" s="668"/>
      <c r="AB69" s="668"/>
      <c r="AC69" s="668"/>
      <c r="AD69" s="668"/>
      <c r="AE69" s="668"/>
      <c r="AF69" s="668"/>
      <c r="AG69" s="668"/>
      <c r="AH69" s="668"/>
      <c r="AI69" s="668"/>
      <c r="AJ69" s="668"/>
      <c r="AK69" s="668"/>
    </row>
    <row r="70" ht="15.75" customHeight="1">
      <c r="A70" s="668"/>
      <c r="B70" s="821" t="s">
        <v>1706</v>
      </c>
      <c r="C70" s="818">
        <f>+'BC 2019'!Y15</f>
        <v>1111472.28</v>
      </c>
      <c r="D70" s="819">
        <f>+Y15</f>
        <v>648727.2</v>
      </c>
      <c r="E70" s="820">
        <f t="shared" si="26"/>
        <v>-462745.08</v>
      </c>
      <c r="F70" s="823">
        <f t="shared" si="27"/>
        <v>-462745.08</v>
      </c>
      <c r="G70" s="821" t="s">
        <v>1705</v>
      </c>
      <c r="H70" s="668"/>
      <c r="I70" s="668"/>
      <c r="J70" s="668"/>
      <c r="K70" s="668"/>
      <c r="L70" s="668"/>
      <c r="M70" s="668"/>
      <c r="N70" s="668"/>
      <c r="O70" s="668"/>
      <c r="P70" s="668"/>
      <c r="Q70" s="668"/>
      <c r="R70" s="668"/>
      <c r="S70" s="668"/>
      <c r="T70" s="668"/>
      <c r="U70" s="668"/>
      <c r="V70" s="668"/>
      <c r="W70" s="668"/>
      <c r="X70" s="668"/>
      <c r="Y70" s="668"/>
      <c r="Z70" s="668"/>
      <c r="AA70" s="668"/>
      <c r="AB70" s="668"/>
      <c r="AC70" s="668"/>
      <c r="AD70" s="668"/>
      <c r="AE70" s="668"/>
      <c r="AF70" s="668"/>
      <c r="AG70" s="668"/>
      <c r="AH70" s="668"/>
      <c r="AI70" s="668"/>
      <c r="AJ70" s="668"/>
      <c r="AK70" s="668"/>
    </row>
    <row r="71" ht="15.75" customHeight="1">
      <c r="A71" s="668"/>
      <c r="B71" s="821" t="s">
        <v>1707</v>
      </c>
      <c r="C71" s="818">
        <f>+'BC 2019'!Y21</f>
        <v>1670039</v>
      </c>
      <c r="D71" s="819">
        <f>+Y21</f>
        <v>1670039</v>
      </c>
      <c r="E71" s="820">
        <f t="shared" si="26"/>
        <v>0</v>
      </c>
      <c r="F71" s="823">
        <f t="shared" si="27"/>
        <v>0</v>
      </c>
      <c r="G71" s="821" t="s">
        <v>1705</v>
      </c>
      <c r="H71" s="668"/>
      <c r="I71" s="668"/>
      <c r="J71" s="668"/>
      <c r="K71" s="668"/>
      <c r="L71" s="668"/>
      <c r="M71" s="668"/>
      <c r="N71" s="668"/>
      <c r="O71" s="668"/>
      <c r="P71" s="668"/>
      <c r="Q71" s="668"/>
      <c r="R71" s="668"/>
      <c r="S71" s="668"/>
      <c r="T71" s="668"/>
      <c r="U71" s="668"/>
      <c r="V71" s="668"/>
      <c r="W71" s="668"/>
      <c r="X71" s="668"/>
      <c r="Y71" s="668"/>
      <c r="Z71" s="668"/>
      <c r="AA71" s="668"/>
      <c r="AB71" s="668"/>
      <c r="AC71" s="668"/>
      <c r="AD71" s="668"/>
      <c r="AE71" s="668"/>
      <c r="AF71" s="668"/>
      <c r="AG71" s="668"/>
      <c r="AH71" s="668"/>
      <c r="AI71" s="668"/>
      <c r="AJ71" s="668"/>
      <c r="AK71" s="668"/>
    </row>
    <row r="72" ht="15.75" customHeight="1">
      <c r="A72" s="668"/>
      <c r="B72" s="821" t="s">
        <v>1665</v>
      </c>
      <c r="C72" s="818">
        <v>0.0</v>
      </c>
      <c r="D72" s="819">
        <f>+'BC 2020'!Y22</f>
        <v>4040.22</v>
      </c>
      <c r="E72" s="820">
        <f t="shared" si="26"/>
        <v>4040.22</v>
      </c>
      <c r="F72" s="823">
        <f t="shared" si="27"/>
        <v>4040.22</v>
      </c>
      <c r="G72" s="821" t="s">
        <v>1698</v>
      </c>
      <c r="H72" s="668"/>
      <c r="I72" s="668"/>
      <c r="J72" s="668"/>
      <c r="K72" s="668"/>
      <c r="L72" s="668"/>
      <c r="M72" s="668"/>
      <c r="N72" s="668"/>
      <c r="O72" s="668"/>
      <c r="P72" s="668"/>
      <c r="Q72" s="668"/>
      <c r="R72" s="668"/>
      <c r="S72" s="668"/>
      <c r="T72" s="668"/>
      <c r="U72" s="668"/>
      <c r="V72" s="668"/>
      <c r="W72" s="668"/>
      <c r="X72" s="668"/>
      <c r="Y72" s="668"/>
      <c r="Z72" s="668"/>
      <c r="AA72" s="668"/>
      <c r="AB72" s="668"/>
      <c r="AC72" s="668"/>
      <c r="AD72" s="668"/>
      <c r="AE72" s="668"/>
      <c r="AF72" s="668"/>
      <c r="AG72" s="668"/>
      <c r="AH72" s="668"/>
      <c r="AI72" s="668"/>
      <c r="AJ72" s="668"/>
      <c r="AK72" s="668"/>
    </row>
    <row r="73" ht="15.75" customHeight="1">
      <c r="A73" s="668"/>
      <c r="B73" s="821" t="s">
        <v>458</v>
      </c>
      <c r="C73" s="818">
        <f>+'BC 2019'!Y22</f>
        <v>17542.029</v>
      </c>
      <c r="D73" s="819">
        <f>+'BC 2020'!Y23</f>
        <v>23985.414</v>
      </c>
      <c r="E73" s="820">
        <f t="shared" si="26"/>
        <v>6443.385</v>
      </c>
      <c r="F73" s="823">
        <f t="shared" si="27"/>
        <v>6443.385</v>
      </c>
      <c r="G73" s="821" t="s">
        <v>1698</v>
      </c>
      <c r="H73" s="668"/>
      <c r="I73" s="668"/>
      <c r="J73" s="668"/>
      <c r="K73" s="668"/>
      <c r="L73" s="668"/>
      <c r="M73" s="668"/>
      <c r="N73" s="668"/>
      <c r="O73" s="668"/>
      <c r="P73" s="668"/>
      <c r="Q73" s="668"/>
      <c r="R73" s="668"/>
      <c r="S73" s="668"/>
      <c r="T73" s="668"/>
      <c r="U73" s="668"/>
      <c r="V73" s="668"/>
      <c r="W73" s="668"/>
      <c r="X73" s="668"/>
      <c r="Y73" s="668"/>
      <c r="Z73" s="668"/>
      <c r="AA73" s="668"/>
      <c r="AB73" s="668"/>
      <c r="AC73" s="668"/>
      <c r="AD73" s="668"/>
      <c r="AE73" s="668"/>
      <c r="AF73" s="668"/>
      <c r="AG73" s="668"/>
      <c r="AH73" s="668"/>
      <c r="AI73" s="668"/>
      <c r="AJ73" s="668"/>
      <c r="AK73" s="668"/>
    </row>
    <row r="74" ht="15.75" customHeight="1">
      <c r="A74" s="668"/>
      <c r="B74" s="821" t="s">
        <v>1708</v>
      </c>
      <c r="C74" s="818">
        <f>+'BC 2019'!Y23+'BC 2019'!Y24</f>
        <v>261919.631</v>
      </c>
      <c r="D74" s="819">
        <f>+Y24+Y25</f>
        <v>319910.086</v>
      </c>
      <c r="E74" s="820">
        <f t="shared" si="26"/>
        <v>57990.455</v>
      </c>
      <c r="F74" s="823">
        <f t="shared" si="27"/>
        <v>57990.455</v>
      </c>
      <c r="G74" s="821" t="s">
        <v>1698</v>
      </c>
      <c r="H74" s="668"/>
      <c r="I74" s="668"/>
      <c r="J74" s="668"/>
      <c r="K74" s="668"/>
      <c r="L74" s="668"/>
      <c r="M74" s="668"/>
      <c r="N74" s="668"/>
      <c r="O74" s="668"/>
      <c r="P74" s="668"/>
      <c r="Q74" s="668"/>
      <c r="R74" s="668"/>
      <c r="S74" s="668"/>
      <c r="T74" s="668"/>
      <c r="U74" s="668"/>
      <c r="V74" s="668"/>
      <c r="W74" s="668"/>
      <c r="X74" s="668"/>
      <c r="Y74" s="668"/>
      <c r="Z74" s="668"/>
      <c r="AA74" s="668"/>
      <c r="AB74" s="668"/>
      <c r="AC74" s="668"/>
      <c r="AD74" s="668"/>
      <c r="AE74" s="668"/>
      <c r="AF74" s="668"/>
      <c r="AG74" s="668"/>
      <c r="AH74" s="668"/>
      <c r="AI74" s="668"/>
      <c r="AJ74" s="668"/>
      <c r="AK74" s="668"/>
    </row>
    <row r="75" ht="15.75" customHeight="1">
      <c r="A75" s="668"/>
      <c r="B75" s="824" t="s">
        <v>21</v>
      </c>
      <c r="C75" s="825">
        <f>SUM(C66:C74)</f>
        <v>3775148.78</v>
      </c>
      <c r="D75" s="825">
        <f t="shared" ref="D75:F75" si="28">SUM(D67:D74)</f>
        <v>3720535.7</v>
      </c>
      <c r="E75" s="826">
        <f t="shared" si="28"/>
        <v>-54613.08</v>
      </c>
      <c r="F75" s="827">
        <f t="shared" si="28"/>
        <v>-54613.08</v>
      </c>
      <c r="G75" s="831"/>
      <c r="H75" s="668"/>
      <c r="I75" s="668"/>
      <c r="J75" s="668"/>
      <c r="K75" s="668"/>
      <c r="L75" s="668"/>
      <c r="M75" s="668"/>
      <c r="N75" s="668"/>
      <c r="O75" s="668"/>
      <c r="P75" s="668"/>
      <c r="Q75" s="668"/>
      <c r="R75" s="668"/>
      <c r="S75" s="668"/>
      <c r="T75" s="668"/>
      <c r="U75" s="668"/>
      <c r="V75" s="668"/>
      <c r="W75" s="668"/>
      <c r="X75" s="668"/>
      <c r="Y75" s="668"/>
      <c r="Z75" s="668"/>
      <c r="AA75" s="668"/>
      <c r="AB75" s="668"/>
      <c r="AC75" s="668"/>
      <c r="AD75" s="668"/>
      <c r="AE75" s="668"/>
      <c r="AF75" s="668"/>
      <c r="AG75" s="668"/>
      <c r="AH75" s="668"/>
      <c r="AI75" s="668"/>
      <c r="AJ75" s="668"/>
      <c r="AK75" s="668"/>
    </row>
    <row r="76" ht="15.75" customHeight="1">
      <c r="A76" s="668"/>
      <c r="B76" s="668"/>
      <c r="C76" s="668"/>
      <c r="D76" s="668"/>
      <c r="E76" s="668"/>
      <c r="F76" s="668"/>
      <c r="G76" s="668"/>
      <c r="H76" s="668"/>
      <c r="I76" s="668"/>
      <c r="J76" s="668"/>
      <c r="K76" s="668"/>
      <c r="L76" s="668"/>
      <c r="M76" s="668"/>
      <c r="N76" s="668"/>
      <c r="O76" s="668"/>
      <c r="P76" s="668"/>
      <c r="Q76" s="668"/>
      <c r="R76" s="668"/>
      <c r="S76" s="668"/>
      <c r="T76" s="668"/>
      <c r="U76" s="668"/>
      <c r="V76" s="668"/>
      <c r="W76" s="668"/>
      <c r="X76" s="668"/>
      <c r="Y76" s="668"/>
      <c r="Z76" s="668"/>
      <c r="AA76" s="668"/>
      <c r="AB76" s="668"/>
      <c r="AC76" s="668"/>
      <c r="AD76" s="668"/>
      <c r="AE76" s="668"/>
      <c r="AF76" s="668"/>
      <c r="AG76" s="668"/>
      <c r="AH76" s="668"/>
      <c r="AI76" s="668"/>
      <c r="AJ76" s="668"/>
      <c r="AK76" s="668"/>
    </row>
    <row r="77" ht="15.75" customHeight="1">
      <c r="A77" s="668"/>
      <c r="B77" s="668"/>
      <c r="C77" s="832">
        <f>+C64-C75</f>
        <v>0</v>
      </c>
      <c r="D77" s="832"/>
      <c r="E77" s="668"/>
      <c r="F77" s="668"/>
      <c r="G77" s="668"/>
      <c r="H77" s="668"/>
      <c r="I77" s="668"/>
      <c r="J77" s="668"/>
      <c r="K77" s="668"/>
      <c r="L77" s="668"/>
      <c r="M77" s="668"/>
      <c r="N77" s="668"/>
      <c r="O77" s="668"/>
      <c r="P77" s="668"/>
      <c r="Q77" s="668"/>
      <c r="R77" s="668"/>
      <c r="S77" s="668"/>
      <c r="T77" s="668"/>
      <c r="U77" s="668"/>
      <c r="V77" s="668"/>
      <c r="W77" s="668"/>
      <c r="X77" s="668"/>
      <c r="Y77" s="668"/>
      <c r="Z77" s="668"/>
      <c r="AA77" s="668"/>
      <c r="AB77" s="668"/>
      <c r="AC77" s="668"/>
      <c r="AD77" s="668"/>
      <c r="AE77" s="668"/>
      <c r="AF77" s="668"/>
      <c r="AG77" s="668"/>
      <c r="AH77" s="668"/>
      <c r="AI77" s="668"/>
      <c r="AJ77" s="668"/>
      <c r="AK77" s="668"/>
    </row>
    <row r="78" ht="15.75" customHeight="1">
      <c r="A78" s="668"/>
      <c r="B78" s="668"/>
      <c r="C78" s="668"/>
      <c r="D78" s="668"/>
      <c r="E78" s="668"/>
      <c r="F78" s="668"/>
      <c r="G78" s="668"/>
      <c r="H78" s="668"/>
      <c r="I78" s="668"/>
      <c r="J78" s="668"/>
      <c r="K78" s="668"/>
      <c r="L78" s="668"/>
      <c r="M78" s="668"/>
      <c r="N78" s="668"/>
      <c r="O78" s="668"/>
      <c r="P78" s="668"/>
      <c r="Q78" s="668"/>
      <c r="R78" s="668"/>
      <c r="S78" s="668"/>
      <c r="T78" s="668"/>
      <c r="U78" s="668"/>
      <c r="V78" s="668"/>
      <c r="W78" s="668"/>
      <c r="X78" s="668"/>
      <c r="Y78" s="668"/>
      <c r="Z78" s="668"/>
      <c r="AA78" s="668"/>
      <c r="AB78" s="668"/>
      <c r="AC78" s="668"/>
      <c r="AD78" s="668"/>
      <c r="AE78" s="668"/>
      <c r="AF78" s="668"/>
      <c r="AG78" s="668"/>
      <c r="AH78" s="668"/>
      <c r="AI78" s="668"/>
      <c r="AJ78" s="668"/>
      <c r="AK78" s="668"/>
    </row>
    <row r="79" ht="15.75" customHeight="1">
      <c r="A79" s="668"/>
      <c r="B79" s="668"/>
      <c r="C79" s="668"/>
      <c r="D79" s="668"/>
      <c r="E79" s="668"/>
      <c r="F79" s="668"/>
      <c r="G79" s="668"/>
      <c r="H79" s="668"/>
      <c r="I79" s="668"/>
      <c r="J79" s="668"/>
      <c r="K79" s="668"/>
      <c r="L79" s="668"/>
      <c r="M79" s="668"/>
      <c r="N79" s="668"/>
      <c r="O79" s="668"/>
      <c r="P79" s="668"/>
      <c r="Q79" s="668"/>
      <c r="R79" s="668"/>
      <c r="S79" s="668"/>
      <c r="T79" s="668"/>
      <c r="U79" s="668"/>
      <c r="V79" s="668"/>
      <c r="W79" s="668"/>
      <c r="X79" s="668"/>
      <c r="Y79" s="668"/>
      <c r="Z79" s="668"/>
      <c r="AA79" s="668"/>
      <c r="AB79" s="668"/>
      <c r="AC79" s="668"/>
      <c r="AD79" s="668"/>
      <c r="AE79" s="668"/>
      <c r="AF79" s="668"/>
      <c r="AG79" s="668"/>
      <c r="AH79" s="668"/>
      <c r="AI79" s="668"/>
      <c r="AJ79" s="668"/>
      <c r="AK79" s="668"/>
    </row>
    <row r="80" ht="15.75" customHeight="1">
      <c r="A80" s="668"/>
      <c r="B80" s="668"/>
      <c r="C80" s="668"/>
      <c r="D80" s="668"/>
      <c r="E80" s="668"/>
      <c r="F80" s="668"/>
      <c r="G80" s="668"/>
      <c r="H80" s="668"/>
      <c r="I80" s="668"/>
      <c r="J80" s="668"/>
      <c r="K80" s="668"/>
      <c r="L80" s="668"/>
      <c r="M80" s="668"/>
      <c r="N80" s="668"/>
      <c r="O80" s="668"/>
      <c r="P80" s="668"/>
      <c r="Q80" s="668"/>
      <c r="R80" s="668"/>
      <c r="S80" s="668"/>
      <c r="T80" s="668"/>
      <c r="U80" s="668"/>
      <c r="V80" s="668"/>
      <c r="W80" s="668"/>
      <c r="X80" s="668"/>
      <c r="Y80" s="668"/>
      <c r="Z80" s="668"/>
      <c r="AA80" s="668"/>
      <c r="AB80" s="668"/>
      <c r="AC80" s="668"/>
      <c r="AD80" s="668"/>
      <c r="AE80" s="668"/>
      <c r="AF80" s="668"/>
      <c r="AG80" s="668"/>
      <c r="AH80" s="668"/>
      <c r="AI80" s="668"/>
      <c r="AJ80" s="668"/>
      <c r="AK80" s="668"/>
    </row>
    <row r="81" ht="15.75" customHeight="1">
      <c r="A81" s="668"/>
      <c r="B81" s="668"/>
      <c r="C81" s="668"/>
      <c r="D81" s="668"/>
      <c r="E81" s="668"/>
      <c r="F81" s="668"/>
      <c r="G81" s="668"/>
      <c r="H81" s="668"/>
      <c r="I81" s="668"/>
      <c r="J81" s="668"/>
      <c r="K81" s="668"/>
      <c r="L81" s="668"/>
      <c r="M81" s="668"/>
      <c r="N81" s="668"/>
      <c r="O81" s="668"/>
      <c r="P81" s="668"/>
      <c r="Q81" s="668"/>
      <c r="R81" s="668"/>
      <c r="S81" s="668"/>
      <c r="T81" s="668"/>
      <c r="U81" s="668"/>
      <c r="V81" s="668"/>
      <c r="W81" s="668"/>
      <c r="X81" s="668"/>
      <c r="Y81" s="668"/>
      <c r="Z81" s="668"/>
      <c r="AA81" s="668"/>
      <c r="AB81" s="668"/>
      <c r="AC81" s="668"/>
      <c r="AD81" s="668"/>
      <c r="AE81" s="668"/>
      <c r="AF81" s="668"/>
      <c r="AG81" s="668"/>
      <c r="AH81" s="668"/>
      <c r="AI81" s="668"/>
      <c r="AJ81" s="668"/>
      <c r="AK81" s="668"/>
    </row>
    <row r="82" ht="15.75" customHeight="1">
      <c r="A82" s="668"/>
      <c r="B82" s="668"/>
      <c r="C82" s="668"/>
      <c r="D82" s="668"/>
      <c r="E82" s="668"/>
      <c r="F82" s="668"/>
      <c r="G82" s="668"/>
      <c r="H82" s="668"/>
      <c r="I82" s="668"/>
      <c r="J82" s="668"/>
      <c r="K82" s="668"/>
      <c r="L82" s="668"/>
      <c r="M82" s="668"/>
      <c r="N82" s="668"/>
      <c r="O82" s="668"/>
      <c r="P82" s="668"/>
      <c r="Q82" s="668"/>
      <c r="R82" s="668"/>
      <c r="S82" s="668"/>
      <c r="T82" s="668"/>
      <c r="U82" s="668"/>
      <c r="V82" s="668"/>
      <c r="W82" s="668"/>
      <c r="X82" s="668"/>
      <c r="Y82" s="668"/>
      <c r="Z82" s="668"/>
      <c r="AA82" s="668"/>
      <c r="AB82" s="668"/>
      <c r="AC82" s="668"/>
      <c r="AD82" s="668"/>
      <c r="AE82" s="668"/>
      <c r="AF82" s="668"/>
      <c r="AG82" s="668"/>
      <c r="AH82" s="668"/>
      <c r="AI82" s="668"/>
      <c r="AJ82" s="668"/>
      <c r="AK82" s="668"/>
    </row>
    <row r="83" ht="15.75" customHeight="1">
      <c r="A83" s="668"/>
      <c r="B83" s="668"/>
      <c r="C83" s="668"/>
      <c r="D83" s="668"/>
      <c r="E83" s="668"/>
      <c r="F83" s="668"/>
      <c r="G83" s="668"/>
      <c r="H83" s="668"/>
      <c r="I83" s="668"/>
      <c r="J83" s="668"/>
      <c r="K83" s="668"/>
      <c r="L83" s="668"/>
      <c r="M83" s="668"/>
      <c r="N83" s="668"/>
      <c r="O83" s="668"/>
      <c r="P83" s="668"/>
      <c r="Q83" s="668"/>
      <c r="R83" s="668"/>
      <c r="S83" s="668"/>
      <c r="T83" s="668"/>
      <c r="U83" s="668"/>
      <c r="V83" s="668"/>
      <c r="W83" s="668"/>
      <c r="X83" s="668"/>
      <c r="Y83" s="668"/>
      <c r="Z83" s="668"/>
      <c r="AA83" s="668"/>
      <c r="AB83" s="668"/>
      <c r="AC83" s="668"/>
      <c r="AD83" s="668"/>
      <c r="AE83" s="668"/>
      <c r="AF83" s="668"/>
      <c r="AG83" s="668"/>
      <c r="AH83" s="668"/>
      <c r="AI83" s="668"/>
      <c r="AJ83" s="668"/>
      <c r="AK83" s="668"/>
    </row>
    <row r="84" ht="15.75" customHeight="1">
      <c r="A84" s="668"/>
      <c r="B84" s="668"/>
      <c r="C84" s="668"/>
      <c r="D84" s="668"/>
      <c r="E84" s="668"/>
      <c r="F84" s="668"/>
      <c r="G84" s="668"/>
      <c r="H84" s="668"/>
      <c r="I84" s="668"/>
      <c r="J84" s="668"/>
      <c r="K84" s="668"/>
      <c r="L84" s="668"/>
      <c r="M84" s="668"/>
      <c r="N84" s="668"/>
      <c r="O84" s="668"/>
      <c r="P84" s="668"/>
      <c r="Q84" s="668"/>
      <c r="R84" s="668"/>
      <c r="S84" s="668"/>
      <c r="T84" s="668"/>
      <c r="U84" s="668"/>
      <c r="V84" s="668"/>
      <c r="W84" s="668"/>
      <c r="X84" s="668"/>
      <c r="Y84" s="668"/>
      <c r="Z84" s="668"/>
      <c r="AA84" s="668"/>
      <c r="AB84" s="668"/>
      <c r="AC84" s="668"/>
      <c r="AD84" s="668"/>
      <c r="AE84" s="668"/>
      <c r="AF84" s="668"/>
      <c r="AG84" s="668"/>
      <c r="AH84" s="668"/>
      <c r="AI84" s="668"/>
      <c r="AJ84" s="668"/>
      <c r="AK84" s="668"/>
    </row>
    <row r="85" ht="15.75" customHeight="1">
      <c r="A85" s="668"/>
      <c r="B85" s="668"/>
      <c r="C85" s="668"/>
      <c r="D85" s="668"/>
      <c r="E85" s="668"/>
      <c r="F85" s="668"/>
      <c r="G85" s="668"/>
      <c r="H85" s="668"/>
      <c r="I85" s="668"/>
      <c r="J85" s="668"/>
      <c r="K85" s="668"/>
      <c r="L85" s="668"/>
      <c r="M85" s="668"/>
      <c r="N85" s="668"/>
      <c r="O85" s="668"/>
      <c r="P85" s="668"/>
      <c r="Q85" s="668"/>
      <c r="R85" s="668"/>
      <c r="S85" s="668"/>
      <c r="T85" s="668"/>
      <c r="U85" s="668"/>
      <c r="V85" s="668"/>
      <c r="W85" s="668"/>
      <c r="X85" s="668"/>
      <c r="Y85" s="668"/>
      <c r="Z85" s="668"/>
      <c r="AA85" s="668"/>
      <c r="AB85" s="668"/>
      <c r="AC85" s="668"/>
      <c r="AD85" s="668"/>
      <c r="AE85" s="668"/>
      <c r="AF85" s="668"/>
      <c r="AG85" s="668"/>
      <c r="AH85" s="668"/>
      <c r="AI85" s="668"/>
      <c r="AJ85" s="668"/>
      <c r="AK85" s="668"/>
    </row>
    <row r="86" ht="15.75" customHeight="1">
      <c r="A86" s="668"/>
      <c r="B86" s="668"/>
      <c r="C86" s="668"/>
      <c r="D86" s="668"/>
      <c r="E86" s="668"/>
      <c r="F86" s="668"/>
      <c r="G86" s="668"/>
      <c r="H86" s="668"/>
      <c r="I86" s="668"/>
      <c r="J86" s="668"/>
      <c r="K86" s="668"/>
      <c r="L86" s="668"/>
      <c r="M86" s="668"/>
      <c r="N86" s="668"/>
      <c r="O86" s="668"/>
      <c r="P86" s="668"/>
      <c r="Q86" s="668"/>
      <c r="R86" s="668"/>
      <c r="S86" s="668"/>
      <c r="T86" s="668"/>
      <c r="U86" s="668"/>
      <c r="V86" s="668"/>
      <c r="W86" s="668"/>
      <c r="X86" s="668"/>
      <c r="Y86" s="668"/>
      <c r="Z86" s="668"/>
      <c r="AA86" s="668"/>
      <c r="AB86" s="668"/>
      <c r="AC86" s="668"/>
      <c r="AD86" s="668"/>
      <c r="AE86" s="668"/>
      <c r="AF86" s="668"/>
      <c r="AG86" s="668"/>
      <c r="AH86" s="668"/>
      <c r="AI86" s="668"/>
      <c r="AJ86" s="668"/>
      <c r="AK86" s="668"/>
    </row>
    <row r="87" ht="15.75" customHeight="1">
      <c r="A87" s="668"/>
      <c r="B87" s="668"/>
      <c r="C87" s="668"/>
      <c r="D87" s="668"/>
      <c r="E87" s="668"/>
      <c r="F87" s="668"/>
      <c r="G87" s="668"/>
      <c r="H87" s="668"/>
      <c r="I87" s="668"/>
      <c r="J87" s="668"/>
      <c r="K87" s="668"/>
      <c r="L87" s="668"/>
      <c r="M87" s="668"/>
      <c r="N87" s="668"/>
      <c r="O87" s="668"/>
      <c r="P87" s="668"/>
      <c r="Q87" s="668"/>
      <c r="R87" s="668"/>
      <c r="S87" s="668"/>
      <c r="T87" s="668"/>
      <c r="U87" s="668"/>
      <c r="V87" s="668"/>
      <c r="W87" s="668"/>
      <c r="X87" s="668"/>
      <c r="Y87" s="668"/>
      <c r="Z87" s="668"/>
      <c r="AA87" s="668"/>
      <c r="AB87" s="668"/>
      <c r="AC87" s="668"/>
      <c r="AD87" s="668"/>
      <c r="AE87" s="668"/>
      <c r="AF87" s="668"/>
      <c r="AG87" s="668"/>
      <c r="AH87" s="668"/>
      <c r="AI87" s="668"/>
      <c r="AJ87" s="668"/>
      <c r="AK87" s="668"/>
    </row>
    <row r="88" ht="15.75" customHeight="1">
      <c r="A88" s="668"/>
      <c r="B88" s="668"/>
      <c r="C88" s="668"/>
      <c r="D88" s="668"/>
      <c r="E88" s="668"/>
      <c r="F88" s="668"/>
      <c r="G88" s="668"/>
      <c r="H88" s="668"/>
      <c r="I88" s="668"/>
      <c r="J88" s="668"/>
      <c r="K88" s="668"/>
      <c r="L88" s="668"/>
      <c r="M88" s="668"/>
      <c r="N88" s="668"/>
      <c r="O88" s="668"/>
      <c r="P88" s="668"/>
      <c r="Q88" s="668"/>
      <c r="R88" s="668"/>
      <c r="S88" s="668"/>
      <c r="T88" s="668"/>
      <c r="U88" s="668"/>
      <c r="V88" s="668"/>
      <c r="W88" s="668"/>
      <c r="X88" s="668"/>
      <c r="Y88" s="668"/>
      <c r="Z88" s="668"/>
      <c r="AA88" s="668"/>
      <c r="AB88" s="668"/>
      <c r="AC88" s="668"/>
      <c r="AD88" s="668"/>
      <c r="AE88" s="668"/>
      <c r="AF88" s="668"/>
      <c r="AG88" s="668"/>
      <c r="AH88" s="668"/>
      <c r="AI88" s="668"/>
      <c r="AJ88" s="668"/>
      <c r="AK88" s="668"/>
    </row>
    <row r="89" ht="15.75" customHeight="1">
      <c r="A89" s="668"/>
      <c r="B89" s="668"/>
      <c r="C89" s="668"/>
      <c r="D89" s="668"/>
      <c r="E89" s="668"/>
      <c r="F89" s="668"/>
      <c r="G89" s="668"/>
      <c r="H89" s="668"/>
      <c r="I89" s="668"/>
      <c r="J89" s="668"/>
      <c r="K89" s="668"/>
      <c r="L89" s="668"/>
      <c r="M89" s="668"/>
      <c r="N89" s="668"/>
      <c r="O89" s="668"/>
      <c r="P89" s="668"/>
      <c r="Q89" s="668"/>
      <c r="R89" s="668"/>
      <c r="S89" s="668"/>
      <c r="T89" s="668"/>
      <c r="U89" s="668"/>
      <c r="V89" s="668"/>
      <c r="W89" s="668"/>
      <c r="X89" s="668"/>
      <c r="Y89" s="668"/>
      <c r="Z89" s="668"/>
      <c r="AA89" s="668"/>
      <c r="AB89" s="668"/>
      <c r="AC89" s="668"/>
      <c r="AD89" s="668"/>
      <c r="AE89" s="668"/>
      <c r="AF89" s="668"/>
      <c r="AG89" s="668"/>
      <c r="AH89" s="668"/>
      <c r="AI89" s="668"/>
      <c r="AJ89" s="668"/>
      <c r="AK89" s="668"/>
    </row>
    <row r="90" ht="15.75" customHeight="1">
      <c r="A90" s="668"/>
      <c r="B90" s="668"/>
      <c r="C90" s="668"/>
      <c r="D90" s="668"/>
      <c r="E90" s="668"/>
      <c r="F90" s="668"/>
      <c r="G90" s="668"/>
      <c r="H90" s="668"/>
      <c r="I90" s="668"/>
      <c r="J90" s="668"/>
      <c r="K90" s="668"/>
      <c r="L90" s="668"/>
      <c r="M90" s="668"/>
      <c r="N90" s="668"/>
      <c r="O90" s="668"/>
      <c r="P90" s="668"/>
      <c r="Q90" s="668"/>
      <c r="R90" s="668"/>
      <c r="S90" s="668"/>
      <c r="T90" s="668"/>
      <c r="U90" s="668"/>
      <c r="V90" s="668"/>
      <c r="W90" s="668"/>
      <c r="X90" s="668"/>
      <c r="Y90" s="668"/>
      <c r="Z90" s="668"/>
      <c r="AA90" s="668"/>
      <c r="AB90" s="668"/>
      <c r="AC90" s="668"/>
      <c r="AD90" s="668"/>
      <c r="AE90" s="668"/>
      <c r="AF90" s="668"/>
      <c r="AG90" s="668"/>
      <c r="AH90" s="668"/>
      <c r="AI90" s="668"/>
      <c r="AJ90" s="668"/>
      <c r="AK90" s="668"/>
    </row>
    <row r="91" ht="15.75" customHeight="1">
      <c r="A91" s="668"/>
      <c r="B91" s="668"/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8"/>
      <c r="O91" s="668"/>
      <c r="P91" s="668"/>
      <c r="Q91" s="668"/>
      <c r="R91" s="668"/>
      <c r="S91" s="668"/>
      <c r="T91" s="668"/>
      <c r="U91" s="668"/>
      <c r="V91" s="668"/>
      <c r="W91" s="668"/>
      <c r="X91" s="668"/>
      <c r="Y91" s="668"/>
      <c r="Z91" s="668"/>
      <c r="AA91" s="668"/>
      <c r="AB91" s="668"/>
      <c r="AC91" s="668"/>
      <c r="AD91" s="668"/>
      <c r="AE91" s="668"/>
      <c r="AF91" s="668"/>
      <c r="AG91" s="668"/>
      <c r="AH91" s="668"/>
      <c r="AI91" s="668"/>
      <c r="AJ91" s="668"/>
      <c r="AK91" s="668"/>
    </row>
    <row r="92" ht="15.75" customHeight="1">
      <c r="A92" s="668"/>
      <c r="B92" s="668"/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8"/>
      <c r="O92" s="668"/>
      <c r="P92" s="668"/>
      <c r="Q92" s="668"/>
      <c r="R92" s="668"/>
      <c r="S92" s="668"/>
      <c r="T92" s="668"/>
      <c r="U92" s="668"/>
      <c r="V92" s="668"/>
      <c r="W92" s="668"/>
      <c r="X92" s="668"/>
      <c r="Y92" s="668"/>
      <c r="Z92" s="668"/>
      <c r="AA92" s="668"/>
      <c r="AB92" s="668"/>
      <c r="AC92" s="668"/>
      <c r="AD92" s="668"/>
      <c r="AE92" s="668"/>
      <c r="AF92" s="668"/>
      <c r="AG92" s="668"/>
      <c r="AH92" s="668"/>
      <c r="AI92" s="668"/>
      <c r="AJ92" s="668"/>
      <c r="AK92" s="668"/>
    </row>
    <row r="93" ht="15.75" customHeight="1">
      <c r="A93" s="668"/>
      <c r="B93" s="668"/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8"/>
      <c r="O93" s="668"/>
      <c r="P93" s="668"/>
      <c r="Q93" s="668"/>
      <c r="R93" s="668"/>
      <c r="S93" s="668"/>
      <c r="T93" s="668"/>
      <c r="U93" s="668"/>
      <c r="V93" s="668"/>
      <c r="W93" s="668"/>
      <c r="X93" s="668"/>
      <c r="Y93" s="668"/>
      <c r="Z93" s="668"/>
      <c r="AA93" s="668"/>
      <c r="AB93" s="668"/>
      <c r="AC93" s="668"/>
      <c r="AD93" s="668"/>
      <c r="AE93" s="668"/>
      <c r="AF93" s="668"/>
      <c r="AG93" s="668"/>
      <c r="AH93" s="668"/>
      <c r="AI93" s="668"/>
      <c r="AJ93" s="668"/>
      <c r="AK93" s="668"/>
    </row>
    <row r="94" ht="15.75" customHeight="1">
      <c r="A94" s="668"/>
      <c r="B94" s="668"/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8"/>
      <c r="O94" s="668"/>
      <c r="P94" s="668"/>
      <c r="Q94" s="668"/>
      <c r="R94" s="668"/>
      <c r="S94" s="668"/>
      <c r="T94" s="668"/>
      <c r="U94" s="668"/>
      <c r="V94" s="668"/>
      <c r="W94" s="668"/>
      <c r="X94" s="668"/>
      <c r="Y94" s="668"/>
      <c r="Z94" s="668"/>
      <c r="AA94" s="668"/>
      <c r="AB94" s="668"/>
      <c r="AC94" s="668"/>
      <c r="AD94" s="668"/>
      <c r="AE94" s="668"/>
      <c r="AF94" s="668"/>
      <c r="AG94" s="668"/>
      <c r="AH94" s="668"/>
      <c r="AI94" s="668"/>
      <c r="AJ94" s="668"/>
      <c r="AK94" s="668"/>
    </row>
    <row r="95" ht="15.75" customHeight="1">
      <c r="A95" s="668"/>
      <c r="B95" s="668"/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8"/>
      <c r="O95" s="668"/>
      <c r="P95" s="668"/>
      <c r="Q95" s="668"/>
      <c r="R95" s="668"/>
      <c r="S95" s="668"/>
      <c r="T95" s="668"/>
      <c r="U95" s="668"/>
      <c r="V95" s="668"/>
      <c r="W95" s="668"/>
      <c r="X95" s="668"/>
      <c r="Y95" s="668"/>
      <c r="Z95" s="668"/>
      <c r="AA95" s="668"/>
      <c r="AB95" s="668"/>
      <c r="AC95" s="668"/>
      <c r="AD95" s="668"/>
      <c r="AE95" s="668"/>
      <c r="AF95" s="668"/>
      <c r="AG95" s="668"/>
      <c r="AH95" s="668"/>
      <c r="AI95" s="668"/>
      <c r="AJ95" s="668"/>
      <c r="AK95" s="668"/>
    </row>
    <row r="96" ht="15.75" customHeight="1">
      <c r="A96" s="668"/>
      <c r="B96" s="668"/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8"/>
      <c r="O96" s="668"/>
      <c r="P96" s="668"/>
      <c r="Q96" s="668"/>
      <c r="R96" s="668"/>
      <c r="S96" s="668"/>
      <c r="T96" s="668"/>
      <c r="U96" s="668"/>
      <c r="V96" s="668"/>
      <c r="W96" s="668"/>
      <c r="X96" s="668"/>
      <c r="Y96" s="668"/>
      <c r="Z96" s="668"/>
      <c r="AA96" s="668"/>
      <c r="AB96" s="668"/>
      <c r="AC96" s="668"/>
      <c r="AD96" s="668"/>
      <c r="AE96" s="668"/>
      <c r="AF96" s="668"/>
      <c r="AG96" s="668"/>
      <c r="AH96" s="668"/>
      <c r="AI96" s="668"/>
      <c r="AJ96" s="668"/>
      <c r="AK96" s="668"/>
    </row>
    <row r="97" ht="15.75" customHeight="1">
      <c r="A97" s="668"/>
      <c r="B97" s="668"/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8"/>
      <c r="O97" s="668"/>
      <c r="P97" s="668"/>
      <c r="Q97" s="668"/>
      <c r="R97" s="668"/>
      <c r="S97" s="668"/>
      <c r="T97" s="668"/>
      <c r="U97" s="668"/>
      <c r="V97" s="668"/>
      <c r="W97" s="668"/>
      <c r="X97" s="668"/>
      <c r="Y97" s="668"/>
      <c r="Z97" s="668"/>
      <c r="AA97" s="668"/>
      <c r="AB97" s="668"/>
      <c r="AC97" s="668"/>
      <c r="AD97" s="668"/>
      <c r="AE97" s="668"/>
      <c r="AF97" s="668"/>
      <c r="AG97" s="668"/>
      <c r="AH97" s="668"/>
      <c r="AI97" s="668"/>
      <c r="AJ97" s="668"/>
      <c r="AK97" s="668"/>
    </row>
    <row r="98" ht="15.75" customHeight="1">
      <c r="A98" s="668"/>
      <c r="B98" s="668"/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8"/>
      <c r="O98" s="668"/>
      <c r="P98" s="668"/>
      <c r="Q98" s="668"/>
      <c r="R98" s="668"/>
      <c r="S98" s="668"/>
      <c r="T98" s="668"/>
      <c r="U98" s="668"/>
      <c r="V98" s="668"/>
      <c r="W98" s="668"/>
      <c r="X98" s="668"/>
      <c r="Y98" s="668"/>
      <c r="Z98" s="668"/>
      <c r="AA98" s="668"/>
      <c r="AB98" s="668"/>
      <c r="AC98" s="668"/>
      <c r="AD98" s="668"/>
      <c r="AE98" s="668"/>
      <c r="AF98" s="668"/>
      <c r="AG98" s="668"/>
      <c r="AH98" s="668"/>
      <c r="AI98" s="668"/>
      <c r="AJ98" s="668"/>
      <c r="AK98" s="668"/>
    </row>
    <row r="99" ht="15.75" customHeight="1">
      <c r="A99" s="668"/>
      <c r="B99" s="668"/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8"/>
      <c r="O99" s="668"/>
      <c r="P99" s="668"/>
      <c r="Q99" s="668"/>
      <c r="R99" s="668"/>
      <c r="S99" s="668"/>
      <c r="T99" s="668"/>
      <c r="U99" s="668"/>
      <c r="V99" s="668"/>
      <c r="W99" s="668"/>
      <c r="X99" s="668"/>
      <c r="Y99" s="668"/>
      <c r="Z99" s="668"/>
      <c r="AA99" s="668"/>
      <c r="AB99" s="668"/>
      <c r="AC99" s="668"/>
      <c r="AD99" s="668"/>
      <c r="AE99" s="668"/>
      <c r="AF99" s="668"/>
      <c r="AG99" s="668"/>
      <c r="AH99" s="668"/>
      <c r="AI99" s="668"/>
      <c r="AJ99" s="668"/>
      <c r="AK99" s="668"/>
    </row>
    <row r="100" ht="15.75" customHeight="1">
      <c r="A100" s="668"/>
      <c r="B100" s="668"/>
      <c r="C100" s="668"/>
      <c r="D100" s="668"/>
      <c r="E100" s="668"/>
      <c r="F100" s="668"/>
      <c r="G100" s="668"/>
      <c r="H100" s="668"/>
      <c r="I100" s="668"/>
      <c r="J100" s="668"/>
      <c r="K100" s="668"/>
      <c r="L100" s="668"/>
      <c r="M100" s="668"/>
      <c r="N100" s="668"/>
      <c r="O100" s="668"/>
      <c r="P100" s="668"/>
      <c r="Q100" s="668"/>
      <c r="R100" s="668"/>
      <c r="S100" s="668"/>
      <c r="T100" s="668"/>
      <c r="U100" s="668"/>
      <c r="V100" s="668"/>
      <c r="W100" s="668"/>
      <c r="X100" s="668"/>
      <c r="Y100" s="668"/>
      <c r="Z100" s="668"/>
      <c r="AA100" s="668"/>
      <c r="AB100" s="668"/>
      <c r="AC100" s="668"/>
      <c r="AD100" s="668"/>
      <c r="AE100" s="668"/>
      <c r="AF100" s="668"/>
      <c r="AG100" s="668"/>
      <c r="AH100" s="668"/>
      <c r="AI100" s="668"/>
      <c r="AJ100" s="668"/>
      <c r="AK100" s="668"/>
    </row>
    <row r="101" ht="15.75" customHeight="1">
      <c r="A101" s="668"/>
      <c r="B101" s="668"/>
      <c r="C101" s="668"/>
      <c r="D101" s="668"/>
      <c r="E101" s="668"/>
      <c r="F101" s="668"/>
      <c r="G101" s="668"/>
      <c r="H101" s="668"/>
      <c r="I101" s="668"/>
      <c r="J101" s="668"/>
      <c r="K101" s="668"/>
      <c r="L101" s="668"/>
      <c r="M101" s="668"/>
      <c r="N101" s="668"/>
      <c r="O101" s="668"/>
      <c r="P101" s="668"/>
      <c r="Q101" s="668"/>
      <c r="R101" s="668"/>
      <c r="S101" s="668"/>
      <c r="T101" s="668"/>
      <c r="U101" s="668"/>
      <c r="V101" s="668"/>
      <c r="W101" s="668"/>
      <c r="X101" s="668"/>
      <c r="Y101" s="668"/>
      <c r="Z101" s="668"/>
      <c r="AA101" s="668"/>
      <c r="AB101" s="668"/>
      <c r="AC101" s="668"/>
      <c r="AD101" s="668"/>
      <c r="AE101" s="668"/>
      <c r="AF101" s="668"/>
      <c r="AG101" s="668"/>
      <c r="AH101" s="668"/>
      <c r="AI101" s="668"/>
      <c r="AJ101" s="668"/>
      <c r="AK101" s="668"/>
    </row>
    <row r="102" ht="15.75" customHeight="1">
      <c r="A102" s="668"/>
      <c r="B102" s="668"/>
      <c r="C102" s="668"/>
      <c r="D102" s="668"/>
      <c r="E102" s="668"/>
      <c r="F102" s="668"/>
      <c r="G102" s="668"/>
      <c r="H102" s="668"/>
      <c r="I102" s="668"/>
      <c r="J102" s="668"/>
      <c r="K102" s="668"/>
      <c r="L102" s="668"/>
      <c r="M102" s="668"/>
      <c r="N102" s="668"/>
      <c r="O102" s="668"/>
      <c r="P102" s="668"/>
      <c r="Q102" s="668"/>
      <c r="R102" s="668"/>
      <c r="S102" s="668"/>
      <c r="T102" s="668"/>
      <c r="U102" s="668"/>
      <c r="V102" s="668"/>
      <c r="W102" s="668"/>
      <c r="X102" s="668"/>
      <c r="Y102" s="668"/>
      <c r="Z102" s="668"/>
      <c r="AA102" s="668"/>
      <c r="AB102" s="668"/>
      <c r="AC102" s="668"/>
      <c r="AD102" s="668"/>
      <c r="AE102" s="668"/>
      <c r="AF102" s="668"/>
      <c r="AG102" s="668"/>
      <c r="AH102" s="668"/>
      <c r="AI102" s="668"/>
      <c r="AJ102" s="668"/>
      <c r="AK102" s="668"/>
    </row>
    <row r="103" ht="15.75" customHeight="1">
      <c r="A103" s="668"/>
      <c r="B103" s="668"/>
      <c r="C103" s="668"/>
      <c r="D103" s="668"/>
      <c r="E103" s="668"/>
      <c r="F103" s="668"/>
      <c r="G103" s="668"/>
      <c r="H103" s="668"/>
      <c r="I103" s="668"/>
      <c r="J103" s="668"/>
      <c r="K103" s="668"/>
      <c r="L103" s="668"/>
      <c r="M103" s="668"/>
      <c r="N103" s="668"/>
      <c r="O103" s="668"/>
      <c r="P103" s="668"/>
      <c r="Q103" s="668"/>
      <c r="R103" s="668"/>
      <c r="S103" s="668"/>
      <c r="T103" s="668"/>
      <c r="U103" s="668"/>
      <c r="V103" s="668"/>
      <c r="W103" s="668"/>
      <c r="X103" s="668"/>
      <c r="Y103" s="668"/>
      <c r="Z103" s="668"/>
      <c r="AA103" s="668"/>
      <c r="AB103" s="668"/>
      <c r="AC103" s="668"/>
      <c r="AD103" s="668"/>
      <c r="AE103" s="668"/>
      <c r="AF103" s="668"/>
      <c r="AG103" s="668"/>
      <c r="AH103" s="668"/>
      <c r="AI103" s="668"/>
      <c r="AJ103" s="668"/>
      <c r="AK103" s="668"/>
    </row>
    <row r="104" ht="15.75" customHeight="1">
      <c r="A104" s="668"/>
      <c r="B104" s="668"/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8"/>
      <c r="O104" s="668"/>
      <c r="P104" s="668"/>
      <c r="Q104" s="668"/>
      <c r="R104" s="668"/>
      <c r="S104" s="668"/>
      <c r="T104" s="668"/>
      <c r="U104" s="668"/>
      <c r="V104" s="668"/>
      <c r="W104" s="668"/>
      <c r="X104" s="668"/>
      <c r="Y104" s="668"/>
      <c r="Z104" s="668"/>
      <c r="AA104" s="668"/>
      <c r="AB104" s="668"/>
      <c r="AC104" s="668"/>
      <c r="AD104" s="668"/>
      <c r="AE104" s="668"/>
      <c r="AF104" s="668"/>
      <c r="AG104" s="668"/>
      <c r="AH104" s="668"/>
      <c r="AI104" s="668"/>
      <c r="AJ104" s="668"/>
      <c r="AK104" s="668"/>
    </row>
    <row r="105" ht="15.75" customHeight="1">
      <c r="A105" s="668"/>
      <c r="B105" s="668"/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8"/>
      <c r="O105" s="668"/>
      <c r="P105" s="668"/>
      <c r="Q105" s="668"/>
      <c r="R105" s="668"/>
      <c r="S105" s="668"/>
      <c r="T105" s="668"/>
      <c r="U105" s="668"/>
      <c r="V105" s="668"/>
      <c r="W105" s="668"/>
      <c r="X105" s="668"/>
      <c r="Y105" s="668"/>
      <c r="Z105" s="668"/>
      <c r="AA105" s="668"/>
      <c r="AB105" s="668"/>
      <c r="AC105" s="668"/>
      <c r="AD105" s="668"/>
      <c r="AE105" s="668"/>
      <c r="AF105" s="668"/>
      <c r="AG105" s="668"/>
      <c r="AH105" s="668"/>
      <c r="AI105" s="668"/>
      <c r="AJ105" s="668"/>
      <c r="AK105" s="668"/>
    </row>
    <row r="106" ht="15.75" customHeight="1">
      <c r="A106" s="668"/>
      <c r="B106" s="668"/>
      <c r="C106" s="668"/>
      <c r="D106" s="668"/>
      <c r="E106" s="668"/>
      <c r="F106" s="668"/>
      <c r="G106" s="668"/>
      <c r="H106" s="668"/>
      <c r="I106" s="668"/>
      <c r="J106" s="668"/>
      <c r="K106" s="668"/>
      <c r="L106" s="668"/>
      <c r="M106" s="668"/>
      <c r="N106" s="668"/>
      <c r="O106" s="668"/>
      <c r="P106" s="668"/>
      <c r="Q106" s="668"/>
      <c r="R106" s="668"/>
      <c r="S106" s="668"/>
      <c r="T106" s="668"/>
      <c r="U106" s="668"/>
      <c r="V106" s="668"/>
      <c r="W106" s="668"/>
      <c r="X106" s="668"/>
      <c r="Y106" s="668"/>
      <c r="Z106" s="668"/>
      <c r="AA106" s="668"/>
      <c r="AB106" s="668"/>
      <c r="AC106" s="668"/>
      <c r="AD106" s="668"/>
      <c r="AE106" s="668"/>
      <c r="AF106" s="668"/>
      <c r="AG106" s="668"/>
      <c r="AH106" s="668"/>
      <c r="AI106" s="668"/>
      <c r="AJ106" s="668"/>
      <c r="AK106" s="668"/>
    </row>
    <row r="107" ht="15.75" customHeight="1">
      <c r="A107" s="668"/>
      <c r="B107" s="668"/>
      <c r="C107" s="668"/>
      <c r="D107" s="668"/>
      <c r="E107" s="668"/>
      <c r="F107" s="668"/>
      <c r="G107" s="668"/>
      <c r="H107" s="668"/>
      <c r="I107" s="668"/>
      <c r="J107" s="668"/>
      <c r="K107" s="668"/>
      <c r="L107" s="668"/>
      <c r="M107" s="668"/>
      <c r="N107" s="668"/>
      <c r="O107" s="668"/>
      <c r="P107" s="668"/>
      <c r="Q107" s="668"/>
      <c r="R107" s="668"/>
      <c r="S107" s="668"/>
      <c r="T107" s="668"/>
      <c r="U107" s="668"/>
      <c r="V107" s="668"/>
      <c r="W107" s="668"/>
      <c r="X107" s="668"/>
      <c r="Y107" s="668"/>
      <c r="Z107" s="668"/>
      <c r="AA107" s="668"/>
      <c r="AB107" s="668"/>
      <c r="AC107" s="668"/>
      <c r="AD107" s="668"/>
      <c r="AE107" s="668"/>
      <c r="AF107" s="668"/>
      <c r="AG107" s="668"/>
      <c r="AH107" s="668"/>
      <c r="AI107" s="668"/>
      <c r="AJ107" s="668"/>
      <c r="AK107" s="668"/>
    </row>
    <row r="108" ht="15.75" customHeight="1">
      <c r="A108" s="668"/>
      <c r="B108" s="668"/>
      <c r="C108" s="668"/>
      <c r="D108" s="668"/>
      <c r="E108" s="668"/>
      <c r="F108" s="668"/>
      <c r="G108" s="668"/>
      <c r="H108" s="668"/>
      <c r="I108" s="668"/>
      <c r="J108" s="668"/>
      <c r="K108" s="668"/>
      <c r="L108" s="668"/>
      <c r="M108" s="668"/>
      <c r="N108" s="668"/>
      <c r="O108" s="668"/>
      <c r="P108" s="668"/>
      <c r="Q108" s="668"/>
      <c r="R108" s="668"/>
      <c r="S108" s="668"/>
      <c r="T108" s="668"/>
      <c r="U108" s="668"/>
      <c r="V108" s="668"/>
      <c r="W108" s="668"/>
      <c r="X108" s="668"/>
      <c r="Y108" s="668"/>
      <c r="Z108" s="668"/>
      <c r="AA108" s="668"/>
      <c r="AB108" s="668"/>
      <c r="AC108" s="668"/>
      <c r="AD108" s="668"/>
      <c r="AE108" s="668"/>
      <c r="AF108" s="668"/>
      <c r="AG108" s="668"/>
      <c r="AH108" s="668"/>
      <c r="AI108" s="668"/>
      <c r="AJ108" s="668"/>
      <c r="AK108" s="668"/>
    </row>
    <row r="109" ht="15.75" customHeight="1">
      <c r="A109" s="668"/>
      <c r="B109" s="668"/>
      <c r="C109" s="668"/>
      <c r="D109" s="668"/>
      <c r="E109" s="668"/>
      <c r="F109" s="668"/>
      <c r="G109" s="668"/>
      <c r="H109" s="668"/>
      <c r="I109" s="668"/>
      <c r="J109" s="668"/>
      <c r="K109" s="668"/>
      <c r="L109" s="668"/>
      <c r="M109" s="668"/>
      <c r="N109" s="668"/>
      <c r="O109" s="668"/>
      <c r="P109" s="668"/>
      <c r="Q109" s="668"/>
      <c r="R109" s="668"/>
      <c r="S109" s="668"/>
      <c r="T109" s="668"/>
      <c r="U109" s="668"/>
      <c r="V109" s="668"/>
      <c r="W109" s="668"/>
      <c r="X109" s="668"/>
      <c r="Y109" s="668"/>
      <c r="Z109" s="668"/>
      <c r="AA109" s="668"/>
      <c r="AB109" s="668"/>
      <c r="AC109" s="668"/>
      <c r="AD109" s="668"/>
      <c r="AE109" s="668"/>
      <c r="AF109" s="668"/>
      <c r="AG109" s="668"/>
      <c r="AH109" s="668"/>
      <c r="AI109" s="668"/>
      <c r="AJ109" s="668"/>
      <c r="AK109" s="668"/>
    </row>
    <row r="110" ht="15.75" customHeight="1">
      <c r="A110" s="668"/>
      <c r="B110" s="668"/>
      <c r="C110" s="668"/>
      <c r="D110" s="668"/>
      <c r="E110" s="668"/>
      <c r="F110" s="668"/>
      <c r="G110" s="668"/>
      <c r="H110" s="668"/>
      <c r="I110" s="668"/>
      <c r="J110" s="668"/>
      <c r="K110" s="668"/>
      <c r="L110" s="668"/>
      <c r="M110" s="668"/>
      <c r="N110" s="668"/>
      <c r="O110" s="668"/>
      <c r="P110" s="668"/>
      <c r="Q110" s="668"/>
      <c r="R110" s="668"/>
      <c r="S110" s="668"/>
      <c r="T110" s="668"/>
      <c r="U110" s="668"/>
      <c r="V110" s="668"/>
      <c r="W110" s="668"/>
      <c r="X110" s="668"/>
      <c r="Y110" s="668"/>
      <c r="Z110" s="668"/>
      <c r="AA110" s="668"/>
      <c r="AB110" s="668"/>
      <c r="AC110" s="668"/>
      <c r="AD110" s="668"/>
      <c r="AE110" s="668"/>
      <c r="AF110" s="668"/>
      <c r="AG110" s="668"/>
      <c r="AH110" s="668"/>
      <c r="AI110" s="668"/>
      <c r="AJ110" s="668"/>
      <c r="AK110" s="668"/>
    </row>
    <row r="111" ht="15.75" customHeight="1">
      <c r="A111" s="668"/>
      <c r="B111" s="668"/>
      <c r="C111" s="668"/>
      <c r="D111" s="668"/>
      <c r="E111" s="668"/>
      <c r="F111" s="668"/>
      <c r="G111" s="668"/>
      <c r="H111" s="668"/>
      <c r="I111" s="668"/>
      <c r="J111" s="668"/>
      <c r="K111" s="668"/>
      <c r="L111" s="668"/>
      <c r="M111" s="668"/>
      <c r="N111" s="668"/>
      <c r="O111" s="668"/>
      <c r="P111" s="668"/>
      <c r="Q111" s="668"/>
      <c r="R111" s="668"/>
      <c r="S111" s="668"/>
      <c r="T111" s="668"/>
      <c r="U111" s="668"/>
      <c r="V111" s="668"/>
      <c r="W111" s="668"/>
      <c r="X111" s="668"/>
      <c r="Y111" s="668"/>
      <c r="Z111" s="668"/>
      <c r="AA111" s="668"/>
      <c r="AB111" s="668"/>
      <c r="AC111" s="668"/>
      <c r="AD111" s="668"/>
      <c r="AE111" s="668"/>
      <c r="AF111" s="668"/>
      <c r="AG111" s="668"/>
      <c r="AH111" s="668"/>
      <c r="AI111" s="668"/>
      <c r="AJ111" s="668"/>
      <c r="AK111" s="668"/>
    </row>
    <row r="112" ht="15.75" customHeight="1">
      <c r="A112" s="668"/>
      <c r="B112" s="668"/>
      <c r="C112" s="668"/>
      <c r="D112" s="668"/>
      <c r="E112" s="668"/>
      <c r="F112" s="668"/>
      <c r="G112" s="668"/>
      <c r="H112" s="668"/>
      <c r="I112" s="668"/>
      <c r="J112" s="668"/>
      <c r="K112" s="668"/>
      <c r="L112" s="668"/>
      <c r="M112" s="668"/>
      <c r="N112" s="668"/>
      <c r="O112" s="668"/>
      <c r="P112" s="668"/>
      <c r="Q112" s="668"/>
      <c r="R112" s="668"/>
      <c r="S112" s="668"/>
      <c r="T112" s="668"/>
      <c r="U112" s="668"/>
      <c r="V112" s="668"/>
      <c r="W112" s="668"/>
      <c r="X112" s="668"/>
      <c r="Y112" s="668"/>
      <c r="Z112" s="668"/>
      <c r="AA112" s="668"/>
      <c r="AB112" s="668"/>
      <c r="AC112" s="668"/>
      <c r="AD112" s="668"/>
      <c r="AE112" s="668"/>
      <c r="AF112" s="668"/>
      <c r="AG112" s="668"/>
      <c r="AH112" s="668"/>
      <c r="AI112" s="668"/>
      <c r="AJ112" s="668"/>
      <c r="AK112" s="668"/>
    </row>
    <row r="113" ht="15.75" customHeight="1">
      <c r="A113" s="668"/>
      <c r="B113" s="668"/>
      <c r="C113" s="668"/>
      <c r="D113" s="668"/>
      <c r="E113" s="668"/>
      <c r="F113" s="668"/>
      <c r="G113" s="668"/>
      <c r="H113" s="668"/>
      <c r="I113" s="668"/>
      <c r="J113" s="668"/>
      <c r="K113" s="668"/>
      <c r="L113" s="668"/>
      <c r="M113" s="668"/>
      <c r="N113" s="668"/>
      <c r="O113" s="668"/>
      <c r="P113" s="668"/>
      <c r="Q113" s="668"/>
      <c r="R113" s="668"/>
      <c r="S113" s="668"/>
      <c r="T113" s="668"/>
      <c r="U113" s="668"/>
      <c r="V113" s="668"/>
      <c r="W113" s="668"/>
      <c r="X113" s="668"/>
      <c r="Y113" s="668"/>
      <c r="Z113" s="668"/>
      <c r="AA113" s="668"/>
      <c r="AB113" s="668"/>
      <c r="AC113" s="668"/>
      <c r="AD113" s="668"/>
      <c r="AE113" s="668"/>
      <c r="AF113" s="668"/>
      <c r="AG113" s="668"/>
      <c r="AH113" s="668"/>
      <c r="AI113" s="668"/>
      <c r="AJ113" s="668"/>
      <c r="AK113" s="668"/>
    </row>
    <row r="114" ht="15.75" customHeight="1">
      <c r="A114" s="668"/>
      <c r="B114" s="668"/>
      <c r="C114" s="668"/>
      <c r="D114" s="668"/>
      <c r="E114" s="668"/>
      <c r="F114" s="668"/>
      <c r="G114" s="668"/>
      <c r="H114" s="668"/>
      <c r="I114" s="668"/>
      <c r="J114" s="668"/>
      <c r="K114" s="668"/>
      <c r="L114" s="668"/>
      <c r="M114" s="668"/>
      <c r="N114" s="668"/>
      <c r="O114" s="668"/>
      <c r="P114" s="668"/>
      <c r="Q114" s="668"/>
      <c r="R114" s="668"/>
      <c r="S114" s="668"/>
      <c r="T114" s="668"/>
      <c r="U114" s="668"/>
      <c r="V114" s="668"/>
      <c r="W114" s="668"/>
      <c r="X114" s="668"/>
      <c r="Y114" s="668"/>
      <c r="Z114" s="668"/>
      <c r="AA114" s="668"/>
      <c r="AB114" s="668"/>
      <c r="AC114" s="668"/>
      <c r="AD114" s="668"/>
      <c r="AE114" s="668"/>
      <c r="AF114" s="668"/>
      <c r="AG114" s="668"/>
      <c r="AH114" s="668"/>
      <c r="AI114" s="668"/>
      <c r="AJ114" s="668"/>
      <c r="AK114" s="668"/>
    </row>
    <row r="115" ht="15.75" customHeight="1">
      <c r="A115" s="668"/>
      <c r="B115" s="668"/>
      <c r="C115" s="668"/>
      <c r="D115" s="668"/>
      <c r="E115" s="668"/>
      <c r="F115" s="668"/>
      <c r="G115" s="668"/>
      <c r="H115" s="668"/>
      <c r="I115" s="668"/>
      <c r="J115" s="668"/>
      <c r="K115" s="668"/>
      <c r="L115" s="668"/>
      <c r="M115" s="668"/>
      <c r="N115" s="668"/>
      <c r="O115" s="668"/>
      <c r="P115" s="668"/>
      <c r="Q115" s="668"/>
      <c r="R115" s="668"/>
      <c r="S115" s="668"/>
      <c r="T115" s="668"/>
      <c r="U115" s="668"/>
      <c r="V115" s="668"/>
      <c r="W115" s="668"/>
      <c r="X115" s="668"/>
      <c r="Y115" s="668"/>
      <c r="Z115" s="668"/>
      <c r="AA115" s="668"/>
      <c r="AB115" s="668"/>
      <c r="AC115" s="668"/>
      <c r="AD115" s="668"/>
      <c r="AE115" s="668"/>
      <c r="AF115" s="668"/>
      <c r="AG115" s="668"/>
      <c r="AH115" s="668"/>
      <c r="AI115" s="668"/>
      <c r="AJ115" s="668"/>
      <c r="AK115" s="668"/>
    </row>
    <row r="116" ht="15.75" customHeight="1">
      <c r="A116" s="668"/>
      <c r="B116" s="668"/>
      <c r="C116" s="668"/>
      <c r="D116" s="668"/>
      <c r="E116" s="668"/>
      <c r="F116" s="668"/>
      <c r="G116" s="668"/>
      <c r="H116" s="668"/>
      <c r="I116" s="668"/>
      <c r="J116" s="668"/>
      <c r="K116" s="668"/>
      <c r="L116" s="668"/>
      <c r="M116" s="668"/>
      <c r="N116" s="668"/>
      <c r="O116" s="668"/>
      <c r="P116" s="668"/>
      <c r="Q116" s="668"/>
      <c r="R116" s="668"/>
      <c r="S116" s="668"/>
      <c r="T116" s="668"/>
      <c r="U116" s="668"/>
      <c r="V116" s="668"/>
      <c r="W116" s="668"/>
      <c r="X116" s="668"/>
      <c r="Y116" s="668"/>
      <c r="Z116" s="668"/>
      <c r="AA116" s="668"/>
      <c r="AB116" s="668"/>
      <c r="AC116" s="668"/>
      <c r="AD116" s="668"/>
      <c r="AE116" s="668"/>
      <c r="AF116" s="668"/>
      <c r="AG116" s="668"/>
      <c r="AH116" s="668"/>
      <c r="AI116" s="668"/>
      <c r="AJ116" s="668"/>
      <c r="AK116" s="668"/>
    </row>
    <row r="117" ht="15.75" customHeight="1">
      <c r="A117" s="668"/>
      <c r="B117" s="668"/>
      <c r="C117" s="668"/>
      <c r="D117" s="668"/>
      <c r="E117" s="668"/>
      <c r="F117" s="668"/>
      <c r="G117" s="668"/>
      <c r="H117" s="668"/>
      <c r="I117" s="668"/>
      <c r="J117" s="668"/>
      <c r="K117" s="668"/>
      <c r="L117" s="668"/>
      <c r="M117" s="668"/>
      <c r="N117" s="668"/>
      <c r="O117" s="668"/>
      <c r="P117" s="668"/>
      <c r="Q117" s="668"/>
      <c r="R117" s="668"/>
      <c r="S117" s="668"/>
      <c r="T117" s="668"/>
      <c r="U117" s="668"/>
      <c r="V117" s="668"/>
      <c r="W117" s="668"/>
      <c r="X117" s="668"/>
      <c r="Y117" s="668"/>
      <c r="Z117" s="668"/>
      <c r="AA117" s="668"/>
      <c r="AB117" s="668"/>
      <c r="AC117" s="668"/>
      <c r="AD117" s="668"/>
      <c r="AE117" s="668"/>
      <c r="AF117" s="668"/>
      <c r="AG117" s="668"/>
      <c r="AH117" s="668"/>
      <c r="AI117" s="668"/>
      <c r="AJ117" s="668"/>
      <c r="AK117" s="668"/>
    </row>
    <row r="118" ht="15.75" customHeight="1">
      <c r="A118" s="668"/>
      <c r="B118" s="668"/>
      <c r="C118" s="668"/>
      <c r="D118" s="668"/>
      <c r="E118" s="668"/>
      <c r="F118" s="668"/>
      <c r="G118" s="668"/>
      <c r="H118" s="668"/>
      <c r="I118" s="668"/>
      <c r="J118" s="668"/>
      <c r="K118" s="668"/>
      <c r="L118" s="668"/>
      <c r="M118" s="668"/>
      <c r="N118" s="668"/>
      <c r="O118" s="668"/>
      <c r="P118" s="668"/>
      <c r="Q118" s="668"/>
      <c r="R118" s="668"/>
      <c r="S118" s="668"/>
      <c r="T118" s="668"/>
      <c r="U118" s="668"/>
      <c r="V118" s="668"/>
      <c r="W118" s="668"/>
      <c r="X118" s="668"/>
      <c r="Y118" s="668"/>
      <c r="Z118" s="668"/>
      <c r="AA118" s="668"/>
      <c r="AB118" s="668"/>
      <c r="AC118" s="668"/>
      <c r="AD118" s="668"/>
      <c r="AE118" s="668"/>
      <c r="AF118" s="668"/>
      <c r="AG118" s="668"/>
      <c r="AH118" s="668"/>
      <c r="AI118" s="668"/>
      <c r="AJ118" s="668"/>
      <c r="AK118" s="668"/>
    </row>
    <row r="119" ht="15.75" customHeight="1">
      <c r="A119" s="668"/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68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68"/>
    </row>
    <row r="120" ht="15.75" customHeight="1">
      <c r="A120" s="668"/>
      <c r="B120" s="668"/>
      <c r="C120" s="668"/>
      <c r="D120" s="668"/>
      <c r="E120" s="668"/>
      <c r="F120" s="668"/>
      <c r="G120" s="668"/>
      <c r="H120" s="668"/>
      <c r="I120" s="668"/>
      <c r="J120" s="668"/>
      <c r="K120" s="668"/>
      <c r="L120" s="668"/>
      <c r="M120" s="668"/>
      <c r="N120" s="668"/>
      <c r="O120" s="668"/>
      <c r="P120" s="668"/>
      <c r="Q120" s="668"/>
      <c r="R120" s="668"/>
      <c r="S120" s="668"/>
      <c r="T120" s="668"/>
      <c r="U120" s="668"/>
      <c r="V120" s="668"/>
      <c r="W120" s="668"/>
      <c r="X120" s="668"/>
      <c r="Y120" s="668"/>
      <c r="Z120" s="668"/>
      <c r="AA120" s="668"/>
      <c r="AB120" s="668"/>
      <c r="AC120" s="668"/>
      <c r="AD120" s="668"/>
      <c r="AE120" s="668"/>
      <c r="AF120" s="668"/>
      <c r="AG120" s="668"/>
      <c r="AH120" s="668"/>
      <c r="AI120" s="668"/>
      <c r="AJ120" s="668"/>
      <c r="AK120" s="668"/>
    </row>
    <row r="121" ht="15.75" customHeight="1">
      <c r="A121" s="668"/>
      <c r="B121" s="668"/>
      <c r="C121" s="668"/>
      <c r="D121" s="668"/>
      <c r="E121" s="668"/>
      <c r="F121" s="668"/>
      <c r="G121" s="668"/>
      <c r="H121" s="668"/>
      <c r="I121" s="668"/>
      <c r="J121" s="668"/>
      <c r="K121" s="668"/>
      <c r="L121" s="668"/>
      <c r="M121" s="668"/>
      <c r="N121" s="668"/>
      <c r="O121" s="668"/>
      <c r="P121" s="668"/>
      <c r="Q121" s="668"/>
      <c r="R121" s="668"/>
      <c r="S121" s="668"/>
      <c r="T121" s="668"/>
      <c r="U121" s="668"/>
      <c r="V121" s="668"/>
      <c r="W121" s="668"/>
      <c r="X121" s="668"/>
      <c r="Y121" s="668"/>
      <c r="Z121" s="668"/>
      <c r="AA121" s="668"/>
      <c r="AB121" s="668"/>
      <c r="AC121" s="668"/>
      <c r="AD121" s="668"/>
      <c r="AE121" s="668"/>
      <c r="AF121" s="668"/>
      <c r="AG121" s="668"/>
      <c r="AH121" s="668"/>
      <c r="AI121" s="668"/>
      <c r="AJ121" s="668"/>
      <c r="AK121" s="668"/>
    </row>
    <row r="122" ht="15.75" customHeight="1">
      <c r="A122" s="668"/>
      <c r="B122" s="668"/>
      <c r="C122" s="668"/>
      <c r="D122" s="668"/>
      <c r="E122" s="668"/>
      <c r="F122" s="668"/>
      <c r="G122" s="668"/>
      <c r="H122" s="668"/>
      <c r="I122" s="668"/>
      <c r="J122" s="668"/>
      <c r="K122" s="668"/>
      <c r="L122" s="668"/>
      <c r="M122" s="668"/>
      <c r="N122" s="668"/>
      <c r="O122" s="668"/>
      <c r="P122" s="668"/>
      <c r="Q122" s="668"/>
      <c r="R122" s="668"/>
      <c r="S122" s="668"/>
      <c r="T122" s="668"/>
      <c r="U122" s="668"/>
      <c r="V122" s="668"/>
      <c r="W122" s="668"/>
      <c r="X122" s="668"/>
      <c r="Y122" s="668"/>
      <c r="Z122" s="668"/>
      <c r="AA122" s="668"/>
      <c r="AB122" s="668"/>
      <c r="AC122" s="668"/>
      <c r="AD122" s="668"/>
      <c r="AE122" s="668"/>
      <c r="AF122" s="668"/>
      <c r="AG122" s="668"/>
      <c r="AH122" s="668"/>
      <c r="AI122" s="668"/>
      <c r="AJ122" s="668"/>
      <c r="AK122" s="668"/>
    </row>
    <row r="123" ht="15.75" customHeight="1">
      <c r="A123" s="668"/>
      <c r="B123" s="668"/>
      <c r="C123" s="668"/>
      <c r="D123" s="668"/>
      <c r="E123" s="668"/>
      <c r="F123" s="668"/>
      <c r="G123" s="668"/>
      <c r="H123" s="668"/>
      <c r="I123" s="668"/>
      <c r="J123" s="668"/>
      <c r="K123" s="668"/>
      <c r="L123" s="668"/>
      <c r="M123" s="668"/>
      <c r="N123" s="668"/>
      <c r="O123" s="668"/>
      <c r="P123" s="668"/>
      <c r="Q123" s="668"/>
      <c r="R123" s="668"/>
      <c r="S123" s="668"/>
      <c r="T123" s="668"/>
      <c r="U123" s="668"/>
      <c r="V123" s="668"/>
      <c r="W123" s="668"/>
      <c r="X123" s="668"/>
      <c r="Y123" s="668"/>
      <c r="Z123" s="668"/>
      <c r="AA123" s="668"/>
      <c r="AB123" s="668"/>
      <c r="AC123" s="668"/>
      <c r="AD123" s="668"/>
      <c r="AE123" s="668"/>
      <c r="AF123" s="668"/>
      <c r="AG123" s="668"/>
      <c r="AH123" s="668"/>
      <c r="AI123" s="668"/>
      <c r="AJ123" s="668"/>
      <c r="AK123" s="668"/>
    </row>
    <row r="124" ht="15.75" customHeight="1">
      <c r="A124" s="668"/>
      <c r="B124" s="668"/>
      <c r="C124" s="668"/>
      <c r="D124" s="668"/>
      <c r="E124" s="668"/>
      <c r="F124" s="668"/>
      <c r="G124" s="668"/>
      <c r="H124" s="668"/>
      <c r="I124" s="668"/>
      <c r="J124" s="668"/>
      <c r="K124" s="668"/>
      <c r="L124" s="668"/>
      <c r="M124" s="668"/>
      <c r="N124" s="668"/>
      <c r="O124" s="668"/>
      <c r="P124" s="668"/>
      <c r="Q124" s="668"/>
      <c r="R124" s="668"/>
      <c r="S124" s="668"/>
      <c r="T124" s="668"/>
      <c r="U124" s="668"/>
      <c r="V124" s="668"/>
      <c r="W124" s="668"/>
      <c r="X124" s="668"/>
      <c r="Y124" s="668"/>
      <c r="Z124" s="668"/>
      <c r="AA124" s="668"/>
      <c r="AB124" s="668"/>
      <c r="AC124" s="668"/>
      <c r="AD124" s="668"/>
      <c r="AE124" s="668"/>
      <c r="AF124" s="668"/>
      <c r="AG124" s="668"/>
      <c r="AH124" s="668"/>
      <c r="AI124" s="668"/>
      <c r="AJ124" s="668"/>
      <c r="AK124" s="668"/>
    </row>
    <row r="125" ht="15.75" customHeight="1">
      <c r="A125" s="668"/>
      <c r="B125" s="668"/>
      <c r="C125" s="668"/>
      <c r="D125" s="668"/>
      <c r="E125" s="668"/>
      <c r="F125" s="668"/>
      <c r="G125" s="668"/>
      <c r="H125" s="668"/>
      <c r="I125" s="668"/>
      <c r="J125" s="668"/>
      <c r="K125" s="668"/>
      <c r="L125" s="668"/>
      <c r="M125" s="668"/>
      <c r="N125" s="668"/>
      <c r="O125" s="668"/>
      <c r="P125" s="668"/>
      <c r="Q125" s="668"/>
      <c r="R125" s="668"/>
      <c r="S125" s="668"/>
      <c r="T125" s="668"/>
      <c r="U125" s="668"/>
      <c r="V125" s="668"/>
      <c r="W125" s="668"/>
      <c r="X125" s="668"/>
      <c r="Y125" s="668"/>
      <c r="Z125" s="668"/>
      <c r="AA125" s="668"/>
      <c r="AB125" s="668"/>
      <c r="AC125" s="668"/>
      <c r="AD125" s="668"/>
      <c r="AE125" s="668"/>
      <c r="AF125" s="668"/>
      <c r="AG125" s="668"/>
      <c r="AH125" s="668"/>
      <c r="AI125" s="668"/>
      <c r="AJ125" s="668"/>
      <c r="AK125" s="668"/>
    </row>
    <row r="126" ht="15.75" customHeight="1">
      <c r="A126" s="668"/>
      <c r="B126" s="668"/>
      <c r="C126" s="668"/>
      <c r="D126" s="668"/>
      <c r="E126" s="668"/>
      <c r="F126" s="668"/>
      <c r="G126" s="668"/>
      <c r="H126" s="668"/>
      <c r="I126" s="668"/>
      <c r="J126" s="668"/>
      <c r="K126" s="668"/>
      <c r="L126" s="668"/>
      <c r="M126" s="668"/>
      <c r="N126" s="668"/>
      <c r="O126" s="668"/>
      <c r="P126" s="668"/>
      <c r="Q126" s="668"/>
      <c r="R126" s="668"/>
      <c r="S126" s="668"/>
      <c r="T126" s="668"/>
      <c r="U126" s="668"/>
      <c r="V126" s="668"/>
      <c r="W126" s="668"/>
      <c r="X126" s="668"/>
      <c r="Y126" s="668"/>
      <c r="Z126" s="668"/>
      <c r="AA126" s="668"/>
      <c r="AB126" s="668"/>
      <c r="AC126" s="668"/>
      <c r="AD126" s="668"/>
      <c r="AE126" s="668"/>
      <c r="AF126" s="668"/>
      <c r="AG126" s="668"/>
      <c r="AH126" s="668"/>
      <c r="AI126" s="668"/>
      <c r="AJ126" s="668"/>
      <c r="AK126" s="668"/>
    </row>
    <row r="127" ht="15.75" customHeight="1">
      <c r="A127" s="668"/>
      <c r="B127" s="668"/>
      <c r="C127" s="668"/>
      <c r="D127" s="668"/>
      <c r="E127" s="668"/>
      <c r="F127" s="668"/>
      <c r="G127" s="668"/>
      <c r="H127" s="668"/>
      <c r="I127" s="668"/>
      <c r="J127" s="668"/>
      <c r="K127" s="668"/>
      <c r="L127" s="668"/>
      <c r="M127" s="668"/>
      <c r="N127" s="668"/>
      <c r="O127" s="668"/>
      <c r="P127" s="668"/>
      <c r="Q127" s="668"/>
      <c r="R127" s="668"/>
      <c r="S127" s="668"/>
      <c r="T127" s="668"/>
      <c r="U127" s="668"/>
      <c r="V127" s="668"/>
      <c r="W127" s="668"/>
      <c r="X127" s="668"/>
      <c r="Y127" s="668"/>
      <c r="Z127" s="668"/>
      <c r="AA127" s="668"/>
      <c r="AB127" s="668"/>
      <c r="AC127" s="668"/>
      <c r="AD127" s="668"/>
      <c r="AE127" s="668"/>
      <c r="AF127" s="668"/>
      <c r="AG127" s="668"/>
      <c r="AH127" s="668"/>
      <c r="AI127" s="668"/>
      <c r="AJ127" s="668"/>
      <c r="AK127" s="668"/>
    </row>
    <row r="128" ht="15.75" customHeight="1">
      <c r="A128" s="668"/>
      <c r="B128" s="668"/>
      <c r="C128" s="668"/>
      <c r="D128" s="668"/>
      <c r="E128" s="668"/>
      <c r="F128" s="668"/>
      <c r="G128" s="668"/>
      <c r="H128" s="668"/>
      <c r="I128" s="668"/>
      <c r="J128" s="668"/>
      <c r="K128" s="668"/>
      <c r="L128" s="668"/>
      <c r="M128" s="668"/>
      <c r="N128" s="668"/>
      <c r="O128" s="668"/>
      <c r="P128" s="668"/>
      <c r="Q128" s="668"/>
      <c r="R128" s="668"/>
      <c r="S128" s="668"/>
      <c r="T128" s="668"/>
      <c r="U128" s="668"/>
      <c r="V128" s="668"/>
      <c r="W128" s="668"/>
      <c r="X128" s="668"/>
      <c r="Y128" s="668"/>
      <c r="Z128" s="668"/>
      <c r="AA128" s="668"/>
      <c r="AB128" s="668"/>
      <c r="AC128" s="668"/>
      <c r="AD128" s="668"/>
      <c r="AE128" s="668"/>
      <c r="AF128" s="668"/>
      <c r="AG128" s="668"/>
      <c r="AH128" s="668"/>
      <c r="AI128" s="668"/>
      <c r="AJ128" s="668"/>
      <c r="AK128" s="668"/>
    </row>
    <row r="129" ht="15.75" customHeight="1">
      <c r="A129" s="668"/>
      <c r="B129" s="668"/>
      <c r="C129" s="668"/>
      <c r="D129" s="668"/>
      <c r="E129" s="668"/>
      <c r="F129" s="668"/>
      <c r="G129" s="668"/>
      <c r="H129" s="668"/>
      <c r="I129" s="668"/>
      <c r="J129" s="668"/>
      <c r="K129" s="668"/>
      <c r="L129" s="668"/>
      <c r="M129" s="668"/>
      <c r="N129" s="668"/>
      <c r="O129" s="668"/>
      <c r="P129" s="668"/>
      <c r="Q129" s="668"/>
      <c r="R129" s="668"/>
      <c r="S129" s="668"/>
      <c r="T129" s="668"/>
      <c r="U129" s="668"/>
      <c r="V129" s="668"/>
      <c r="W129" s="668"/>
      <c r="X129" s="668"/>
      <c r="Y129" s="668"/>
      <c r="Z129" s="668"/>
      <c r="AA129" s="668"/>
      <c r="AB129" s="668"/>
      <c r="AC129" s="668"/>
      <c r="AD129" s="668"/>
      <c r="AE129" s="668"/>
      <c r="AF129" s="668"/>
      <c r="AG129" s="668"/>
      <c r="AH129" s="668"/>
      <c r="AI129" s="668"/>
      <c r="AJ129" s="668"/>
      <c r="AK129" s="668"/>
    </row>
    <row r="130" ht="15.75" customHeight="1">
      <c r="A130" s="668"/>
      <c r="B130" s="668"/>
      <c r="C130" s="668"/>
      <c r="D130" s="668"/>
      <c r="E130" s="668"/>
      <c r="F130" s="668"/>
      <c r="G130" s="668"/>
      <c r="H130" s="668"/>
      <c r="I130" s="668"/>
      <c r="J130" s="668"/>
      <c r="K130" s="668"/>
      <c r="L130" s="668"/>
      <c r="M130" s="668"/>
      <c r="N130" s="668"/>
      <c r="O130" s="668"/>
      <c r="P130" s="668"/>
      <c r="Q130" s="668"/>
      <c r="R130" s="668"/>
      <c r="S130" s="668"/>
      <c r="T130" s="668"/>
      <c r="U130" s="668"/>
      <c r="V130" s="668"/>
      <c r="W130" s="668"/>
      <c r="X130" s="668"/>
      <c r="Y130" s="668"/>
      <c r="Z130" s="668"/>
      <c r="AA130" s="668"/>
      <c r="AB130" s="668"/>
      <c r="AC130" s="668"/>
      <c r="AD130" s="668"/>
      <c r="AE130" s="668"/>
      <c r="AF130" s="668"/>
      <c r="AG130" s="668"/>
      <c r="AH130" s="668"/>
      <c r="AI130" s="668"/>
      <c r="AJ130" s="668"/>
      <c r="AK130" s="668"/>
    </row>
    <row r="131" ht="15.75" customHeight="1">
      <c r="A131" s="668"/>
      <c r="B131" s="668"/>
      <c r="C131" s="668"/>
      <c r="D131" s="668"/>
      <c r="E131" s="668"/>
      <c r="F131" s="668"/>
      <c r="G131" s="668"/>
      <c r="H131" s="668"/>
      <c r="I131" s="668"/>
      <c r="J131" s="668"/>
      <c r="K131" s="668"/>
      <c r="L131" s="668"/>
      <c r="M131" s="668"/>
      <c r="N131" s="668"/>
      <c r="O131" s="668"/>
      <c r="P131" s="668"/>
      <c r="Q131" s="668"/>
      <c r="R131" s="668"/>
      <c r="S131" s="668"/>
      <c r="T131" s="668"/>
      <c r="U131" s="668"/>
      <c r="V131" s="668"/>
      <c r="W131" s="668"/>
      <c r="X131" s="668"/>
      <c r="Y131" s="668"/>
      <c r="Z131" s="668"/>
      <c r="AA131" s="668"/>
      <c r="AB131" s="668"/>
      <c r="AC131" s="668"/>
      <c r="AD131" s="668"/>
      <c r="AE131" s="668"/>
      <c r="AF131" s="668"/>
      <c r="AG131" s="668"/>
      <c r="AH131" s="668"/>
      <c r="AI131" s="668"/>
      <c r="AJ131" s="668"/>
      <c r="AK131" s="668"/>
    </row>
    <row r="132" ht="15.75" customHeight="1">
      <c r="A132" s="668"/>
      <c r="B132" s="668"/>
      <c r="C132" s="668"/>
      <c r="D132" s="668"/>
      <c r="E132" s="668"/>
      <c r="F132" s="668"/>
      <c r="G132" s="668"/>
      <c r="H132" s="668"/>
      <c r="I132" s="668"/>
      <c r="J132" s="668"/>
      <c r="K132" s="668"/>
      <c r="L132" s="668"/>
      <c r="M132" s="668"/>
      <c r="N132" s="668"/>
      <c r="O132" s="668"/>
      <c r="P132" s="668"/>
      <c r="Q132" s="668"/>
      <c r="R132" s="668"/>
      <c r="S132" s="668"/>
      <c r="T132" s="668"/>
      <c r="U132" s="668"/>
      <c r="V132" s="668"/>
      <c r="W132" s="668"/>
      <c r="X132" s="668"/>
      <c r="Y132" s="668"/>
      <c r="Z132" s="668"/>
      <c r="AA132" s="668"/>
      <c r="AB132" s="668"/>
      <c r="AC132" s="668"/>
      <c r="AD132" s="668"/>
      <c r="AE132" s="668"/>
      <c r="AF132" s="668"/>
      <c r="AG132" s="668"/>
      <c r="AH132" s="668"/>
      <c r="AI132" s="668"/>
      <c r="AJ132" s="668"/>
      <c r="AK132" s="668"/>
    </row>
    <row r="133" ht="15.75" customHeight="1">
      <c r="A133" s="668"/>
      <c r="B133" s="668"/>
      <c r="C133" s="668"/>
      <c r="D133" s="668"/>
      <c r="E133" s="668"/>
      <c r="F133" s="668"/>
      <c r="G133" s="668"/>
      <c r="H133" s="668"/>
      <c r="I133" s="668"/>
      <c r="J133" s="668"/>
      <c r="K133" s="668"/>
      <c r="L133" s="668"/>
      <c r="M133" s="668"/>
      <c r="N133" s="668"/>
      <c r="O133" s="668"/>
      <c r="P133" s="668"/>
      <c r="Q133" s="668"/>
      <c r="R133" s="668"/>
      <c r="S133" s="668"/>
      <c r="T133" s="668"/>
      <c r="U133" s="668"/>
      <c r="V133" s="668"/>
      <c r="W133" s="668"/>
      <c r="X133" s="668"/>
      <c r="Y133" s="668"/>
      <c r="Z133" s="668"/>
      <c r="AA133" s="668"/>
      <c r="AB133" s="668"/>
      <c r="AC133" s="668"/>
      <c r="AD133" s="668"/>
      <c r="AE133" s="668"/>
      <c r="AF133" s="668"/>
      <c r="AG133" s="668"/>
      <c r="AH133" s="668"/>
      <c r="AI133" s="668"/>
      <c r="AJ133" s="668"/>
      <c r="AK133" s="668"/>
    </row>
    <row r="134" ht="15.75" customHeight="1">
      <c r="A134" s="668"/>
      <c r="B134" s="668"/>
      <c r="C134" s="668"/>
      <c r="D134" s="668"/>
      <c r="E134" s="668"/>
      <c r="F134" s="668"/>
      <c r="G134" s="668"/>
      <c r="H134" s="668"/>
      <c r="I134" s="668"/>
      <c r="J134" s="668"/>
      <c r="K134" s="668"/>
      <c r="L134" s="668"/>
      <c r="M134" s="668"/>
      <c r="N134" s="668"/>
      <c r="O134" s="668"/>
      <c r="P134" s="668"/>
      <c r="Q134" s="668"/>
      <c r="R134" s="668"/>
      <c r="S134" s="668"/>
      <c r="T134" s="668"/>
      <c r="U134" s="668"/>
      <c r="V134" s="668"/>
      <c r="W134" s="668"/>
      <c r="X134" s="668"/>
      <c r="Y134" s="668"/>
      <c r="Z134" s="668"/>
      <c r="AA134" s="668"/>
      <c r="AB134" s="668"/>
      <c r="AC134" s="668"/>
      <c r="AD134" s="668"/>
      <c r="AE134" s="668"/>
      <c r="AF134" s="668"/>
      <c r="AG134" s="668"/>
      <c r="AH134" s="668"/>
      <c r="AI134" s="668"/>
      <c r="AJ134" s="668"/>
      <c r="AK134" s="668"/>
    </row>
    <row r="135" ht="15.75" customHeight="1">
      <c r="A135" s="668"/>
      <c r="B135" s="668"/>
      <c r="C135" s="668"/>
      <c r="D135" s="668"/>
      <c r="E135" s="668"/>
      <c r="F135" s="668"/>
      <c r="G135" s="668"/>
      <c r="H135" s="668"/>
      <c r="I135" s="668"/>
      <c r="J135" s="668"/>
      <c r="K135" s="668"/>
      <c r="L135" s="668"/>
      <c r="M135" s="668"/>
      <c r="N135" s="668"/>
      <c r="O135" s="668"/>
      <c r="P135" s="668"/>
      <c r="Q135" s="668"/>
      <c r="R135" s="668"/>
      <c r="S135" s="668"/>
      <c r="T135" s="668"/>
      <c r="U135" s="668"/>
      <c r="V135" s="668"/>
      <c r="W135" s="668"/>
      <c r="X135" s="668"/>
      <c r="Y135" s="668"/>
      <c r="Z135" s="668"/>
      <c r="AA135" s="668"/>
      <c r="AB135" s="668"/>
      <c r="AC135" s="668"/>
      <c r="AD135" s="668"/>
      <c r="AE135" s="668"/>
      <c r="AF135" s="668"/>
      <c r="AG135" s="668"/>
      <c r="AH135" s="668"/>
      <c r="AI135" s="668"/>
      <c r="AJ135" s="668"/>
      <c r="AK135" s="668"/>
    </row>
    <row r="136" ht="15.75" customHeight="1">
      <c r="A136" s="668"/>
      <c r="B136" s="668"/>
      <c r="C136" s="668"/>
      <c r="D136" s="668"/>
      <c r="E136" s="668"/>
      <c r="F136" s="668"/>
      <c r="G136" s="668"/>
      <c r="H136" s="668"/>
      <c r="I136" s="668"/>
      <c r="J136" s="668"/>
      <c r="K136" s="668"/>
      <c r="L136" s="668"/>
      <c r="M136" s="668"/>
      <c r="N136" s="668"/>
      <c r="O136" s="668"/>
      <c r="P136" s="668"/>
      <c r="Q136" s="668"/>
      <c r="R136" s="668"/>
      <c r="S136" s="668"/>
      <c r="T136" s="668"/>
      <c r="U136" s="668"/>
      <c r="V136" s="668"/>
      <c r="W136" s="668"/>
      <c r="X136" s="668"/>
      <c r="Y136" s="668"/>
      <c r="Z136" s="668"/>
      <c r="AA136" s="668"/>
      <c r="AB136" s="668"/>
      <c r="AC136" s="668"/>
      <c r="AD136" s="668"/>
      <c r="AE136" s="668"/>
      <c r="AF136" s="668"/>
      <c r="AG136" s="668"/>
      <c r="AH136" s="668"/>
      <c r="AI136" s="668"/>
      <c r="AJ136" s="668"/>
      <c r="AK136" s="668"/>
    </row>
    <row r="137" ht="15.75" customHeight="1">
      <c r="A137" s="668"/>
      <c r="B137" s="668"/>
      <c r="C137" s="668"/>
      <c r="D137" s="668"/>
      <c r="E137" s="668"/>
      <c r="F137" s="668"/>
      <c r="G137" s="668"/>
      <c r="H137" s="668"/>
      <c r="I137" s="668"/>
      <c r="J137" s="668"/>
      <c r="K137" s="668"/>
      <c r="L137" s="668"/>
      <c r="M137" s="668"/>
      <c r="N137" s="668"/>
      <c r="O137" s="668"/>
      <c r="P137" s="668"/>
      <c r="Q137" s="668"/>
      <c r="R137" s="668"/>
      <c r="S137" s="668"/>
      <c r="T137" s="668"/>
      <c r="U137" s="668"/>
      <c r="V137" s="668"/>
      <c r="W137" s="668"/>
      <c r="X137" s="668"/>
      <c r="Y137" s="668"/>
      <c r="Z137" s="668"/>
      <c r="AA137" s="668"/>
      <c r="AB137" s="668"/>
      <c r="AC137" s="668"/>
      <c r="AD137" s="668"/>
      <c r="AE137" s="668"/>
      <c r="AF137" s="668"/>
      <c r="AG137" s="668"/>
      <c r="AH137" s="668"/>
      <c r="AI137" s="668"/>
      <c r="AJ137" s="668"/>
      <c r="AK137" s="668"/>
    </row>
    <row r="138" ht="15.75" customHeight="1">
      <c r="A138" s="668"/>
      <c r="B138" s="668"/>
      <c r="C138" s="668"/>
      <c r="D138" s="668"/>
      <c r="E138" s="668"/>
      <c r="F138" s="668"/>
      <c r="G138" s="668"/>
      <c r="H138" s="668"/>
      <c r="I138" s="668"/>
      <c r="J138" s="668"/>
      <c r="K138" s="668"/>
      <c r="L138" s="668"/>
      <c r="M138" s="668"/>
      <c r="N138" s="668"/>
      <c r="O138" s="668"/>
      <c r="P138" s="668"/>
      <c r="Q138" s="668"/>
      <c r="R138" s="668"/>
      <c r="S138" s="668"/>
      <c r="T138" s="668"/>
      <c r="U138" s="668"/>
      <c r="V138" s="668"/>
      <c r="W138" s="668"/>
      <c r="X138" s="668"/>
      <c r="Y138" s="668"/>
      <c r="Z138" s="668"/>
      <c r="AA138" s="668"/>
      <c r="AB138" s="668"/>
      <c r="AC138" s="668"/>
      <c r="AD138" s="668"/>
      <c r="AE138" s="668"/>
      <c r="AF138" s="668"/>
      <c r="AG138" s="668"/>
      <c r="AH138" s="668"/>
      <c r="AI138" s="668"/>
      <c r="AJ138" s="668"/>
      <c r="AK138" s="668"/>
    </row>
    <row r="139" ht="15.75" customHeight="1">
      <c r="A139" s="668"/>
      <c r="B139" s="668"/>
      <c r="C139" s="668"/>
      <c r="D139" s="668"/>
      <c r="E139" s="668"/>
      <c r="F139" s="668"/>
      <c r="G139" s="668"/>
      <c r="H139" s="668"/>
      <c r="I139" s="668"/>
      <c r="J139" s="668"/>
      <c r="K139" s="668"/>
      <c r="L139" s="668"/>
      <c r="M139" s="668"/>
      <c r="N139" s="668"/>
      <c r="O139" s="668"/>
      <c r="P139" s="668"/>
      <c r="Q139" s="668"/>
      <c r="R139" s="668"/>
      <c r="S139" s="668"/>
      <c r="T139" s="668"/>
      <c r="U139" s="668"/>
      <c r="V139" s="668"/>
      <c r="W139" s="668"/>
      <c r="X139" s="668"/>
      <c r="Y139" s="668"/>
      <c r="Z139" s="668"/>
      <c r="AA139" s="668"/>
      <c r="AB139" s="668"/>
      <c r="AC139" s="668"/>
      <c r="AD139" s="668"/>
      <c r="AE139" s="668"/>
      <c r="AF139" s="668"/>
      <c r="AG139" s="668"/>
      <c r="AH139" s="668"/>
      <c r="AI139" s="668"/>
      <c r="AJ139" s="668"/>
      <c r="AK139" s="668"/>
    </row>
    <row r="140" ht="15.75" customHeight="1">
      <c r="A140" s="668"/>
      <c r="B140" s="668"/>
      <c r="C140" s="668"/>
      <c r="D140" s="668"/>
      <c r="E140" s="668"/>
      <c r="F140" s="668"/>
      <c r="G140" s="668"/>
      <c r="H140" s="668"/>
      <c r="I140" s="668"/>
      <c r="J140" s="668"/>
      <c r="K140" s="668"/>
      <c r="L140" s="668"/>
      <c r="M140" s="668"/>
      <c r="N140" s="668"/>
      <c r="O140" s="668"/>
      <c r="P140" s="668"/>
      <c r="Q140" s="668"/>
      <c r="R140" s="668"/>
      <c r="S140" s="668"/>
      <c r="T140" s="668"/>
      <c r="U140" s="668"/>
      <c r="V140" s="668"/>
      <c r="W140" s="668"/>
      <c r="X140" s="668"/>
      <c r="Y140" s="668"/>
      <c r="Z140" s="668"/>
      <c r="AA140" s="668"/>
      <c r="AB140" s="668"/>
      <c r="AC140" s="668"/>
      <c r="AD140" s="668"/>
      <c r="AE140" s="668"/>
      <c r="AF140" s="668"/>
      <c r="AG140" s="668"/>
      <c r="AH140" s="668"/>
      <c r="AI140" s="668"/>
      <c r="AJ140" s="668"/>
      <c r="AK140" s="668"/>
    </row>
    <row r="141" ht="15.75" customHeight="1">
      <c r="A141" s="668"/>
      <c r="B141" s="668"/>
      <c r="C141" s="668"/>
      <c r="D141" s="668"/>
      <c r="E141" s="668"/>
      <c r="F141" s="668"/>
      <c r="G141" s="668"/>
      <c r="H141" s="668"/>
      <c r="I141" s="668"/>
      <c r="J141" s="668"/>
      <c r="K141" s="668"/>
      <c r="L141" s="668"/>
      <c r="M141" s="668"/>
      <c r="N141" s="668"/>
      <c r="O141" s="668"/>
      <c r="P141" s="668"/>
      <c r="Q141" s="668"/>
      <c r="R141" s="668"/>
      <c r="S141" s="668"/>
      <c r="T141" s="668"/>
      <c r="U141" s="668"/>
      <c r="V141" s="668"/>
      <c r="W141" s="668"/>
      <c r="X141" s="668"/>
      <c r="Y141" s="668"/>
      <c r="Z141" s="668"/>
      <c r="AA141" s="668"/>
      <c r="AB141" s="668"/>
      <c r="AC141" s="668"/>
      <c r="AD141" s="668"/>
      <c r="AE141" s="668"/>
      <c r="AF141" s="668"/>
      <c r="AG141" s="668"/>
      <c r="AH141" s="668"/>
      <c r="AI141" s="668"/>
      <c r="AJ141" s="668"/>
      <c r="AK141" s="668"/>
    </row>
    <row r="142" ht="15.75" customHeight="1">
      <c r="A142" s="668"/>
      <c r="B142" s="668"/>
      <c r="C142" s="668"/>
      <c r="D142" s="668"/>
      <c r="E142" s="668"/>
      <c r="F142" s="668"/>
      <c r="G142" s="668"/>
      <c r="H142" s="668"/>
      <c r="I142" s="668"/>
      <c r="J142" s="668"/>
      <c r="K142" s="668"/>
      <c r="L142" s="668"/>
      <c r="M142" s="668"/>
      <c r="N142" s="668"/>
      <c r="O142" s="668"/>
      <c r="P142" s="668"/>
      <c r="Q142" s="668"/>
      <c r="R142" s="668"/>
      <c r="S142" s="668"/>
      <c r="T142" s="668"/>
      <c r="U142" s="668"/>
      <c r="V142" s="668"/>
      <c r="W142" s="668"/>
      <c r="X142" s="668"/>
      <c r="Y142" s="668"/>
      <c r="Z142" s="668"/>
      <c r="AA142" s="668"/>
      <c r="AB142" s="668"/>
      <c r="AC142" s="668"/>
      <c r="AD142" s="668"/>
      <c r="AE142" s="668"/>
      <c r="AF142" s="668"/>
      <c r="AG142" s="668"/>
      <c r="AH142" s="668"/>
      <c r="AI142" s="668"/>
      <c r="AJ142" s="668"/>
      <c r="AK142" s="668"/>
    </row>
    <row r="143" ht="15.75" customHeight="1">
      <c r="A143" s="668"/>
      <c r="B143" s="668"/>
      <c r="C143" s="668"/>
      <c r="D143" s="668"/>
      <c r="E143" s="668"/>
      <c r="F143" s="668"/>
      <c r="G143" s="668"/>
      <c r="H143" s="668"/>
      <c r="I143" s="668"/>
      <c r="J143" s="668"/>
      <c r="K143" s="668"/>
      <c r="L143" s="668"/>
      <c r="M143" s="668"/>
      <c r="N143" s="668"/>
      <c r="O143" s="668"/>
      <c r="P143" s="668"/>
      <c r="Q143" s="668"/>
      <c r="R143" s="668"/>
      <c r="S143" s="668"/>
      <c r="T143" s="668"/>
      <c r="U143" s="668"/>
      <c r="V143" s="668"/>
      <c r="W143" s="668"/>
      <c r="X143" s="668"/>
      <c r="Y143" s="668"/>
      <c r="Z143" s="668"/>
      <c r="AA143" s="668"/>
      <c r="AB143" s="668"/>
      <c r="AC143" s="668"/>
      <c r="AD143" s="668"/>
      <c r="AE143" s="668"/>
      <c r="AF143" s="668"/>
      <c r="AG143" s="668"/>
      <c r="AH143" s="668"/>
      <c r="AI143" s="668"/>
      <c r="AJ143" s="668"/>
      <c r="AK143" s="668"/>
    </row>
    <row r="144" ht="15.75" customHeight="1">
      <c r="A144" s="668"/>
      <c r="B144" s="668"/>
      <c r="C144" s="668"/>
      <c r="D144" s="668"/>
      <c r="E144" s="668"/>
      <c r="F144" s="668"/>
      <c r="G144" s="668"/>
      <c r="H144" s="668"/>
      <c r="I144" s="668"/>
      <c r="J144" s="668"/>
      <c r="K144" s="668"/>
      <c r="L144" s="668"/>
      <c r="M144" s="668"/>
      <c r="N144" s="668"/>
      <c r="O144" s="668"/>
      <c r="P144" s="668"/>
      <c r="Q144" s="668"/>
      <c r="R144" s="668"/>
      <c r="S144" s="668"/>
      <c r="T144" s="668"/>
      <c r="U144" s="668"/>
      <c r="V144" s="668"/>
      <c r="W144" s="668"/>
      <c r="X144" s="668"/>
      <c r="Y144" s="668"/>
      <c r="Z144" s="668"/>
      <c r="AA144" s="668"/>
      <c r="AB144" s="668"/>
      <c r="AC144" s="668"/>
      <c r="AD144" s="668"/>
      <c r="AE144" s="668"/>
      <c r="AF144" s="668"/>
      <c r="AG144" s="668"/>
      <c r="AH144" s="668"/>
      <c r="AI144" s="668"/>
      <c r="AJ144" s="668"/>
      <c r="AK144" s="668"/>
    </row>
    <row r="145" ht="15.75" customHeight="1">
      <c r="A145" s="668"/>
      <c r="B145" s="668"/>
      <c r="C145" s="668"/>
      <c r="D145" s="668"/>
      <c r="E145" s="668"/>
      <c r="F145" s="668"/>
      <c r="G145" s="668"/>
      <c r="H145" s="668"/>
      <c r="I145" s="668"/>
      <c r="J145" s="668"/>
      <c r="K145" s="668"/>
      <c r="L145" s="668"/>
      <c r="M145" s="668"/>
      <c r="N145" s="668"/>
      <c r="O145" s="668"/>
      <c r="P145" s="668"/>
      <c r="Q145" s="668"/>
      <c r="R145" s="668"/>
      <c r="S145" s="668"/>
      <c r="T145" s="668"/>
      <c r="U145" s="668"/>
      <c r="V145" s="668"/>
      <c r="W145" s="668"/>
      <c r="X145" s="668"/>
      <c r="Y145" s="668"/>
      <c r="Z145" s="668"/>
      <c r="AA145" s="668"/>
      <c r="AB145" s="668"/>
      <c r="AC145" s="668"/>
      <c r="AD145" s="668"/>
      <c r="AE145" s="668"/>
      <c r="AF145" s="668"/>
      <c r="AG145" s="668"/>
      <c r="AH145" s="668"/>
      <c r="AI145" s="668"/>
      <c r="AJ145" s="668"/>
      <c r="AK145" s="668"/>
    </row>
    <row r="146" ht="15.75" customHeight="1">
      <c r="A146" s="668"/>
      <c r="B146" s="668"/>
      <c r="C146" s="668"/>
      <c r="D146" s="668"/>
      <c r="E146" s="668"/>
      <c r="F146" s="668"/>
      <c r="G146" s="668"/>
      <c r="H146" s="668"/>
      <c r="I146" s="668"/>
      <c r="J146" s="668"/>
      <c r="K146" s="668"/>
      <c r="L146" s="668"/>
      <c r="M146" s="668"/>
      <c r="N146" s="668"/>
      <c r="O146" s="668"/>
      <c r="P146" s="668"/>
      <c r="Q146" s="668"/>
      <c r="R146" s="668"/>
      <c r="S146" s="668"/>
      <c r="T146" s="668"/>
      <c r="U146" s="668"/>
      <c r="V146" s="668"/>
      <c r="W146" s="668"/>
      <c r="X146" s="668"/>
      <c r="Y146" s="668"/>
      <c r="Z146" s="668"/>
      <c r="AA146" s="668"/>
      <c r="AB146" s="668"/>
      <c r="AC146" s="668"/>
      <c r="AD146" s="668"/>
      <c r="AE146" s="668"/>
      <c r="AF146" s="668"/>
      <c r="AG146" s="668"/>
      <c r="AH146" s="668"/>
      <c r="AI146" s="668"/>
      <c r="AJ146" s="668"/>
      <c r="AK146" s="668"/>
    </row>
    <row r="147" ht="15.75" customHeight="1">
      <c r="A147" s="668"/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68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68"/>
    </row>
    <row r="148" ht="15.75" customHeight="1">
      <c r="A148" s="668"/>
      <c r="B148" s="668"/>
      <c r="C148" s="668"/>
      <c r="D148" s="668"/>
      <c r="E148" s="668"/>
      <c r="F148" s="668"/>
      <c r="G148" s="668"/>
      <c r="H148" s="668"/>
      <c r="I148" s="668"/>
      <c r="J148" s="668"/>
      <c r="K148" s="668"/>
      <c r="L148" s="668"/>
      <c r="M148" s="668"/>
      <c r="N148" s="668"/>
      <c r="O148" s="668"/>
      <c r="P148" s="668"/>
      <c r="Q148" s="668"/>
      <c r="R148" s="668"/>
      <c r="S148" s="668"/>
      <c r="T148" s="668"/>
      <c r="U148" s="668"/>
      <c r="V148" s="668"/>
      <c r="W148" s="668"/>
      <c r="X148" s="668"/>
      <c r="Y148" s="668"/>
      <c r="Z148" s="668"/>
      <c r="AA148" s="668"/>
      <c r="AB148" s="668"/>
      <c r="AC148" s="668"/>
      <c r="AD148" s="668"/>
      <c r="AE148" s="668"/>
      <c r="AF148" s="668"/>
      <c r="AG148" s="668"/>
      <c r="AH148" s="668"/>
      <c r="AI148" s="668"/>
      <c r="AJ148" s="668"/>
      <c r="AK148" s="668"/>
    </row>
    <row r="149" ht="15.75" customHeight="1">
      <c r="A149" s="668"/>
      <c r="B149" s="668"/>
      <c r="C149" s="668"/>
      <c r="D149" s="668"/>
      <c r="E149" s="668"/>
      <c r="F149" s="668"/>
      <c r="G149" s="668"/>
      <c r="H149" s="668"/>
      <c r="I149" s="668"/>
      <c r="J149" s="668"/>
      <c r="K149" s="668"/>
      <c r="L149" s="668"/>
      <c r="M149" s="668"/>
      <c r="N149" s="668"/>
      <c r="O149" s="668"/>
      <c r="P149" s="668"/>
      <c r="Q149" s="668"/>
      <c r="R149" s="668"/>
      <c r="S149" s="668"/>
      <c r="T149" s="668"/>
      <c r="U149" s="668"/>
      <c r="V149" s="668"/>
      <c r="W149" s="668"/>
      <c r="X149" s="668"/>
      <c r="Y149" s="668"/>
      <c r="Z149" s="668"/>
      <c r="AA149" s="668"/>
      <c r="AB149" s="668"/>
      <c r="AC149" s="668"/>
      <c r="AD149" s="668"/>
      <c r="AE149" s="668"/>
      <c r="AF149" s="668"/>
      <c r="AG149" s="668"/>
      <c r="AH149" s="668"/>
      <c r="AI149" s="668"/>
      <c r="AJ149" s="668"/>
      <c r="AK149" s="668"/>
    </row>
    <row r="150" ht="15.75" customHeight="1">
      <c r="A150" s="668"/>
      <c r="B150" s="668"/>
      <c r="C150" s="668"/>
      <c r="D150" s="668"/>
      <c r="E150" s="668"/>
      <c r="F150" s="668"/>
      <c r="G150" s="668"/>
      <c r="H150" s="668"/>
      <c r="I150" s="668"/>
      <c r="J150" s="668"/>
      <c r="K150" s="668"/>
      <c r="L150" s="668"/>
      <c r="M150" s="668"/>
      <c r="N150" s="668"/>
      <c r="O150" s="668"/>
      <c r="P150" s="668"/>
      <c r="Q150" s="668"/>
      <c r="R150" s="668"/>
      <c r="S150" s="668"/>
      <c r="T150" s="668"/>
      <c r="U150" s="668"/>
      <c r="V150" s="668"/>
      <c r="W150" s="668"/>
      <c r="X150" s="668"/>
      <c r="Y150" s="668"/>
      <c r="Z150" s="668"/>
      <c r="AA150" s="668"/>
      <c r="AB150" s="668"/>
      <c r="AC150" s="668"/>
      <c r="AD150" s="668"/>
      <c r="AE150" s="668"/>
      <c r="AF150" s="668"/>
      <c r="AG150" s="668"/>
      <c r="AH150" s="668"/>
      <c r="AI150" s="668"/>
      <c r="AJ150" s="668"/>
      <c r="AK150" s="668"/>
    </row>
    <row r="151" ht="15.75" customHeight="1">
      <c r="A151" s="668"/>
      <c r="B151" s="668"/>
      <c r="C151" s="668"/>
      <c r="D151" s="668"/>
      <c r="E151" s="668"/>
      <c r="F151" s="668"/>
      <c r="G151" s="668"/>
      <c r="H151" s="668"/>
      <c r="I151" s="668"/>
      <c r="J151" s="668"/>
      <c r="K151" s="668"/>
      <c r="L151" s="668"/>
      <c r="M151" s="668"/>
      <c r="N151" s="668"/>
      <c r="O151" s="668"/>
      <c r="P151" s="668"/>
      <c r="Q151" s="668"/>
      <c r="R151" s="668"/>
      <c r="S151" s="668"/>
      <c r="T151" s="668"/>
      <c r="U151" s="668"/>
      <c r="V151" s="668"/>
      <c r="W151" s="668"/>
      <c r="X151" s="668"/>
      <c r="Y151" s="668"/>
      <c r="Z151" s="668"/>
      <c r="AA151" s="668"/>
      <c r="AB151" s="668"/>
      <c r="AC151" s="668"/>
      <c r="AD151" s="668"/>
      <c r="AE151" s="668"/>
      <c r="AF151" s="668"/>
      <c r="AG151" s="668"/>
      <c r="AH151" s="668"/>
      <c r="AI151" s="668"/>
      <c r="AJ151" s="668"/>
      <c r="AK151" s="668"/>
    </row>
    <row r="152" ht="15.75" customHeight="1">
      <c r="A152" s="668"/>
      <c r="B152" s="668"/>
      <c r="C152" s="668"/>
      <c r="D152" s="668"/>
      <c r="E152" s="668"/>
      <c r="F152" s="668"/>
      <c r="G152" s="668"/>
      <c r="H152" s="668"/>
      <c r="I152" s="668"/>
      <c r="J152" s="668"/>
      <c r="K152" s="668"/>
      <c r="L152" s="668"/>
      <c r="M152" s="668"/>
      <c r="N152" s="668"/>
      <c r="O152" s="668"/>
      <c r="P152" s="668"/>
      <c r="Q152" s="668"/>
      <c r="R152" s="668"/>
      <c r="S152" s="668"/>
      <c r="T152" s="668"/>
      <c r="U152" s="668"/>
      <c r="V152" s="668"/>
      <c r="W152" s="668"/>
      <c r="X152" s="668"/>
      <c r="Y152" s="668"/>
      <c r="Z152" s="668"/>
      <c r="AA152" s="668"/>
      <c r="AB152" s="668"/>
      <c r="AC152" s="668"/>
      <c r="AD152" s="668"/>
      <c r="AE152" s="668"/>
      <c r="AF152" s="668"/>
      <c r="AG152" s="668"/>
      <c r="AH152" s="668"/>
      <c r="AI152" s="668"/>
      <c r="AJ152" s="668"/>
      <c r="AK152" s="668"/>
    </row>
    <row r="153" ht="15.75" customHeight="1">
      <c r="A153" s="668"/>
      <c r="B153" s="668"/>
      <c r="C153" s="668"/>
      <c r="D153" s="668"/>
      <c r="E153" s="668"/>
      <c r="F153" s="668"/>
      <c r="G153" s="668"/>
      <c r="H153" s="668"/>
      <c r="I153" s="668"/>
      <c r="J153" s="668"/>
      <c r="K153" s="668"/>
      <c r="L153" s="668"/>
      <c r="M153" s="668"/>
      <c r="N153" s="668"/>
      <c r="O153" s="668"/>
      <c r="P153" s="668"/>
      <c r="Q153" s="668"/>
      <c r="R153" s="668"/>
      <c r="S153" s="668"/>
      <c r="T153" s="668"/>
      <c r="U153" s="668"/>
      <c r="V153" s="668"/>
      <c r="W153" s="668"/>
      <c r="X153" s="668"/>
      <c r="Y153" s="668"/>
      <c r="Z153" s="668"/>
      <c r="AA153" s="668"/>
      <c r="AB153" s="668"/>
      <c r="AC153" s="668"/>
      <c r="AD153" s="668"/>
      <c r="AE153" s="668"/>
      <c r="AF153" s="668"/>
      <c r="AG153" s="668"/>
      <c r="AH153" s="668"/>
      <c r="AI153" s="668"/>
      <c r="AJ153" s="668"/>
      <c r="AK153" s="668"/>
    </row>
    <row r="154" ht="15.75" customHeight="1">
      <c r="A154" s="668"/>
      <c r="B154" s="668"/>
      <c r="C154" s="668"/>
      <c r="D154" s="668"/>
      <c r="E154" s="668"/>
      <c r="F154" s="668"/>
      <c r="G154" s="668"/>
      <c r="H154" s="668"/>
      <c r="I154" s="668"/>
      <c r="J154" s="668"/>
      <c r="K154" s="668"/>
      <c r="L154" s="668"/>
      <c r="M154" s="668"/>
      <c r="N154" s="668"/>
      <c r="O154" s="668"/>
      <c r="P154" s="668"/>
      <c r="Q154" s="668"/>
      <c r="R154" s="668"/>
      <c r="S154" s="668"/>
      <c r="T154" s="668"/>
      <c r="U154" s="668"/>
      <c r="V154" s="668"/>
      <c r="W154" s="668"/>
      <c r="X154" s="668"/>
      <c r="Y154" s="668"/>
      <c r="Z154" s="668"/>
      <c r="AA154" s="668"/>
      <c r="AB154" s="668"/>
      <c r="AC154" s="668"/>
      <c r="AD154" s="668"/>
      <c r="AE154" s="668"/>
      <c r="AF154" s="668"/>
      <c r="AG154" s="668"/>
      <c r="AH154" s="668"/>
      <c r="AI154" s="668"/>
      <c r="AJ154" s="668"/>
      <c r="AK154" s="668"/>
    </row>
    <row r="155" ht="15.75" customHeight="1">
      <c r="A155" s="668"/>
      <c r="B155" s="668"/>
      <c r="C155" s="668"/>
      <c r="D155" s="668"/>
      <c r="E155" s="668"/>
      <c r="F155" s="668"/>
      <c r="G155" s="668"/>
      <c r="H155" s="668"/>
      <c r="I155" s="668"/>
      <c r="J155" s="668"/>
      <c r="K155" s="668"/>
      <c r="L155" s="668"/>
      <c r="M155" s="668"/>
      <c r="N155" s="668"/>
      <c r="O155" s="668"/>
      <c r="P155" s="668"/>
      <c r="Q155" s="668"/>
      <c r="R155" s="668"/>
      <c r="S155" s="668"/>
      <c r="T155" s="668"/>
      <c r="U155" s="668"/>
      <c r="V155" s="668"/>
      <c r="W155" s="668"/>
      <c r="X155" s="668"/>
      <c r="Y155" s="668"/>
      <c r="Z155" s="668"/>
      <c r="AA155" s="668"/>
      <c r="AB155" s="668"/>
      <c r="AC155" s="668"/>
      <c r="AD155" s="668"/>
      <c r="AE155" s="668"/>
      <c r="AF155" s="668"/>
      <c r="AG155" s="668"/>
      <c r="AH155" s="668"/>
      <c r="AI155" s="668"/>
      <c r="AJ155" s="668"/>
      <c r="AK155" s="668"/>
    </row>
    <row r="156" ht="15.75" customHeight="1">
      <c r="A156" s="668"/>
      <c r="B156" s="668"/>
      <c r="C156" s="668"/>
      <c r="D156" s="668"/>
      <c r="E156" s="668"/>
      <c r="F156" s="668"/>
      <c r="G156" s="668"/>
      <c r="H156" s="668"/>
      <c r="I156" s="668"/>
      <c r="J156" s="668"/>
      <c r="K156" s="668"/>
      <c r="L156" s="668"/>
      <c r="M156" s="668"/>
      <c r="N156" s="668"/>
      <c r="O156" s="668"/>
      <c r="P156" s="668"/>
      <c r="Q156" s="668"/>
      <c r="R156" s="668"/>
      <c r="S156" s="668"/>
      <c r="T156" s="668"/>
      <c r="U156" s="668"/>
      <c r="V156" s="668"/>
      <c r="W156" s="668"/>
      <c r="X156" s="668"/>
      <c r="Y156" s="668"/>
      <c r="Z156" s="668"/>
      <c r="AA156" s="668"/>
      <c r="AB156" s="668"/>
      <c r="AC156" s="668"/>
      <c r="AD156" s="668"/>
      <c r="AE156" s="668"/>
      <c r="AF156" s="668"/>
      <c r="AG156" s="668"/>
      <c r="AH156" s="668"/>
      <c r="AI156" s="668"/>
      <c r="AJ156" s="668"/>
      <c r="AK156" s="668"/>
    </row>
    <row r="157" ht="15.75" customHeight="1">
      <c r="A157" s="668"/>
      <c r="B157" s="668"/>
      <c r="C157" s="668"/>
      <c r="D157" s="668"/>
      <c r="E157" s="668"/>
      <c r="F157" s="668"/>
      <c r="G157" s="668"/>
      <c r="H157" s="668"/>
      <c r="I157" s="668"/>
      <c r="J157" s="668"/>
      <c r="K157" s="668"/>
      <c r="L157" s="668"/>
      <c r="M157" s="668"/>
      <c r="N157" s="668"/>
      <c r="O157" s="668"/>
      <c r="P157" s="668"/>
      <c r="Q157" s="668"/>
      <c r="R157" s="668"/>
      <c r="S157" s="668"/>
      <c r="T157" s="668"/>
      <c r="U157" s="668"/>
      <c r="V157" s="668"/>
      <c r="W157" s="668"/>
      <c r="X157" s="668"/>
      <c r="Y157" s="668"/>
      <c r="Z157" s="668"/>
      <c r="AA157" s="668"/>
      <c r="AB157" s="668"/>
      <c r="AC157" s="668"/>
      <c r="AD157" s="668"/>
      <c r="AE157" s="668"/>
      <c r="AF157" s="668"/>
      <c r="AG157" s="668"/>
      <c r="AH157" s="668"/>
      <c r="AI157" s="668"/>
      <c r="AJ157" s="668"/>
      <c r="AK157" s="668"/>
    </row>
    <row r="158" ht="15.75" customHeight="1">
      <c r="A158" s="668"/>
      <c r="B158" s="668"/>
      <c r="C158" s="668"/>
      <c r="D158" s="668"/>
      <c r="E158" s="668"/>
      <c r="F158" s="668"/>
      <c r="G158" s="668"/>
      <c r="H158" s="668"/>
      <c r="I158" s="668"/>
      <c r="J158" s="668"/>
      <c r="K158" s="668"/>
      <c r="L158" s="668"/>
      <c r="M158" s="668"/>
      <c r="N158" s="668"/>
      <c r="O158" s="668"/>
      <c r="P158" s="668"/>
      <c r="Q158" s="668"/>
      <c r="R158" s="668"/>
      <c r="S158" s="668"/>
      <c r="T158" s="668"/>
      <c r="U158" s="668"/>
      <c r="V158" s="668"/>
      <c r="W158" s="668"/>
      <c r="X158" s="668"/>
      <c r="Y158" s="668"/>
      <c r="Z158" s="668"/>
      <c r="AA158" s="668"/>
      <c r="AB158" s="668"/>
      <c r="AC158" s="668"/>
      <c r="AD158" s="668"/>
      <c r="AE158" s="668"/>
      <c r="AF158" s="668"/>
      <c r="AG158" s="668"/>
      <c r="AH158" s="668"/>
      <c r="AI158" s="668"/>
      <c r="AJ158" s="668"/>
      <c r="AK158" s="668"/>
    </row>
    <row r="159" ht="15.75" customHeight="1">
      <c r="A159" s="668"/>
      <c r="B159" s="668"/>
      <c r="C159" s="668"/>
      <c r="D159" s="668"/>
      <c r="E159" s="668"/>
      <c r="F159" s="668"/>
      <c r="G159" s="668"/>
      <c r="H159" s="668"/>
      <c r="I159" s="668"/>
      <c r="J159" s="668"/>
      <c r="K159" s="668"/>
      <c r="L159" s="668"/>
      <c r="M159" s="668"/>
      <c r="N159" s="668"/>
      <c r="O159" s="668"/>
      <c r="P159" s="668"/>
      <c r="Q159" s="668"/>
      <c r="R159" s="668"/>
      <c r="S159" s="668"/>
      <c r="T159" s="668"/>
      <c r="U159" s="668"/>
      <c r="V159" s="668"/>
      <c r="W159" s="668"/>
      <c r="X159" s="668"/>
      <c r="Y159" s="668"/>
      <c r="Z159" s="668"/>
      <c r="AA159" s="668"/>
      <c r="AB159" s="668"/>
      <c r="AC159" s="668"/>
      <c r="AD159" s="668"/>
      <c r="AE159" s="668"/>
      <c r="AF159" s="668"/>
      <c r="AG159" s="668"/>
      <c r="AH159" s="668"/>
      <c r="AI159" s="668"/>
      <c r="AJ159" s="668"/>
      <c r="AK159" s="668"/>
    </row>
    <row r="160" ht="15.75" customHeight="1">
      <c r="A160" s="668"/>
      <c r="B160" s="668"/>
      <c r="C160" s="668"/>
      <c r="D160" s="668"/>
      <c r="E160" s="668"/>
      <c r="F160" s="668"/>
      <c r="G160" s="668"/>
      <c r="H160" s="668"/>
      <c r="I160" s="668"/>
      <c r="J160" s="668"/>
      <c r="K160" s="668"/>
      <c r="L160" s="668"/>
      <c r="M160" s="668"/>
      <c r="N160" s="668"/>
      <c r="O160" s="668"/>
      <c r="P160" s="668"/>
      <c r="Q160" s="668"/>
      <c r="R160" s="668"/>
      <c r="S160" s="668"/>
      <c r="T160" s="668"/>
      <c r="U160" s="668"/>
      <c r="V160" s="668"/>
      <c r="W160" s="668"/>
      <c r="X160" s="668"/>
      <c r="Y160" s="668"/>
      <c r="Z160" s="668"/>
      <c r="AA160" s="668"/>
      <c r="AB160" s="668"/>
      <c r="AC160" s="668"/>
      <c r="AD160" s="668"/>
      <c r="AE160" s="668"/>
      <c r="AF160" s="668"/>
      <c r="AG160" s="668"/>
      <c r="AH160" s="668"/>
      <c r="AI160" s="668"/>
      <c r="AJ160" s="668"/>
      <c r="AK160" s="668"/>
    </row>
    <row r="161" ht="15.75" customHeight="1">
      <c r="A161" s="668"/>
      <c r="B161" s="668"/>
      <c r="C161" s="668"/>
      <c r="D161" s="668"/>
      <c r="E161" s="668"/>
      <c r="F161" s="668"/>
      <c r="G161" s="668"/>
      <c r="H161" s="668"/>
      <c r="I161" s="668"/>
      <c r="J161" s="668"/>
      <c r="K161" s="668"/>
      <c r="L161" s="668"/>
      <c r="M161" s="668"/>
      <c r="N161" s="668"/>
      <c r="O161" s="668"/>
      <c r="P161" s="668"/>
      <c r="Q161" s="668"/>
      <c r="R161" s="668"/>
      <c r="S161" s="668"/>
      <c r="T161" s="668"/>
      <c r="U161" s="668"/>
      <c r="V161" s="668"/>
      <c r="W161" s="668"/>
      <c r="X161" s="668"/>
      <c r="Y161" s="668"/>
      <c r="Z161" s="668"/>
      <c r="AA161" s="668"/>
      <c r="AB161" s="668"/>
      <c r="AC161" s="668"/>
      <c r="AD161" s="668"/>
      <c r="AE161" s="668"/>
      <c r="AF161" s="668"/>
      <c r="AG161" s="668"/>
      <c r="AH161" s="668"/>
      <c r="AI161" s="668"/>
      <c r="AJ161" s="668"/>
      <c r="AK161" s="668"/>
    </row>
    <row r="162" ht="15.75" customHeight="1">
      <c r="A162" s="668"/>
      <c r="B162" s="668"/>
      <c r="C162" s="668"/>
      <c r="D162" s="668"/>
      <c r="E162" s="668"/>
      <c r="F162" s="668"/>
      <c r="G162" s="668"/>
      <c r="H162" s="668"/>
      <c r="I162" s="668"/>
      <c r="J162" s="668"/>
      <c r="K162" s="668"/>
      <c r="L162" s="668"/>
      <c r="M162" s="668"/>
      <c r="N162" s="668"/>
      <c r="O162" s="668"/>
      <c r="P162" s="668"/>
      <c r="Q162" s="668"/>
      <c r="R162" s="668"/>
      <c r="S162" s="668"/>
      <c r="T162" s="668"/>
      <c r="U162" s="668"/>
      <c r="V162" s="668"/>
      <c r="W162" s="668"/>
      <c r="X162" s="668"/>
      <c r="Y162" s="668"/>
      <c r="Z162" s="668"/>
      <c r="AA162" s="668"/>
      <c r="AB162" s="668"/>
      <c r="AC162" s="668"/>
      <c r="AD162" s="668"/>
      <c r="AE162" s="668"/>
      <c r="AF162" s="668"/>
      <c r="AG162" s="668"/>
      <c r="AH162" s="668"/>
      <c r="AI162" s="668"/>
      <c r="AJ162" s="668"/>
      <c r="AK162" s="668"/>
    </row>
    <row r="163" ht="15.75" customHeight="1">
      <c r="A163" s="668"/>
      <c r="B163" s="668"/>
      <c r="C163" s="668"/>
      <c r="D163" s="668"/>
      <c r="E163" s="668"/>
      <c r="F163" s="668"/>
      <c r="G163" s="668"/>
      <c r="H163" s="668"/>
      <c r="I163" s="668"/>
      <c r="J163" s="668"/>
      <c r="K163" s="668"/>
      <c r="L163" s="668"/>
      <c r="M163" s="668"/>
      <c r="N163" s="668"/>
      <c r="O163" s="668"/>
      <c r="P163" s="668"/>
      <c r="Q163" s="668"/>
      <c r="R163" s="668"/>
      <c r="S163" s="668"/>
      <c r="T163" s="668"/>
      <c r="U163" s="668"/>
      <c r="V163" s="668"/>
      <c r="W163" s="668"/>
      <c r="X163" s="668"/>
      <c r="Y163" s="668"/>
      <c r="Z163" s="668"/>
      <c r="AA163" s="668"/>
      <c r="AB163" s="668"/>
      <c r="AC163" s="668"/>
      <c r="AD163" s="668"/>
      <c r="AE163" s="668"/>
      <c r="AF163" s="668"/>
      <c r="AG163" s="668"/>
      <c r="AH163" s="668"/>
      <c r="AI163" s="668"/>
      <c r="AJ163" s="668"/>
      <c r="AK163" s="668"/>
    </row>
    <row r="164" ht="15.75" customHeight="1">
      <c r="A164" s="668"/>
      <c r="B164" s="668"/>
      <c r="C164" s="668"/>
      <c r="D164" s="668"/>
      <c r="E164" s="668"/>
      <c r="F164" s="668"/>
      <c r="G164" s="668"/>
      <c r="H164" s="668"/>
      <c r="I164" s="668"/>
      <c r="J164" s="668"/>
      <c r="K164" s="668"/>
      <c r="L164" s="668"/>
      <c r="M164" s="668"/>
      <c r="N164" s="668"/>
      <c r="O164" s="668"/>
      <c r="P164" s="668"/>
      <c r="Q164" s="668"/>
      <c r="R164" s="668"/>
      <c r="S164" s="668"/>
      <c r="T164" s="668"/>
      <c r="U164" s="668"/>
      <c r="V164" s="668"/>
      <c r="W164" s="668"/>
      <c r="X164" s="668"/>
      <c r="Y164" s="668"/>
      <c r="Z164" s="668"/>
      <c r="AA164" s="668"/>
      <c r="AB164" s="668"/>
      <c r="AC164" s="668"/>
      <c r="AD164" s="668"/>
      <c r="AE164" s="668"/>
      <c r="AF164" s="668"/>
      <c r="AG164" s="668"/>
      <c r="AH164" s="668"/>
      <c r="AI164" s="668"/>
      <c r="AJ164" s="668"/>
      <c r="AK164" s="668"/>
    </row>
    <row r="165" ht="15.75" customHeight="1">
      <c r="A165" s="668"/>
      <c r="B165" s="668"/>
      <c r="C165" s="668"/>
      <c r="D165" s="668"/>
      <c r="E165" s="668"/>
      <c r="F165" s="668"/>
      <c r="G165" s="668"/>
      <c r="H165" s="668"/>
      <c r="I165" s="668"/>
      <c r="J165" s="668"/>
      <c r="K165" s="668"/>
      <c r="L165" s="668"/>
      <c r="M165" s="668"/>
      <c r="N165" s="668"/>
      <c r="O165" s="668"/>
      <c r="P165" s="668"/>
      <c r="Q165" s="668"/>
      <c r="R165" s="668"/>
      <c r="S165" s="668"/>
      <c r="T165" s="668"/>
      <c r="U165" s="668"/>
      <c r="V165" s="668"/>
      <c r="W165" s="668"/>
      <c r="X165" s="668"/>
      <c r="Y165" s="668"/>
      <c r="Z165" s="668"/>
      <c r="AA165" s="668"/>
      <c r="AB165" s="668"/>
      <c r="AC165" s="668"/>
      <c r="AD165" s="668"/>
      <c r="AE165" s="668"/>
      <c r="AF165" s="668"/>
      <c r="AG165" s="668"/>
      <c r="AH165" s="668"/>
      <c r="AI165" s="668"/>
      <c r="AJ165" s="668"/>
      <c r="AK165" s="668"/>
    </row>
    <row r="166" ht="15.75" customHeight="1">
      <c r="A166" s="668"/>
      <c r="B166" s="668"/>
      <c r="C166" s="668"/>
      <c r="D166" s="668"/>
      <c r="E166" s="668"/>
      <c r="F166" s="668"/>
      <c r="G166" s="668"/>
      <c r="H166" s="668"/>
      <c r="I166" s="668"/>
      <c r="J166" s="668"/>
      <c r="K166" s="668"/>
      <c r="L166" s="668"/>
      <c r="M166" s="668"/>
      <c r="N166" s="668"/>
      <c r="O166" s="668"/>
      <c r="P166" s="668"/>
      <c r="Q166" s="668"/>
      <c r="R166" s="668"/>
      <c r="S166" s="668"/>
      <c r="T166" s="668"/>
      <c r="U166" s="668"/>
      <c r="V166" s="668"/>
      <c r="W166" s="668"/>
      <c r="X166" s="668"/>
      <c r="Y166" s="668"/>
      <c r="Z166" s="668"/>
      <c r="AA166" s="668"/>
      <c r="AB166" s="668"/>
      <c r="AC166" s="668"/>
      <c r="AD166" s="668"/>
      <c r="AE166" s="668"/>
      <c r="AF166" s="668"/>
      <c r="AG166" s="668"/>
      <c r="AH166" s="668"/>
      <c r="AI166" s="668"/>
      <c r="AJ166" s="668"/>
      <c r="AK166" s="668"/>
    </row>
    <row r="167" ht="15.75" customHeight="1">
      <c r="A167" s="668"/>
      <c r="B167" s="668"/>
      <c r="C167" s="668"/>
      <c r="D167" s="668"/>
      <c r="E167" s="668"/>
      <c r="F167" s="668"/>
      <c r="G167" s="668"/>
      <c r="H167" s="668"/>
      <c r="I167" s="668"/>
      <c r="J167" s="668"/>
      <c r="K167" s="668"/>
      <c r="L167" s="668"/>
      <c r="M167" s="668"/>
      <c r="N167" s="668"/>
      <c r="O167" s="668"/>
      <c r="P167" s="668"/>
      <c r="Q167" s="668"/>
      <c r="R167" s="668"/>
      <c r="S167" s="668"/>
      <c r="T167" s="668"/>
      <c r="U167" s="668"/>
      <c r="V167" s="668"/>
      <c r="W167" s="668"/>
      <c r="X167" s="668"/>
      <c r="Y167" s="668"/>
      <c r="Z167" s="668"/>
      <c r="AA167" s="668"/>
      <c r="AB167" s="668"/>
      <c r="AC167" s="668"/>
      <c r="AD167" s="668"/>
      <c r="AE167" s="668"/>
      <c r="AF167" s="668"/>
      <c r="AG167" s="668"/>
      <c r="AH167" s="668"/>
      <c r="AI167" s="668"/>
      <c r="AJ167" s="668"/>
      <c r="AK167" s="668"/>
    </row>
    <row r="168" ht="15.75" customHeight="1">
      <c r="A168" s="668"/>
      <c r="B168" s="668"/>
      <c r="C168" s="668"/>
      <c r="D168" s="668"/>
      <c r="E168" s="668"/>
      <c r="F168" s="668"/>
      <c r="G168" s="668"/>
      <c r="H168" s="668"/>
      <c r="I168" s="668"/>
      <c r="J168" s="668"/>
      <c r="K168" s="668"/>
      <c r="L168" s="668"/>
      <c r="M168" s="668"/>
      <c r="N168" s="668"/>
      <c r="O168" s="668"/>
      <c r="P168" s="668"/>
      <c r="Q168" s="668"/>
      <c r="R168" s="668"/>
      <c r="S168" s="668"/>
      <c r="T168" s="668"/>
      <c r="U168" s="668"/>
      <c r="V168" s="668"/>
      <c r="W168" s="668"/>
      <c r="X168" s="668"/>
      <c r="Y168" s="668"/>
      <c r="Z168" s="668"/>
      <c r="AA168" s="668"/>
      <c r="AB168" s="668"/>
      <c r="AC168" s="668"/>
      <c r="AD168" s="668"/>
      <c r="AE168" s="668"/>
      <c r="AF168" s="668"/>
      <c r="AG168" s="668"/>
      <c r="AH168" s="668"/>
      <c r="AI168" s="668"/>
      <c r="AJ168" s="668"/>
      <c r="AK168" s="668"/>
    </row>
    <row r="169" ht="15.75" customHeight="1">
      <c r="A169" s="668"/>
      <c r="B169" s="668"/>
      <c r="C169" s="668"/>
      <c r="D169" s="668"/>
      <c r="E169" s="668"/>
      <c r="F169" s="668"/>
      <c r="G169" s="668"/>
      <c r="H169" s="668"/>
      <c r="I169" s="668"/>
      <c r="J169" s="668"/>
      <c r="K169" s="668"/>
      <c r="L169" s="668"/>
      <c r="M169" s="668"/>
      <c r="N169" s="668"/>
      <c r="O169" s="668"/>
      <c r="P169" s="668"/>
      <c r="Q169" s="668"/>
      <c r="R169" s="668"/>
      <c r="S169" s="668"/>
      <c r="T169" s="668"/>
      <c r="U169" s="668"/>
      <c r="V169" s="668"/>
      <c r="W169" s="668"/>
      <c r="X169" s="668"/>
      <c r="Y169" s="668"/>
      <c r="Z169" s="668"/>
      <c r="AA169" s="668"/>
      <c r="AB169" s="668"/>
      <c r="AC169" s="668"/>
      <c r="AD169" s="668"/>
      <c r="AE169" s="668"/>
      <c r="AF169" s="668"/>
      <c r="AG169" s="668"/>
      <c r="AH169" s="668"/>
      <c r="AI169" s="668"/>
      <c r="AJ169" s="668"/>
      <c r="AK169" s="668"/>
    </row>
    <row r="170" ht="15.75" customHeight="1">
      <c r="A170" s="668"/>
      <c r="B170" s="668"/>
      <c r="C170" s="668"/>
      <c r="D170" s="668"/>
      <c r="E170" s="668"/>
      <c r="F170" s="668"/>
      <c r="G170" s="668"/>
      <c r="H170" s="668"/>
      <c r="I170" s="668"/>
      <c r="J170" s="668"/>
      <c r="K170" s="668"/>
      <c r="L170" s="668"/>
      <c r="M170" s="668"/>
      <c r="N170" s="668"/>
      <c r="O170" s="668"/>
      <c r="P170" s="668"/>
      <c r="Q170" s="668"/>
      <c r="R170" s="668"/>
      <c r="S170" s="668"/>
      <c r="T170" s="668"/>
      <c r="U170" s="668"/>
      <c r="V170" s="668"/>
      <c r="W170" s="668"/>
      <c r="X170" s="668"/>
      <c r="Y170" s="668"/>
      <c r="Z170" s="668"/>
      <c r="AA170" s="668"/>
      <c r="AB170" s="668"/>
      <c r="AC170" s="668"/>
      <c r="AD170" s="668"/>
      <c r="AE170" s="668"/>
      <c r="AF170" s="668"/>
      <c r="AG170" s="668"/>
      <c r="AH170" s="668"/>
      <c r="AI170" s="668"/>
      <c r="AJ170" s="668"/>
      <c r="AK170" s="668"/>
    </row>
    <row r="171" ht="15.75" customHeight="1">
      <c r="A171" s="668"/>
      <c r="B171" s="668"/>
      <c r="C171" s="668"/>
      <c r="D171" s="668"/>
      <c r="E171" s="668"/>
      <c r="F171" s="668"/>
      <c r="G171" s="668"/>
      <c r="H171" s="668"/>
      <c r="I171" s="668"/>
      <c r="J171" s="668"/>
      <c r="K171" s="668"/>
      <c r="L171" s="668"/>
      <c r="M171" s="668"/>
      <c r="N171" s="668"/>
      <c r="O171" s="668"/>
      <c r="P171" s="668"/>
      <c r="Q171" s="668"/>
      <c r="R171" s="668"/>
      <c r="S171" s="668"/>
      <c r="T171" s="668"/>
      <c r="U171" s="668"/>
      <c r="V171" s="668"/>
      <c r="W171" s="668"/>
      <c r="X171" s="668"/>
      <c r="Y171" s="668"/>
      <c r="Z171" s="668"/>
      <c r="AA171" s="668"/>
      <c r="AB171" s="668"/>
      <c r="AC171" s="668"/>
      <c r="AD171" s="668"/>
      <c r="AE171" s="668"/>
      <c r="AF171" s="668"/>
      <c r="AG171" s="668"/>
      <c r="AH171" s="668"/>
      <c r="AI171" s="668"/>
      <c r="AJ171" s="668"/>
      <c r="AK171" s="668"/>
    </row>
    <row r="172" ht="15.75" customHeight="1">
      <c r="A172" s="668"/>
      <c r="B172" s="668"/>
      <c r="C172" s="668"/>
      <c r="D172" s="668"/>
      <c r="E172" s="668"/>
      <c r="F172" s="668"/>
      <c r="G172" s="668"/>
      <c r="H172" s="668"/>
      <c r="I172" s="668"/>
      <c r="J172" s="668"/>
      <c r="K172" s="668"/>
      <c r="L172" s="668"/>
      <c r="M172" s="668"/>
      <c r="N172" s="668"/>
      <c r="O172" s="668"/>
      <c r="P172" s="668"/>
      <c r="Q172" s="668"/>
      <c r="R172" s="668"/>
      <c r="S172" s="668"/>
      <c r="T172" s="668"/>
      <c r="U172" s="668"/>
      <c r="V172" s="668"/>
      <c r="W172" s="668"/>
      <c r="X172" s="668"/>
      <c r="Y172" s="668"/>
      <c r="Z172" s="668"/>
      <c r="AA172" s="668"/>
      <c r="AB172" s="668"/>
      <c r="AC172" s="668"/>
      <c r="AD172" s="668"/>
      <c r="AE172" s="668"/>
      <c r="AF172" s="668"/>
      <c r="AG172" s="668"/>
      <c r="AH172" s="668"/>
      <c r="AI172" s="668"/>
      <c r="AJ172" s="668"/>
      <c r="AK172" s="668"/>
    </row>
    <row r="173" ht="15.75" customHeight="1">
      <c r="A173" s="668"/>
      <c r="B173" s="668"/>
      <c r="C173" s="668"/>
      <c r="D173" s="668"/>
      <c r="E173" s="668"/>
      <c r="F173" s="668"/>
      <c r="G173" s="668"/>
      <c r="H173" s="668"/>
      <c r="I173" s="668"/>
      <c r="J173" s="668"/>
      <c r="K173" s="668"/>
      <c r="L173" s="668"/>
      <c r="M173" s="668"/>
      <c r="N173" s="668"/>
      <c r="O173" s="668"/>
      <c r="P173" s="668"/>
      <c r="Q173" s="668"/>
      <c r="R173" s="668"/>
      <c r="S173" s="668"/>
      <c r="T173" s="668"/>
      <c r="U173" s="668"/>
      <c r="V173" s="668"/>
      <c r="W173" s="668"/>
      <c r="X173" s="668"/>
      <c r="Y173" s="668"/>
      <c r="Z173" s="668"/>
      <c r="AA173" s="668"/>
      <c r="AB173" s="668"/>
      <c r="AC173" s="668"/>
      <c r="AD173" s="668"/>
      <c r="AE173" s="668"/>
      <c r="AF173" s="668"/>
      <c r="AG173" s="668"/>
      <c r="AH173" s="668"/>
      <c r="AI173" s="668"/>
      <c r="AJ173" s="668"/>
      <c r="AK173" s="668"/>
    </row>
    <row r="174" ht="15.75" customHeight="1">
      <c r="A174" s="668"/>
      <c r="B174" s="668"/>
      <c r="C174" s="668"/>
      <c r="D174" s="668"/>
      <c r="E174" s="668"/>
      <c r="F174" s="668"/>
      <c r="G174" s="668"/>
      <c r="H174" s="668"/>
      <c r="I174" s="668"/>
      <c r="J174" s="668"/>
      <c r="K174" s="668"/>
      <c r="L174" s="668"/>
      <c r="M174" s="668"/>
      <c r="N174" s="668"/>
      <c r="O174" s="668"/>
      <c r="P174" s="668"/>
      <c r="Q174" s="668"/>
      <c r="R174" s="668"/>
      <c r="S174" s="668"/>
      <c r="T174" s="668"/>
      <c r="U174" s="668"/>
      <c r="V174" s="668"/>
      <c r="W174" s="668"/>
      <c r="X174" s="668"/>
      <c r="Y174" s="668"/>
      <c r="Z174" s="668"/>
      <c r="AA174" s="668"/>
      <c r="AB174" s="668"/>
      <c r="AC174" s="668"/>
      <c r="AD174" s="668"/>
      <c r="AE174" s="668"/>
      <c r="AF174" s="668"/>
      <c r="AG174" s="668"/>
      <c r="AH174" s="668"/>
      <c r="AI174" s="668"/>
      <c r="AJ174" s="668"/>
      <c r="AK174" s="668"/>
    </row>
    <row r="175" ht="15.75" customHeight="1">
      <c r="A175" s="668"/>
      <c r="B175" s="668"/>
      <c r="C175" s="668"/>
      <c r="D175" s="668"/>
      <c r="E175" s="668"/>
      <c r="F175" s="668"/>
      <c r="G175" s="668"/>
      <c r="H175" s="668"/>
      <c r="I175" s="668"/>
      <c r="J175" s="668"/>
      <c r="K175" s="668"/>
      <c r="L175" s="668"/>
      <c r="M175" s="668"/>
      <c r="N175" s="668"/>
      <c r="O175" s="668"/>
      <c r="P175" s="668"/>
      <c r="Q175" s="668"/>
      <c r="R175" s="668"/>
      <c r="S175" s="668"/>
      <c r="T175" s="668"/>
      <c r="U175" s="668"/>
      <c r="V175" s="668"/>
      <c r="W175" s="668"/>
      <c r="X175" s="668"/>
      <c r="Y175" s="668"/>
      <c r="Z175" s="668"/>
      <c r="AA175" s="668"/>
      <c r="AB175" s="668"/>
      <c r="AC175" s="668"/>
      <c r="AD175" s="668"/>
      <c r="AE175" s="668"/>
      <c r="AF175" s="668"/>
      <c r="AG175" s="668"/>
      <c r="AH175" s="668"/>
      <c r="AI175" s="668"/>
      <c r="AJ175" s="668"/>
      <c r="AK175" s="668"/>
    </row>
    <row r="176" ht="15.75" customHeight="1">
      <c r="A176" s="668"/>
      <c r="B176" s="668"/>
      <c r="C176" s="668"/>
      <c r="D176" s="668"/>
      <c r="E176" s="668"/>
      <c r="F176" s="668"/>
      <c r="G176" s="668"/>
      <c r="H176" s="668"/>
      <c r="I176" s="668"/>
      <c r="J176" s="668"/>
      <c r="K176" s="668"/>
      <c r="L176" s="668"/>
      <c r="M176" s="668"/>
      <c r="N176" s="668"/>
      <c r="O176" s="668"/>
      <c r="P176" s="668"/>
      <c r="Q176" s="668"/>
      <c r="R176" s="668"/>
      <c r="S176" s="668"/>
      <c r="T176" s="668"/>
      <c r="U176" s="668"/>
      <c r="V176" s="668"/>
      <c r="W176" s="668"/>
      <c r="X176" s="668"/>
      <c r="Y176" s="668"/>
      <c r="Z176" s="668"/>
      <c r="AA176" s="668"/>
      <c r="AB176" s="668"/>
      <c r="AC176" s="668"/>
      <c r="AD176" s="668"/>
      <c r="AE176" s="668"/>
      <c r="AF176" s="668"/>
      <c r="AG176" s="668"/>
      <c r="AH176" s="668"/>
      <c r="AI176" s="668"/>
      <c r="AJ176" s="668"/>
      <c r="AK176" s="668"/>
    </row>
    <row r="177" ht="15.75" customHeight="1">
      <c r="A177" s="668"/>
      <c r="B177" s="668"/>
      <c r="C177" s="668"/>
      <c r="D177" s="668"/>
      <c r="E177" s="668"/>
      <c r="F177" s="668"/>
      <c r="G177" s="668"/>
      <c r="H177" s="668"/>
      <c r="I177" s="668"/>
      <c r="J177" s="668"/>
      <c r="K177" s="668"/>
      <c r="L177" s="668"/>
      <c r="M177" s="668"/>
      <c r="N177" s="668"/>
      <c r="O177" s="668"/>
      <c r="P177" s="668"/>
      <c r="Q177" s="668"/>
      <c r="R177" s="668"/>
      <c r="S177" s="668"/>
      <c r="T177" s="668"/>
      <c r="U177" s="668"/>
      <c r="V177" s="668"/>
      <c r="W177" s="668"/>
      <c r="X177" s="668"/>
      <c r="Y177" s="668"/>
      <c r="Z177" s="668"/>
      <c r="AA177" s="668"/>
      <c r="AB177" s="668"/>
      <c r="AC177" s="668"/>
      <c r="AD177" s="668"/>
      <c r="AE177" s="668"/>
      <c r="AF177" s="668"/>
      <c r="AG177" s="668"/>
      <c r="AH177" s="668"/>
      <c r="AI177" s="668"/>
      <c r="AJ177" s="668"/>
      <c r="AK177" s="668"/>
    </row>
    <row r="178" ht="15.75" customHeight="1">
      <c r="A178" s="668"/>
      <c r="B178" s="668"/>
      <c r="C178" s="668"/>
      <c r="D178" s="668"/>
      <c r="E178" s="668"/>
      <c r="F178" s="668"/>
      <c r="G178" s="668"/>
      <c r="H178" s="668"/>
      <c r="I178" s="668"/>
      <c r="J178" s="668"/>
      <c r="K178" s="668"/>
      <c r="L178" s="668"/>
      <c r="M178" s="668"/>
      <c r="N178" s="668"/>
      <c r="O178" s="668"/>
      <c r="P178" s="668"/>
      <c r="Q178" s="668"/>
      <c r="R178" s="668"/>
      <c r="S178" s="668"/>
      <c r="T178" s="668"/>
      <c r="U178" s="668"/>
      <c r="V178" s="668"/>
      <c r="W178" s="668"/>
      <c r="X178" s="668"/>
      <c r="Y178" s="668"/>
      <c r="Z178" s="668"/>
      <c r="AA178" s="668"/>
      <c r="AB178" s="668"/>
      <c r="AC178" s="668"/>
      <c r="AD178" s="668"/>
      <c r="AE178" s="668"/>
      <c r="AF178" s="668"/>
      <c r="AG178" s="668"/>
      <c r="AH178" s="668"/>
      <c r="AI178" s="668"/>
      <c r="AJ178" s="668"/>
      <c r="AK178" s="668"/>
    </row>
    <row r="179" ht="15.75" customHeight="1">
      <c r="A179" s="668"/>
      <c r="B179" s="668"/>
      <c r="C179" s="668"/>
      <c r="D179" s="668"/>
      <c r="E179" s="668"/>
      <c r="F179" s="668"/>
      <c r="G179" s="668"/>
      <c r="H179" s="668"/>
      <c r="I179" s="668"/>
      <c r="J179" s="668"/>
      <c r="K179" s="668"/>
      <c r="L179" s="668"/>
      <c r="M179" s="668"/>
      <c r="N179" s="668"/>
      <c r="O179" s="668"/>
      <c r="P179" s="668"/>
      <c r="Q179" s="668"/>
      <c r="R179" s="668"/>
      <c r="S179" s="668"/>
      <c r="T179" s="668"/>
      <c r="U179" s="668"/>
      <c r="V179" s="668"/>
      <c r="W179" s="668"/>
      <c r="X179" s="668"/>
      <c r="Y179" s="668"/>
      <c r="Z179" s="668"/>
      <c r="AA179" s="668"/>
      <c r="AB179" s="668"/>
      <c r="AC179" s="668"/>
      <c r="AD179" s="668"/>
      <c r="AE179" s="668"/>
      <c r="AF179" s="668"/>
      <c r="AG179" s="668"/>
      <c r="AH179" s="668"/>
      <c r="AI179" s="668"/>
      <c r="AJ179" s="668"/>
      <c r="AK179" s="668"/>
    </row>
    <row r="180" ht="15.75" customHeight="1">
      <c r="A180" s="668"/>
      <c r="B180" s="668"/>
      <c r="C180" s="668"/>
      <c r="D180" s="668"/>
      <c r="E180" s="668"/>
      <c r="F180" s="668"/>
      <c r="G180" s="668"/>
      <c r="H180" s="668"/>
      <c r="I180" s="668"/>
      <c r="J180" s="668"/>
      <c r="K180" s="668"/>
      <c r="L180" s="668"/>
      <c r="M180" s="668"/>
      <c r="N180" s="668"/>
      <c r="O180" s="668"/>
      <c r="P180" s="668"/>
      <c r="Q180" s="668"/>
      <c r="R180" s="668"/>
      <c r="S180" s="668"/>
      <c r="T180" s="668"/>
      <c r="U180" s="668"/>
      <c r="V180" s="668"/>
      <c r="W180" s="668"/>
      <c r="X180" s="668"/>
      <c r="Y180" s="668"/>
      <c r="Z180" s="668"/>
      <c r="AA180" s="668"/>
      <c r="AB180" s="668"/>
      <c r="AC180" s="668"/>
      <c r="AD180" s="668"/>
      <c r="AE180" s="668"/>
      <c r="AF180" s="668"/>
      <c r="AG180" s="668"/>
      <c r="AH180" s="668"/>
      <c r="AI180" s="668"/>
      <c r="AJ180" s="668"/>
      <c r="AK180" s="668"/>
    </row>
    <row r="181" ht="15.75" customHeight="1">
      <c r="A181" s="668"/>
      <c r="B181" s="668"/>
      <c r="C181" s="668"/>
      <c r="D181" s="668"/>
      <c r="E181" s="668"/>
      <c r="F181" s="668"/>
      <c r="G181" s="668"/>
      <c r="H181" s="668"/>
      <c r="I181" s="668"/>
      <c r="J181" s="668"/>
      <c r="K181" s="668"/>
      <c r="L181" s="668"/>
      <c r="M181" s="668"/>
      <c r="N181" s="668"/>
      <c r="O181" s="668"/>
      <c r="P181" s="668"/>
      <c r="Q181" s="668"/>
      <c r="R181" s="668"/>
      <c r="S181" s="668"/>
      <c r="T181" s="668"/>
      <c r="U181" s="668"/>
      <c r="V181" s="668"/>
      <c r="W181" s="668"/>
      <c r="X181" s="668"/>
      <c r="Y181" s="668"/>
      <c r="Z181" s="668"/>
      <c r="AA181" s="668"/>
      <c r="AB181" s="668"/>
      <c r="AC181" s="668"/>
      <c r="AD181" s="668"/>
      <c r="AE181" s="668"/>
      <c r="AF181" s="668"/>
      <c r="AG181" s="668"/>
      <c r="AH181" s="668"/>
      <c r="AI181" s="668"/>
      <c r="AJ181" s="668"/>
      <c r="AK181" s="668"/>
    </row>
    <row r="182" ht="15.75" customHeight="1">
      <c r="A182" s="668"/>
      <c r="B182" s="668"/>
      <c r="C182" s="668"/>
      <c r="D182" s="668"/>
      <c r="E182" s="668"/>
      <c r="F182" s="668"/>
      <c r="G182" s="668"/>
      <c r="H182" s="668"/>
      <c r="I182" s="668"/>
      <c r="J182" s="668"/>
      <c r="K182" s="668"/>
      <c r="L182" s="668"/>
      <c r="M182" s="668"/>
      <c r="N182" s="668"/>
      <c r="O182" s="668"/>
      <c r="P182" s="668"/>
      <c r="Q182" s="668"/>
      <c r="R182" s="668"/>
      <c r="S182" s="668"/>
      <c r="T182" s="668"/>
      <c r="U182" s="668"/>
      <c r="V182" s="668"/>
      <c r="W182" s="668"/>
      <c r="X182" s="668"/>
      <c r="Y182" s="668"/>
      <c r="Z182" s="668"/>
      <c r="AA182" s="668"/>
      <c r="AB182" s="668"/>
      <c r="AC182" s="668"/>
      <c r="AD182" s="668"/>
      <c r="AE182" s="668"/>
      <c r="AF182" s="668"/>
      <c r="AG182" s="668"/>
      <c r="AH182" s="668"/>
      <c r="AI182" s="668"/>
      <c r="AJ182" s="668"/>
      <c r="AK182" s="668"/>
    </row>
    <row r="183" ht="15.75" customHeight="1">
      <c r="A183" s="668"/>
      <c r="B183" s="668"/>
      <c r="C183" s="668"/>
      <c r="D183" s="668"/>
      <c r="E183" s="668"/>
      <c r="F183" s="668"/>
      <c r="G183" s="668"/>
      <c r="H183" s="668"/>
      <c r="I183" s="668"/>
      <c r="J183" s="668"/>
      <c r="K183" s="668"/>
      <c r="L183" s="668"/>
      <c r="M183" s="668"/>
      <c r="N183" s="668"/>
      <c r="O183" s="668"/>
      <c r="P183" s="668"/>
      <c r="Q183" s="668"/>
      <c r="R183" s="668"/>
      <c r="S183" s="668"/>
      <c r="T183" s="668"/>
      <c r="U183" s="668"/>
      <c r="V183" s="668"/>
      <c r="W183" s="668"/>
      <c r="X183" s="668"/>
      <c r="Y183" s="668"/>
      <c r="Z183" s="668"/>
      <c r="AA183" s="668"/>
      <c r="AB183" s="668"/>
      <c r="AC183" s="668"/>
      <c r="AD183" s="668"/>
      <c r="AE183" s="668"/>
      <c r="AF183" s="668"/>
      <c r="AG183" s="668"/>
      <c r="AH183" s="668"/>
      <c r="AI183" s="668"/>
      <c r="AJ183" s="668"/>
      <c r="AK183" s="668"/>
    </row>
    <row r="184" ht="15.75" customHeight="1">
      <c r="A184" s="668"/>
      <c r="B184" s="668"/>
      <c r="C184" s="668"/>
      <c r="D184" s="668"/>
      <c r="E184" s="668"/>
      <c r="F184" s="668"/>
      <c r="G184" s="668"/>
      <c r="H184" s="668"/>
      <c r="I184" s="668"/>
      <c r="J184" s="668"/>
      <c r="K184" s="668"/>
      <c r="L184" s="668"/>
      <c r="M184" s="668"/>
      <c r="N184" s="668"/>
      <c r="O184" s="668"/>
      <c r="P184" s="668"/>
      <c r="Q184" s="668"/>
      <c r="R184" s="668"/>
      <c r="S184" s="668"/>
      <c r="T184" s="668"/>
      <c r="U184" s="668"/>
      <c r="V184" s="668"/>
      <c r="W184" s="668"/>
      <c r="X184" s="668"/>
      <c r="Y184" s="668"/>
      <c r="Z184" s="668"/>
      <c r="AA184" s="668"/>
      <c r="AB184" s="668"/>
      <c r="AC184" s="668"/>
      <c r="AD184" s="668"/>
      <c r="AE184" s="668"/>
      <c r="AF184" s="668"/>
      <c r="AG184" s="668"/>
      <c r="AH184" s="668"/>
      <c r="AI184" s="668"/>
      <c r="AJ184" s="668"/>
      <c r="AK184" s="668"/>
    </row>
    <row r="185" ht="15.75" customHeight="1">
      <c r="A185" s="668"/>
      <c r="B185" s="668"/>
      <c r="C185" s="668"/>
      <c r="D185" s="668"/>
      <c r="E185" s="668"/>
      <c r="F185" s="668"/>
      <c r="G185" s="668"/>
      <c r="H185" s="668"/>
      <c r="I185" s="668"/>
      <c r="J185" s="668"/>
      <c r="K185" s="668"/>
      <c r="L185" s="668"/>
      <c r="M185" s="668"/>
      <c r="N185" s="668"/>
      <c r="O185" s="668"/>
      <c r="P185" s="668"/>
      <c r="Q185" s="668"/>
      <c r="R185" s="668"/>
      <c r="S185" s="668"/>
      <c r="T185" s="668"/>
      <c r="U185" s="668"/>
      <c r="V185" s="668"/>
      <c r="W185" s="668"/>
      <c r="X185" s="668"/>
      <c r="Y185" s="668"/>
      <c r="Z185" s="668"/>
      <c r="AA185" s="668"/>
      <c r="AB185" s="668"/>
      <c r="AC185" s="668"/>
      <c r="AD185" s="668"/>
      <c r="AE185" s="668"/>
      <c r="AF185" s="668"/>
      <c r="AG185" s="668"/>
      <c r="AH185" s="668"/>
      <c r="AI185" s="668"/>
      <c r="AJ185" s="668"/>
      <c r="AK185" s="668"/>
    </row>
    <row r="186" ht="15.75" customHeight="1">
      <c r="A186" s="668"/>
      <c r="B186" s="668"/>
      <c r="C186" s="668"/>
      <c r="D186" s="668"/>
      <c r="E186" s="668"/>
      <c r="F186" s="668"/>
      <c r="G186" s="668"/>
      <c r="H186" s="668"/>
      <c r="I186" s="668"/>
      <c r="J186" s="668"/>
      <c r="K186" s="668"/>
      <c r="L186" s="668"/>
      <c r="M186" s="668"/>
      <c r="N186" s="668"/>
      <c r="O186" s="668"/>
      <c r="P186" s="668"/>
      <c r="Q186" s="668"/>
      <c r="R186" s="668"/>
      <c r="S186" s="668"/>
      <c r="T186" s="668"/>
      <c r="U186" s="668"/>
      <c r="V186" s="668"/>
      <c r="W186" s="668"/>
      <c r="X186" s="668"/>
      <c r="Y186" s="668"/>
      <c r="Z186" s="668"/>
      <c r="AA186" s="668"/>
      <c r="AB186" s="668"/>
      <c r="AC186" s="668"/>
      <c r="AD186" s="668"/>
      <c r="AE186" s="668"/>
      <c r="AF186" s="668"/>
      <c r="AG186" s="668"/>
      <c r="AH186" s="668"/>
      <c r="AI186" s="668"/>
      <c r="AJ186" s="668"/>
      <c r="AK186" s="668"/>
    </row>
    <row r="187" ht="15.75" customHeight="1">
      <c r="A187" s="668"/>
      <c r="B187" s="668"/>
      <c r="C187" s="668"/>
      <c r="D187" s="668"/>
      <c r="E187" s="668"/>
      <c r="F187" s="668"/>
      <c r="G187" s="668"/>
      <c r="H187" s="668"/>
      <c r="I187" s="668"/>
      <c r="J187" s="668"/>
      <c r="K187" s="668"/>
      <c r="L187" s="668"/>
      <c r="M187" s="668"/>
      <c r="N187" s="668"/>
      <c r="O187" s="668"/>
      <c r="P187" s="668"/>
      <c r="Q187" s="668"/>
      <c r="R187" s="668"/>
      <c r="S187" s="668"/>
      <c r="T187" s="668"/>
      <c r="U187" s="668"/>
      <c r="V187" s="668"/>
      <c r="W187" s="668"/>
      <c r="X187" s="668"/>
      <c r="Y187" s="668"/>
      <c r="Z187" s="668"/>
      <c r="AA187" s="668"/>
      <c r="AB187" s="668"/>
      <c r="AC187" s="668"/>
      <c r="AD187" s="668"/>
      <c r="AE187" s="668"/>
      <c r="AF187" s="668"/>
      <c r="AG187" s="668"/>
      <c r="AH187" s="668"/>
      <c r="AI187" s="668"/>
      <c r="AJ187" s="668"/>
      <c r="AK187" s="668"/>
    </row>
    <row r="188" ht="15.75" customHeight="1">
      <c r="A188" s="668"/>
      <c r="B188" s="668"/>
      <c r="C188" s="668"/>
      <c r="D188" s="668"/>
      <c r="E188" s="668"/>
      <c r="F188" s="668"/>
      <c r="G188" s="668"/>
      <c r="H188" s="668"/>
      <c r="I188" s="668"/>
      <c r="J188" s="668"/>
      <c r="K188" s="668"/>
      <c r="L188" s="668"/>
      <c r="M188" s="668"/>
      <c r="N188" s="668"/>
      <c r="O188" s="668"/>
      <c r="P188" s="668"/>
      <c r="Q188" s="668"/>
      <c r="R188" s="668"/>
      <c r="S188" s="668"/>
      <c r="T188" s="668"/>
      <c r="U188" s="668"/>
      <c r="V188" s="668"/>
      <c r="W188" s="668"/>
      <c r="X188" s="668"/>
      <c r="Y188" s="668"/>
      <c r="Z188" s="668"/>
      <c r="AA188" s="668"/>
      <c r="AB188" s="668"/>
      <c r="AC188" s="668"/>
      <c r="AD188" s="668"/>
      <c r="AE188" s="668"/>
      <c r="AF188" s="668"/>
      <c r="AG188" s="668"/>
      <c r="AH188" s="668"/>
      <c r="AI188" s="668"/>
      <c r="AJ188" s="668"/>
      <c r="AK188" s="668"/>
    </row>
    <row r="189" ht="15.75" customHeight="1">
      <c r="A189" s="668"/>
      <c r="B189" s="668"/>
      <c r="C189" s="668"/>
      <c r="D189" s="668"/>
      <c r="E189" s="668"/>
      <c r="F189" s="668"/>
      <c r="G189" s="668"/>
      <c r="H189" s="668"/>
      <c r="I189" s="668"/>
      <c r="J189" s="668"/>
      <c r="K189" s="668"/>
      <c r="L189" s="668"/>
      <c r="M189" s="668"/>
      <c r="N189" s="668"/>
      <c r="O189" s="668"/>
      <c r="P189" s="668"/>
      <c r="Q189" s="668"/>
      <c r="R189" s="668"/>
      <c r="S189" s="668"/>
      <c r="T189" s="668"/>
      <c r="U189" s="668"/>
      <c r="V189" s="668"/>
      <c r="W189" s="668"/>
      <c r="X189" s="668"/>
      <c r="Y189" s="668"/>
      <c r="Z189" s="668"/>
      <c r="AA189" s="668"/>
      <c r="AB189" s="668"/>
      <c r="AC189" s="668"/>
      <c r="AD189" s="668"/>
      <c r="AE189" s="668"/>
      <c r="AF189" s="668"/>
      <c r="AG189" s="668"/>
      <c r="AH189" s="668"/>
      <c r="AI189" s="668"/>
      <c r="AJ189" s="668"/>
      <c r="AK189" s="668"/>
    </row>
    <row r="190" ht="15.75" customHeight="1">
      <c r="A190" s="668"/>
      <c r="B190" s="668"/>
      <c r="C190" s="668"/>
      <c r="D190" s="668"/>
      <c r="E190" s="668"/>
      <c r="F190" s="668"/>
      <c r="G190" s="668"/>
      <c r="H190" s="668"/>
      <c r="I190" s="668"/>
      <c r="J190" s="668"/>
      <c r="K190" s="668"/>
      <c r="L190" s="668"/>
      <c r="M190" s="668"/>
      <c r="N190" s="668"/>
      <c r="O190" s="668"/>
      <c r="P190" s="668"/>
      <c r="Q190" s="668"/>
      <c r="R190" s="668"/>
      <c r="S190" s="668"/>
      <c r="T190" s="668"/>
      <c r="U190" s="668"/>
      <c r="V190" s="668"/>
      <c r="W190" s="668"/>
      <c r="X190" s="668"/>
      <c r="Y190" s="668"/>
      <c r="Z190" s="668"/>
      <c r="AA190" s="668"/>
      <c r="AB190" s="668"/>
      <c r="AC190" s="668"/>
      <c r="AD190" s="668"/>
      <c r="AE190" s="668"/>
      <c r="AF190" s="668"/>
      <c r="AG190" s="668"/>
      <c r="AH190" s="668"/>
      <c r="AI190" s="668"/>
      <c r="AJ190" s="668"/>
      <c r="AK190" s="668"/>
    </row>
    <row r="191" ht="15.75" customHeight="1">
      <c r="A191" s="668"/>
      <c r="B191" s="668"/>
      <c r="C191" s="668"/>
      <c r="D191" s="668"/>
      <c r="E191" s="668"/>
      <c r="F191" s="668"/>
      <c r="G191" s="668"/>
      <c r="H191" s="668"/>
      <c r="I191" s="668"/>
      <c r="J191" s="668"/>
      <c r="K191" s="668"/>
      <c r="L191" s="668"/>
      <c r="M191" s="668"/>
      <c r="N191" s="668"/>
      <c r="O191" s="668"/>
      <c r="P191" s="668"/>
      <c r="Q191" s="668"/>
      <c r="R191" s="668"/>
      <c r="S191" s="668"/>
      <c r="T191" s="668"/>
      <c r="U191" s="668"/>
      <c r="V191" s="668"/>
      <c r="W191" s="668"/>
      <c r="X191" s="668"/>
      <c r="Y191" s="668"/>
      <c r="Z191" s="668"/>
      <c r="AA191" s="668"/>
      <c r="AB191" s="668"/>
      <c r="AC191" s="668"/>
      <c r="AD191" s="668"/>
      <c r="AE191" s="668"/>
      <c r="AF191" s="668"/>
      <c r="AG191" s="668"/>
      <c r="AH191" s="668"/>
      <c r="AI191" s="668"/>
      <c r="AJ191" s="668"/>
      <c r="AK191" s="668"/>
    </row>
    <row r="192" ht="15.75" customHeight="1">
      <c r="A192" s="668"/>
      <c r="B192" s="668"/>
      <c r="C192" s="668"/>
      <c r="D192" s="668"/>
      <c r="E192" s="668"/>
      <c r="F192" s="668"/>
      <c r="G192" s="668"/>
      <c r="H192" s="668"/>
      <c r="I192" s="668"/>
      <c r="J192" s="668"/>
      <c r="K192" s="668"/>
      <c r="L192" s="668"/>
      <c r="M192" s="668"/>
      <c r="N192" s="668"/>
      <c r="O192" s="668"/>
      <c r="P192" s="668"/>
      <c r="Q192" s="668"/>
      <c r="R192" s="668"/>
      <c r="S192" s="668"/>
      <c r="T192" s="668"/>
      <c r="U192" s="668"/>
      <c r="V192" s="668"/>
      <c r="W192" s="668"/>
      <c r="X192" s="668"/>
      <c r="Y192" s="668"/>
      <c r="Z192" s="668"/>
      <c r="AA192" s="668"/>
      <c r="AB192" s="668"/>
      <c r="AC192" s="668"/>
      <c r="AD192" s="668"/>
      <c r="AE192" s="668"/>
      <c r="AF192" s="668"/>
      <c r="AG192" s="668"/>
      <c r="AH192" s="668"/>
      <c r="AI192" s="668"/>
      <c r="AJ192" s="668"/>
      <c r="AK192" s="668"/>
    </row>
    <row r="193" ht="15.75" customHeight="1">
      <c r="A193" s="668"/>
      <c r="B193" s="668"/>
      <c r="C193" s="668"/>
      <c r="D193" s="668"/>
      <c r="E193" s="668"/>
      <c r="F193" s="668"/>
      <c r="G193" s="668"/>
      <c r="H193" s="668"/>
      <c r="I193" s="668"/>
      <c r="J193" s="668"/>
      <c r="K193" s="668"/>
      <c r="L193" s="668"/>
      <c r="M193" s="668"/>
      <c r="N193" s="668"/>
      <c r="O193" s="668"/>
      <c r="P193" s="668"/>
      <c r="Q193" s="668"/>
      <c r="R193" s="668"/>
      <c r="S193" s="668"/>
      <c r="T193" s="668"/>
      <c r="U193" s="668"/>
      <c r="V193" s="668"/>
      <c r="W193" s="668"/>
      <c r="X193" s="668"/>
      <c r="Y193" s="668"/>
      <c r="Z193" s="668"/>
      <c r="AA193" s="668"/>
      <c r="AB193" s="668"/>
      <c r="AC193" s="668"/>
      <c r="AD193" s="668"/>
      <c r="AE193" s="668"/>
      <c r="AF193" s="668"/>
      <c r="AG193" s="668"/>
      <c r="AH193" s="668"/>
      <c r="AI193" s="668"/>
      <c r="AJ193" s="668"/>
      <c r="AK193" s="668"/>
    </row>
    <row r="194" ht="15.75" customHeight="1">
      <c r="A194" s="668"/>
      <c r="B194" s="668"/>
      <c r="C194" s="668"/>
      <c r="D194" s="668"/>
      <c r="E194" s="668"/>
      <c r="F194" s="668"/>
      <c r="G194" s="668"/>
      <c r="H194" s="668"/>
      <c r="I194" s="668"/>
      <c r="J194" s="668"/>
      <c r="K194" s="668"/>
      <c r="L194" s="668"/>
      <c r="M194" s="668"/>
      <c r="N194" s="668"/>
      <c r="O194" s="668"/>
      <c r="P194" s="668"/>
      <c r="Q194" s="668"/>
      <c r="R194" s="668"/>
      <c r="S194" s="668"/>
      <c r="T194" s="668"/>
      <c r="U194" s="668"/>
      <c r="V194" s="668"/>
      <c r="W194" s="668"/>
      <c r="X194" s="668"/>
      <c r="Y194" s="668"/>
      <c r="Z194" s="668"/>
      <c r="AA194" s="668"/>
      <c r="AB194" s="668"/>
      <c r="AC194" s="668"/>
      <c r="AD194" s="668"/>
      <c r="AE194" s="668"/>
      <c r="AF194" s="668"/>
      <c r="AG194" s="668"/>
      <c r="AH194" s="668"/>
      <c r="AI194" s="668"/>
      <c r="AJ194" s="668"/>
      <c r="AK194" s="668"/>
    </row>
    <row r="195" ht="15.75" customHeight="1">
      <c r="A195" s="668"/>
      <c r="B195" s="668"/>
      <c r="C195" s="668"/>
      <c r="D195" s="668"/>
      <c r="E195" s="668"/>
      <c r="F195" s="668"/>
      <c r="G195" s="668"/>
      <c r="H195" s="668"/>
      <c r="I195" s="668"/>
      <c r="J195" s="668"/>
      <c r="K195" s="668"/>
      <c r="L195" s="668"/>
      <c r="M195" s="668"/>
      <c r="N195" s="668"/>
      <c r="O195" s="668"/>
      <c r="P195" s="668"/>
      <c r="Q195" s="668"/>
      <c r="R195" s="668"/>
      <c r="S195" s="668"/>
      <c r="T195" s="668"/>
      <c r="U195" s="668"/>
      <c r="V195" s="668"/>
      <c r="W195" s="668"/>
      <c r="X195" s="668"/>
      <c r="Y195" s="668"/>
      <c r="Z195" s="668"/>
      <c r="AA195" s="668"/>
      <c r="AB195" s="668"/>
      <c r="AC195" s="668"/>
      <c r="AD195" s="668"/>
      <c r="AE195" s="668"/>
      <c r="AF195" s="668"/>
      <c r="AG195" s="668"/>
      <c r="AH195" s="668"/>
      <c r="AI195" s="668"/>
      <c r="AJ195" s="668"/>
      <c r="AK195" s="668"/>
    </row>
    <row r="196" ht="15.75" customHeight="1">
      <c r="A196" s="668"/>
      <c r="B196" s="668"/>
      <c r="C196" s="668"/>
      <c r="D196" s="668"/>
      <c r="E196" s="668"/>
      <c r="F196" s="668"/>
      <c r="G196" s="668"/>
      <c r="H196" s="668"/>
      <c r="I196" s="668"/>
      <c r="J196" s="668"/>
      <c r="K196" s="668"/>
      <c r="L196" s="668"/>
      <c r="M196" s="668"/>
      <c r="N196" s="668"/>
      <c r="O196" s="668"/>
      <c r="P196" s="668"/>
      <c r="Q196" s="668"/>
      <c r="R196" s="668"/>
      <c r="S196" s="668"/>
      <c r="T196" s="668"/>
      <c r="U196" s="668"/>
      <c r="V196" s="668"/>
      <c r="W196" s="668"/>
      <c r="X196" s="668"/>
      <c r="Y196" s="668"/>
      <c r="Z196" s="668"/>
      <c r="AA196" s="668"/>
      <c r="AB196" s="668"/>
      <c r="AC196" s="668"/>
      <c r="AD196" s="668"/>
      <c r="AE196" s="668"/>
      <c r="AF196" s="668"/>
      <c r="AG196" s="668"/>
      <c r="AH196" s="668"/>
      <c r="AI196" s="668"/>
      <c r="AJ196" s="668"/>
      <c r="AK196" s="668"/>
    </row>
    <row r="197" ht="15.75" customHeight="1">
      <c r="A197" s="668"/>
      <c r="B197" s="668"/>
      <c r="C197" s="668"/>
      <c r="D197" s="668"/>
      <c r="E197" s="668"/>
      <c r="F197" s="668"/>
      <c r="G197" s="668"/>
      <c r="H197" s="668"/>
      <c r="I197" s="668"/>
      <c r="J197" s="668"/>
      <c r="K197" s="668"/>
      <c r="L197" s="668"/>
      <c r="M197" s="668"/>
      <c r="N197" s="668"/>
      <c r="O197" s="668"/>
      <c r="P197" s="668"/>
      <c r="Q197" s="668"/>
      <c r="R197" s="668"/>
      <c r="S197" s="668"/>
      <c r="T197" s="668"/>
      <c r="U197" s="668"/>
      <c r="V197" s="668"/>
      <c r="W197" s="668"/>
      <c r="X197" s="668"/>
      <c r="Y197" s="668"/>
      <c r="Z197" s="668"/>
      <c r="AA197" s="668"/>
      <c r="AB197" s="668"/>
      <c r="AC197" s="668"/>
      <c r="AD197" s="668"/>
      <c r="AE197" s="668"/>
      <c r="AF197" s="668"/>
      <c r="AG197" s="668"/>
      <c r="AH197" s="668"/>
      <c r="AI197" s="668"/>
      <c r="AJ197" s="668"/>
      <c r="AK197" s="668"/>
    </row>
    <row r="198" ht="15.75" customHeight="1">
      <c r="A198" s="668"/>
      <c r="B198" s="668"/>
      <c r="C198" s="668"/>
      <c r="D198" s="668"/>
      <c r="E198" s="668"/>
      <c r="F198" s="668"/>
      <c r="G198" s="668"/>
      <c r="H198" s="668"/>
      <c r="I198" s="668"/>
      <c r="J198" s="668"/>
      <c r="K198" s="668"/>
      <c r="L198" s="668"/>
      <c r="M198" s="668"/>
      <c r="N198" s="668"/>
      <c r="O198" s="668"/>
      <c r="P198" s="668"/>
      <c r="Q198" s="668"/>
      <c r="R198" s="668"/>
      <c r="S198" s="668"/>
      <c r="T198" s="668"/>
      <c r="U198" s="668"/>
      <c r="V198" s="668"/>
      <c r="W198" s="668"/>
      <c r="X198" s="668"/>
      <c r="Y198" s="668"/>
      <c r="Z198" s="668"/>
      <c r="AA198" s="668"/>
      <c r="AB198" s="668"/>
      <c r="AC198" s="668"/>
      <c r="AD198" s="668"/>
      <c r="AE198" s="668"/>
      <c r="AF198" s="668"/>
      <c r="AG198" s="668"/>
      <c r="AH198" s="668"/>
      <c r="AI198" s="668"/>
      <c r="AJ198" s="668"/>
      <c r="AK198" s="668"/>
    </row>
    <row r="199" ht="15.75" customHeight="1">
      <c r="A199" s="668"/>
      <c r="B199" s="668"/>
      <c r="C199" s="668"/>
      <c r="D199" s="668"/>
      <c r="E199" s="668"/>
      <c r="F199" s="668"/>
      <c r="G199" s="668"/>
      <c r="H199" s="668"/>
      <c r="I199" s="668"/>
      <c r="J199" s="668"/>
      <c r="K199" s="668"/>
      <c r="L199" s="668"/>
      <c r="M199" s="668"/>
      <c r="N199" s="668"/>
      <c r="O199" s="668"/>
      <c r="P199" s="668"/>
      <c r="Q199" s="668"/>
      <c r="R199" s="668"/>
      <c r="S199" s="668"/>
      <c r="T199" s="668"/>
      <c r="U199" s="668"/>
      <c r="V199" s="668"/>
      <c r="W199" s="668"/>
      <c r="X199" s="668"/>
      <c r="Y199" s="668"/>
      <c r="Z199" s="668"/>
      <c r="AA199" s="668"/>
      <c r="AB199" s="668"/>
      <c r="AC199" s="668"/>
      <c r="AD199" s="668"/>
      <c r="AE199" s="668"/>
      <c r="AF199" s="668"/>
      <c r="AG199" s="668"/>
      <c r="AH199" s="668"/>
      <c r="AI199" s="668"/>
      <c r="AJ199" s="668"/>
      <c r="AK199" s="668"/>
    </row>
    <row r="200" ht="15.75" customHeight="1">
      <c r="A200" s="668"/>
      <c r="B200" s="668"/>
      <c r="C200" s="668"/>
      <c r="D200" s="668"/>
      <c r="E200" s="668"/>
      <c r="F200" s="668"/>
      <c r="G200" s="668"/>
      <c r="H200" s="668"/>
      <c r="I200" s="668"/>
      <c r="J200" s="668"/>
      <c r="K200" s="668"/>
      <c r="L200" s="668"/>
      <c r="M200" s="668"/>
      <c r="N200" s="668"/>
      <c r="O200" s="668"/>
      <c r="P200" s="668"/>
      <c r="Q200" s="668"/>
      <c r="R200" s="668"/>
      <c r="S200" s="668"/>
      <c r="T200" s="668"/>
      <c r="U200" s="668"/>
      <c r="V200" s="668"/>
      <c r="W200" s="668"/>
      <c r="X200" s="668"/>
      <c r="Y200" s="668"/>
      <c r="Z200" s="668"/>
      <c r="AA200" s="668"/>
      <c r="AB200" s="668"/>
      <c r="AC200" s="668"/>
      <c r="AD200" s="668"/>
      <c r="AE200" s="668"/>
      <c r="AF200" s="668"/>
      <c r="AG200" s="668"/>
      <c r="AH200" s="668"/>
      <c r="AI200" s="668"/>
      <c r="AJ200" s="668"/>
      <c r="AK200" s="668"/>
    </row>
    <row r="201" ht="15.75" customHeight="1">
      <c r="A201" s="668"/>
      <c r="B201" s="668"/>
      <c r="C201" s="668"/>
      <c r="D201" s="668"/>
      <c r="E201" s="668"/>
      <c r="F201" s="668"/>
      <c r="G201" s="668"/>
      <c r="H201" s="668"/>
      <c r="I201" s="668"/>
      <c r="J201" s="668"/>
      <c r="K201" s="668"/>
      <c r="L201" s="668"/>
      <c r="M201" s="668"/>
      <c r="N201" s="668"/>
      <c r="O201" s="668"/>
      <c r="P201" s="668"/>
      <c r="Q201" s="668"/>
      <c r="R201" s="668"/>
      <c r="S201" s="668"/>
      <c r="T201" s="668"/>
      <c r="U201" s="668"/>
      <c r="V201" s="668"/>
      <c r="W201" s="668"/>
      <c r="X201" s="668"/>
      <c r="Y201" s="668"/>
      <c r="Z201" s="668"/>
      <c r="AA201" s="668"/>
      <c r="AB201" s="668"/>
      <c r="AC201" s="668"/>
      <c r="AD201" s="668"/>
      <c r="AE201" s="668"/>
      <c r="AF201" s="668"/>
      <c r="AG201" s="668"/>
      <c r="AH201" s="668"/>
      <c r="AI201" s="668"/>
      <c r="AJ201" s="668"/>
      <c r="AK201" s="668"/>
    </row>
    <row r="202" ht="15.75" customHeight="1">
      <c r="A202" s="668"/>
      <c r="B202" s="668"/>
      <c r="C202" s="668"/>
      <c r="D202" s="668"/>
      <c r="E202" s="668"/>
      <c r="F202" s="668"/>
      <c r="G202" s="668"/>
      <c r="H202" s="668"/>
      <c r="I202" s="668"/>
      <c r="J202" s="668"/>
      <c r="K202" s="668"/>
      <c r="L202" s="668"/>
      <c r="M202" s="668"/>
      <c r="N202" s="668"/>
      <c r="O202" s="668"/>
      <c r="P202" s="668"/>
      <c r="Q202" s="668"/>
      <c r="R202" s="668"/>
      <c r="S202" s="668"/>
      <c r="T202" s="668"/>
      <c r="U202" s="668"/>
      <c r="V202" s="668"/>
      <c r="W202" s="668"/>
      <c r="X202" s="668"/>
      <c r="Y202" s="668"/>
      <c r="Z202" s="668"/>
      <c r="AA202" s="668"/>
      <c r="AB202" s="668"/>
      <c r="AC202" s="668"/>
      <c r="AD202" s="668"/>
      <c r="AE202" s="668"/>
      <c r="AF202" s="668"/>
      <c r="AG202" s="668"/>
      <c r="AH202" s="668"/>
      <c r="AI202" s="668"/>
      <c r="AJ202" s="668"/>
      <c r="AK202" s="668"/>
    </row>
    <row r="203" ht="15.75" customHeight="1">
      <c r="A203" s="668"/>
      <c r="B203" s="668"/>
      <c r="C203" s="668"/>
      <c r="D203" s="668"/>
      <c r="E203" s="668"/>
      <c r="F203" s="668"/>
      <c r="G203" s="668"/>
      <c r="H203" s="668"/>
      <c r="I203" s="668"/>
      <c r="J203" s="668"/>
      <c r="K203" s="668"/>
      <c r="L203" s="668"/>
      <c r="M203" s="668"/>
      <c r="N203" s="668"/>
      <c r="O203" s="668"/>
      <c r="P203" s="668"/>
      <c r="Q203" s="668"/>
      <c r="R203" s="668"/>
      <c r="S203" s="668"/>
      <c r="T203" s="668"/>
      <c r="U203" s="668"/>
      <c r="V203" s="668"/>
      <c r="W203" s="668"/>
      <c r="X203" s="668"/>
      <c r="Y203" s="668"/>
      <c r="Z203" s="668"/>
      <c r="AA203" s="668"/>
      <c r="AB203" s="668"/>
      <c r="AC203" s="668"/>
      <c r="AD203" s="668"/>
      <c r="AE203" s="668"/>
      <c r="AF203" s="668"/>
      <c r="AG203" s="668"/>
      <c r="AH203" s="668"/>
      <c r="AI203" s="668"/>
      <c r="AJ203" s="668"/>
      <c r="AK203" s="668"/>
    </row>
    <row r="204" ht="15.75" customHeight="1">
      <c r="A204" s="668"/>
      <c r="B204" s="668"/>
      <c r="C204" s="668"/>
      <c r="D204" s="668"/>
      <c r="E204" s="668"/>
      <c r="F204" s="668"/>
      <c r="G204" s="668"/>
      <c r="H204" s="668"/>
      <c r="I204" s="668"/>
      <c r="J204" s="668"/>
      <c r="K204" s="668"/>
      <c r="L204" s="668"/>
      <c r="M204" s="668"/>
      <c r="N204" s="668"/>
      <c r="O204" s="668"/>
      <c r="P204" s="668"/>
      <c r="Q204" s="668"/>
      <c r="R204" s="668"/>
      <c r="S204" s="668"/>
      <c r="T204" s="668"/>
      <c r="U204" s="668"/>
      <c r="V204" s="668"/>
      <c r="W204" s="668"/>
      <c r="X204" s="668"/>
      <c r="Y204" s="668"/>
      <c r="Z204" s="668"/>
      <c r="AA204" s="668"/>
      <c r="AB204" s="668"/>
      <c r="AC204" s="668"/>
      <c r="AD204" s="668"/>
      <c r="AE204" s="668"/>
      <c r="AF204" s="668"/>
      <c r="AG204" s="668"/>
      <c r="AH204" s="668"/>
      <c r="AI204" s="668"/>
      <c r="AJ204" s="668"/>
      <c r="AK204" s="668"/>
    </row>
    <row r="205" ht="15.75" customHeight="1">
      <c r="A205" s="668"/>
      <c r="B205" s="668"/>
      <c r="C205" s="668"/>
      <c r="D205" s="668"/>
      <c r="E205" s="668"/>
      <c r="F205" s="668"/>
      <c r="G205" s="668"/>
      <c r="H205" s="668"/>
      <c r="I205" s="668"/>
      <c r="J205" s="668"/>
      <c r="K205" s="668"/>
      <c r="L205" s="668"/>
      <c r="M205" s="668"/>
      <c r="N205" s="668"/>
      <c r="O205" s="668"/>
      <c r="P205" s="668"/>
      <c r="Q205" s="668"/>
      <c r="R205" s="668"/>
      <c r="S205" s="668"/>
      <c r="T205" s="668"/>
      <c r="U205" s="668"/>
      <c r="V205" s="668"/>
      <c r="W205" s="668"/>
      <c r="X205" s="668"/>
      <c r="Y205" s="668"/>
      <c r="Z205" s="668"/>
      <c r="AA205" s="668"/>
      <c r="AB205" s="668"/>
      <c r="AC205" s="668"/>
      <c r="AD205" s="668"/>
      <c r="AE205" s="668"/>
      <c r="AF205" s="668"/>
      <c r="AG205" s="668"/>
      <c r="AH205" s="668"/>
      <c r="AI205" s="668"/>
      <c r="AJ205" s="668"/>
      <c r="AK205" s="668"/>
    </row>
    <row r="206" ht="15.75" customHeight="1">
      <c r="A206" s="668"/>
      <c r="B206" s="668"/>
      <c r="C206" s="668"/>
      <c r="D206" s="668"/>
      <c r="E206" s="668"/>
      <c r="F206" s="668"/>
      <c r="G206" s="668"/>
      <c r="H206" s="668"/>
      <c r="I206" s="668"/>
      <c r="J206" s="668"/>
      <c r="K206" s="668"/>
      <c r="L206" s="668"/>
      <c r="M206" s="668"/>
      <c r="N206" s="668"/>
      <c r="O206" s="668"/>
      <c r="P206" s="668"/>
      <c r="Q206" s="668"/>
      <c r="R206" s="668"/>
      <c r="S206" s="668"/>
      <c r="T206" s="668"/>
      <c r="U206" s="668"/>
      <c r="V206" s="668"/>
      <c r="W206" s="668"/>
      <c r="X206" s="668"/>
      <c r="Y206" s="668"/>
      <c r="Z206" s="668"/>
      <c r="AA206" s="668"/>
      <c r="AB206" s="668"/>
      <c r="AC206" s="668"/>
      <c r="AD206" s="668"/>
      <c r="AE206" s="668"/>
      <c r="AF206" s="668"/>
      <c r="AG206" s="668"/>
      <c r="AH206" s="668"/>
      <c r="AI206" s="668"/>
      <c r="AJ206" s="668"/>
      <c r="AK206" s="668"/>
    </row>
    <row r="207" ht="15.75" customHeight="1">
      <c r="A207" s="668"/>
      <c r="B207" s="668"/>
      <c r="C207" s="668"/>
      <c r="D207" s="668"/>
      <c r="E207" s="668"/>
      <c r="F207" s="668"/>
      <c r="G207" s="668"/>
      <c r="H207" s="668"/>
      <c r="I207" s="668"/>
      <c r="J207" s="668"/>
      <c r="K207" s="668"/>
      <c r="L207" s="668"/>
      <c r="M207" s="668"/>
      <c r="N207" s="668"/>
      <c r="O207" s="668"/>
      <c r="P207" s="668"/>
      <c r="Q207" s="668"/>
      <c r="R207" s="668"/>
      <c r="S207" s="668"/>
      <c r="T207" s="668"/>
      <c r="U207" s="668"/>
      <c r="V207" s="668"/>
      <c r="W207" s="668"/>
      <c r="X207" s="668"/>
      <c r="Y207" s="668"/>
      <c r="Z207" s="668"/>
      <c r="AA207" s="668"/>
      <c r="AB207" s="668"/>
      <c r="AC207" s="668"/>
      <c r="AD207" s="668"/>
      <c r="AE207" s="668"/>
      <c r="AF207" s="668"/>
      <c r="AG207" s="668"/>
      <c r="AH207" s="668"/>
      <c r="AI207" s="668"/>
      <c r="AJ207" s="668"/>
      <c r="AK207" s="668"/>
    </row>
    <row r="208" ht="15.75" customHeight="1">
      <c r="A208" s="668"/>
      <c r="B208" s="668"/>
      <c r="C208" s="668"/>
      <c r="D208" s="668"/>
      <c r="E208" s="668"/>
      <c r="F208" s="668"/>
      <c r="G208" s="668"/>
      <c r="H208" s="668"/>
      <c r="I208" s="668"/>
      <c r="J208" s="668"/>
      <c r="K208" s="668"/>
      <c r="L208" s="668"/>
      <c r="M208" s="668"/>
      <c r="N208" s="668"/>
      <c r="O208" s="668"/>
      <c r="P208" s="668"/>
      <c r="Q208" s="668"/>
      <c r="R208" s="668"/>
      <c r="S208" s="668"/>
      <c r="T208" s="668"/>
      <c r="U208" s="668"/>
      <c r="V208" s="668"/>
      <c r="W208" s="668"/>
      <c r="X208" s="668"/>
      <c r="Y208" s="668"/>
      <c r="Z208" s="668"/>
      <c r="AA208" s="668"/>
      <c r="AB208" s="668"/>
      <c r="AC208" s="668"/>
      <c r="AD208" s="668"/>
      <c r="AE208" s="668"/>
      <c r="AF208" s="668"/>
      <c r="AG208" s="668"/>
      <c r="AH208" s="668"/>
      <c r="AI208" s="668"/>
      <c r="AJ208" s="668"/>
      <c r="AK208" s="668"/>
    </row>
    <row r="209" ht="15.75" customHeight="1">
      <c r="A209" s="668"/>
      <c r="B209" s="668"/>
      <c r="C209" s="668"/>
      <c r="D209" s="668"/>
      <c r="E209" s="668"/>
      <c r="F209" s="668"/>
      <c r="G209" s="668"/>
      <c r="H209" s="668"/>
      <c r="I209" s="668"/>
      <c r="J209" s="668"/>
      <c r="K209" s="668"/>
      <c r="L209" s="668"/>
      <c r="M209" s="668"/>
      <c r="N209" s="668"/>
      <c r="O209" s="668"/>
      <c r="P209" s="668"/>
      <c r="Q209" s="668"/>
      <c r="R209" s="668"/>
      <c r="S209" s="668"/>
      <c r="T209" s="668"/>
      <c r="U209" s="668"/>
      <c r="V209" s="668"/>
      <c r="W209" s="668"/>
      <c r="X209" s="668"/>
      <c r="Y209" s="668"/>
      <c r="Z209" s="668"/>
      <c r="AA209" s="668"/>
      <c r="AB209" s="668"/>
      <c r="AC209" s="668"/>
      <c r="AD209" s="668"/>
      <c r="AE209" s="668"/>
      <c r="AF209" s="668"/>
      <c r="AG209" s="668"/>
      <c r="AH209" s="668"/>
      <c r="AI209" s="668"/>
      <c r="AJ209" s="668"/>
      <c r="AK209" s="668"/>
    </row>
    <row r="210" ht="15.75" customHeight="1">
      <c r="A210" s="668"/>
      <c r="B210" s="668"/>
      <c r="C210" s="668"/>
      <c r="D210" s="668"/>
      <c r="E210" s="668"/>
      <c r="F210" s="668"/>
      <c r="G210" s="668"/>
      <c r="H210" s="668"/>
      <c r="I210" s="668"/>
      <c r="J210" s="668"/>
      <c r="K210" s="668"/>
      <c r="L210" s="668"/>
      <c r="M210" s="668"/>
      <c r="N210" s="668"/>
      <c r="O210" s="668"/>
      <c r="P210" s="668"/>
      <c r="Q210" s="668"/>
      <c r="R210" s="668"/>
      <c r="S210" s="668"/>
      <c r="T210" s="668"/>
      <c r="U210" s="668"/>
      <c r="V210" s="668"/>
      <c r="W210" s="668"/>
      <c r="X210" s="668"/>
      <c r="Y210" s="668"/>
      <c r="Z210" s="668"/>
      <c r="AA210" s="668"/>
      <c r="AB210" s="668"/>
      <c r="AC210" s="668"/>
      <c r="AD210" s="668"/>
      <c r="AE210" s="668"/>
      <c r="AF210" s="668"/>
      <c r="AG210" s="668"/>
      <c r="AH210" s="668"/>
      <c r="AI210" s="668"/>
      <c r="AJ210" s="668"/>
      <c r="AK210" s="668"/>
    </row>
    <row r="211" ht="15.75" customHeight="1">
      <c r="A211" s="668"/>
      <c r="B211" s="668"/>
      <c r="C211" s="668"/>
      <c r="D211" s="668"/>
      <c r="E211" s="668"/>
      <c r="F211" s="668"/>
      <c r="G211" s="668"/>
      <c r="H211" s="668"/>
      <c r="I211" s="668"/>
      <c r="J211" s="668"/>
      <c r="K211" s="668"/>
      <c r="L211" s="668"/>
      <c r="M211" s="668"/>
      <c r="N211" s="668"/>
      <c r="O211" s="668"/>
      <c r="P211" s="668"/>
      <c r="Q211" s="668"/>
      <c r="R211" s="668"/>
      <c r="S211" s="668"/>
      <c r="T211" s="668"/>
      <c r="U211" s="668"/>
      <c r="V211" s="668"/>
      <c r="W211" s="668"/>
      <c r="X211" s="668"/>
      <c r="Y211" s="668"/>
      <c r="Z211" s="668"/>
      <c r="AA211" s="668"/>
      <c r="AB211" s="668"/>
      <c r="AC211" s="668"/>
      <c r="AD211" s="668"/>
      <c r="AE211" s="668"/>
      <c r="AF211" s="668"/>
      <c r="AG211" s="668"/>
      <c r="AH211" s="668"/>
      <c r="AI211" s="668"/>
      <c r="AJ211" s="668"/>
      <c r="AK211" s="668"/>
    </row>
    <row r="212" ht="15.75" customHeight="1">
      <c r="A212" s="668"/>
      <c r="B212" s="668"/>
      <c r="C212" s="668"/>
      <c r="D212" s="668"/>
      <c r="E212" s="668"/>
      <c r="F212" s="668"/>
      <c r="G212" s="668"/>
      <c r="H212" s="668"/>
      <c r="I212" s="668"/>
      <c r="J212" s="668"/>
      <c r="K212" s="668"/>
      <c r="L212" s="668"/>
      <c r="M212" s="668"/>
      <c r="N212" s="668"/>
      <c r="O212" s="668"/>
      <c r="P212" s="668"/>
      <c r="Q212" s="668"/>
      <c r="R212" s="668"/>
      <c r="S212" s="668"/>
      <c r="T212" s="668"/>
      <c r="U212" s="668"/>
      <c r="V212" s="668"/>
      <c r="W212" s="668"/>
      <c r="X212" s="668"/>
      <c r="Y212" s="668"/>
      <c r="Z212" s="668"/>
      <c r="AA212" s="668"/>
      <c r="AB212" s="668"/>
      <c r="AC212" s="668"/>
      <c r="AD212" s="668"/>
      <c r="AE212" s="668"/>
      <c r="AF212" s="668"/>
      <c r="AG212" s="668"/>
      <c r="AH212" s="668"/>
      <c r="AI212" s="668"/>
      <c r="AJ212" s="668"/>
      <c r="AK212" s="668"/>
    </row>
    <row r="213" ht="15.75" customHeight="1">
      <c r="A213" s="668"/>
      <c r="B213" s="668"/>
      <c r="C213" s="668"/>
      <c r="D213" s="668"/>
      <c r="E213" s="668"/>
      <c r="F213" s="668"/>
      <c r="G213" s="668"/>
      <c r="H213" s="668"/>
      <c r="I213" s="668"/>
      <c r="J213" s="668"/>
      <c r="K213" s="668"/>
      <c r="L213" s="668"/>
      <c r="M213" s="668"/>
      <c r="N213" s="668"/>
      <c r="O213" s="668"/>
      <c r="P213" s="668"/>
      <c r="Q213" s="668"/>
      <c r="R213" s="668"/>
      <c r="S213" s="668"/>
      <c r="T213" s="668"/>
      <c r="U213" s="668"/>
      <c r="V213" s="668"/>
      <c r="W213" s="668"/>
      <c r="X213" s="668"/>
      <c r="Y213" s="668"/>
      <c r="Z213" s="668"/>
      <c r="AA213" s="668"/>
      <c r="AB213" s="668"/>
      <c r="AC213" s="668"/>
      <c r="AD213" s="668"/>
      <c r="AE213" s="668"/>
      <c r="AF213" s="668"/>
      <c r="AG213" s="668"/>
      <c r="AH213" s="668"/>
      <c r="AI213" s="668"/>
      <c r="AJ213" s="668"/>
      <c r="AK213" s="668"/>
    </row>
    <row r="214" ht="15.75" customHeight="1">
      <c r="A214" s="668"/>
      <c r="B214" s="668"/>
      <c r="C214" s="668"/>
      <c r="D214" s="668"/>
      <c r="E214" s="668"/>
      <c r="F214" s="668"/>
      <c r="G214" s="668"/>
      <c r="H214" s="668"/>
      <c r="I214" s="668"/>
      <c r="J214" s="668"/>
      <c r="K214" s="668"/>
      <c r="L214" s="668"/>
      <c r="M214" s="668"/>
      <c r="N214" s="668"/>
      <c r="O214" s="668"/>
      <c r="P214" s="668"/>
      <c r="Q214" s="668"/>
      <c r="R214" s="668"/>
      <c r="S214" s="668"/>
      <c r="T214" s="668"/>
      <c r="U214" s="668"/>
      <c r="V214" s="668"/>
      <c r="W214" s="668"/>
      <c r="X214" s="668"/>
      <c r="Y214" s="668"/>
      <c r="Z214" s="668"/>
      <c r="AA214" s="668"/>
      <c r="AB214" s="668"/>
      <c r="AC214" s="668"/>
      <c r="AD214" s="668"/>
      <c r="AE214" s="668"/>
      <c r="AF214" s="668"/>
      <c r="AG214" s="668"/>
      <c r="AH214" s="668"/>
      <c r="AI214" s="668"/>
      <c r="AJ214" s="668"/>
      <c r="AK214" s="668"/>
    </row>
    <row r="215" ht="15.75" customHeight="1">
      <c r="A215" s="668"/>
      <c r="B215" s="668"/>
      <c r="C215" s="668"/>
      <c r="D215" s="668"/>
      <c r="E215" s="668"/>
      <c r="F215" s="668"/>
      <c r="G215" s="668"/>
      <c r="H215" s="668"/>
      <c r="I215" s="668"/>
      <c r="J215" s="668"/>
      <c r="K215" s="668"/>
      <c r="L215" s="668"/>
      <c r="M215" s="668"/>
      <c r="N215" s="668"/>
      <c r="O215" s="668"/>
      <c r="P215" s="668"/>
      <c r="Q215" s="668"/>
      <c r="R215" s="668"/>
      <c r="S215" s="668"/>
      <c r="T215" s="668"/>
      <c r="U215" s="668"/>
      <c r="V215" s="668"/>
      <c r="W215" s="668"/>
      <c r="X215" s="668"/>
      <c r="Y215" s="668"/>
      <c r="Z215" s="668"/>
      <c r="AA215" s="668"/>
      <c r="AB215" s="668"/>
      <c r="AC215" s="668"/>
      <c r="AD215" s="668"/>
      <c r="AE215" s="668"/>
      <c r="AF215" s="668"/>
      <c r="AG215" s="668"/>
      <c r="AH215" s="668"/>
      <c r="AI215" s="668"/>
      <c r="AJ215" s="668"/>
      <c r="AK215" s="668"/>
    </row>
    <row r="216" ht="15.75" customHeight="1">
      <c r="A216" s="668"/>
      <c r="B216" s="668"/>
      <c r="C216" s="668"/>
      <c r="D216" s="668"/>
      <c r="E216" s="668"/>
      <c r="F216" s="668"/>
      <c r="G216" s="668"/>
      <c r="H216" s="668"/>
      <c r="I216" s="668"/>
      <c r="J216" s="668"/>
      <c r="K216" s="668"/>
      <c r="L216" s="668"/>
      <c r="M216" s="668"/>
      <c r="N216" s="668"/>
      <c r="O216" s="668"/>
      <c r="P216" s="668"/>
      <c r="Q216" s="668"/>
      <c r="R216" s="668"/>
      <c r="S216" s="668"/>
      <c r="T216" s="668"/>
      <c r="U216" s="668"/>
      <c r="V216" s="668"/>
      <c r="W216" s="668"/>
      <c r="X216" s="668"/>
      <c r="Y216" s="668"/>
      <c r="Z216" s="668"/>
      <c r="AA216" s="668"/>
      <c r="AB216" s="668"/>
      <c r="AC216" s="668"/>
      <c r="AD216" s="668"/>
      <c r="AE216" s="668"/>
      <c r="AF216" s="668"/>
      <c r="AG216" s="668"/>
      <c r="AH216" s="668"/>
      <c r="AI216" s="668"/>
      <c r="AJ216" s="668"/>
      <c r="AK216" s="668"/>
    </row>
    <row r="217" ht="15.75" customHeight="1">
      <c r="A217" s="668"/>
      <c r="B217" s="668"/>
      <c r="C217" s="668"/>
      <c r="D217" s="668"/>
      <c r="E217" s="668"/>
      <c r="F217" s="668"/>
      <c r="G217" s="668"/>
      <c r="H217" s="668"/>
      <c r="I217" s="668"/>
      <c r="J217" s="668"/>
      <c r="K217" s="668"/>
      <c r="L217" s="668"/>
      <c r="M217" s="668"/>
      <c r="N217" s="668"/>
      <c r="O217" s="668"/>
      <c r="P217" s="668"/>
      <c r="Q217" s="668"/>
      <c r="R217" s="668"/>
      <c r="S217" s="668"/>
      <c r="T217" s="668"/>
      <c r="U217" s="668"/>
      <c r="V217" s="668"/>
      <c r="W217" s="668"/>
      <c r="X217" s="668"/>
      <c r="Y217" s="668"/>
      <c r="Z217" s="668"/>
      <c r="AA217" s="668"/>
      <c r="AB217" s="668"/>
      <c r="AC217" s="668"/>
      <c r="AD217" s="668"/>
      <c r="AE217" s="668"/>
      <c r="AF217" s="668"/>
      <c r="AG217" s="668"/>
      <c r="AH217" s="668"/>
      <c r="AI217" s="668"/>
      <c r="AJ217" s="668"/>
      <c r="AK217" s="668"/>
    </row>
    <row r="218" ht="15.75" customHeight="1">
      <c r="A218" s="668"/>
      <c r="B218" s="668"/>
      <c r="C218" s="668"/>
      <c r="D218" s="668"/>
      <c r="E218" s="668"/>
      <c r="F218" s="668"/>
      <c r="G218" s="668"/>
      <c r="H218" s="668"/>
      <c r="I218" s="668"/>
      <c r="J218" s="668"/>
      <c r="K218" s="668"/>
      <c r="L218" s="668"/>
      <c r="M218" s="668"/>
      <c r="N218" s="668"/>
      <c r="O218" s="668"/>
      <c r="P218" s="668"/>
      <c r="Q218" s="668"/>
      <c r="R218" s="668"/>
      <c r="S218" s="668"/>
      <c r="T218" s="668"/>
      <c r="U218" s="668"/>
      <c r="V218" s="668"/>
      <c r="W218" s="668"/>
      <c r="X218" s="668"/>
      <c r="Y218" s="668"/>
      <c r="Z218" s="668"/>
      <c r="AA218" s="668"/>
      <c r="AB218" s="668"/>
      <c r="AC218" s="668"/>
      <c r="AD218" s="668"/>
      <c r="AE218" s="668"/>
      <c r="AF218" s="668"/>
      <c r="AG218" s="668"/>
      <c r="AH218" s="668"/>
      <c r="AI218" s="668"/>
      <c r="AJ218" s="668"/>
      <c r="AK218" s="668"/>
    </row>
    <row r="219" ht="15.75" customHeight="1">
      <c r="A219" s="668"/>
      <c r="B219" s="668"/>
      <c r="C219" s="668"/>
      <c r="D219" s="668"/>
      <c r="E219" s="668"/>
      <c r="F219" s="668"/>
      <c r="G219" s="668"/>
      <c r="H219" s="668"/>
      <c r="I219" s="668"/>
      <c r="J219" s="668"/>
      <c r="K219" s="668"/>
      <c r="L219" s="668"/>
      <c r="M219" s="668"/>
      <c r="N219" s="668"/>
      <c r="O219" s="668"/>
      <c r="P219" s="668"/>
      <c r="Q219" s="668"/>
      <c r="R219" s="668"/>
      <c r="S219" s="668"/>
      <c r="T219" s="668"/>
      <c r="U219" s="668"/>
      <c r="V219" s="668"/>
      <c r="W219" s="668"/>
      <c r="X219" s="668"/>
      <c r="Y219" s="668"/>
      <c r="Z219" s="668"/>
      <c r="AA219" s="668"/>
      <c r="AB219" s="668"/>
      <c r="AC219" s="668"/>
      <c r="AD219" s="668"/>
      <c r="AE219" s="668"/>
      <c r="AF219" s="668"/>
      <c r="AG219" s="668"/>
      <c r="AH219" s="668"/>
      <c r="AI219" s="668"/>
      <c r="AJ219" s="668"/>
      <c r="AK219" s="668"/>
    </row>
    <row r="220" ht="15.75" customHeight="1">
      <c r="A220" s="668"/>
      <c r="B220" s="668"/>
      <c r="C220" s="668"/>
      <c r="D220" s="668"/>
      <c r="E220" s="668"/>
      <c r="F220" s="668"/>
      <c r="G220" s="668"/>
      <c r="H220" s="668"/>
      <c r="I220" s="668"/>
      <c r="J220" s="668"/>
      <c r="K220" s="668"/>
      <c r="L220" s="668"/>
      <c r="M220" s="668"/>
      <c r="N220" s="668"/>
      <c r="O220" s="668"/>
      <c r="P220" s="668"/>
      <c r="Q220" s="668"/>
      <c r="R220" s="668"/>
      <c r="S220" s="668"/>
      <c r="T220" s="668"/>
      <c r="U220" s="668"/>
      <c r="V220" s="668"/>
      <c r="W220" s="668"/>
      <c r="X220" s="668"/>
      <c r="Y220" s="668"/>
      <c r="Z220" s="668"/>
      <c r="AA220" s="668"/>
      <c r="AB220" s="668"/>
      <c r="AC220" s="668"/>
      <c r="AD220" s="668"/>
      <c r="AE220" s="668"/>
      <c r="AF220" s="668"/>
      <c r="AG220" s="668"/>
      <c r="AH220" s="668"/>
      <c r="AI220" s="668"/>
      <c r="AJ220" s="668"/>
      <c r="AK220" s="668"/>
    </row>
    <row r="221" ht="15.75" customHeight="1">
      <c r="A221" s="668"/>
      <c r="B221" s="668"/>
      <c r="C221" s="668"/>
      <c r="D221" s="668"/>
      <c r="E221" s="668"/>
      <c r="F221" s="668"/>
      <c r="G221" s="668"/>
      <c r="H221" s="668"/>
      <c r="I221" s="668"/>
      <c r="J221" s="668"/>
      <c r="K221" s="668"/>
      <c r="L221" s="668"/>
      <c r="M221" s="668"/>
      <c r="N221" s="668"/>
      <c r="O221" s="668"/>
      <c r="P221" s="668"/>
      <c r="Q221" s="668"/>
      <c r="R221" s="668"/>
      <c r="S221" s="668"/>
      <c r="T221" s="668"/>
      <c r="U221" s="668"/>
      <c r="V221" s="668"/>
      <c r="W221" s="668"/>
      <c r="X221" s="668"/>
      <c r="Y221" s="668"/>
      <c r="Z221" s="668"/>
      <c r="AA221" s="668"/>
      <c r="AB221" s="668"/>
      <c r="AC221" s="668"/>
      <c r="AD221" s="668"/>
      <c r="AE221" s="668"/>
      <c r="AF221" s="668"/>
      <c r="AG221" s="668"/>
      <c r="AH221" s="668"/>
      <c r="AI221" s="668"/>
      <c r="AJ221" s="668"/>
      <c r="AK221" s="668"/>
    </row>
    <row r="222" ht="15.75" customHeight="1">
      <c r="A222" s="668"/>
      <c r="B222" s="668"/>
      <c r="C222" s="668"/>
      <c r="D222" s="668"/>
      <c r="E222" s="668"/>
      <c r="F222" s="668"/>
      <c r="G222" s="668"/>
      <c r="H222" s="668"/>
      <c r="I222" s="668"/>
      <c r="J222" s="668"/>
      <c r="K222" s="668"/>
      <c r="L222" s="668"/>
      <c r="M222" s="668"/>
      <c r="N222" s="668"/>
      <c r="O222" s="668"/>
      <c r="P222" s="668"/>
      <c r="Q222" s="668"/>
      <c r="R222" s="668"/>
      <c r="S222" s="668"/>
      <c r="T222" s="668"/>
      <c r="U222" s="668"/>
      <c r="V222" s="668"/>
      <c r="W222" s="668"/>
      <c r="X222" s="668"/>
      <c r="Y222" s="668"/>
      <c r="Z222" s="668"/>
      <c r="AA222" s="668"/>
      <c r="AB222" s="668"/>
      <c r="AC222" s="668"/>
      <c r="AD222" s="668"/>
      <c r="AE222" s="668"/>
      <c r="AF222" s="668"/>
      <c r="AG222" s="668"/>
      <c r="AH222" s="668"/>
      <c r="AI222" s="668"/>
      <c r="AJ222" s="668"/>
      <c r="AK222" s="668"/>
    </row>
    <row r="223" ht="15.75" customHeight="1">
      <c r="A223" s="668"/>
      <c r="B223" s="668"/>
      <c r="C223" s="668"/>
      <c r="D223" s="668"/>
      <c r="E223" s="668"/>
      <c r="F223" s="668"/>
      <c r="G223" s="668"/>
      <c r="H223" s="668"/>
      <c r="I223" s="668"/>
      <c r="J223" s="668"/>
      <c r="K223" s="668"/>
      <c r="L223" s="668"/>
      <c r="M223" s="668"/>
      <c r="N223" s="668"/>
      <c r="O223" s="668"/>
      <c r="P223" s="668"/>
      <c r="Q223" s="668"/>
      <c r="R223" s="668"/>
      <c r="S223" s="668"/>
      <c r="T223" s="668"/>
      <c r="U223" s="668"/>
      <c r="V223" s="668"/>
      <c r="W223" s="668"/>
      <c r="X223" s="668"/>
      <c r="Y223" s="668"/>
      <c r="Z223" s="668"/>
      <c r="AA223" s="668"/>
      <c r="AB223" s="668"/>
      <c r="AC223" s="668"/>
      <c r="AD223" s="668"/>
      <c r="AE223" s="668"/>
      <c r="AF223" s="668"/>
      <c r="AG223" s="668"/>
      <c r="AH223" s="668"/>
      <c r="AI223" s="668"/>
      <c r="AJ223" s="668"/>
      <c r="AK223" s="668"/>
    </row>
    <row r="224" ht="15.75" customHeight="1">
      <c r="A224" s="668"/>
      <c r="B224" s="668"/>
      <c r="C224" s="668"/>
      <c r="D224" s="668"/>
      <c r="E224" s="668"/>
      <c r="F224" s="668"/>
      <c r="G224" s="668"/>
      <c r="H224" s="668"/>
      <c r="I224" s="668"/>
      <c r="J224" s="668"/>
      <c r="K224" s="668"/>
      <c r="L224" s="668"/>
      <c r="M224" s="668"/>
      <c r="N224" s="668"/>
      <c r="O224" s="668"/>
      <c r="P224" s="668"/>
      <c r="Q224" s="668"/>
      <c r="R224" s="668"/>
      <c r="S224" s="668"/>
      <c r="T224" s="668"/>
      <c r="U224" s="668"/>
      <c r="V224" s="668"/>
      <c r="W224" s="668"/>
      <c r="X224" s="668"/>
      <c r="Y224" s="668"/>
      <c r="Z224" s="668"/>
      <c r="AA224" s="668"/>
      <c r="AB224" s="668"/>
      <c r="AC224" s="668"/>
      <c r="AD224" s="668"/>
      <c r="AE224" s="668"/>
      <c r="AF224" s="668"/>
      <c r="AG224" s="668"/>
      <c r="AH224" s="668"/>
      <c r="AI224" s="668"/>
      <c r="AJ224" s="668"/>
      <c r="AK224" s="668"/>
    </row>
    <row r="225" ht="15.75" customHeight="1">
      <c r="A225" s="668"/>
      <c r="B225" s="668"/>
      <c r="C225" s="668"/>
      <c r="D225" s="668"/>
      <c r="E225" s="668"/>
      <c r="F225" s="668"/>
      <c r="G225" s="668"/>
      <c r="H225" s="668"/>
      <c r="I225" s="668"/>
      <c r="J225" s="668"/>
      <c r="K225" s="668"/>
      <c r="L225" s="668"/>
      <c r="M225" s="668"/>
      <c r="N225" s="668"/>
      <c r="O225" s="668"/>
      <c r="P225" s="668"/>
      <c r="Q225" s="668"/>
      <c r="R225" s="668"/>
      <c r="S225" s="668"/>
      <c r="T225" s="668"/>
      <c r="U225" s="668"/>
      <c r="V225" s="668"/>
      <c r="W225" s="668"/>
      <c r="X225" s="668"/>
      <c r="Y225" s="668"/>
      <c r="Z225" s="668"/>
      <c r="AA225" s="668"/>
      <c r="AB225" s="668"/>
      <c r="AC225" s="668"/>
      <c r="AD225" s="668"/>
      <c r="AE225" s="668"/>
      <c r="AF225" s="668"/>
      <c r="AG225" s="668"/>
      <c r="AH225" s="668"/>
      <c r="AI225" s="668"/>
      <c r="AJ225" s="668"/>
      <c r="AK225" s="668"/>
    </row>
    <row r="226" ht="15.75" customHeight="1">
      <c r="A226" s="668"/>
      <c r="B226" s="668"/>
      <c r="C226" s="668"/>
      <c r="D226" s="668"/>
      <c r="E226" s="668"/>
      <c r="F226" s="668"/>
      <c r="G226" s="668"/>
      <c r="H226" s="668"/>
      <c r="I226" s="668"/>
      <c r="J226" s="668"/>
      <c r="K226" s="668"/>
      <c r="L226" s="668"/>
      <c r="M226" s="668"/>
      <c r="N226" s="668"/>
      <c r="O226" s="668"/>
      <c r="P226" s="668"/>
      <c r="Q226" s="668"/>
      <c r="R226" s="668"/>
      <c r="S226" s="668"/>
      <c r="T226" s="668"/>
      <c r="U226" s="668"/>
      <c r="V226" s="668"/>
      <c r="W226" s="668"/>
      <c r="X226" s="668"/>
      <c r="Y226" s="668"/>
      <c r="Z226" s="668"/>
      <c r="AA226" s="668"/>
      <c r="AB226" s="668"/>
      <c r="AC226" s="668"/>
      <c r="AD226" s="668"/>
      <c r="AE226" s="668"/>
      <c r="AF226" s="668"/>
      <c r="AG226" s="668"/>
      <c r="AH226" s="668"/>
      <c r="AI226" s="668"/>
      <c r="AJ226" s="668"/>
      <c r="AK226" s="668"/>
    </row>
    <row r="227" ht="15.75" customHeight="1">
      <c r="A227" s="668"/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668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668"/>
    </row>
    <row r="228" ht="15.75" customHeight="1">
      <c r="A228" s="668"/>
      <c r="B228" s="668"/>
      <c r="C228" s="668"/>
      <c r="D228" s="668"/>
      <c r="E228" s="668"/>
      <c r="F228" s="668"/>
      <c r="G228" s="668"/>
      <c r="H228" s="668"/>
      <c r="I228" s="668"/>
      <c r="J228" s="668"/>
      <c r="K228" s="668"/>
      <c r="L228" s="668"/>
      <c r="M228" s="668"/>
      <c r="N228" s="668"/>
      <c r="O228" s="668"/>
      <c r="P228" s="668"/>
      <c r="Q228" s="668"/>
      <c r="R228" s="668"/>
      <c r="S228" s="668"/>
      <c r="T228" s="668"/>
      <c r="U228" s="668"/>
      <c r="V228" s="668"/>
      <c r="W228" s="668"/>
      <c r="X228" s="668"/>
      <c r="Y228" s="668"/>
      <c r="Z228" s="668"/>
      <c r="AA228" s="668"/>
      <c r="AB228" s="668"/>
      <c r="AC228" s="668"/>
      <c r="AD228" s="668"/>
      <c r="AE228" s="668"/>
      <c r="AF228" s="668"/>
      <c r="AG228" s="668"/>
      <c r="AH228" s="668"/>
      <c r="AI228" s="668"/>
      <c r="AJ228" s="668"/>
      <c r="AK228" s="668"/>
    </row>
    <row r="229" ht="15.75" customHeight="1">
      <c r="A229" s="668"/>
      <c r="B229" s="668"/>
      <c r="C229" s="668"/>
      <c r="D229" s="668"/>
      <c r="E229" s="668"/>
      <c r="F229" s="668"/>
      <c r="G229" s="668"/>
      <c r="H229" s="668"/>
      <c r="I229" s="668"/>
      <c r="J229" s="668"/>
      <c r="K229" s="668"/>
      <c r="L229" s="668"/>
      <c r="M229" s="668"/>
      <c r="N229" s="668"/>
      <c r="O229" s="668"/>
      <c r="P229" s="668"/>
      <c r="Q229" s="668"/>
      <c r="R229" s="668"/>
      <c r="S229" s="668"/>
      <c r="T229" s="668"/>
      <c r="U229" s="668"/>
      <c r="V229" s="668"/>
      <c r="W229" s="668"/>
      <c r="X229" s="668"/>
      <c r="Y229" s="668"/>
      <c r="Z229" s="668"/>
      <c r="AA229" s="668"/>
      <c r="AB229" s="668"/>
      <c r="AC229" s="668"/>
      <c r="AD229" s="668"/>
      <c r="AE229" s="668"/>
      <c r="AF229" s="668"/>
      <c r="AG229" s="668"/>
      <c r="AH229" s="668"/>
      <c r="AI229" s="668"/>
      <c r="AJ229" s="668"/>
      <c r="AK229" s="668"/>
    </row>
    <row r="230" ht="15.75" customHeight="1">
      <c r="A230" s="668"/>
      <c r="B230" s="668"/>
      <c r="C230" s="668"/>
      <c r="D230" s="668"/>
      <c r="E230" s="668"/>
      <c r="F230" s="668"/>
      <c r="G230" s="668"/>
      <c r="H230" s="668"/>
      <c r="I230" s="668"/>
      <c r="J230" s="668"/>
      <c r="K230" s="668"/>
      <c r="L230" s="668"/>
      <c r="M230" s="668"/>
      <c r="N230" s="668"/>
      <c r="O230" s="668"/>
      <c r="P230" s="668"/>
      <c r="Q230" s="668"/>
      <c r="R230" s="668"/>
      <c r="S230" s="668"/>
      <c r="T230" s="668"/>
      <c r="U230" s="668"/>
      <c r="V230" s="668"/>
      <c r="W230" s="668"/>
      <c r="X230" s="668"/>
      <c r="Y230" s="668"/>
      <c r="Z230" s="668"/>
      <c r="AA230" s="668"/>
      <c r="AB230" s="668"/>
      <c r="AC230" s="668"/>
      <c r="AD230" s="668"/>
      <c r="AE230" s="668"/>
      <c r="AF230" s="668"/>
      <c r="AG230" s="668"/>
      <c r="AH230" s="668"/>
      <c r="AI230" s="668"/>
      <c r="AJ230" s="668"/>
      <c r="AK230" s="668"/>
    </row>
    <row r="231" ht="15.75" customHeight="1">
      <c r="A231" s="668"/>
      <c r="B231" s="668"/>
      <c r="C231" s="668"/>
      <c r="D231" s="668"/>
      <c r="E231" s="668"/>
      <c r="F231" s="668"/>
      <c r="G231" s="668"/>
      <c r="H231" s="668"/>
      <c r="I231" s="668"/>
      <c r="J231" s="668"/>
      <c r="K231" s="668"/>
      <c r="L231" s="668"/>
      <c r="M231" s="668"/>
      <c r="N231" s="668"/>
      <c r="O231" s="668"/>
      <c r="P231" s="668"/>
      <c r="Q231" s="668"/>
      <c r="R231" s="668"/>
      <c r="S231" s="668"/>
      <c r="T231" s="668"/>
      <c r="U231" s="668"/>
      <c r="V231" s="668"/>
      <c r="W231" s="668"/>
      <c r="X231" s="668"/>
      <c r="Y231" s="668"/>
      <c r="Z231" s="668"/>
      <c r="AA231" s="668"/>
      <c r="AB231" s="668"/>
      <c r="AC231" s="668"/>
      <c r="AD231" s="668"/>
      <c r="AE231" s="668"/>
      <c r="AF231" s="668"/>
      <c r="AG231" s="668"/>
      <c r="AH231" s="668"/>
      <c r="AI231" s="668"/>
      <c r="AJ231" s="668"/>
      <c r="AK231" s="668"/>
    </row>
    <row r="232" ht="15.75" customHeight="1">
      <c r="A232" s="668"/>
      <c r="B232" s="668"/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68"/>
      <c r="T232" s="668"/>
      <c r="U232" s="668"/>
      <c r="V232" s="668"/>
      <c r="W232" s="668"/>
      <c r="X232" s="668"/>
      <c r="Y232" s="668"/>
      <c r="Z232" s="668"/>
      <c r="AA232" s="668"/>
      <c r="AB232" s="668"/>
      <c r="AC232" s="668"/>
      <c r="AD232" s="668"/>
      <c r="AE232" s="668"/>
      <c r="AF232" s="668"/>
      <c r="AG232" s="668"/>
      <c r="AH232" s="668"/>
      <c r="AI232" s="668"/>
      <c r="AJ232" s="668"/>
      <c r="AK232" s="668"/>
    </row>
    <row r="233" ht="15.75" customHeight="1">
      <c r="A233" s="668"/>
      <c r="B233" s="668"/>
      <c r="C233" s="668"/>
      <c r="D233" s="668"/>
      <c r="E233" s="668"/>
      <c r="F233" s="668"/>
      <c r="G233" s="668"/>
      <c r="H233" s="668"/>
      <c r="I233" s="668"/>
      <c r="J233" s="668"/>
      <c r="K233" s="668"/>
      <c r="L233" s="668"/>
      <c r="M233" s="668"/>
      <c r="N233" s="668"/>
      <c r="O233" s="668"/>
      <c r="P233" s="668"/>
      <c r="Q233" s="668"/>
      <c r="R233" s="668"/>
      <c r="S233" s="668"/>
      <c r="T233" s="668"/>
      <c r="U233" s="668"/>
      <c r="V233" s="668"/>
      <c r="W233" s="668"/>
      <c r="X233" s="668"/>
      <c r="Y233" s="668"/>
      <c r="Z233" s="668"/>
      <c r="AA233" s="668"/>
      <c r="AB233" s="668"/>
      <c r="AC233" s="668"/>
      <c r="AD233" s="668"/>
      <c r="AE233" s="668"/>
      <c r="AF233" s="668"/>
      <c r="AG233" s="668"/>
      <c r="AH233" s="668"/>
      <c r="AI233" s="668"/>
      <c r="AJ233" s="668"/>
      <c r="AK233" s="668"/>
    </row>
    <row r="234" ht="15.75" customHeight="1">
      <c r="A234" s="668"/>
      <c r="B234" s="668"/>
      <c r="C234" s="668"/>
      <c r="D234" s="668"/>
      <c r="E234" s="668"/>
      <c r="F234" s="668"/>
      <c r="G234" s="668"/>
      <c r="H234" s="668"/>
      <c r="I234" s="668"/>
      <c r="J234" s="668"/>
      <c r="K234" s="668"/>
      <c r="L234" s="668"/>
      <c r="M234" s="668"/>
      <c r="N234" s="668"/>
      <c r="O234" s="668"/>
      <c r="P234" s="668"/>
      <c r="Q234" s="668"/>
      <c r="R234" s="668"/>
      <c r="S234" s="668"/>
      <c r="T234" s="668"/>
      <c r="U234" s="668"/>
      <c r="V234" s="668"/>
      <c r="W234" s="668"/>
      <c r="X234" s="668"/>
      <c r="Y234" s="668"/>
      <c r="Z234" s="668"/>
      <c r="AA234" s="668"/>
      <c r="AB234" s="668"/>
      <c r="AC234" s="668"/>
      <c r="AD234" s="668"/>
      <c r="AE234" s="668"/>
      <c r="AF234" s="668"/>
      <c r="AG234" s="668"/>
      <c r="AH234" s="668"/>
      <c r="AI234" s="668"/>
      <c r="AJ234" s="668"/>
      <c r="AK234" s="668"/>
    </row>
    <row r="235" ht="15.75" customHeight="1">
      <c r="A235" s="668"/>
      <c r="B235" s="668"/>
      <c r="C235" s="668"/>
      <c r="D235" s="668"/>
      <c r="E235" s="668"/>
      <c r="F235" s="668"/>
      <c r="G235" s="668"/>
      <c r="H235" s="668"/>
      <c r="I235" s="668"/>
      <c r="J235" s="668"/>
      <c r="K235" s="668"/>
      <c r="L235" s="668"/>
      <c r="M235" s="668"/>
      <c r="N235" s="668"/>
      <c r="O235" s="668"/>
      <c r="P235" s="668"/>
      <c r="Q235" s="668"/>
      <c r="R235" s="668"/>
      <c r="S235" s="668"/>
      <c r="T235" s="668"/>
      <c r="U235" s="668"/>
      <c r="V235" s="668"/>
      <c r="W235" s="668"/>
      <c r="X235" s="668"/>
      <c r="Y235" s="668"/>
      <c r="Z235" s="668"/>
      <c r="AA235" s="668"/>
      <c r="AB235" s="668"/>
      <c r="AC235" s="668"/>
      <c r="AD235" s="668"/>
      <c r="AE235" s="668"/>
      <c r="AF235" s="668"/>
      <c r="AG235" s="668"/>
      <c r="AH235" s="668"/>
      <c r="AI235" s="668"/>
      <c r="AJ235" s="668"/>
      <c r="AK235" s="668"/>
    </row>
    <row r="236" ht="15.75" customHeight="1">
      <c r="A236" s="668"/>
      <c r="B236" s="668"/>
      <c r="C236" s="668"/>
      <c r="D236" s="668"/>
      <c r="E236" s="668"/>
      <c r="F236" s="668"/>
      <c r="G236" s="668"/>
      <c r="H236" s="668"/>
      <c r="I236" s="668"/>
      <c r="J236" s="668"/>
      <c r="K236" s="668"/>
      <c r="L236" s="668"/>
      <c r="M236" s="668"/>
      <c r="N236" s="668"/>
      <c r="O236" s="668"/>
      <c r="P236" s="668"/>
      <c r="Q236" s="668"/>
      <c r="R236" s="668"/>
      <c r="S236" s="668"/>
      <c r="T236" s="668"/>
      <c r="U236" s="668"/>
      <c r="V236" s="668"/>
      <c r="W236" s="668"/>
      <c r="X236" s="668"/>
      <c r="Y236" s="668"/>
      <c r="Z236" s="668"/>
      <c r="AA236" s="668"/>
      <c r="AB236" s="668"/>
      <c r="AC236" s="668"/>
      <c r="AD236" s="668"/>
      <c r="AE236" s="668"/>
      <c r="AF236" s="668"/>
      <c r="AG236" s="668"/>
      <c r="AH236" s="668"/>
      <c r="AI236" s="668"/>
      <c r="AJ236" s="668"/>
      <c r="AK236" s="668"/>
    </row>
    <row r="237" ht="15.75" customHeight="1">
      <c r="A237" s="668"/>
      <c r="B237" s="668"/>
      <c r="C237" s="668"/>
      <c r="D237" s="668"/>
      <c r="E237" s="668"/>
      <c r="F237" s="668"/>
      <c r="G237" s="668"/>
      <c r="H237" s="668"/>
      <c r="I237" s="668"/>
      <c r="J237" s="668"/>
      <c r="K237" s="668"/>
      <c r="L237" s="668"/>
      <c r="M237" s="668"/>
      <c r="N237" s="668"/>
      <c r="O237" s="668"/>
      <c r="P237" s="668"/>
      <c r="Q237" s="668"/>
      <c r="R237" s="668"/>
      <c r="S237" s="668"/>
      <c r="T237" s="668"/>
      <c r="U237" s="668"/>
      <c r="V237" s="668"/>
      <c r="W237" s="668"/>
      <c r="X237" s="668"/>
      <c r="Y237" s="668"/>
      <c r="Z237" s="668"/>
      <c r="AA237" s="668"/>
      <c r="AB237" s="668"/>
      <c r="AC237" s="668"/>
      <c r="AD237" s="668"/>
      <c r="AE237" s="668"/>
      <c r="AF237" s="668"/>
      <c r="AG237" s="668"/>
      <c r="AH237" s="668"/>
      <c r="AI237" s="668"/>
      <c r="AJ237" s="668"/>
      <c r="AK237" s="668"/>
    </row>
    <row r="238" ht="15.75" customHeight="1">
      <c r="A238" s="668"/>
      <c r="B238" s="668"/>
      <c r="C238" s="668"/>
      <c r="D238" s="668"/>
      <c r="E238" s="668"/>
      <c r="F238" s="668"/>
      <c r="G238" s="668"/>
      <c r="H238" s="668"/>
      <c r="I238" s="668"/>
      <c r="J238" s="668"/>
      <c r="K238" s="668"/>
      <c r="L238" s="668"/>
      <c r="M238" s="668"/>
      <c r="N238" s="668"/>
      <c r="O238" s="668"/>
      <c r="P238" s="668"/>
      <c r="Q238" s="668"/>
      <c r="R238" s="668"/>
      <c r="S238" s="668"/>
      <c r="T238" s="668"/>
      <c r="U238" s="668"/>
      <c r="V238" s="668"/>
      <c r="W238" s="668"/>
      <c r="X238" s="668"/>
      <c r="Y238" s="668"/>
      <c r="Z238" s="668"/>
      <c r="AA238" s="668"/>
      <c r="AB238" s="668"/>
      <c r="AC238" s="668"/>
      <c r="AD238" s="668"/>
      <c r="AE238" s="668"/>
      <c r="AF238" s="668"/>
      <c r="AG238" s="668"/>
      <c r="AH238" s="668"/>
      <c r="AI238" s="668"/>
      <c r="AJ238" s="668"/>
      <c r="AK238" s="668"/>
    </row>
    <row r="239" ht="15.75" customHeight="1">
      <c r="A239" s="668"/>
      <c r="B239" s="668"/>
      <c r="C239" s="668"/>
      <c r="D239" s="668"/>
      <c r="E239" s="668"/>
      <c r="F239" s="668"/>
      <c r="G239" s="668"/>
      <c r="H239" s="668"/>
      <c r="I239" s="668"/>
      <c r="J239" s="668"/>
      <c r="K239" s="668"/>
      <c r="L239" s="668"/>
      <c r="M239" s="668"/>
      <c r="N239" s="668"/>
      <c r="O239" s="668"/>
      <c r="P239" s="668"/>
      <c r="Q239" s="668"/>
      <c r="R239" s="668"/>
      <c r="S239" s="668"/>
      <c r="T239" s="668"/>
      <c r="U239" s="668"/>
      <c r="V239" s="668"/>
      <c r="W239" s="668"/>
      <c r="X239" s="668"/>
      <c r="Y239" s="668"/>
      <c r="Z239" s="668"/>
      <c r="AA239" s="668"/>
      <c r="AB239" s="668"/>
      <c r="AC239" s="668"/>
      <c r="AD239" s="668"/>
      <c r="AE239" s="668"/>
      <c r="AF239" s="668"/>
      <c r="AG239" s="668"/>
      <c r="AH239" s="668"/>
      <c r="AI239" s="668"/>
      <c r="AJ239" s="668"/>
      <c r="AK239" s="668"/>
    </row>
    <row r="240" ht="15.75" customHeight="1">
      <c r="A240" s="668"/>
      <c r="B240" s="668"/>
      <c r="C240" s="668"/>
      <c r="D240" s="668"/>
      <c r="E240" s="668"/>
      <c r="F240" s="668"/>
      <c r="G240" s="668"/>
      <c r="H240" s="668"/>
      <c r="I240" s="668"/>
      <c r="J240" s="668"/>
      <c r="K240" s="668"/>
      <c r="L240" s="668"/>
      <c r="M240" s="668"/>
      <c r="N240" s="668"/>
      <c r="O240" s="668"/>
      <c r="P240" s="668"/>
      <c r="Q240" s="668"/>
      <c r="R240" s="668"/>
      <c r="S240" s="668"/>
      <c r="T240" s="668"/>
      <c r="U240" s="668"/>
      <c r="V240" s="668"/>
      <c r="W240" s="668"/>
      <c r="X240" s="668"/>
      <c r="Y240" s="668"/>
      <c r="Z240" s="668"/>
      <c r="AA240" s="668"/>
      <c r="AB240" s="668"/>
      <c r="AC240" s="668"/>
      <c r="AD240" s="668"/>
      <c r="AE240" s="668"/>
      <c r="AF240" s="668"/>
      <c r="AG240" s="668"/>
      <c r="AH240" s="668"/>
      <c r="AI240" s="668"/>
      <c r="AJ240" s="668"/>
      <c r="AK240" s="668"/>
    </row>
    <row r="241" ht="15.75" customHeight="1">
      <c r="A241" s="668"/>
      <c r="B241" s="668"/>
      <c r="C241" s="668"/>
      <c r="D241" s="668"/>
      <c r="E241" s="668"/>
      <c r="F241" s="668"/>
      <c r="G241" s="668"/>
      <c r="H241" s="668"/>
      <c r="I241" s="668"/>
      <c r="J241" s="668"/>
      <c r="K241" s="668"/>
      <c r="L241" s="668"/>
      <c r="M241" s="668"/>
      <c r="N241" s="668"/>
      <c r="O241" s="668"/>
      <c r="P241" s="668"/>
      <c r="Q241" s="668"/>
      <c r="R241" s="668"/>
      <c r="S241" s="668"/>
      <c r="T241" s="668"/>
      <c r="U241" s="668"/>
      <c r="V241" s="668"/>
      <c r="W241" s="668"/>
      <c r="X241" s="668"/>
      <c r="Y241" s="668"/>
      <c r="Z241" s="668"/>
      <c r="AA241" s="668"/>
      <c r="AB241" s="668"/>
      <c r="AC241" s="668"/>
      <c r="AD241" s="668"/>
      <c r="AE241" s="668"/>
      <c r="AF241" s="668"/>
      <c r="AG241" s="668"/>
      <c r="AH241" s="668"/>
      <c r="AI241" s="668"/>
      <c r="AJ241" s="668"/>
      <c r="AK241" s="668"/>
    </row>
    <row r="242" ht="15.75" customHeight="1">
      <c r="A242" s="668"/>
      <c r="B242" s="668"/>
      <c r="C242" s="668"/>
      <c r="D242" s="668"/>
      <c r="E242" s="668"/>
      <c r="F242" s="668"/>
      <c r="G242" s="668"/>
      <c r="H242" s="668"/>
      <c r="I242" s="668"/>
      <c r="J242" s="668"/>
      <c r="K242" s="668"/>
      <c r="L242" s="668"/>
      <c r="M242" s="668"/>
      <c r="N242" s="668"/>
      <c r="O242" s="668"/>
      <c r="P242" s="668"/>
      <c r="Q242" s="668"/>
      <c r="R242" s="668"/>
      <c r="S242" s="668"/>
      <c r="T242" s="668"/>
      <c r="U242" s="668"/>
      <c r="V242" s="668"/>
      <c r="W242" s="668"/>
      <c r="X242" s="668"/>
      <c r="Y242" s="668"/>
      <c r="Z242" s="668"/>
      <c r="AA242" s="668"/>
      <c r="AB242" s="668"/>
      <c r="AC242" s="668"/>
      <c r="AD242" s="668"/>
      <c r="AE242" s="668"/>
      <c r="AF242" s="668"/>
      <c r="AG242" s="668"/>
      <c r="AH242" s="668"/>
      <c r="AI242" s="668"/>
      <c r="AJ242" s="668"/>
      <c r="AK242" s="668"/>
    </row>
    <row r="243" ht="15.75" customHeight="1">
      <c r="A243" s="668"/>
      <c r="B243" s="668"/>
      <c r="C243" s="668"/>
      <c r="D243" s="668"/>
      <c r="E243" s="668"/>
      <c r="F243" s="668"/>
      <c r="G243" s="668"/>
      <c r="H243" s="668"/>
      <c r="I243" s="668"/>
      <c r="J243" s="668"/>
      <c r="K243" s="668"/>
      <c r="L243" s="668"/>
      <c r="M243" s="668"/>
      <c r="N243" s="668"/>
      <c r="O243" s="668"/>
      <c r="P243" s="668"/>
      <c r="Q243" s="668"/>
      <c r="R243" s="668"/>
      <c r="S243" s="668"/>
      <c r="T243" s="668"/>
      <c r="U243" s="668"/>
      <c r="V243" s="668"/>
      <c r="W243" s="668"/>
      <c r="X243" s="668"/>
      <c r="Y243" s="668"/>
      <c r="Z243" s="668"/>
      <c r="AA243" s="668"/>
      <c r="AB243" s="668"/>
      <c r="AC243" s="668"/>
      <c r="AD243" s="668"/>
      <c r="AE243" s="668"/>
      <c r="AF243" s="668"/>
      <c r="AG243" s="668"/>
      <c r="AH243" s="668"/>
      <c r="AI243" s="668"/>
      <c r="AJ243" s="668"/>
      <c r="AK243" s="668"/>
    </row>
    <row r="244" ht="15.75" customHeight="1">
      <c r="A244" s="668"/>
      <c r="B244" s="668"/>
      <c r="C244" s="668"/>
      <c r="D244" s="668"/>
      <c r="E244" s="668"/>
      <c r="F244" s="668"/>
      <c r="G244" s="668"/>
      <c r="H244" s="668"/>
      <c r="I244" s="668"/>
      <c r="J244" s="668"/>
      <c r="K244" s="668"/>
      <c r="L244" s="668"/>
      <c r="M244" s="668"/>
      <c r="N244" s="668"/>
      <c r="O244" s="668"/>
      <c r="P244" s="668"/>
      <c r="Q244" s="668"/>
      <c r="R244" s="668"/>
      <c r="S244" s="668"/>
      <c r="T244" s="668"/>
      <c r="U244" s="668"/>
      <c r="V244" s="668"/>
      <c r="W244" s="668"/>
      <c r="X244" s="668"/>
      <c r="Y244" s="668"/>
      <c r="Z244" s="668"/>
      <c r="AA244" s="668"/>
      <c r="AB244" s="668"/>
      <c r="AC244" s="668"/>
      <c r="AD244" s="668"/>
      <c r="AE244" s="668"/>
      <c r="AF244" s="668"/>
      <c r="AG244" s="668"/>
      <c r="AH244" s="668"/>
      <c r="AI244" s="668"/>
      <c r="AJ244" s="668"/>
      <c r="AK244" s="668"/>
    </row>
    <row r="245" ht="15.75" customHeight="1">
      <c r="A245" s="668"/>
      <c r="B245" s="668"/>
      <c r="C245" s="668"/>
      <c r="D245" s="668"/>
      <c r="E245" s="668"/>
      <c r="F245" s="668"/>
      <c r="G245" s="668"/>
      <c r="H245" s="668"/>
      <c r="I245" s="668"/>
      <c r="J245" s="668"/>
      <c r="K245" s="668"/>
      <c r="L245" s="668"/>
      <c r="M245" s="668"/>
      <c r="N245" s="668"/>
      <c r="O245" s="668"/>
      <c r="P245" s="668"/>
      <c r="Q245" s="668"/>
      <c r="R245" s="668"/>
      <c r="S245" s="668"/>
      <c r="T245" s="668"/>
      <c r="U245" s="668"/>
      <c r="V245" s="668"/>
      <c r="W245" s="668"/>
      <c r="X245" s="668"/>
      <c r="Y245" s="668"/>
      <c r="Z245" s="668"/>
      <c r="AA245" s="668"/>
      <c r="AB245" s="668"/>
      <c r="AC245" s="668"/>
      <c r="AD245" s="668"/>
      <c r="AE245" s="668"/>
      <c r="AF245" s="668"/>
      <c r="AG245" s="668"/>
      <c r="AH245" s="668"/>
      <c r="AI245" s="668"/>
      <c r="AJ245" s="668"/>
      <c r="AK245" s="668"/>
    </row>
    <row r="246" ht="15.75" customHeight="1">
      <c r="A246" s="668"/>
      <c r="B246" s="668"/>
      <c r="C246" s="668"/>
      <c r="D246" s="668"/>
      <c r="E246" s="668"/>
      <c r="F246" s="668"/>
      <c r="G246" s="668"/>
      <c r="H246" s="668"/>
      <c r="I246" s="668"/>
      <c r="J246" s="668"/>
      <c r="K246" s="668"/>
      <c r="L246" s="668"/>
      <c r="M246" s="668"/>
      <c r="N246" s="668"/>
      <c r="O246" s="668"/>
      <c r="P246" s="668"/>
      <c r="Q246" s="668"/>
      <c r="R246" s="668"/>
      <c r="S246" s="668"/>
      <c r="T246" s="668"/>
      <c r="U246" s="668"/>
      <c r="V246" s="668"/>
      <c r="W246" s="668"/>
      <c r="X246" s="668"/>
      <c r="Y246" s="668"/>
      <c r="Z246" s="668"/>
      <c r="AA246" s="668"/>
      <c r="AB246" s="668"/>
      <c r="AC246" s="668"/>
      <c r="AD246" s="668"/>
      <c r="AE246" s="668"/>
      <c r="AF246" s="668"/>
      <c r="AG246" s="668"/>
      <c r="AH246" s="668"/>
      <c r="AI246" s="668"/>
      <c r="AJ246" s="668"/>
      <c r="AK246" s="668"/>
    </row>
    <row r="247" ht="15.75" customHeight="1">
      <c r="A247" s="668"/>
      <c r="B247" s="668"/>
      <c r="C247" s="668"/>
      <c r="D247" s="668"/>
      <c r="E247" s="668"/>
      <c r="F247" s="668"/>
      <c r="G247" s="668"/>
      <c r="H247" s="668"/>
      <c r="I247" s="668"/>
      <c r="J247" s="668"/>
      <c r="K247" s="668"/>
      <c r="L247" s="668"/>
      <c r="M247" s="668"/>
      <c r="N247" s="668"/>
      <c r="O247" s="668"/>
      <c r="P247" s="668"/>
      <c r="Q247" s="668"/>
      <c r="R247" s="668"/>
      <c r="S247" s="668"/>
      <c r="T247" s="668"/>
      <c r="U247" s="668"/>
      <c r="V247" s="668"/>
      <c r="W247" s="668"/>
      <c r="X247" s="668"/>
      <c r="Y247" s="668"/>
      <c r="Z247" s="668"/>
      <c r="AA247" s="668"/>
      <c r="AB247" s="668"/>
      <c r="AC247" s="668"/>
      <c r="AD247" s="668"/>
      <c r="AE247" s="668"/>
      <c r="AF247" s="668"/>
      <c r="AG247" s="668"/>
      <c r="AH247" s="668"/>
      <c r="AI247" s="668"/>
      <c r="AJ247" s="668"/>
      <c r="AK247" s="668"/>
    </row>
    <row r="248" ht="15.75" customHeight="1">
      <c r="A248" s="668"/>
      <c r="B248" s="668"/>
      <c r="C248" s="668"/>
      <c r="D248" s="668"/>
      <c r="E248" s="668"/>
      <c r="F248" s="668"/>
      <c r="G248" s="668"/>
      <c r="H248" s="668"/>
      <c r="I248" s="668"/>
      <c r="J248" s="668"/>
      <c r="K248" s="668"/>
      <c r="L248" s="668"/>
      <c r="M248" s="668"/>
      <c r="N248" s="668"/>
      <c r="O248" s="668"/>
      <c r="P248" s="668"/>
      <c r="Q248" s="668"/>
      <c r="R248" s="668"/>
      <c r="S248" s="668"/>
      <c r="T248" s="668"/>
      <c r="U248" s="668"/>
      <c r="V248" s="668"/>
      <c r="W248" s="668"/>
      <c r="X248" s="668"/>
      <c r="Y248" s="668"/>
      <c r="Z248" s="668"/>
      <c r="AA248" s="668"/>
      <c r="AB248" s="668"/>
      <c r="AC248" s="668"/>
      <c r="AD248" s="668"/>
      <c r="AE248" s="668"/>
      <c r="AF248" s="668"/>
      <c r="AG248" s="668"/>
      <c r="AH248" s="668"/>
      <c r="AI248" s="668"/>
      <c r="AJ248" s="668"/>
      <c r="AK248" s="668"/>
    </row>
    <row r="249" ht="15.75" customHeight="1">
      <c r="A249" s="668"/>
      <c r="B249" s="668"/>
      <c r="C249" s="668"/>
      <c r="D249" s="668"/>
      <c r="E249" s="668"/>
      <c r="F249" s="668"/>
      <c r="G249" s="668"/>
      <c r="H249" s="668"/>
      <c r="I249" s="668"/>
      <c r="J249" s="668"/>
      <c r="K249" s="668"/>
      <c r="L249" s="668"/>
      <c r="M249" s="668"/>
      <c r="N249" s="668"/>
      <c r="O249" s="668"/>
      <c r="P249" s="668"/>
      <c r="Q249" s="668"/>
      <c r="R249" s="668"/>
      <c r="S249" s="668"/>
      <c r="T249" s="668"/>
      <c r="U249" s="668"/>
      <c r="V249" s="668"/>
      <c r="W249" s="668"/>
      <c r="X249" s="668"/>
      <c r="Y249" s="668"/>
      <c r="Z249" s="668"/>
      <c r="AA249" s="668"/>
      <c r="AB249" s="668"/>
      <c r="AC249" s="668"/>
      <c r="AD249" s="668"/>
      <c r="AE249" s="668"/>
      <c r="AF249" s="668"/>
      <c r="AG249" s="668"/>
      <c r="AH249" s="668"/>
      <c r="AI249" s="668"/>
      <c r="AJ249" s="668"/>
      <c r="AK249" s="668"/>
    </row>
    <row r="250" ht="15.75" customHeight="1">
      <c r="A250" s="668"/>
      <c r="B250" s="668"/>
      <c r="C250" s="668"/>
      <c r="D250" s="668"/>
      <c r="E250" s="668"/>
      <c r="F250" s="668"/>
      <c r="G250" s="668"/>
      <c r="H250" s="668"/>
      <c r="I250" s="668"/>
      <c r="J250" s="668"/>
      <c r="K250" s="668"/>
      <c r="L250" s="668"/>
      <c r="M250" s="668"/>
      <c r="N250" s="668"/>
      <c r="O250" s="668"/>
      <c r="P250" s="668"/>
      <c r="Q250" s="668"/>
      <c r="R250" s="668"/>
      <c r="S250" s="668"/>
      <c r="T250" s="668"/>
      <c r="U250" s="668"/>
      <c r="V250" s="668"/>
      <c r="W250" s="668"/>
      <c r="X250" s="668"/>
      <c r="Y250" s="668"/>
      <c r="Z250" s="668"/>
      <c r="AA250" s="668"/>
      <c r="AB250" s="668"/>
      <c r="AC250" s="668"/>
      <c r="AD250" s="668"/>
      <c r="AE250" s="668"/>
      <c r="AF250" s="668"/>
      <c r="AG250" s="668"/>
      <c r="AH250" s="668"/>
      <c r="AI250" s="668"/>
      <c r="AJ250" s="668"/>
      <c r="AK250" s="668"/>
    </row>
    <row r="251" ht="15.75" customHeight="1">
      <c r="A251" s="668"/>
      <c r="B251" s="668"/>
      <c r="C251" s="668"/>
      <c r="D251" s="668"/>
      <c r="E251" s="668"/>
      <c r="F251" s="668"/>
      <c r="G251" s="668"/>
      <c r="H251" s="668"/>
      <c r="I251" s="668"/>
      <c r="J251" s="668"/>
      <c r="K251" s="668"/>
      <c r="L251" s="668"/>
      <c r="M251" s="668"/>
      <c r="N251" s="668"/>
      <c r="O251" s="668"/>
      <c r="P251" s="668"/>
      <c r="Q251" s="668"/>
      <c r="R251" s="668"/>
      <c r="S251" s="668"/>
      <c r="T251" s="668"/>
      <c r="U251" s="668"/>
      <c r="V251" s="668"/>
      <c r="W251" s="668"/>
      <c r="X251" s="668"/>
      <c r="Y251" s="668"/>
      <c r="Z251" s="668"/>
      <c r="AA251" s="668"/>
      <c r="AB251" s="668"/>
      <c r="AC251" s="668"/>
      <c r="AD251" s="668"/>
      <c r="AE251" s="668"/>
      <c r="AF251" s="668"/>
      <c r="AG251" s="668"/>
      <c r="AH251" s="668"/>
      <c r="AI251" s="668"/>
      <c r="AJ251" s="668"/>
      <c r="AK251" s="668"/>
    </row>
    <row r="252" ht="15.75" customHeight="1">
      <c r="A252" s="668"/>
      <c r="B252" s="668"/>
      <c r="C252" s="668"/>
      <c r="D252" s="668"/>
      <c r="E252" s="668"/>
      <c r="F252" s="668"/>
      <c r="G252" s="668"/>
      <c r="H252" s="668"/>
      <c r="I252" s="668"/>
      <c r="J252" s="668"/>
      <c r="K252" s="668"/>
      <c r="L252" s="668"/>
      <c r="M252" s="668"/>
      <c r="N252" s="668"/>
      <c r="O252" s="668"/>
      <c r="P252" s="668"/>
      <c r="Q252" s="668"/>
      <c r="R252" s="668"/>
      <c r="S252" s="668"/>
      <c r="T252" s="668"/>
      <c r="U252" s="668"/>
      <c r="V252" s="668"/>
      <c r="W252" s="668"/>
      <c r="X252" s="668"/>
      <c r="Y252" s="668"/>
      <c r="Z252" s="668"/>
      <c r="AA252" s="668"/>
      <c r="AB252" s="668"/>
      <c r="AC252" s="668"/>
      <c r="AD252" s="668"/>
      <c r="AE252" s="668"/>
      <c r="AF252" s="668"/>
      <c r="AG252" s="668"/>
      <c r="AH252" s="668"/>
      <c r="AI252" s="668"/>
      <c r="AJ252" s="668"/>
      <c r="AK252" s="668"/>
    </row>
    <row r="253" ht="15.75" customHeight="1">
      <c r="A253" s="668"/>
      <c r="B253" s="668"/>
      <c r="C253" s="668"/>
      <c r="D253" s="668"/>
      <c r="E253" s="668"/>
      <c r="F253" s="668"/>
      <c r="G253" s="668"/>
      <c r="H253" s="668"/>
      <c r="I253" s="668"/>
      <c r="J253" s="668"/>
      <c r="K253" s="668"/>
      <c r="L253" s="668"/>
      <c r="M253" s="668"/>
      <c r="N253" s="668"/>
      <c r="O253" s="668"/>
      <c r="P253" s="668"/>
      <c r="Q253" s="668"/>
      <c r="R253" s="668"/>
      <c r="S253" s="668"/>
      <c r="T253" s="668"/>
      <c r="U253" s="668"/>
      <c r="V253" s="668"/>
      <c r="W253" s="668"/>
      <c r="X253" s="668"/>
      <c r="Y253" s="668"/>
      <c r="Z253" s="668"/>
      <c r="AA253" s="668"/>
      <c r="AB253" s="668"/>
      <c r="AC253" s="668"/>
      <c r="AD253" s="668"/>
      <c r="AE253" s="668"/>
      <c r="AF253" s="668"/>
      <c r="AG253" s="668"/>
      <c r="AH253" s="668"/>
      <c r="AI253" s="668"/>
      <c r="AJ253" s="668"/>
      <c r="AK253" s="668"/>
    </row>
    <row r="254" ht="15.75" customHeight="1">
      <c r="A254" s="668"/>
      <c r="B254" s="668"/>
      <c r="C254" s="668"/>
      <c r="D254" s="668"/>
      <c r="E254" s="668"/>
      <c r="F254" s="668"/>
      <c r="G254" s="668"/>
      <c r="H254" s="668"/>
      <c r="I254" s="668"/>
      <c r="J254" s="668"/>
      <c r="K254" s="668"/>
      <c r="L254" s="668"/>
      <c r="M254" s="668"/>
      <c r="N254" s="668"/>
      <c r="O254" s="668"/>
      <c r="P254" s="668"/>
      <c r="Q254" s="668"/>
      <c r="R254" s="668"/>
      <c r="S254" s="668"/>
      <c r="T254" s="668"/>
      <c r="U254" s="668"/>
      <c r="V254" s="668"/>
      <c r="W254" s="668"/>
      <c r="X254" s="668"/>
      <c r="Y254" s="668"/>
      <c r="Z254" s="668"/>
      <c r="AA254" s="668"/>
      <c r="AB254" s="668"/>
      <c r="AC254" s="668"/>
      <c r="AD254" s="668"/>
      <c r="AE254" s="668"/>
      <c r="AF254" s="668"/>
      <c r="AG254" s="668"/>
      <c r="AH254" s="668"/>
      <c r="AI254" s="668"/>
      <c r="AJ254" s="668"/>
      <c r="AK254" s="668"/>
    </row>
    <row r="255" ht="15.75" customHeight="1">
      <c r="A255" s="668"/>
      <c r="B255" s="668"/>
      <c r="C255" s="668"/>
      <c r="D255" s="668"/>
      <c r="E255" s="668"/>
      <c r="F255" s="668"/>
      <c r="G255" s="668"/>
      <c r="H255" s="668"/>
      <c r="I255" s="668"/>
      <c r="J255" s="668"/>
      <c r="K255" s="668"/>
      <c r="L255" s="668"/>
      <c r="M255" s="668"/>
      <c r="N255" s="668"/>
      <c r="O255" s="668"/>
      <c r="P255" s="668"/>
      <c r="Q255" s="668"/>
      <c r="R255" s="668"/>
      <c r="S255" s="668"/>
      <c r="T255" s="668"/>
      <c r="U255" s="668"/>
      <c r="V255" s="668"/>
      <c r="W255" s="668"/>
      <c r="X255" s="668"/>
      <c r="Y255" s="668"/>
      <c r="Z255" s="668"/>
      <c r="AA255" s="668"/>
      <c r="AB255" s="668"/>
      <c r="AC255" s="668"/>
      <c r="AD255" s="668"/>
      <c r="AE255" s="668"/>
      <c r="AF255" s="668"/>
      <c r="AG255" s="668"/>
      <c r="AH255" s="668"/>
      <c r="AI255" s="668"/>
      <c r="AJ255" s="668"/>
      <c r="AK255" s="668"/>
    </row>
    <row r="256" ht="15.75" customHeight="1">
      <c r="A256" s="668"/>
      <c r="B256" s="668"/>
      <c r="C256" s="668"/>
      <c r="D256" s="668"/>
      <c r="E256" s="668"/>
      <c r="F256" s="668"/>
      <c r="G256" s="668"/>
      <c r="H256" s="668"/>
      <c r="I256" s="668"/>
      <c r="J256" s="668"/>
      <c r="K256" s="668"/>
      <c r="L256" s="668"/>
      <c r="M256" s="668"/>
      <c r="N256" s="668"/>
      <c r="O256" s="668"/>
      <c r="P256" s="668"/>
      <c r="Q256" s="668"/>
      <c r="R256" s="668"/>
      <c r="S256" s="668"/>
      <c r="T256" s="668"/>
      <c r="U256" s="668"/>
      <c r="V256" s="668"/>
      <c r="W256" s="668"/>
      <c r="X256" s="668"/>
      <c r="Y256" s="668"/>
      <c r="Z256" s="668"/>
      <c r="AA256" s="668"/>
      <c r="AB256" s="668"/>
      <c r="AC256" s="668"/>
      <c r="AD256" s="668"/>
      <c r="AE256" s="668"/>
      <c r="AF256" s="668"/>
      <c r="AG256" s="668"/>
      <c r="AH256" s="668"/>
      <c r="AI256" s="668"/>
      <c r="AJ256" s="668"/>
      <c r="AK256" s="668"/>
    </row>
    <row r="257" ht="15.75" customHeight="1">
      <c r="A257" s="668"/>
      <c r="B257" s="668"/>
      <c r="C257" s="668"/>
      <c r="D257" s="668"/>
      <c r="E257" s="668"/>
      <c r="F257" s="668"/>
      <c r="G257" s="668"/>
      <c r="H257" s="668"/>
      <c r="I257" s="668"/>
      <c r="J257" s="668"/>
      <c r="K257" s="668"/>
      <c r="L257" s="668"/>
      <c r="M257" s="668"/>
      <c r="N257" s="668"/>
      <c r="O257" s="668"/>
      <c r="P257" s="668"/>
      <c r="Q257" s="668"/>
      <c r="R257" s="668"/>
      <c r="S257" s="668"/>
      <c r="T257" s="668"/>
      <c r="U257" s="668"/>
      <c r="V257" s="668"/>
      <c r="W257" s="668"/>
      <c r="X257" s="668"/>
      <c r="Y257" s="668"/>
      <c r="Z257" s="668"/>
      <c r="AA257" s="668"/>
      <c r="AB257" s="668"/>
      <c r="AC257" s="668"/>
      <c r="AD257" s="668"/>
      <c r="AE257" s="668"/>
      <c r="AF257" s="668"/>
      <c r="AG257" s="668"/>
      <c r="AH257" s="668"/>
      <c r="AI257" s="668"/>
      <c r="AJ257" s="668"/>
      <c r="AK257" s="668"/>
    </row>
    <row r="258" ht="15.75" customHeight="1">
      <c r="A258" s="668"/>
      <c r="B258" s="668"/>
      <c r="C258" s="668"/>
      <c r="D258" s="668"/>
      <c r="E258" s="668"/>
      <c r="F258" s="668"/>
      <c r="G258" s="668"/>
      <c r="H258" s="668"/>
      <c r="I258" s="668"/>
      <c r="J258" s="668"/>
      <c r="K258" s="668"/>
      <c r="L258" s="668"/>
      <c r="M258" s="668"/>
      <c r="N258" s="668"/>
      <c r="O258" s="668"/>
      <c r="P258" s="668"/>
      <c r="Q258" s="668"/>
      <c r="R258" s="668"/>
      <c r="S258" s="668"/>
      <c r="T258" s="668"/>
      <c r="U258" s="668"/>
      <c r="V258" s="668"/>
      <c r="W258" s="668"/>
      <c r="X258" s="668"/>
      <c r="Y258" s="668"/>
      <c r="Z258" s="668"/>
      <c r="AA258" s="668"/>
      <c r="AB258" s="668"/>
      <c r="AC258" s="668"/>
      <c r="AD258" s="668"/>
      <c r="AE258" s="668"/>
      <c r="AF258" s="668"/>
      <c r="AG258" s="668"/>
      <c r="AH258" s="668"/>
      <c r="AI258" s="668"/>
      <c r="AJ258" s="668"/>
      <c r="AK258" s="668"/>
    </row>
    <row r="259" ht="15.75" customHeight="1">
      <c r="A259" s="668"/>
      <c r="B259" s="668"/>
      <c r="C259" s="668"/>
      <c r="D259" s="668"/>
      <c r="E259" s="668"/>
      <c r="F259" s="668"/>
      <c r="G259" s="668"/>
      <c r="H259" s="668"/>
      <c r="I259" s="668"/>
      <c r="J259" s="668"/>
      <c r="K259" s="668"/>
      <c r="L259" s="668"/>
      <c r="M259" s="668"/>
      <c r="N259" s="668"/>
      <c r="O259" s="668"/>
      <c r="P259" s="668"/>
      <c r="Q259" s="668"/>
      <c r="R259" s="668"/>
      <c r="S259" s="668"/>
      <c r="T259" s="668"/>
      <c r="U259" s="668"/>
      <c r="V259" s="668"/>
      <c r="W259" s="668"/>
      <c r="X259" s="668"/>
      <c r="Y259" s="668"/>
      <c r="Z259" s="668"/>
      <c r="AA259" s="668"/>
      <c r="AB259" s="668"/>
      <c r="AC259" s="668"/>
      <c r="AD259" s="668"/>
      <c r="AE259" s="668"/>
      <c r="AF259" s="668"/>
      <c r="AG259" s="668"/>
      <c r="AH259" s="668"/>
      <c r="AI259" s="668"/>
      <c r="AJ259" s="668"/>
      <c r="AK259" s="668"/>
    </row>
    <row r="260" ht="15.75" customHeight="1">
      <c r="A260" s="668"/>
      <c r="B260" s="668"/>
      <c r="C260" s="668"/>
      <c r="D260" s="668"/>
      <c r="E260" s="668"/>
      <c r="F260" s="668"/>
      <c r="G260" s="668"/>
      <c r="H260" s="668"/>
      <c r="I260" s="668"/>
      <c r="J260" s="668"/>
      <c r="K260" s="668"/>
      <c r="L260" s="668"/>
      <c r="M260" s="668"/>
      <c r="N260" s="668"/>
      <c r="O260" s="668"/>
      <c r="P260" s="668"/>
      <c r="Q260" s="668"/>
      <c r="R260" s="668"/>
      <c r="S260" s="668"/>
      <c r="T260" s="668"/>
      <c r="U260" s="668"/>
      <c r="V260" s="668"/>
      <c r="W260" s="668"/>
      <c r="X260" s="668"/>
      <c r="Y260" s="668"/>
      <c r="Z260" s="668"/>
      <c r="AA260" s="668"/>
      <c r="AB260" s="668"/>
      <c r="AC260" s="668"/>
      <c r="AD260" s="668"/>
      <c r="AE260" s="668"/>
      <c r="AF260" s="668"/>
      <c r="AG260" s="668"/>
      <c r="AH260" s="668"/>
      <c r="AI260" s="668"/>
      <c r="AJ260" s="668"/>
      <c r="AK260" s="668"/>
    </row>
    <row r="261" ht="15.75" customHeight="1">
      <c r="A261" s="668"/>
      <c r="B261" s="668"/>
      <c r="C261" s="668"/>
      <c r="D261" s="668"/>
      <c r="E261" s="668"/>
      <c r="F261" s="668"/>
      <c r="G261" s="668"/>
      <c r="H261" s="668"/>
      <c r="I261" s="668"/>
      <c r="J261" s="668"/>
      <c r="K261" s="668"/>
      <c r="L261" s="668"/>
      <c r="M261" s="668"/>
      <c r="N261" s="668"/>
      <c r="O261" s="668"/>
      <c r="P261" s="668"/>
      <c r="Q261" s="668"/>
      <c r="R261" s="668"/>
      <c r="S261" s="668"/>
      <c r="T261" s="668"/>
      <c r="U261" s="668"/>
      <c r="V261" s="668"/>
      <c r="W261" s="668"/>
      <c r="X261" s="668"/>
      <c r="Y261" s="668"/>
      <c r="Z261" s="668"/>
      <c r="AA261" s="668"/>
      <c r="AB261" s="668"/>
      <c r="AC261" s="668"/>
      <c r="AD261" s="668"/>
      <c r="AE261" s="668"/>
      <c r="AF261" s="668"/>
      <c r="AG261" s="668"/>
      <c r="AH261" s="668"/>
      <c r="AI261" s="668"/>
      <c r="AJ261" s="668"/>
      <c r="AK261" s="668"/>
    </row>
    <row r="262" ht="15.75" customHeight="1">
      <c r="A262" s="668"/>
      <c r="B262" s="668"/>
      <c r="C262" s="668"/>
      <c r="D262" s="668"/>
      <c r="E262" s="668"/>
      <c r="F262" s="668"/>
      <c r="G262" s="668"/>
      <c r="H262" s="668"/>
      <c r="I262" s="668"/>
      <c r="J262" s="668"/>
      <c r="K262" s="668"/>
      <c r="L262" s="668"/>
      <c r="M262" s="668"/>
      <c r="N262" s="668"/>
      <c r="O262" s="668"/>
      <c r="P262" s="668"/>
      <c r="Q262" s="668"/>
      <c r="R262" s="668"/>
      <c r="S262" s="668"/>
      <c r="T262" s="668"/>
      <c r="U262" s="668"/>
      <c r="V262" s="668"/>
      <c r="W262" s="668"/>
      <c r="X262" s="668"/>
      <c r="Y262" s="668"/>
      <c r="Z262" s="668"/>
      <c r="AA262" s="668"/>
      <c r="AB262" s="668"/>
      <c r="AC262" s="668"/>
      <c r="AD262" s="668"/>
      <c r="AE262" s="668"/>
      <c r="AF262" s="668"/>
      <c r="AG262" s="668"/>
      <c r="AH262" s="668"/>
      <c r="AI262" s="668"/>
      <c r="AJ262" s="668"/>
      <c r="AK262" s="668"/>
    </row>
    <row r="263" ht="15.75" customHeight="1">
      <c r="A263" s="668"/>
      <c r="B263" s="668"/>
      <c r="C263" s="668"/>
      <c r="D263" s="668"/>
      <c r="E263" s="668"/>
      <c r="F263" s="668"/>
      <c r="G263" s="668"/>
      <c r="H263" s="668"/>
      <c r="I263" s="668"/>
      <c r="J263" s="668"/>
      <c r="K263" s="668"/>
      <c r="L263" s="668"/>
      <c r="M263" s="668"/>
      <c r="N263" s="668"/>
      <c r="O263" s="668"/>
      <c r="P263" s="668"/>
      <c r="Q263" s="668"/>
      <c r="R263" s="668"/>
      <c r="S263" s="668"/>
      <c r="T263" s="668"/>
      <c r="U263" s="668"/>
      <c r="V263" s="668"/>
      <c r="W263" s="668"/>
      <c r="X263" s="668"/>
      <c r="Y263" s="668"/>
      <c r="Z263" s="668"/>
      <c r="AA263" s="668"/>
      <c r="AB263" s="668"/>
      <c r="AC263" s="668"/>
      <c r="AD263" s="668"/>
      <c r="AE263" s="668"/>
      <c r="AF263" s="668"/>
      <c r="AG263" s="668"/>
      <c r="AH263" s="668"/>
      <c r="AI263" s="668"/>
      <c r="AJ263" s="668"/>
      <c r="AK263" s="668"/>
    </row>
    <row r="264" ht="15.75" customHeight="1">
      <c r="A264" s="668"/>
      <c r="B264" s="668"/>
      <c r="C264" s="668"/>
      <c r="D264" s="668"/>
      <c r="E264" s="668"/>
      <c r="F264" s="668"/>
      <c r="G264" s="668"/>
      <c r="H264" s="668"/>
      <c r="I264" s="668"/>
      <c r="J264" s="668"/>
      <c r="K264" s="668"/>
      <c r="L264" s="668"/>
      <c r="M264" s="668"/>
      <c r="N264" s="668"/>
      <c r="O264" s="668"/>
      <c r="P264" s="668"/>
      <c r="Q264" s="668"/>
      <c r="R264" s="668"/>
      <c r="S264" s="668"/>
      <c r="T264" s="668"/>
      <c r="U264" s="668"/>
      <c r="V264" s="668"/>
      <c r="W264" s="668"/>
      <c r="X264" s="668"/>
      <c r="Y264" s="668"/>
      <c r="Z264" s="668"/>
      <c r="AA264" s="668"/>
      <c r="AB264" s="668"/>
      <c r="AC264" s="668"/>
      <c r="AD264" s="668"/>
      <c r="AE264" s="668"/>
      <c r="AF264" s="668"/>
      <c r="AG264" s="668"/>
      <c r="AH264" s="668"/>
      <c r="AI264" s="668"/>
      <c r="AJ264" s="668"/>
      <c r="AK264" s="668"/>
    </row>
    <row r="265" ht="15.75" customHeight="1">
      <c r="A265" s="668"/>
      <c r="B265" s="668"/>
      <c r="C265" s="668"/>
      <c r="D265" s="668"/>
      <c r="E265" s="668"/>
      <c r="F265" s="668"/>
      <c r="G265" s="668"/>
      <c r="H265" s="668"/>
      <c r="I265" s="668"/>
      <c r="J265" s="668"/>
      <c r="K265" s="668"/>
      <c r="L265" s="668"/>
      <c r="M265" s="668"/>
      <c r="N265" s="668"/>
      <c r="O265" s="668"/>
      <c r="P265" s="668"/>
      <c r="Q265" s="668"/>
      <c r="R265" s="668"/>
      <c r="S265" s="668"/>
      <c r="T265" s="668"/>
      <c r="U265" s="668"/>
      <c r="V265" s="668"/>
      <c r="W265" s="668"/>
      <c r="X265" s="668"/>
      <c r="Y265" s="668"/>
      <c r="Z265" s="668"/>
      <c r="AA265" s="668"/>
      <c r="AB265" s="668"/>
      <c r="AC265" s="668"/>
      <c r="AD265" s="668"/>
      <c r="AE265" s="668"/>
      <c r="AF265" s="668"/>
      <c r="AG265" s="668"/>
      <c r="AH265" s="668"/>
      <c r="AI265" s="668"/>
      <c r="AJ265" s="668"/>
      <c r="AK265" s="668"/>
    </row>
    <row r="266" ht="15.75" customHeight="1">
      <c r="A266" s="668"/>
      <c r="B266" s="668"/>
      <c r="C266" s="668"/>
      <c r="D266" s="668"/>
      <c r="E266" s="668"/>
      <c r="F266" s="668"/>
      <c r="G266" s="668"/>
      <c r="H266" s="668"/>
      <c r="I266" s="668"/>
      <c r="J266" s="668"/>
      <c r="K266" s="668"/>
      <c r="L266" s="668"/>
      <c r="M266" s="668"/>
      <c r="N266" s="668"/>
      <c r="O266" s="668"/>
      <c r="P266" s="668"/>
      <c r="Q266" s="668"/>
      <c r="R266" s="668"/>
      <c r="S266" s="668"/>
      <c r="T266" s="668"/>
      <c r="U266" s="668"/>
      <c r="V266" s="668"/>
      <c r="W266" s="668"/>
      <c r="X266" s="668"/>
      <c r="Y266" s="668"/>
      <c r="Z266" s="668"/>
      <c r="AA266" s="668"/>
      <c r="AB266" s="668"/>
      <c r="AC266" s="668"/>
      <c r="AD266" s="668"/>
      <c r="AE266" s="668"/>
      <c r="AF266" s="668"/>
      <c r="AG266" s="668"/>
      <c r="AH266" s="668"/>
      <c r="AI266" s="668"/>
      <c r="AJ266" s="668"/>
      <c r="AK266" s="668"/>
    </row>
    <row r="267" ht="15.75" customHeight="1">
      <c r="A267" s="668"/>
      <c r="B267" s="668"/>
      <c r="C267" s="668"/>
      <c r="D267" s="668"/>
      <c r="E267" s="668"/>
      <c r="F267" s="668"/>
      <c r="G267" s="668"/>
      <c r="H267" s="668"/>
      <c r="I267" s="668"/>
      <c r="J267" s="668"/>
      <c r="K267" s="668"/>
      <c r="L267" s="668"/>
      <c r="M267" s="668"/>
      <c r="N267" s="668"/>
      <c r="O267" s="668"/>
      <c r="P267" s="668"/>
      <c r="Q267" s="668"/>
      <c r="R267" s="668"/>
      <c r="S267" s="668"/>
      <c r="T267" s="668"/>
      <c r="U267" s="668"/>
      <c r="V267" s="668"/>
      <c r="W267" s="668"/>
      <c r="X267" s="668"/>
      <c r="Y267" s="668"/>
      <c r="Z267" s="668"/>
      <c r="AA267" s="668"/>
      <c r="AB267" s="668"/>
      <c r="AC267" s="668"/>
      <c r="AD267" s="668"/>
      <c r="AE267" s="668"/>
      <c r="AF267" s="668"/>
      <c r="AG267" s="668"/>
      <c r="AH267" s="668"/>
      <c r="AI267" s="668"/>
      <c r="AJ267" s="668"/>
      <c r="AK267" s="668"/>
    </row>
    <row r="268" ht="15.75" customHeight="1">
      <c r="A268" s="668"/>
      <c r="B268" s="668"/>
      <c r="C268" s="668"/>
      <c r="D268" s="668"/>
      <c r="E268" s="668"/>
      <c r="F268" s="668"/>
      <c r="G268" s="668"/>
      <c r="H268" s="668"/>
      <c r="I268" s="668"/>
      <c r="J268" s="668"/>
      <c r="K268" s="668"/>
      <c r="L268" s="668"/>
      <c r="M268" s="668"/>
      <c r="N268" s="668"/>
      <c r="O268" s="668"/>
      <c r="P268" s="668"/>
      <c r="Q268" s="668"/>
      <c r="R268" s="668"/>
      <c r="S268" s="668"/>
      <c r="T268" s="668"/>
      <c r="U268" s="668"/>
      <c r="V268" s="668"/>
      <c r="W268" s="668"/>
      <c r="X268" s="668"/>
      <c r="Y268" s="668"/>
      <c r="Z268" s="668"/>
      <c r="AA268" s="668"/>
      <c r="AB268" s="668"/>
      <c r="AC268" s="668"/>
      <c r="AD268" s="668"/>
      <c r="AE268" s="668"/>
      <c r="AF268" s="668"/>
      <c r="AG268" s="668"/>
      <c r="AH268" s="668"/>
      <c r="AI268" s="668"/>
      <c r="AJ268" s="668"/>
      <c r="AK268" s="668"/>
    </row>
    <row r="269" ht="15.75" customHeight="1">
      <c r="A269" s="668"/>
      <c r="B269" s="668"/>
      <c r="C269" s="668"/>
      <c r="D269" s="668"/>
      <c r="E269" s="668"/>
      <c r="F269" s="668"/>
      <c r="G269" s="668"/>
      <c r="H269" s="668"/>
      <c r="I269" s="668"/>
      <c r="J269" s="668"/>
      <c r="K269" s="668"/>
      <c r="L269" s="668"/>
      <c r="M269" s="668"/>
      <c r="N269" s="668"/>
      <c r="O269" s="668"/>
      <c r="P269" s="668"/>
      <c r="Q269" s="668"/>
      <c r="R269" s="668"/>
      <c r="S269" s="668"/>
      <c r="T269" s="668"/>
      <c r="U269" s="668"/>
      <c r="V269" s="668"/>
      <c r="W269" s="668"/>
      <c r="X269" s="668"/>
      <c r="Y269" s="668"/>
      <c r="Z269" s="668"/>
      <c r="AA269" s="668"/>
      <c r="AB269" s="668"/>
      <c r="AC269" s="668"/>
      <c r="AD269" s="668"/>
      <c r="AE269" s="668"/>
      <c r="AF269" s="668"/>
      <c r="AG269" s="668"/>
      <c r="AH269" s="668"/>
      <c r="AI269" s="668"/>
      <c r="AJ269" s="668"/>
      <c r="AK269" s="668"/>
    </row>
    <row r="270" ht="15.75" customHeight="1">
      <c r="A270" s="668"/>
      <c r="B270" s="668"/>
      <c r="C270" s="668"/>
      <c r="D270" s="668"/>
      <c r="E270" s="668"/>
      <c r="F270" s="668"/>
      <c r="G270" s="668"/>
      <c r="H270" s="668"/>
      <c r="I270" s="668"/>
      <c r="J270" s="668"/>
      <c r="K270" s="668"/>
      <c r="L270" s="668"/>
      <c r="M270" s="668"/>
      <c r="N270" s="668"/>
      <c r="O270" s="668"/>
      <c r="P270" s="668"/>
      <c r="Q270" s="668"/>
      <c r="R270" s="668"/>
      <c r="S270" s="668"/>
      <c r="T270" s="668"/>
      <c r="U270" s="668"/>
      <c r="V270" s="668"/>
      <c r="W270" s="668"/>
      <c r="X270" s="668"/>
      <c r="Y270" s="668"/>
      <c r="Z270" s="668"/>
      <c r="AA270" s="668"/>
      <c r="AB270" s="668"/>
      <c r="AC270" s="668"/>
      <c r="AD270" s="668"/>
      <c r="AE270" s="668"/>
      <c r="AF270" s="668"/>
      <c r="AG270" s="668"/>
      <c r="AH270" s="668"/>
      <c r="AI270" s="668"/>
      <c r="AJ270" s="668"/>
      <c r="AK270" s="668"/>
    </row>
    <row r="271" ht="15.75" customHeight="1">
      <c r="A271" s="668"/>
      <c r="B271" s="668"/>
      <c r="C271" s="668"/>
      <c r="D271" s="668"/>
      <c r="E271" s="668"/>
      <c r="F271" s="668"/>
      <c r="G271" s="668"/>
      <c r="H271" s="668"/>
      <c r="I271" s="668"/>
      <c r="J271" s="668"/>
      <c r="K271" s="668"/>
      <c r="L271" s="668"/>
      <c r="M271" s="668"/>
      <c r="N271" s="668"/>
      <c r="O271" s="668"/>
      <c r="P271" s="668"/>
      <c r="Q271" s="668"/>
      <c r="R271" s="668"/>
      <c r="S271" s="668"/>
      <c r="T271" s="668"/>
      <c r="U271" s="668"/>
      <c r="V271" s="668"/>
      <c r="W271" s="668"/>
      <c r="X271" s="668"/>
      <c r="Y271" s="668"/>
      <c r="Z271" s="668"/>
      <c r="AA271" s="668"/>
      <c r="AB271" s="668"/>
      <c r="AC271" s="668"/>
      <c r="AD271" s="668"/>
      <c r="AE271" s="668"/>
      <c r="AF271" s="668"/>
      <c r="AG271" s="668"/>
      <c r="AH271" s="668"/>
      <c r="AI271" s="668"/>
      <c r="AJ271" s="668"/>
      <c r="AK271" s="668"/>
    </row>
    <row r="272" ht="15.75" customHeight="1">
      <c r="A272" s="668"/>
      <c r="B272" s="668"/>
      <c r="C272" s="668"/>
      <c r="D272" s="668"/>
      <c r="E272" s="668"/>
      <c r="F272" s="668"/>
      <c r="G272" s="668"/>
      <c r="H272" s="668"/>
      <c r="I272" s="668"/>
      <c r="J272" s="668"/>
      <c r="K272" s="668"/>
      <c r="L272" s="668"/>
      <c r="M272" s="668"/>
      <c r="N272" s="668"/>
      <c r="O272" s="668"/>
      <c r="P272" s="668"/>
      <c r="Q272" s="668"/>
      <c r="R272" s="668"/>
      <c r="S272" s="668"/>
      <c r="T272" s="668"/>
      <c r="U272" s="668"/>
      <c r="V272" s="668"/>
      <c r="W272" s="668"/>
      <c r="X272" s="668"/>
      <c r="Y272" s="668"/>
      <c r="Z272" s="668"/>
      <c r="AA272" s="668"/>
      <c r="AB272" s="668"/>
      <c r="AC272" s="668"/>
      <c r="AD272" s="668"/>
      <c r="AE272" s="668"/>
      <c r="AF272" s="668"/>
      <c r="AG272" s="668"/>
      <c r="AH272" s="668"/>
      <c r="AI272" s="668"/>
      <c r="AJ272" s="668"/>
      <c r="AK272" s="668"/>
    </row>
    <row r="273" ht="15.75" customHeight="1">
      <c r="A273" s="668"/>
      <c r="B273" s="668"/>
      <c r="C273" s="668"/>
      <c r="D273" s="668"/>
      <c r="E273" s="668"/>
      <c r="F273" s="668"/>
      <c r="G273" s="668"/>
      <c r="H273" s="668"/>
      <c r="I273" s="668"/>
      <c r="J273" s="668"/>
      <c r="K273" s="668"/>
      <c r="L273" s="668"/>
      <c r="M273" s="668"/>
      <c r="N273" s="668"/>
      <c r="O273" s="668"/>
      <c r="P273" s="668"/>
      <c r="Q273" s="668"/>
      <c r="R273" s="668"/>
      <c r="S273" s="668"/>
      <c r="T273" s="668"/>
      <c r="U273" s="668"/>
      <c r="V273" s="668"/>
      <c r="W273" s="668"/>
      <c r="X273" s="668"/>
      <c r="Y273" s="668"/>
      <c r="Z273" s="668"/>
      <c r="AA273" s="668"/>
      <c r="AB273" s="668"/>
      <c r="AC273" s="668"/>
      <c r="AD273" s="668"/>
      <c r="AE273" s="668"/>
      <c r="AF273" s="668"/>
      <c r="AG273" s="668"/>
      <c r="AH273" s="668"/>
      <c r="AI273" s="668"/>
      <c r="AJ273" s="668"/>
      <c r="AK273" s="668"/>
    </row>
    <row r="274" ht="15.75" customHeight="1">
      <c r="A274" s="668"/>
      <c r="B274" s="668"/>
      <c r="C274" s="668"/>
      <c r="D274" s="668"/>
      <c r="E274" s="668"/>
      <c r="F274" s="668"/>
      <c r="G274" s="668"/>
      <c r="H274" s="668"/>
      <c r="I274" s="668"/>
      <c r="J274" s="668"/>
      <c r="K274" s="668"/>
      <c r="L274" s="668"/>
      <c r="M274" s="668"/>
      <c r="N274" s="668"/>
      <c r="O274" s="668"/>
      <c r="P274" s="668"/>
      <c r="Q274" s="668"/>
      <c r="R274" s="668"/>
      <c r="S274" s="668"/>
      <c r="T274" s="668"/>
      <c r="U274" s="668"/>
      <c r="V274" s="668"/>
      <c r="W274" s="668"/>
      <c r="X274" s="668"/>
      <c r="Y274" s="668"/>
      <c r="Z274" s="668"/>
      <c r="AA274" s="668"/>
      <c r="AB274" s="668"/>
      <c r="AC274" s="668"/>
      <c r="AD274" s="668"/>
      <c r="AE274" s="668"/>
      <c r="AF274" s="668"/>
      <c r="AG274" s="668"/>
      <c r="AH274" s="668"/>
      <c r="AI274" s="668"/>
      <c r="AJ274" s="668"/>
      <c r="AK274" s="668"/>
    </row>
    <row r="275" ht="15.75" customHeight="1">
      <c r="A275" s="668"/>
      <c r="B275" s="668"/>
      <c r="C275" s="668"/>
      <c r="D275" s="668"/>
      <c r="E275" s="668"/>
      <c r="F275" s="668"/>
      <c r="G275" s="668"/>
      <c r="H275" s="668"/>
      <c r="I275" s="668"/>
      <c r="J275" s="668"/>
      <c r="K275" s="668"/>
      <c r="L275" s="668"/>
      <c r="M275" s="668"/>
      <c r="N275" s="668"/>
      <c r="O275" s="668"/>
      <c r="P275" s="668"/>
      <c r="Q275" s="668"/>
      <c r="R275" s="668"/>
      <c r="S275" s="668"/>
      <c r="T275" s="668"/>
      <c r="U275" s="668"/>
      <c r="V275" s="668"/>
      <c r="W275" s="668"/>
      <c r="X275" s="668"/>
      <c r="Y275" s="668"/>
      <c r="Z275" s="668"/>
      <c r="AA275" s="668"/>
      <c r="AB275" s="668"/>
      <c r="AC275" s="668"/>
      <c r="AD275" s="668"/>
      <c r="AE275" s="668"/>
      <c r="AF275" s="668"/>
      <c r="AG275" s="668"/>
      <c r="AH275" s="668"/>
      <c r="AI275" s="668"/>
      <c r="AJ275" s="668"/>
      <c r="AK275" s="668"/>
    </row>
    <row r="276" ht="15.75" customHeight="1">
      <c r="A276" s="668"/>
      <c r="B276" s="668"/>
      <c r="C276" s="668"/>
      <c r="D276" s="668"/>
      <c r="E276" s="668"/>
      <c r="F276" s="668"/>
      <c r="G276" s="668"/>
      <c r="H276" s="668"/>
      <c r="I276" s="668"/>
      <c r="J276" s="668"/>
      <c r="K276" s="668"/>
      <c r="L276" s="668"/>
      <c r="M276" s="668"/>
      <c r="N276" s="668"/>
      <c r="O276" s="668"/>
      <c r="P276" s="668"/>
      <c r="Q276" s="668"/>
      <c r="R276" s="668"/>
      <c r="S276" s="668"/>
      <c r="T276" s="668"/>
      <c r="U276" s="668"/>
      <c r="V276" s="668"/>
      <c r="W276" s="668"/>
      <c r="X276" s="668"/>
      <c r="Y276" s="668"/>
      <c r="Z276" s="668"/>
      <c r="AA276" s="668"/>
      <c r="AB276" s="668"/>
      <c r="AC276" s="668"/>
      <c r="AD276" s="668"/>
      <c r="AE276" s="668"/>
      <c r="AF276" s="668"/>
      <c r="AG276" s="668"/>
      <c r="AH276" s="668"/>
      <c r="AI276" s="668"/>
      <c r="AJ276" s="668"/>
      <c r="AK276" s="668"/>
    </row>
    <row r="277" ht="15.75" customHeight="1">
      <c r="A277" s="668"/>
      <c r="B277" s="668"/>
      <c r="C277" s="668"/>
      <c r="D277" s="668"/>
      <c r="E277" s="668"/>
      <c r="F277" s="668"/>
      <c r="G277" s="668"/>
      <c r="H277" s="668"/>
      <c r="I277" s="668"/>
      <c r="J277" s="668"/>
      <c r="K277" s="668"/>
      <c r="L277" s="668"/>
      <c r="M277" s="668"/>
      <c r="N277" s="668"/>
      <c r="O277" s="668"/>
      <c r="P277" s="668"/>
      <c r="Q277" s="668"/>
      <c r="R277" s="668"/>
      <c r="S277" s="668"/>
      <c r="T277" s="668"/>
      <c r="U277" s="668"/>
      <c r="V277" s="668"/>
      <c r="W277" s="668"/>
      <c r="X277" s="668"/>
      <c r="Y277" s="668"/>
      <c r="Z277" s="668"/>
      <c r="AA277" s="668"/>
      <c r="AB277" s="668"/>
      <c r="AC277" s="668"/>
      <c r="AD277" s="668"/>
      <c r="AE277" s="668"/>
      <c r="AF277" s="668"/>
      <c r="AG277" s="668"/>
      <c r="AH277" s="668"/>
      <c r="AI277" s="668"/>
      <c r="AJ277" s="668"/>
      <c r="AK277" s="668"/>
    </row>
    <row r="278" ht="15.75" customHeight="1">
      <c r="A278" s="668"/>
      <c r="B278" s="668"/>
      <c r="C278" s="668"/>
      <c r="D278" s="668"/>
      <c r="E278" s="668"/>
      <c r="F278" s="668"/>
      <c r="G278" s="668"/>
      <c r="H278" s="668"/>
      <c r="I278" s="668"/>
      <c r="J278" s="668"/>
      <c r="K278" s="668"/>
      <c r="L278" s="668"/>
      <c r="M278" s="668"/>
      <c r="N278" s="668"/>
      <c r="O278" s="668"/>
      <c r="P278" s="668"/>
      <c r="Q278" s="668"/>
      <c r="R278" s="668"/>
      <c r="S278" s="668"/>
      <c r="T278" s="668"/>
      <c r="U278" s="668"/>
      <c r="V278" s="668"/>
      <c r="W278" s="668"/>
      <c r="X278" s="668"/>
      <c r="Y278" s="668"/>
      <c r="Z278" s="668"/>
      <c r="AA278" s="668"/>
      <c r="AB278" s="668"/>
      <c r="AC278" s="668"/>
      <c r="AD278" s="668"/>
      <c r="AE278" s="668"/>
      <c r="AF278" s="668"/>
      <c r="AG278" s="668"/>
      <c r="AH278" s="668"/>
      <c r="AI278" s="668"/>
      <c r="AJ278" s="668"/>
      <c r="AK278" s="668"/>
    </row>
    <row r="279" ht="15.75" customHeight="1">
      <c r="A279" s="668"/>
      <c r="B279" s="668"/>
      <c r="C279" s="668"/>
      <c r="D279" s="668"/>
      <c r="E279" s="668"/>
      <c r="F279" s="668"/>
      <c r="G279" s="668"/>
      <c r="H279" s="668"/>
      <c r="I279" s="668"/>
      <c r="J279" s="668"/>
      <c r="K279" s="668"/>
      <c r="L279" s="668"/>
      <c r="M279" s="668"/>
      <c r="N279" s="668"/>
      <c r="O279" s="668"/>
      <c r="P279" s="668"/>
      <c r="Q279" s="668"/>
      <c r="R279" s="668"/>
      <c r="S279" s="668"/>
      <c r="T279" s="668"/>
      <c r="U279" s="668"/>
      <c r="V279" s="668"/>
      <c r="W279" s="668"/>
      <c r="X279" s="668"/>
      <c r="Y279" s="668"/>
      <c r="Z279" s="668"/>
      <c r="AA279" s="668"/>
      <c r="AB279" s="668"/>
      <c r="AC279" s="668"/>
      <c r="AD279" s="668"/>
      <c r="AE279" s="668"/>
      <c r="AF279" s="668"/>
      <c r="AG279" s="668"/>
      <c r="AH279" s="668"/>
      <c r="AI279" s="668"/>
      <c r="AJ279" s="668"/>
      <c r="AK279" s="668"/>
    </row>
    <row r="280" ht="15.75" customHeight="1">
      <c r="A280" s="668"/>
      <c r="B280" s="668"/>
      <c r="C280" s="668"/>
      <c r="D280" s="668"/>
      <c r="E280" s="668"/>
      <c r="F280" s="668"/>
      <c r="G280" s="668"/>
      <c r="H280" s="668"/>
      <c r="I280" s="668"/>
      <c r="J280" s="668"/>
      <c r="K280" s="668"/>
      <c r="L280" s="668"/>
      <c r="M280" s="668"/>
      <c r="N280" s="668"/>
      <c r="O280" s="668"/>
      <c r="P280" s="668"/>
      <c r="Q280" s="668"/>
      <c r="R280" s="668"/>
      <c r="S280" s="668"/>
      <c r="T280" s="668"/>
      <c r="U280" s="668"/>
      <c r="V280" s="668"/>
      <c r="W280" s="668"/>
      <c r="X280" s="668"/>
      <c r="Y280" s="668"/>
      <c r="Z280" s="668"/>
      <c r="AA280" s="668"/>
      <c r="AB280" s="668"/>
      <c r="AC280" s="668"/>
      <c r="AD280" s="668"/>
      <c r="AE280" s="668"/>
      <c r="AF280" s="668"/>
      <c r="AG280" s="668"/>
      <c r="AH280" s="668"/>
      <c r="AI280" s="668"/>
      <c r="AJ280" s="668"/>
      <c r="AK280" s="668"/>
    </row>
    <row r="281" ht="15.75" customHeight="1">
      <c r="A281" s="668"/>
      <c r="B281" s="668"/>
      <c r="C281" s="668"/>
      <c r="D281" s="668"/>
      <c r="E281" s="668"/>
      <c r="F281" s="668"/>
      <c r="G281" s="668"/>
      <c r="H281" s="668"/>
      <c r="I281" s="668"/>
      <c r="J281" s="668"/>
      <c r="K281" s="668"/>
      <c r="L281" s="668"/>
      <c r="M281" s="668"/>
      <c r="N281" s="668"/>
      <c r="O281" s="668"/>
      <c r="P281" s="668"/>
      <c r="Q281" s="668"/>
      <c r="R281" s="668"/>
      <c r="S281" s="668"/>
      <c r="T281" s="668"/>
      <c r="U281" s="668"/>
      <c r="V281" s="668"/>
      <c r="W281" s="668"/>
      <c r="X281" s="668"/>
      <c r="Y281" s="668"/>
      <c r="Z281" s="668"/>
      <c r="AA281" s="668"/>
      <c r="AB281" s="668"/>
      <c r="AC281" s="668"/>
      <c r="AD281" s="668"/>
      <c r="AE281" s="668"/>
      <c r="AF281" s="668"/>
      <c r="AG281" s="668"/>
      <c r="AH281" s="668"/>
      <c r="AI281" s="668"/>
      <c r="AJ281" s="668"/>
      <c r="AK281" s="668"/>
    </row>
    <row r="282" ht="15.75" customHeight="1">
      <c r="A282" s="668"/>
      <c r="B282" s="668"/>
      <c r="C282" s="668"/>
      <c r="D282" s="668"/>
      <c r="E282" s="668"/>
      <c r="F282" s="668"/>
      <c r="G282" s="668"/>
      <c r="H282" s="668"/>
      <c r="I282" s="668"/>
      <c r="J282" s="668"/>
      <c r="K282" s="668"/>
      <c r="L282" s="668"/>
      <c r="M282" s="668"/>
      <c r="N282" s="668"/>
      <c r="O282" s="668"/>
      <c r="P282" s="668"/>
      <c r="Q282" s="668"/>
      <c r="R282" s="668"/>
      <c r="S282" s="668"/>
      <c r="T282" s="668"/>
      <c r="U282" s="668"/>
      <c r="V282" s="668"/>
      <c r="W282" s="668"/>
      <c r="X282" s="668"/>
      <c r="Y282" s="668"/>
      <c r="Z282" s="668"/>
      <c r="AA282" s="668"/>
      <c r="AB282" s="668"/>
      <c r="AC282" s="668"/>
      <c r="AD282" s="668"/>
      <c r="AE282" s="668"/>
      <c r="AF282" s="668"/>
      <c r="AG282" s="668"/>
      <c r="AH282" s="668"/>
      <c r="AI282" s="668"/>
      <c r="AJ282" s="668"/>
      <c r="AK282" s="668"/>
    </row>
    <row r="283" ht="15.75" customHeight="1">
      <c r="A283" s="668"/>
      <c r="B283" s="668"/>
      <c r="C283" s="668"/>
      <c r="D283" s="668"/>
      <c r="E283" s="668"/>
      <c r="F283" s="668"/>
      <c r="G283" s="668"/>
      <c r="H283" s="668"/>
      <c r="I283" s="668"/>
      <c r="J283" s="668"/>
      <c r="K283" s="668"/>
      <c r="L283" s="668"/>
      <c r="M283" s="668"/>
      <c r="N283" s="668"/>
      <c r="O283" s="668"/>
      <c r="P283" s="668"/>
      <c r="Q283" s="668"/>
      <c r="R283" s="668"/>
      <c r="S283" s="668"/>
      <c r="T283" s="668"/>
      <c r="U283" s="668"/>
      <c r="V283" s="668"/>
      <c r="W283" s="668"/>
      <c r="X283" s="668"/>
      <c r="Y283" s="668"/>
      <c r="Z283" s="668"/>
      <c r="AA283" s="668"/>
      <c r="AB283" s="668"/>
      <c r="AC283" s="668"/>
      <c r="AD283" s="668"/>
      <c r="AE283" s="668"/>
      <c r="AF283" s="668"/>
      <c r="AG283" s="668"/>
      <c r="AH283" s="668"/>
      <c r="AI283" s="668"/>
      <c r="AJ283" s="668"/>
      <c r="AK283" s="668"/>
    </row>
    <row r="284" ht="15.75" customHeight="1">
      <c r="A284" s="668"/>
      <c r="B284" s="668"/>
      <c r="C284" s="668"/>
      <c r="D284" s="668"/>
      <c r="E284" s="668"/>
      <c r="F284" s="668"/>
      <c r="G284" s="668"/>
      <c r="H284" s="668"/>
      <c r="I284" s="668"/>
      <c r="J284" s="668"/>
      <c r="K284" s="668"/>
      <c r="L284" s="668"/>
      <c r="M284" s="668"/>
      <c r="N284" s="668"/>
      <c r="O284" s="668"/>
      <c r="P284" s="668"/>
      <c r="Q284" s="668"/>
      <c r="R284" s="668"/>
      <c r="S284" s="668"/>
      <c r="T284" s="668"/>
      <c r="U284" s="668"/>
      <c r="V284" s="668"/>
      <c r="W284" s="668"/>
      <c r="X284" s="668"/>
      <c r="Y284" s="668"/>
      <c r="Z284" s="668"/>
      <c r="AA284" s="668"/>
      <c r="AB284" s="668"/>
      <c r="AC284" s="668"/>
      <c r="AD284" s="668"/>
      <c r="AE284" s="668"/>
      <c r="AF284" s="668"/>
      <c r="AG284" s="668"/>
      <c r="AH284" s="668"/>
      <c r="AI284" s="668"/>
      <c r="AJ284" s="668"/>
      <c r="AK284" s="668"/>
    </row>
    <row r="285" ht="15.75" customHeight="1">
      <c r="A285" s="668"/>
      <c r="B285" s="668"/>
      <c r="C285" s="668"/>
      <c r="D285" s="668"/>
      <c r="E285" s="668"/>
      <c r="F285" s="668"/>
      <c r="G285" s="668"/>
      <c r="H285" s="668"/>
      <c r="I285" s="668"/>
      <c r="J285" s="668"/>
      <c r="K285" s="668"/>
      <c r="L285" s="668"/>
      <c r="M285" s="668"/>
      <c r="N285" s="668"/>
      <c r="O285" s="668"/>
      <c r="P285" s="668"/>
      <c r="Q285" s="668"/>
      <c r="R285" s="668"/>
      <c r="S285" s="668"/>
      <c r="T285" s="668"/>
      <c r="U285" s="668"/>
      <c r="V285" s="668"/>
      <c r="W285" s="668"/>
      <c r="X285" s="668"/>
      <c r="Y285" s="668"/>
      <c r="Z285" s="668"/>
      <c r="AA285" s="668"/>
      <c r="AB285" s="668"/>
      <c r="AC285" s="668"/>
      <c r="AD285" s="668"/>
      <c r="AE285" s="668"/>
      <c r="AF285" s="668"/>
      <c r="AG285" s="668"/>
      <c r="AH285" s="668"/>
      <c r="AI285" s="668"/>
      <c r="AJ285" s="668"/>
      <c r="AK285" s="668"/>
    </row>
    <row r="286" ht="15.75" customHeight="1">
      <c r="A286" s="668"/>
      <c r="B286" s="668"/>
      <c r="C286" s="668"/>
      <c r="D286" s="668"/>
      <c r="E286" s="668"/>
      <c r="F286" s="668"/>
      <c r="G286" s="668"/>
      <c r="H286" s="668"/>
      <c r="I286" s="668"/>
      <c r="J286" s="668"/>
      <c r="K286" s="668"/>
      <c r="L286" s="668"/>
      <c r="M286" s="668"/>
      <c r="N286" s="668"/>
      <c r="O286" s="668"/>
      <c r="P286" s="668"/>
      <c r="Q286" s="668"/>
      <c r="R286" s="668"/>
      <c r="S286" s="668"/>
      <c r="T286" s="668"/>
      <c r="U286" s="668"/>
      <c r="V286" s="668"/>
      <c r="W286" s="668"/>
      <c r="X286" s="668"/>
      <c r="Y286" s="668"/>
      <c r="Z286" s="668"/>
      <c r="AA286" s="668"/>
      <c r="AB286" s="668"/>
      <c r="AC286" s="668"/>
      <c r="AD286" s="668"/>
      <c r="AE286" s="668"/>
      <c r="AF286" s="668"/>
      <c r="AG286" s="668"/>
      <c r="AH286" s="668"/>
      <c r="AI286" s="668"/>
      <c r="AJ286" s="668"/>
      <c r="AK286" s="668"/>
    </row>
    <row r="287" ht="15.75" customHeight="1">
      <c r="A287" s="668"/>
      <c r="B287" s="668"/>
      <c r="C287" s="668"/>
      <c r="D287" s="668"/>
      <c r="E287" s="668"/>
      <c r="F287" s="668"/>
      <c r="G287" s="668"/>
      <c r="H287" s="668"/>
      <c r="I287" s="668"/>
      <c r="J287" s="668"/>
      <c r="K287" s="668"/>
      <c r="L287" s="668"/>
      <c r="M287" s="668"/>
      <c r="N287" s="668"/>
      <c r="O287" s="668"/>
      <c r="P287" s="668"/>
      <c r="Q287" s="668"/>
      <c r="R287" s="668"/>
      <c r="S287" s="668"/>
      <c r="T287" s="668"/>
      <c r="U287" s="668"/>
      <c r="V287" s="668"/>
      <c r="W287" s="668"/>
      <c r="X287" s="668"/>
      <c r="Y287" s="668"/>
      <c r="Z287" s="668"/>
      <c r="AA287" s="668"/>
      <c r="AB287" s="668"/>
      <c r="AC287" s="668"/>
      <c r="AD287" s="668"/>
      <c r="AE287" s="668"/>
      <c r="AF287" s="668"/>
      <c r="AG287" s="668"/>
      <c r="AH287" s="668"/>
      <c r="AI287" s="668"/>
      <c r="AJ287" s="668"/>
      <c r="AK287" s="668"/>
    </row>
    <row r="288" ht="15.75" customHeight="1">
      <c r="A288" s="668"/>
      <c r="B288" s="668"/>
      <c r="C288" s="668"/>
      <c r="D288" s="668"/>
      <c r="E288" s="668"/>
      <c r="F288" s="668"/>
      <c r="G288" s="668"/>
      <c r="H288" s="668"/>
      <c r="I288" s="668"/>
      <c r="J288" s="668"/>
      <c r="K288" s="668"/>
      <c r="L288" s="668"/>
      <c r="M288" s="668"/>
      <c r="N288" s="668"/>
      <c r="O288" s="668"/>
      <c r="P288" s="668"/>
      <c r="Q288" s="668"/>
      <c r="R288" s="668"/>
      <c r="S288" s="668"/>
      <c r="T288" s="668"/>
      <c r="U288" s="668"/>
      <c r="V288" s="668"/>
      <c r="W288" s="668"/>
      <c r="X288" s="668"/>
      <c r="Y288" s="668"/>
      <c r="Z288" s="668"/>
      <c r="AA288" s="668"/>
      <c r="AB288" s="668"/>
      <c r="AC288" s="668"/>
      <c r="AD288" s="668"/>
      <c r="AE288" s="668"/>
      <c r="AF288" s="668"/>
      <c r="AG288" s="668"/>
      <c r="AH288" s="668"/>
      <c r="AI288" s="668"/>
      <c r="AJ288" s="668"/>
      <c r="AK288" s="668"/>
    </row>
    <row r="289" ht="15.75" customHeight="1">
      <c r="A289" s="668"/>
      <c r="B289" s="668"/>
      <c r="C289" s="668"/>
      <c r="D289" s="668"/>
      <c r="E289" s="668"/>
      <c r="F289" s="668"/>
      <c r="G289" s="668"/>
      <c r="H289" s="668"/>
      <c r="I289" s="668"/>
      <c r="J289" s="668"/>
      <c r="K289" s="668"/>
      <c r="L289" s="668"/>
      <c r="M289" s="668"/>
      <c r="N289" s="668"/>
      <c r="O289" s="668"/>
      <c r="P289" s="668"/>
      <c r="Q289" s="668"/>
      <c r="R289" s="668"/>
      <c r="S289" s="668"/>
      <c r="T289" s="668"/>
      <c r="U289" s="668"/>
      <c r="V289" s="668"/>
      <c r="W289" s="668"/>
      <c r="X289" s="668"/>
      <c r="Y289" s="668"/>
      <c r="Z289" s="668"/>
      <c r="AA289" s="668"/>
      <c r="AB289" s="668"/>
      <c r="AC289" s="668"/>
      <c r="AD289" s="668"/>
      <c r="AE289" s="668"/>
      <c r="AF289" s="668"/>
      <c r="AG289" s="668"/>
      <c r="AH289" s="668"/>
      <c r="AI289" s="668"/>
      <c r="AJ289" s="668"/>
      <c r="AK289" s="668"/>
    </row>
    <row r="290" ht="15.75" customHeight="1">
      <c r="A290" s="668"/>
      <c r="B290" s="668"/>
      <c r="C290" s="668"/>
      <c r="D290" s="668"/>
      <c r="E290" s="668"/>
      <c r="F290" s="668"/>
      <c r="G290" s="668"/>
      <c r="H290" s="668"/>
      <c r="I290" s="668"/>
      <c r="J290" s="668"/>
      <c r="K290" s="668"/>
      <c r="L290" s="668"/>
      <c r="M290" s="668"/>
      <c r="N290" s="668"/>
      <c r="O290" s="668"/>
      <c r="P290" s="668"/>
      <c r="Q290" s="668"/>
      <c r="R290" s="668"/>
      <c r="S290" s="668"/>
      <c r="T290" s="668"/>
      <c r="U290" s="668"/>
      <c r="V290" s="668"/>
      <c r="W290" s="668"/>
      <c r="X290" s="668"/>
      <c r="Y290" s="668"/>
      <c r="Z290" s="668"/>
      <c r="AA290" s="668"/>
      <c r="AB290" s="668"/>
      <c r="AC290" s="668"/>
      <c r="AD290" s="668"/>
      <c r="AE290" s="668"/>
      <c r="AF290" s="668"/>
      <c r="AG290" s="668"/>
      <c r="AH290" s="668"/>
      <c r="AI290" s="668"/>
      <c r="AJ290" s="668"/>
      <c r="AK290" s="668"/>
    </row>
    <row r="291" ht="15.75" customHeight="1">
      <c r="A291" s="668"/>
      <c r="B291" s="668"/>
      <c r="C291" s="668"/>
      <c r="D291" s="668"/>
      <c r="E291" s="668"/>
      <c r="F291" s="668"/>
      <c r="G291" s="668"/>
      <c r="H291" s="668"/>
      <c r="I291" s="668"/>
      <c r="J291" s="668"/>
      <c r="K291" s="668"/>
      <c r="L291" s="668"/>
      <c r="M291" s="668"/>
      <c r="N291" s="668"/>
      <c r="O291" s="668"/>
      <c r="P291" s="668"/>
      <c r="Q291" s="668"/>
      <c r="R291" s="668"/>
      <c r="S291" s="668"/>
      <c r="T291" s="668"/>
      <c r="U291" s="668"/>
      <c r="V291" s="668"/>
      <c r="W291" s="668"/>
      <c r="X291" s="668"/>
      <c r="Y291" s="668"/>
      <c r="Z291" s="668"/>
      <c r="AA291" s="668"/>
      <c r="AB291" s="668"/>
      <c r="AC291" s="668"/>
      <c r="AD291" s="668"/>
      <c r="AE291" s="668"/>
      <c r="AF291" s="668"/>
      <c r="AG291" s="668"/>
      <c r="AH291" s="668"/>
      <c r="AI291" s="668"/>
      <c r="AJ291" s="668"/>
      <c r="AK291" s="668"/>
    </row>
    <row r="292" ht="15.75" customHeight="1">
      <c r="A292" s="668"/>
      <c r="B292" s="668"/>
      <c r="C292" s="668"/>
      <c r="D292" s="668"/>
      <c r="E292" s="668"/>
      <c r="F292" s="668"/>
      <c r="G292" s="668"/>
      <c r="H292" s="668"/>
      <c r="I292" s="668"/>
      <c r="J292" s="668"/>
      <c r="K292" s="668"/>
      <c r="L292" s="668"/>
      <c r="M292" s="668"/>
      <c r="N292" s="668"/>
      <c r="O292" s="668"/>
      <c r="P292" s="668"/>
      <c r="Q292" s="668"/>
      <c r="R292" s="668"/>
      <c r="S292" s="668"/>
      <c r="T292" s="668"/>
      <c r="U292" s="668"/>
      <c r="V292" s="668"/>
      <c r="W292" s="668"/>
      <c r="X292" s="668"/>
      <c r="Y292" s="668"/>
      <c r="Z292" s="668"/>
      <c r="AA292" s="668"/>
      <c r="AB292" s="668"/>
      <c r="AC292" s="668"/>
      <c r="AD292" s="668"/>
      <c r="AE292" s="668"/>
      <c r="AF292" s="668"/>
      <c r="AG292" s="668"/>
      <c r="AH292" s="668"/>
      <c r="AI292" s="668"/>
      <c r="AJ292" s="668"/>
      <c r="AK292" s="668"/>
    </row>
    <row r="293" ht="15.75" customHeight="1">
      <c r="A293" s="668"/>
      <c r="B293" s="668"/>
      <c r="C293" s="668"/>
      <c r="D293" s="668"/>
      <c r="E293" s="668"/>
      <c r="F293" s="668"/>
      <c r="G293" s="668"/>
      <c r="H293" s="668"/>
      <c r="I293" s="668"/>
      <c r="J293" s="668"/>
      <c r="K293" s="668"/>
      <c r="L293" s="668"/>
      <c r="M293" s="668"/>
      <c r="N293" s="668"/>
      <c r="O293" s="668"/>
      <c r="P293" s="668"/>
      <c r="Q293" s="668"/>
      <c r="R293" s="668"/>
      <c r="S293" s="668"/>
      <c r="T293" s="668"/>
      <c r="U293" s="668"/>
      <c r="V293" s="668"/>
      <c r="W293" s="668"/>
      <c r="X293" s="668"/>
      <c r="Y293" s="668"/>
      <c r="Z293" s="668"/>
      <c r="AA293" s="668"/>
      <c r="AB293" s="668"/>
      <c r="AC293" s="668"/>
      <c r="AD293" s="668"/>
      <c r="AE293" s="668"/>
      <c r="AF293" s="668"/>
      <c r="AG293" s="668"/>
      <c r="AH293" s="668"/>
      <c r="AI293" s="668"/>
      <c r="AJ293" s="668"/>
      <c r="AK293" s="668"/>
    </row>
    <row r="294" ht="15.75" customHeight="1">
      <c r="A294" s="668"/>
      <c r="B294" s="668"/>
      <c r="C294" s="668"/>
      <c r="D294" s="668"/>
      <c r="E294" s="668"/>
      <c r="F294" s="668"/>
      <c r="G294" s="668"/>
      <c r="H294" s="668"/>
      <c r="I294" s="668"/>
      <c r="J294" s="668"/>
      <c r="K294" s="668"/>
      <c r="L294" s="668"/>
      <c r="M294" s="668"/>
      <c r="N294" s="668"/>
      <c r="O294" s="668"/>
      <c r="P294" s="668"/>
      <c r="Q294" s="668"/>
      <c r="R294" s="668"/>
      <c r="S294" s="668"/>
      <c r="T294" s="668"/>
      <c r="U294" s="668"/>
      <c r="V294" s="668"/>
      <c r="W294" s="668"/>
      <c r="X294" s="668"/>
      <c r="Y294" s="668"/>
      <c r="Z294" s="668"/>
      <c r="AA294" s="668"/>
      <c r="AB294" s="668"/>
      <c r="AC294" s="668"/>
      <c r="AD294" s="668"/>
      <c r="AE294" s="668"/>
      <c r="AF294" s="668"/>
      <c r="AG294" s="668"/>
      <c r="AH294" s="668"/>
      <c r="AI294" s="668"/>
      <c r="AJ294" s="668"/>
      <c r="AK294" s="668"/>
    </row>
    <row r="295" ht="15.75" customHeight="1">
      <c r="A295" s="668"/>
      <c r="B295" s="668"/>
      <c r="C295" s="668"/>
      <c r="D295" s="668"/>
      <c r="E295" s="668"/>
      <c r="F295" s="668"/>
      <c r="G295" s="668"/>
      <c r="H295" s="668"/>
      <c r="I295" s="668"/>
      <c r="J295" s="668"/>
      <c r="K295" s="668"/>
      <c r="L295" s="668"/>
      <c r="M295" s="668"/>
      <c r="N295" s="668"/>
      <c r="O295" s="668"/>
      <c r="P295" s="668"/>
      <c r="Q295" s="668"/>
      <c r="R295" s="668"/>
      <c r="S295" s="668"/>
      <c r="T295" s="668"/>
      <c r="U295" s="668"/>
      <c r="V295" s="668"/>
      <c r="W295" s="668"/>
      <c r="X295" s="668"/>
      <c r="Y295" s="668"/>
      <c r="Z295" s="668"/>
      <c r="AA295" s="668"/>
      <c r="AB295" s="668"/>
      <c r="AC295" s="668"/>
      <c r="AD295" s="668"/>
      <c r="AE295" s="668"/>
      <c r="AF295" s="668"/>
      <c r="AG295" s="668"/>
      <c r="AH295" s="668"/>
      <c r="AI295" s="668"/>
      <c r="AJ295" s="668"/>
      <c r="AK295" s="668"/>
    </row>
    <row r="296" ht="15.75" customHeight="1">
      <c r="A296" s="668"/>
      <c r="B296" s="668"/>
      <c r="C296" s="668"/>
      <c r="D296" s="668"/>
      <c r="E296" s="668"/>
      <c r="F296" s="668"/>
      <c r="G296" s="668"/>
      <c r="H296" s="668"/>
      <c r="I296" s="668"/>
      <c r="J296" s="668"/>
      <c r="K296" s="668"/>
      <c r="L296" s="668"/>
      <c r="M296" s="668"/>
      <c r="N296" s="668"/>
      <c r="O296" s="668"/>
      <c r="P296" s="668"/>
      <c r="Q296" s="668"/>
      <c r="R296" s="668"/>
      <c r="S296" s="668"/>
      <c r="T296" s="668"/>
      <c r="U296" s="668"/>
      <c r="V296" s="668"/>
      <c r="W296" s="668"/>
      <c r="X296" s="668"/>
      <c r="Y296" s="668"/>
      <c r="Z296" s="668"/>
      <c r="AA296" s="668"/>
      <c r="AB296" s="668"/>
      <c r="AC296" s="668"/>
      <c r="AD296" s="668"/>
      <c r="AE296" s="668"/>
      <c r="AF296" s="668"/>
      <c r="AG296" s="668"/>
      <c r="AH296" s="668"/>
      <c r="AI296" s="668"/>
      <c r="AJ296" s="668"/>
      <c r="AK296" s="668"/>
    </row>
    <row r="297" ht="15.75" customHeight="1">
      <c r="A297" s="668"/>
      <c r="B297" s="668"/>
      <c r="C297" s="668"/>
      <c r="D297" s="668"/>
      <c r="E297" s="668"/>
      <c r="F297" s="668"/>
      <c r="G297" s="668"/>
      <c r="H297" s="668"/>
      <c r="I297" s="668"/>
      <c r="J297" s="668"/>
      <c r="K297" s="668"/>
      <c r="L297" s="668"/>
      <c r="M297" s="668"/>
      <c r="N297" s="668"/>
      <c r="O297" s="668"/>
      <c r="P297" s="668"/>
      <c r="Q297" s="668"/>
      <c r="R297" s="668"/>
      <c r="S297" s="668"/>
      <c r="T297" s="668"/>
      <c r="U297" s="668"/>
      <c r="V297" s="668"/>
      <c r="W297" s="668"/>
      <c r="X297" s="668"/>
      <c r="Y297" s="668"/>
      <c r="Z297" s="668"/>
      <c r="AA297" s="668"/>
      <c r="AB297" s="668"/>
      <c r="AC297" s="668"/>
      <c r="AD297" s="668"/>
      <c r="AE297" s="668"/>
      <c r="AF297" s="668"/>
      <c r="AG297" s="668"/>
      <c r="AH297" s="668"/>
      <c r="AI297" s="668"/>
      <c r="AJ297" s="668"/>
      <c r="AK297" s="668"/>
    </row>
    <row r="298" ht="15.75" customHeight="1">
      <c r="A298" s="668"/>
      <c r="B298" s="668"/>
      <c r="C298" s="668"/>
      <c r="D298" s="668"/>
      <c r="E298" s="668"/>
      <c r="F298" s="668"/>
      <c r="G298" s="668"/>
      <c r="H298" s="668"/>
      <c r="I298" s="668"/>
      <c r="J298" s="668"/>
      <c r="K298" s="668"/>
      <c r="L298" s="668"/>
      <c r="M298" s="668"/>
      <c r="N298" s="668"/>
      <c r="O298" s="668"/>
      <c r="P298" s="668"/>
      <c r="Q298" s="668"/>
      <c r="R298" s="668"/>
      <c r="S298" s="668"/>
      <c r="T298" s="668"/>
      <c r="U298" s="668"/>
      <c r="V298" s="668"/>
      <c r="W298" s="668"/>
      <c r="X298" s="668"/>
      <c r="Y298" s="668"/>
      <c r="Z298" s="668"/>
      <c r="AA298" s="668"/>
      <c r="AB298" s="668"/>
      <c r="AC298" s="668"/>
      <c r="AD298" s="668"/>
      <c r="AE298" s="668"/>
      <c r="AF298" s="668"/>
      <c r="AG298" s="668"/>
      <c r="AH298" s="668"/>
      <c r="AI298" s="668"/>
      <c r="AJ298" s="668"/>
      <c r="AK298" s="668"/>
    </row>
    <row r="299" ht="15.75" customHeight="1">
      <c r="A299" s="668"/>
      <c r="B299" s="668"/>
      <c r="C299" s="668"/>
      <c r="D299" s="668"/>
      <c r="E299" s="668"/>
      <c r="F299" s="668"/>
      <c r="G299" s="668"/>
      <c r="H299" s="668"/>
      <c r="I299" s="668"/>
      <c r="J299" s="668"/>
      <c r="K299" s="668"/>
      <c r="L299" s="668"/>
      <c r="M299" s="668"/>
      <c r="N299" s="668"/>
      <c r="O299" s="668"/>
      <c r="P299" s="668"/>
      <c r="Q299" s="668"/>
      <c r="R299" s="668"/>
      <c r="S299" s="668"/>
      <c r="T299" s="668"/>
      <c r="U299" s="668"/>
      <c r="V299" s="668"/>
      <c r="W299" s="668"/>
      <c r="X299" s="668"/>
      <c r="Y299" s="668"/>
      <c r="Z299" s="668"/>
      <c r="AA299" s="668"/>
      <c r="AB299" s="668"/>
      <c r="AC299" s="668"/>
      <c r="AD299" s="668"/>
      <c r="AE299" s="668"/>
      <c r="AF299" s="668"/>
      <c r="AG299" s="668"/>
      <c r="AH299" s="668"/>
      <c r="AI299" s="668"/>
      <c r="AJ299" s="668"/>
      <c r="AK299" s="668"/>
    </row>
    <row r="300" ht="15.75" customHeight="1">
      <c r="A300" s="668"/>
      <c r="B300" s="668"/>
      <c r="C300" s="668"/>
      <c r="D300" s="668"/>
      <c r="E300" s="668"/>
      <c r="F300" s="668"/>
      <c r="G300" s="668"/>
      <c r="H300" s="668"/>
      <c r="I300" s="668"/>
      <c r="J300" s="668"/>
      <c r="K300" s="668"/>
      <c r="L300" s="668"/>
      <c r="M300" s="668"/>
      <c r="N300" s="668"/>
      <c r="O300" s="668"/>
      <c r="P300" s="668"/>
      <c r="Q300" s="668"/>
      <c r="R300" s="668"/>
      <c r="S300" s="668"/>
      <c r="T300" s="668"/>
      <c r="U300" s="668"/>
      <c r="V300" s="668"/>
      <c r="W300" s="668"/>
      <c r="X300" s="668"/>
      <c r="Y300" s="668"/>
      <c r="Z300" s="668"/>
      <c r="AA300" s="668"/>
      <c r="AB300" s="668"/>
      <c r="AC300" s="668"/>
      <c r="AD300" s="668"/>
      <c r="AE300" s="668"/>
      <c r="AF300" s="668"/>
      <c r="AG300" s="668"/>
      <c r="AH300" s="668"/>
      <c r="AI300" s="668"/>
      <c r="AJ300" s="668"/>
      <c r="AK300" s="668"/>
    </row>
    <row r="301" ht="15.75" customHeight="1">
      <c r="A301" s="668"/>
      <c r="B301" s="668"/>
      <c r="C301" s="668"/>
      <c r="D301" s="668"/>
      <c r="E301" s="668"/>
      <c r="F301" s="668"/>
      <c r="G301" s="668"/>
      <c r="H301" s="668"/>
      <c r="I301" s="668"/>
      <c r="J301" s="668"/>
      <c r="K301" s="668"/>
      <c r="L301" s="668"/>
      <c r="M301" s="668"/>
      <c r="N301" s="668"/>
      <c r="O301" s="668"/>
      <c r="P301" s="668"/>
      <c r="Q301" s="668"/>
      <c r="R301" s="668"/>
      <c r="S301" s="668"/>
      <c r="T301" s="668"/>
      <c r="U301" s="668"/>
      <c r="V301" s="668"/>
      <c r="W301" s="668"/>
      <c r="X301" s="668"/>
      <c r="Y301" s="668"/>
      <c r="Z301" s="668"/>
      <c r="AA301" s="668"/>
      <c r="AB301" s="668"/>
      <c r="AC301" s="668"/>
      <c r="AD301" s="668"/>
      <c r="AE301" s="668"/>
      <c r="AF301" s="668"/>
      <c r="AG301" s="668"/>
      <c r="AH301" s="668"/>
      <c r="AI301" s="668"/>
      <c r="AJ301" s="668"/>
      <c r="AK301" s="668"/>
    </row>
    <row r="302" ht="15.75" customHeight="1">
      <c r="A302" s="668"/>
      <c r="B302" s="668"/>
      <c r="C302" s="668"/>
      <c r="D302" s="668"/>
      <c r="E302" s="668"/>
      <c r="F302" s="668"/>
      <c r="G302" s="668"/>
      <c r="H302" s="668"/>
      <c r="I302" s="668"/>
      <c r="J302" s="668"/>
      <c r="K302" s="668"/>
      <c r="L302" s="668"/>
      <c r="M302" s="668"/>
      <c r="N302" s="668"/>
      <c r="O302" s="668"/>
      <c r="P302" s="668"/>
      <c r="Q302" s="668"/>
      <c r="R302" s="668"/>
      <c r="S302" s="668"/>
      <c r="T302" s="668"/>
      <c r="U302" s="668"/>
      <c r="V302" s="668"/>
      <c r="W302" s="668"/>
      <c r="X302" s="668"/>
      <c r="Y302" s="668"/>
      <c r="Z302" s="668"/>
      <c r="AA302" s="668"/>
      <c r="AB302" s="668"/>
      <c r="AC302" s="668"/>
      <c r="AD302" s="668"/>
      <c r="AE302" s="668"/>
      <c r="AF302" s="668"/>
      <c r="AG302" s="668"/>
      <c r="AH302" s="668"/>
      <c r="AI302" s="668"/>
      <c r="AJ302" s="668"/>
      <c r="AK302" s="668"/>
    </row>
    <row r="303" ht="15.75" customHeight="1">
      <c r="A303" s="668"/>
      <c r="B303" s="668"/>
      <c r="C303" s="668"/>
      <c r="D303" s="668"/>
      <c r="E303" s="668"/>
      <c r="F303" s="668"/>
      <c r="G303" s="668"/>
      <c r="H303" s="668"/>
      <c r="I303" s="668"/>
      <c r="J303" s="668"/>
      <c r="K303" s="668"/>
      <c r="L303" s="668"/>
      <c r="M303" s="668"/>
      <c r="N303" s="668"/>
      <c r="O303" s="668"/>
      <c r="P303" s="668"/>
      <c r="Q303" s="668"/>
      <c r="R303" s="668"/>
      <c r="S303" s="668"/>
      <c r="T303" s="668"/>
      <c r="U303" s="668"/>
      <c r="V303" s="668"/>
      <c r="W303" s="668"/>
      <c r="X303" s="668"/>
      <c r="Y303" s="668"/>
      <c r="Z303" s="668"/>
      <c r="AA303" s="668"/>
      <c r="AB303" s="668"/>
      <c r="AC303" s="668"/>
      <c r="AD303" s="668"/>
      <c r="AE303" s="668"/>
      <c r="AF303" s="668"/>
      <c r="AG303" s="668"/>
      <c r="AH303" s="668"/>
      <c r="AI303" s="668"/>
      <c r="AJ303" s="668"/>
      <c r="AK303" s="668"/>
    </row>
    <row r="304" ht="15.75" customHeight="1">
      <c r="A304" s="668"/>
      <c r="B304" s="668"/>
      <c r="C304" s="668"/>
      <c r="D304" s="668"/>
      <c r="E304" s="668"/>
      <c r="F304" s="668"/>
      <c r="G304" s="668"/>
      <c r="H304" s="668"/>
      <c r="I304" s="668"/>
      <c r="J304" s="668"/>
      <c r="K304" s="668"/>
      <c r="L304" s="668"/>
      <c r="M304" s="668"/>
      <c r="N304" s="668"/>
      <c r="O304" s="668"/>
      <c r="P304" s="668"/>
      <c r="Q304" s="668"/>
      <c r="R304" s="668"/>
      <c r="S304" s="668"/>
      <c r="T304" s="668"/>
      <c r="U304" s="668"/>
      <c r="V304" s="668"/>
      <c r="W304" s="668"/>
      <c r="X304" s="668"/>
      <c r="Y304" s="668"/>
      <c r="Z304" s="668"/>
      <c r="AA304" s="668"/>
      <c r="AB304" s="668"/>
      <c r="AC304" s="668"/>
      <c r="AD304" s="668"/>
      <c r="AE304" s="668"/>
      <c r="AF304" s="668"/>
      <c r="AG304" s="668"/>
      <c r="AH304" s="668"/>
      <c r="AI304" s="668"/>
      <c r="AJ304" s="668"/>
      <c r="AK304" s="668"/>
    </row>
    <row r="305" ht="15.75" customHeight="1">
      <c r="A305" s="668"/>
      <c r="B305" s="668"/>
      <c r="C305" s="668"/>
      <c r="D305" s="668"/>
      <c r="E305" s="668"/>
      <c r="F305" s="668"/>
      <c r="G305" s="668"/>
      <c r="H305" s="668"/>
      <c r="I305" s="668"/>
      <c r="J305" s="668"/>
      <c r="K305" s="668"/>
      <c r="L305" s="668"/>
      <c r="M305" s="668"/>
      <c r="N305" s="668"/>
      <c r="O305" s="668"/>
      <c r="P305" s="668"/>
      <c r="Q305" s="668"/>
      <c r="R305" s="668"/>
      <c r="S305" s="668"/>
      <c r="T305" s="668"/>
      <c r="U305" s="668"/>
      <c r="V305" s="668"/>
      <c r="W305" s="668"/>
      <c r="X305" s="668"/>
      <c r="Y305" s="668"/>
      <c r="Z305" s="668"/>
      <c r="AA305" s="668"/>
      <c r="AB305" s="668"/>
      <c r="AC305" s="668"/>
      <c r="AD305" s="668"/>
      <c r="AE305" s="668"/>
      <c r="AF305" s="668"/>
      <c r="AG305" s="668"/>
      <c r="AH305" s="668"/>
      <c r="AI305" s="668"/>
      <c r="AJ305" s="668"/>
      <c r="AK305" s="668"/>
    </row>
    <row r="306" ht="15.75" customHeight="1">
      <c r="A306" s="668"/>
      <c r="B306" s="668"/>
      <c r="C306" s="668"/>
      <c r="D306" s="668"/>
      <c r="E306" s="668"/>
      <c r="F306" s="668"/>
      <c r="G306" s="668"/>
      <c r="H306" s="668"/>
      <c r="I306" s="668"/>
      <c r="J306" s="668"/>
      <c r="K306" s="668"/>
      <c r="L306" s="668"/>
      <c r="M306" s="668"/>
      <c r="N306" s="668"/>
      <c r="O306" s="668"/>
      <c r="P306" s="668"/>
      <c r="Q306" s="668"/>
      <c r="R306" s="668"/>
      <c r="S306" s="668"/>
      <c r="T306" s="668"/>
      <c r="U306" s="668"/>
      <c r="V306" s="668"/>
      <c r="W306" s="668"/>
      <c r="X306" s="668"/>
      <c r="Y306" s="668"/>
      <c r="Z306" s="668"/>
      <c r="AA306" s="668"/>
      <c r="AB306" s="668"/>
      <c r="AC306" s="668"/>
      <c r="AD306" s="668"/>
      <c r="AE306" s="668"/>
      <c r="AF306" s="668"/>
      <c r="AG306" s="668"/>
      <c r="AH306" s="668"/>
      <c r="AI306" s="668"/>
      <c r="AJ306" s="668"/>
      <c r="AK306" s="668"/>
    </row>
    <row r="307" ht="15.75" customHeight="1">
      <c r="A307" s="668"/>
      <c r="B307" s="668"/>
      <c r="C307" s="668"/>
      <c r="D307" s="668"/>
      <c r="E307" s="668"/>
      <c r="F307" s="668"/>
      <c r="G307" s="668"/>
      <c r="H307" s="668"/>
      <c r="I307" s="668"/>
      <c r="J307" s="668"/>
      <c r="K307" s="668"/>
      <c r="L307" s="668"/>
      <c r="M307" s="668"/>
      <c r="N307" s="668"/>
      <c r="O307" s="668"/>
      <c r="P307" s="668"/>
      <c r="Q307" s="668"/>
      <c r="R307" s="668"/>
      <c r="S307" s="668"/>
      <c r="T307" s="668"/>
      <c r="U307" s="668"/>
      <c r="V307" s="668"/>
      <c r="W307" s="668"/>
      <c r="X307" s="668"/>
      <c r="Y307" s="668"/>
      <c r="Z307" s="668"/>
      <c r="AA307" s="668"/>
      <c r="AB307" s="668"/>
      <c r="AC307" s="668"/>
      <c r="AD307" s="668"/>
      <c r="AE307" s="668"/>
      <c r="AF307" s="668"/>
      <c r="AG307" s="668"/>
      <c r="AH307" s="668"/>
      <c r="AI307" s="668"/>
      <c r="AJ307" s="668"/>
      <c r="AK307" s="668"/>
    </row>
    <row r="308" ht="15.75" customHeight="1">
      <c r="A308" s="668"/>
      <c r="B308" s="668"/>
      <c r="C308" s="668"/>
      <c r="D308" s="668"/>
      <c r="E308" s="668"/>
      <c r="F308" s="668"/>
      <c r="G308" s="668"/>
      <c r="H308" s="668"/>
      <c r="I308" s="668"/>
      <c r="J308" s="668"/>
      <c r="K308" s="668"/>
      <c r="L308" s="668"/>
      <c r="M308" s="668"/>
      <c r="N308" s="668"/>
      <c r="O308" s="668"/>
      <c r="P308" s="668"/>
      <c r="Q308" s="668"/>
      <c r="R308" s="668"/>
      <c r="S308" s="668"/>
      <c r="T308" s="668"/>
      <c r="U308" s="668"/>
      <c r="V308" s="668"/>
      <c r="W308" s="668"/>
      <c r="X308" s="668"/>
      <c r="Y308" s="668"/>
      <c r="Z308" s="668"/>
      <c r="AA308" s="668"/>
      <c r="AB308" s="668"/>
      <c r="AC308" s="668"/>
      <c r="AD308" s="668"/>
      <c r="AE308" s="668"/>
      <c r="AF308" s="668"/>
      <c r="AG308" s="668"/>
      <c r="AH308" s="668"/>
      <c r="AI308" s="668"/>
      <c r="AJ308" s="668"/>
      <c r="AK308" s="668"/>
    </row>
    <row r="309" ht="15.75" customHeight="1">
      <c r="A309" s="668"/>
      <c r="B309" s="668"/>
      <c r="C309" s="668"/>
      <c r="D309" s="668"/>
      <c r="E309" s="668"/>
      <c r="F309" s="668"/>
      <c r="G309" s="668"/>
      <c r="H309" s="668"/>
      <c r="I309" s="668"/>
      <c r="J309" s="668"/>
      <c r="K309" s="668"/>
      <c r="L309" s="668"/>
      <c r="M309" s="668"/>
      <c r="N309" s="668"/>
      <c r="O309" s="668"/>
      <c r="P309" s="668"/>
      <c r="Q309" s="668"/>
      <c r="R309" s="668"/>
      <c r="S309" s="668"/>
      <c r="T309" s="668"/>
      <c r="U309" s="668"/>
      <c r="V309" s="668"/>
      <c r="W309" s="668"/>
      <c r="X309" s="668"/>
      <c r="Y309" s="668"/>
      <c r="Z309" s="668"/>
      <c r="AA309" s="668"/>
      <c r="AB309" s="668"/>
      <c r="AC309" s="668"/>
      <c r="AD309" s="668"/>
      <c r="AE309" s="668"/>
      <c r="AF309" s="668"/>
      <c r="AG309" s="668"/>
      <c r="AH309" s="668"/>
      <c r="AI309" s="668"/>
      <c r="AJ309" s="668"/>
      <c r="AK309" s="668"/>
    </row>
    <row r="310" ht="15.75" customHeight="1">
      <c r="A310" s="668"/>
      <c r="B310" s="668"/>
      <c r="C310" s="668"/>
      <c r="D310" s="668"/>
      <c r="E310" s="668"/>
      <c r="F310" s="668"/>
      <c r="G310" s="668"/>
      <c r="H310" s="668"/>
      <c r="I310" s="668"/>
      <c r="J310" s="668"/>
      <c r="K310" s="668"/>
      <c r="L310" s="668"/>
      <c r="M310" s="668"/>
      <c r="N310" s="668"/>
      <c r="O310" s="668"/>
      <c r="P310" s="668"/>
      <c r="Q310" s="668"/>
      <c r="R310" s="668"/>
      <c r="S310" s="668"/>
      <c r="T310" s="668"/>
      <c r="U310" s="668"/>
      <c r="V310" s="668"/>
      <c r="W310" s="668"/>
      <c r="X310" s="668"/>
      <c r="Y310" s="668"/>
      <c r="Z310" s="668"/>
      <c r="AA310" s="668"/>
      <c r="AB310" s="668"/>
      <c r="AC310" s="668"/>
      <c r="AD310" s="668"/>
      <c r="AE310" s="668"/>
      <c r="AF310" s="668"/>
      <c r="AG310" s="668"/>
      <c r="AH310" s="668"/>
      <c r="AI310" s="668"/>
      <c r="AJ310" s="668"/>
      <c r="AK310" s="668"/>
    </row>
    <row r="311" ht="15.75" customHeight="1">
      <c r="A311" s="668"/>
      <c r="B311" s="668"/>
      <c r="C311" s="668"/>
      <c r="D311" s="668"/>
      <c r="E311" s="668"/>
      <c r="F311" s="668"/>
      <c r="G311" s="668"/>
      <c r="H311" s="668"/>
      <c r="I311" s="668"/>
      <c r="J311" s="668"/>
      <c r="K311" s="668"/>
      <c r="L311" s="668"/>
      <c r="M311" s="668"/>
      <c r="N311" s="668"/>
      <c r="O311" s="668"/>
      <c r="P311" s="668"/>
      <c r="Q311" s="668"/>
      <c r="R311" s="668"/>
      <c r="S311" s="668"/>
      <c r="T311" s="668"/>
      <c r="U311" s="668"/>
      <c r="V311" s="668"/>
      <c r="W311" s="668"/>
      <c r="X311" s="668"/>
      <c r="Y311" s="668"/>
      <c r="Z311" s="668"/>
      <c r="AA311" s="668"/>
      <c r="AB311" s="668"/>
      <c r="AC311" s="668"/>
      <c r="AD311" s="668"/>
      <c r="AE311" s="668"/>
      <c r="AF311" s="668"/>
      <c r="AG311" s="668"/>
      <c r="AH311" s="668"/>
      <c r="AI311" s="668"/>
      <c r="AJ311" s="668"/>
      <c r="AK311" s="668"/>
    </row>
    <row r="312" ht="15.75" customHeight="1">
      <c r="A312" s="668"/>
      <c r="B312" s="668"/>
      <c r="C312" s="668"/>
      <c r="D312" s="668"/>
      <c r="E312" s="668"/>
      <c r="F312" s="668"/>
      <c r="G312" s="668"/>
      <c r="H312" s="668"/>
      <c r="I312" s="668"/>
      <c r="J312" s="668"/>
      <c r="K312" s="668"/>
      <c r="L312" s="668"/>
      <c r="M312" s="668"/>
      <c r="N312" s="668"/>
      <c r="O312" s="668"/>
      <c r="P312" s="668"/>
      <c r="Q312" s="668"/>
      <c r="R312" s="668"/>
      <c r="S312" s="668"/>
      <c r="T312" s="668"/>
      <c r="U312" s="668"/>
      <c r="V312" s="668"/>
      <c r="W312" s="668"/>
      <c r="X312" s="668"/>
      <c r="Y312" s="668"/>
      <c r="Z312" s="668"/>
      <c r="AA312" s="668"/>
      <c r="AB312" s="668"/>
      <c r="AC312" s="668"/>
      <c r="AD312" s="668"/>
      <c r="AE312" s="668"/>
      <c r="AF312" s="668"/>
      <c r="AG312" s="668"/>
      <c r="AH312" s="668"/>
      <c r="AI312" s="668"/>
      <c r="AJ312" s="668"/>
      <c r="AK312" s="668"/>
    </row>
    <row r="313" ht="15.75" customHeight="1">
      <c r="A313" s="668"/>
      <c r="B313" s="668"/>
      <c r="C313" s="668"/>
      <c r="D313" s="668"/>
      <c r="E313" s="668"/>
      <c r="F313" s="668"/>
      <c r="G313" s="668"/>
      <c r="H313" s="668"/>
      <c r="I313" s="668"/>
      <c r="J313" s="668"/>
      <c r="K313" s="668"/>
      <c r="L313" s="668"/>
      <c r="M313" s="668"/>
      <c r="N313" s="668"/>
      <c r="O313" s="668"/>
      <c r="P313" s="668"/>
      <c r="Q313" s="668"/>
      <c r="R313" s="668"/>
      <c r="S313" s="668"/>
      <c r="T313" s="668"/>
      <c r="U313" s="668"/>
      <c r="V313" s="668"/>
      <c r="W313" s="668"/>
      <c r="X313" s="668"/>
      <c r="Y313" s="668"/>
      <c r="Z313" s="668"/>
      <c r="AA313" s="668"/>
      <c r="AB313" s="668"/>
      <c r="AC313" s="668"/>
      <c r="AD313" s="668"/>
      <c r="AE313" s="668"/>
      <c r="AF313" s="668"/>
      <c r="AG313" s="668"/>
      <c r="AH313" s="668"/>
      <c r="AI313" s="668"/>
      <c r="AJ313" s="668"/>
      <c r="AK313" s="668"/>
    </row>
    <row r="314" ht="15.75" customHeight="1">
      <c r="A314" s="668"/>
      <c r="B314" s="668"/>
      <c r="C314" s="668"/>
      <c r="D314" s="668"/>
      <c r="E314" s="668"/>
      <c r="F314" s="668"/>
      <c r="G314" s="668"/>
      <c r="H314" s="668"/>
      <c r="I314" s="668"/>
      <c r="J314" s="668"/>
      <c r="K314" s="668"/>
      <c r="L314" s="668"/>
      <c r="M314" s="668"/>
      <c r="N314" s="668"/>
      <c r="O314" s="668"/>
      <c r="P314" s="668"/>
      <c r="Q314" s="668"/>
      <c r="R314" s="668"/>
      <c r="S314" s="668"/>
      <c r="T314" s="668"/>
      <c r="U314" s="668"/>
      <c r="V314" s="668"/>
      <c r="W314" s="668"/>
      <c r="X314" s="668"/>
      <c r="Y314" s="668"/>
      <c r="Z314" s="668"/>
      <c r="AA314" s="668"/>
      <c r="AB314" s="668"/>
      <c r="AC314" s="668"/>
      <c r="AD314" s="668"/>
      <c r="AE314" s="668"/>
      <c r="AF314" s="668"/>
      <c r="AG314" s="668"/>
      <c r="AH314" s="668"/>
      <c r="AI314" s="668"/>
      <c r="AJ314" s="668"/>
      <c r="AK314" s="668"/>
    </row>
    <row r="315" ht="15.75" customHeight="1">
      <c r="A315" s="668"/>
      <c r="B315" s="668"/>
      <c r="C315" s="668"/>
      <c r="D315" s="668"/>
      <c r="E315" s="668"/>
      <c r="F315" s="668"/>
      <c r="G315" s="668"/>
      <c r="H315" s="668"/>
      <c r="I315" s="668"/>
      <c r="J315" s="668"/>
      <c r="K315" s="668"/>
      <c r="L315" s="668"/>
      <c r="M315" s="668"/>
      <c r="N315" s="668"/>
      <c r="O315" s="668"/>
      <c r="P315" s="668"/>
      <c r="Q315" s="668"/>
      <c r="R315" s="668"/>
      <c r="S315" s="668"/>
      <c r="T315" s="668"/>
      <c r="U315" s="668"/>
      <c r="V315" s="668"/>
      <c r="W315" s="668"/>
      <c r="X315" s="668"/>
      <c r="Y315" s="668"/>
      <c r="Z315" s="668"/>
      <c r="AA315" s="668"/>
      <c r="AB315" s="668"/>
      <c r="AC315" s="668"/>
      <c r="AD315" s="668"/>
      <c r="AE315" s="668"/>
      <c r="AF315" s="668"/>
      <c r="AG315" s="668"/>
      <c r="AH315" s="668"/>
      <c r="AI315" s="668"/>
      <c r="AJ315" s="668"/>
      <c r="AK315" s="668"/>
    </row>
    <row r="316" ht="15.75" customHeight="1">
      <c r="A316" s="668"/>
      <c r="B316" s="668"/>
      <c r="C316" s="668"/>
      <c r="D316" s="668"/>
      <c r="E316" s="668"/>
      <c r="F316" s="668"/>
      <c r="G316" s="668"/>
      <c r="H316" s="668"/>
      <c r="I316" s="668"/>
      <c r="J316" s="668"/>
      <c r="K316" s="668"/>
      <c r="L316" s="668"/>
      <c r="M316" s="668"/>
      <c r="N316" s="668"/>
      <c r="O316" s="668"/>
      <c r="P316" s="668"/>
      <c r="Q316" s="668"/>
      <c r="R316" s="668"/>
      <c r="S316" s="668"/>
      <c r="T316" s="668"/>
      <c r="U316" s="668"/>
      <c r="V316" s="668"/>
      <c r="W316" s="668"/>
      <c r="X316" s="668"/>
      <c r="Y316" s="668"/>
      <c r="Z316" s="668"/>
      <c r="AA316" s="668"/>
      <c r="AB316" s="668"/>
      <c r="AC316" s="668"/>
      <c r="AD316" s="668"/>
      <c r="AE316" s="668"/>
      <c r="AF316" s="668"/>
      <c r="AG316" s="668"/>
      <c r="AH316" s="668"/>
      <c r="AI316" s="668"/>
      <c r="AJ316" s="668"/>
      <c r="AK316" s="668"/>
    </row>
    <row r="317" ht="15.75" customHeight="1">
      <c r="A317" s="668"/>
      <c r="B317" s="668"/>
      <c r="C317" s="668"/>
      <c r="D317" s="668"/>
      <c r="E317" s="668"/>
      <c r="F317" s="668"/>
      <c r="G317" s="668"/>
      <c r="H317" s="668"/>
      <c r="I317" s="668"/>
      <c r="J317" s="668"/>
      <c r="K317" s="668"/>
      <c r="L317" s="668"/>
      <c r="M317" s="668"/>
      <c r="N317" s="668"/>
      <c r="O317" s="668"/>
      <c r="P317" s="668"/>
      <c r="Q317" s="668"/>
      <c r="R317" s="668"/>
      <c r="S317" s="668"/>
      <c r="T317" s="668"/>
      <c r="U317" s="668"/>
      <c r="V317" s="668"/>
      <c r="W317" s="668"/>
      <c r="X317" s="668"/>
      <c r="Y317" s="668"/>
      <c r="Z317" s="668"/>
      <c r="AA317" s="668"/>
      <c r="AB317" s="668"/>
      <c r="AC317" s="668"/>
      <c r="AD317" s="668"/>
      <c r="AE317" s="668"/>
      <c r="AF317" s="668"/>
      <c r="AG317" s="668"/>
      <c r="AH317" s="668"/>
      <c r="AI317" s="668"/>
      <c r="AJ317" s="668"/>
      <c r="AK317" s="668"/>
    </row>
    <row r="318" ht="15.75" customHeight="1">
      <c r="A318" s="668"/>
      <c r="B318" s="668"/>
      <c r="C318" s="668"/>
      <c r="D318" s="668"/>
      <c r="E318" s="668"/>
      <c r="F318" s="668"/>
      <c r="G318" s="668"/>
      <c r="H318" s="668"/>
      <c r="I318" s="668"/>
      <c r="J318" s="668"/>
      <c r="K318" s="668"/>
      <c r="L318" s="668"/>
      <c r="M318" s="668"/>
      <c r="N318" s="668"/>
      <c r="O318" s="668"/>
      <c r="P318" s="668"/>
      <c r="Q318" s="668"/>
      <c r="R318" s="668"/>
      <c r="S318" s="668"/>
      <c r="T318" s="668"/>
      <c r="U318" s="668"/>
      <c r="V318" s="668"/>
      <c r="W318" s="668"/>
      <c r="X318" s="668"/>
      <c r="Y318" s="668"/>
      <c r="Z318" s="668"/>
      <c r="AA318" s="668"/>
      <c r="AB318" s="668"/>
      <c r="AC318" s="668"/>
      <c r="AD318" s="668"/>
      <c r="AE318" s="668"/>
      <c r="AF318" s="668"/>
      <c r="AG318" s="668"/>
      <c r="AH318" s="668"/>
      <c r="AI318" s="668"/>
      <c r="AJ318" s="668"/>
      <c r="AK318" s="668"/>
    </row>
    <row r="319" ht="15.75" customHeight="1">
      <c r="A319" s="668"/>
      <c r="B319" s="668"/>
      <c r="C319" s="668"/>
      <c r="D319" s="668"/>
      <c r="E319" s="668"/>
      <c r="F319" s="668"/>
      <c r="G319" s="668"/>
      <c r="H319" s="668"/>
      <c r="I319" s="668"/>
      <c r="J319" s="668"/>
      <c r="K319" s="668"/>
      <c r="L319" s="668"/>
      <c r="M319" s="668"/>
      <c r="N319" s="668"/>
      <c r="O319" s="668"/>
      <c r="P319" s="668"/>
      <c r="Q319" s="668"/>
      <c r="R319" s="668"/>
      <c r="S319" s="668"/>
      <c r="T319" s="668"/>
      <c r="U319" s="668"/>
      <c r="V319" s="668"/>
      <c r="W319" s="668"/>
      <c r="X319" s="668"/>
      <c r="Y319" s="668"/>
      <c r="Z319" s="668"/>
      <c r="AA319" s="668"/>
      <c r="AB319" s="668"/>
      <c r="AC319" s="668"/>
      <c r="AD319" s="668"/>
      <c r="AE319" s="668"/>
      <c r="AF319" s="668"/>
      <c r="AG319" s="668"/>
      <c r="AH319" s="668"/>
      <c r="AI319" s="668"/>
      <c r="AJ319" s="668"/>
      <c r="AK319" s="668"/>
    </row>
    <row r="320" ht="15.75" customHeight="1">
      <c r="A320" s="668"/>
      <c r="B320" s="668"/>
      <c r="C320" s="668"/>
      <c r="D320" s="668"/>
      <c r="E320" s="668"/>
      <c r="F320" s="668"/>
      <c r="G320" s="668"/>
      <c r="H320" s="668"/>
      <c r="I320" s="668"/>
      <c r="J320" s="668"/>
      <c r="K320" s="668"/>
      <c r="L320" s="668"/>
      <c r="M320" s="668"/>
      <c r="N320" s="668"/>
      <c r="O320" s="668"/>
      <c r="P320" s="668"/>
      <c r="Q320" s="668"/>
      <c r="R320" s="668"/>
      <c r="S320" s="668"/>
      <c r="T320" s="668"/>
      <c r="U320" s="668"/>
      <c r="V320" s="668"/>
      <c r="W320" s="668"/>
      <c r="X320" s="668"/>
      <c r="Y320" s="668"/>
      <c r="Z320" s="668"/>
      <c r="AA320" s="668"/>
      <c r="AB320" s="668"/>
      <c r="AC320" s="668"/>
      <c r="AD320" s="668"/>
      <c r="AE320" s="668"/>
      <c r="AF320" s="668"/>
      <c r="AG320" s="668"/>
      <c r="AH320" s="668"/>
      <c r="AI320" s="668"/>
      <c r="AJ320" s="668"/>
      <c r="AK320" s="668"/>
    </row>
    <row r="321" ht="15.75" customHeight="1">
      <c r="A321" s="668"/>
      <c r="B321" s="668"/>
      <c r="C321" s="668"/>
      <c r="D321" s="668"/>
      <c r="E321" s="668"/>
      <c r="F321" s="668"/>
      <c r="G321" s="668"/>
      <c r="H321" s="668"/>
      <c r="I321" s="668"/>
      <c r="J321" s="668"/>
      <c r="K321" s="668"/>
      <c r="L321" s="668"/>
      <c r="M321" s="668"/>
      <c r="N321" s="668"/>
      <c r="O321" s="668"/>
      <c r="P321" s="668"/>
      <c r="Q321" s="668"/>
      <c r="R321" s="668"/>
      <c r="S321" s="668"/>
      <c r="T321" s="668"/>
      <c r="U321" s="668"/>
      <c r="V321" s="668"/>
      <c r="W321" s="668"/>
      <c r="X321" s="668"/>
      <c r="Y321" s="668"/>
      <c r="Z321" s="668"/>
      <c r="AA321" s="668"/>
      <c r="AB321" s="668"/>
      <c r="AC321" s="668"/>
      <c r="AD321" s="668"/>
      <c r="AE321" s="668"/>
      <c r="AF321" s="668"/>
      <c r="AG321" s="668"/>
      <c r="AH321" s="668"/>
      <c r="AI321" s="668"/>
      <c r="AJ321" s="668"/>
      <c r="AK321" s="668"/>
    </row>
    <row r="322" ht="15.75" customHeight="1">
      <c r="A322" s="668"/>
      <c r="B322" s="668"/>
      <c r="C322" s="668"/>
      <c r="D322" s="668"/>
      <c r="E322" s="668"/>
      <c r="F322" s="668"/>
      <c r="G322" s="668"/>
      <c r="H322" s="668"/>
      <c r="I322" s="668"/>
      <c r="J322" s="668"/>
      <c r="K322" s="668"/>
      <c r="L322" s="668"/>
      <c r="M322" s="668"/>
      <c r="N322" s="668"/>
      <c r="O322" s="668"/>
      <c r="P322" s="668"/>
      <c r="Q322" s="668"/>
      <c r="R322" s="668"/>
      <c r="S322" s="668"/>
      <c r="T322" s="668"/>
      <c r="U322" s="668"/>
      <c r="V322" s="668"/>
      <c r="W322" s="668"/>
      <c r="X322" s="668"/>
      <c r="Y322" s="668"/>
      <c r="Z322" s="668"/>
      <c r="AA322" s="668"/>
      <c r="AB322" s="668"/>
      <c r="AC322" s="668"/>
      <c r="AD322" s="668"/>
      <c r="AE322" s="668"/>
      <c r="AF322" s="668"/>
      <c r="AG322" s="668"/>
      <c r="AH322" s="668"/>
      <c r="AI322" s="668"/>
      <c r="AJ322" s="668"/>
      <c r="AK322" s="668"/>
    </row>
    <row r="323" ht="15.75" customHeight="1">
      <c r="A323" s="668"/>
      <c r="B323" s="668"/>
      <c r="C323" s="668"/>
      <c r="D323" s="668"/>
      <c r="E323" s="668"/>
      <c r="F323" s="668"/>
      <c r="G323" s="668"/>
      <c r="H323" s="668"/>
      <c r="I323" s="668"/>
      <c r="J323" s="668"/>
      <c r="K323" s="668"/>
      <c r="L323" s="668"/>
      <c r="M323" s="668"/>
      <c r="N323" s="668"/>
      <c r="O323" s="668"/>
      <c r="P323" s="668"/>
      <c r="Q323" s="668"/>
      <c r="R323" s="668"/>
      <c r="S323" s="668"/>
      <c r="T323" s="668"/>
      <c r="U323" s="668"/>
      <c r="V323" s="668"/>
      <c r="W323" s="668"/>
      <c r="X323" s="668"/>
      <c r="Y323" s="668"/>
      <c r="Z323" s="668"/>
      <c r="AA323" s="668"/>
      <c r="AB323" s="668"/>
      <c r="AC323" s="668"/>
      <c r="AD323" s="668"/>
      <c r="AE323" s="668"/>
      <c r="AF323" s="668"/>
      <c r="AG323" s="668"/>
      <c r="AH323" s="668"/>
      <c r="AI323" s="668"/>
      <c r="AJ323" s="668"/>
      <c r="AK323" s="668"/>
    </row>
    <row r="324" ht="15.75" customHeight="1">
      <c r="A324" s="668"/>
      <c r="B324" s="668"/>
      <c r="C324" s="668"/>
      <c r="D324" s="668"/>
      <c r="E324" s="668"/>
      <c r="F324" s="668"/>
      <c r="G324" s="668"/>
      <c r="H324" s="668"/>
      <c r="I324" s="668"/>
      <c r="J324" s="668"/>
      <c r="K324" s="668"/>
      <c r="L324" s="668"/>
      <c r="M324" s="668"/>
      <c r="N324" s="668"/>
      <c r="O324" s="668"/>
      <c r="P324" s="668"/>
      <c r="Q324" s="668"/>
      <c r="R324" s="668"/>
      <c r="S324" s="668"/>
      <c r="T324" s="668"/>
      <c r="U324" s="668"/>
      <c r="V324" s="668"/>
      <c r="W324" s="668"/>
      <c r="X324" s="668"/>
      <c r="Y324" s="668"/>
      <c r="Z324" s="668"/>
      <c r="AA324" s="668"/>
      <c r="AB324" s="668"/>
      <c r="AC324" s="668"/>
      <c r="AD324" s="668"/>
      <c r="AE324" s="668"/>
      <c r="AF324" s="668"/>
      <c r="AG324" s="668"/>
      <c r="AH324" s="668"/>
      <c r="AI324" s="668"/>
      <c r="AJ324" s="668"/>
      <c r="AK324" s="668"/>
    </row>
    <row r="325" ht="15.75" customHeight="1">
      <c r="A325" s="668"/>
      <c r="B325" s="668"/>
      <c r="C325" s="668"/>
      <c r="D325" s="668"/>
      <c r="E325" s="668"/>
      <c r="F325" s="668"/>
      <c r="G325" s="668"/>
      <c r="H325" s="668"/>
      <c r="I325" s="668"/>
      <c r="J325" s="668"/>
      <c r="K325" s="668"/>
      <c r="L325" s="668"/>
      <c r="M325" s="668"/>
      <c r="N325" s="668"/>
      <c r="O325" s="668"/>
      <c r="P325" s="668"/>
      <c r="Q325" s="668"/>
      <c r="R325" s="668"/>
      <c r="S325" s="668"/>
      <c r="T325" s="668"/>
      <c r="U325" s="668"/>
      <c r="V325" s="668"/>
      <c r="W325" s="668"/>
      <c r="X325" s="668"/>
      <c r="Y325" s="668"/>
      <c r="Z325" s="668"/>
      <c r="AA325" s="668"/>
      <c r="AB325" s="668"/>
      <c r="AC325" s="668"/>
      <c r="AD325" s="668"/>
      <c r="AE325" s="668"/>
      <c r="AF325" s="668"/>
      <c r="AG325" s="668"/>
      <c r="AH325" s="668"/>
      <c r="AI325" s="668"/>
      <c r="AJ325" s="668"/>
      <c r="AK325" s="668"/>
    </row>
    <row r="326" ht="15.75" customHeight="1">
      <c r="A326" s="668"/>
      <c r="B326" s="668"/>
      <c r="C326" s="668"/>
      <c r="D326" s="668"/>
      <c r="E326" s="668"/>
      <c r="F326" s="668"/>
      <c r="G326" s="668"/>
      <c r="H326" s="668"/>
      <c r="I326" s="668"/>
      <c r="J326" s="668"/>
      <c r="K326" s="668"/>
      <c r="L326" s="668"/>
      <c r="M326" s="668"/>
      <c r="N326" s="668"/>
      <c r="O326" s="668"/>
      <c r="P326" s="668"/>
      <c r="Q326" s="668"/>
      <c r="R326" s="668"/>
      <c r="S326" s="668"/>
      <c r="T326" s="668"/>
      <c r="U326" s="668"/>
      <c r="V326" s="668"/>
      <c r="W326" s="668"/>
      <c r="X326" s="668"/>
      <c r="Y326" s="668"/>
      <c r="Z326" s="668"/>
      <c r="AA326" s="668"/>
      <c r="AB326" s="668"/>
      <c r="AC326" s="668"/>
      <c r="AD326" s="668"/>
      <c r="AE326" s="668"/>
      <c r="AF326" s="668"/>
      <c r="AG326" s="668"/>
      <c r="AH326" s="668"/>
      <c r="AI326" s="668"/>
      <c r="AJ326" s="668"/>
      <c r="AK326" s="668"/>
    </row>
    <row r="327" ht="15.75" customHeight="1">
      <c r="A327" s="668"/>
      <c r="B327" s="668"/>
      <c r="C327" s="668"/>
      <c r="D327" s="668"/>
      <c r="E327" s="668"/>
      <c r="F327" s="668"/>
      <c r="G327" s="668"/>
      <c r="H327" s="668"/>
      <c r="I327" s="668"/>
      <c r="J327" s="668"/>
      <c r="K327" s="668"/>
      <c r="L327" s="668"/>
      <c r="M327" s="668"/>
      <c r="N327" s="668"/>
      <c r="O327" s="668"/>
      <c r="P327" s="668"/>
      <c r="Q327" s="668"/>
      <c r="R327" s="668"/>
      <c r="S327" s="668"/>
      <c r="T327" s="668"/>
      <c r="U327" s="668"/>
      <c r="V327" s="668"/>
      <c r="W327" s="668"/>
      <c r="X327" s="668"/>
      <c r="Y327" s="668"/>
      <c r="Z327" s="668"/>
      <c r="AA327" s="668"/>
      <c r="AB327" s="668"/>
      <c r="AC327" s="668"/>
      <c r="AD327" s="668"/>
      <c r="AE327" s="668"/>
      <c r="AF327" s="668"/>
      <c r="AG327" s="668"/>
      <c r="AH327" s="668"/>
      <c r="AI327" s="668"/>
      <c r="AJ327" s="668"/>
      <c r="AK327" s="668"/>
    </row>
    <row r="328" ht="15.75" customHeight="1">
      <c r="A328" s="668"/>
      <c r="B328" s="668"/>
      <c r="C328" s="668"/>
      <c r="D328" s="668"/>
      <c r="E328" s="668"/>
      <c r="F328" s="668"/>
      <c r="G328" s="668"/>
      <c r="H328" s="668"/>
      <c r="I328" s="668"/>
      <c r="J328" s="668"/>
      <c r="K328" s="668"/>
      <c r="L328" s="668"/>
      <c r="M328" s="668"/>
      <c r="N328" s="668"/>
      <c r="O328" s="668"/>
      <c r="P328" s="668"/>
      <c r="Q328" s="668"/>
      <c r="R328" s="668"/>
      <c r="S328" s="668"/>
      <c r="T328" s="668"/>
      <c r="U328" s="668"/>
      <c r="V328" s="668"/>
      <c r="W328" s="668"/>
      <c r="X328" s="668"/>
      <c r="Y328" s="668"/>
      <c r="Z328" s="668"/>
      <c r="AA328" s="668"/>
      <c r="AB328" s="668"/>
      <c r="AC328" s="668"/>
      <c r="AD328" s="668"/>
      <c r="AE328" s="668"/>
      <c r="AF328" s="668"/>
      <c r="AG328" s="668"/>
      <c r="AH328" s="668"/>
      <c r="AI328" s="668"/>
      <c r="AJ328" s="668"/>
      <c r="AK328" s="668"/>
    </row>
    <row r="329" ht="15.75" customHeight="1">
      <c r="A329" s="668"/>
      <c r="B329" s="668"/>
      <c r="C329" s="668"/>
      <c r="D329" s="668"/>
      <c r="E329" s="668"/>
      <c r="F329" s="668"/>
      <c r="G329" s="668"/>
      <c r="H329" s="668"/>
      <c r="I329" s="668"/>
      <c r="J329" s="668"/>
      <c r="K329" s="668"/>
      <c r="L329" s="668"/>
      <c r="M329" s="668"/>
      <c r="N329" s="668"/>
      <c r="O329" s="668"/>
      <c r="P329" s="668"/>
      <c r="Q329" s="668"/>
      <c r="R329" s="668"/>
      <c r="S329" s="668"/>
      <c r="T329" s="668"/>
      <c r="U329" s="668"/>
      <c r="V329" s="668"/>
      <c r="W329" s="668"/>
      <c r="X329" s="668"/>
      <c r="Y329" s="668"/>
      <c r="Z329" s="668"/>
      <c r="AA329" s="668"/>
      <c r="AB329" s="668"/>
      <c r="AC329" s="668"/>
      <c r="AD329" s="668"/>
      <c r="AE329" s="668"/>
      <c r="AF329" s="668"/>
      <c r="AG329" s="668"/>
      <c r="AH329" s="668"/>
      <c r="AI329" s="668"/>
      <c r="AJ329" s="668"/>
      <c r="AK329" s="668"/>
    </row>
    <row r="330" ht="15.75" customHeight="1">
      <c r="A330" s="668"/>
      <c r="B330" s="668"/>
      <c r="C330" s="668"/>
      <c r="D330" s="668"/>
      <c r="E330" s="668"/>
      <c r="F330" s="668"/>
      <c r="G330" s="668"/>
      <c r="H330" s="668"/>
      <c r="I330" s="668"/>
      <c r="J330" s="668"/>
      <c r="K330" s="668"/>
      <c r="L330" s="668"/>
      <c r="M330" s="668"/>
      <c r="N330" s="668"/>
      <c r="O330" s="668"/>
      <c r="P330" s="668"/>
      <c r="Q330" s="668"/>
      <c r="R330" s="668"/>
      <c r="S330" s="668"/>
      <c r="T330" s="668"/>
      <c r="U330" s="668"/>
      <c r="V330" s="668"/>
      <c r="W330" s="668"/>
      <c r="X330" s="668"/>
      <c r="Y330" s="668"/>
      <c r="Z330" s="668"/>
      <c r="AA330" s="668"/>
      <c r="AB330" s="668"/>
      <c r="AC330" s="668"/>
      <c r="AD330" s="668"/>
      <c r="AE330" s="668"/>
      <c r="AF330" s="668"/>
      <c r="AG330" s="668"/>
      <c r="AH330" s="668"/>
      <c r="AI330" s="668"/>
      <c r="AJ330" s="668"/>
      <c r="AK330" s="668"/>
    </row>
    <row r="331" ht="15.75" customHeight="1">
      <c r="A331" s="668"/>
      <c r="B331" s="668"/>
      <c r="C331" s="668"/>
      <c r="D331" s="668"/>
      <c r="E331" s="668"/>
      <c r="F331" s="668"/>
      <c r="G331" s="668"/>
      <c r="H331" s="668"/>
      <c r="I331" s="668"/>
      <c r="J331" s="668"/>
      <c r="K331" s="668"/>
      <c r="L331" s="668"/>
      <c r="M331" s="668"/>
      <c r="N331" s="668"/>
      <c r="O331" s="668"/>
      <c r="P331" s="668"/>
      <c r="Q331" s="668"/>
      <c r="R331" s="668"/>
      <c r="S331" s="668"/>
      <c r="T331" s="668"/>
      <c r="U331" s="668"/>
      <c r="V331" s="668"/>
      <c r="W331" s="668"/>
      <c r="X331" s="668"/>
      <c r="Y331" s="668"/>
      <c r="Z331" s="668"/>
      <c r="AA331" s="668"/>
      <c r="AB331" s="668"/>
      <c r="AC331" s="668"/>
      <c r="AD331" s="668"/>
      <c r="AE331" s="668"/>
      <c r="AF331" s="668"/>
      <c r="AG331" s="668"/>
      <c r="AH331" s="668"/>
      <c r="AI331" s="668"/>
      <c r="AJ331" s="668"/>
      <c r="AK331" s="668"/>
    </row>
    <row r="332" ht="15.75" customHeight="1">
      <c r="A332" s="668"/>
      <c r="B332" s="668"/>
      <c r="C332" s="668"/>
      <c r="D332" s="668"/>
      <c r="E332" s="668"/>
      <c r="F332" s="668"/>
      <c r="G332" s="668"/>
      <c r="H332" s="668"/>
      <c r="I332" s="668"/>
      <c r="J332" s="668"/>
      <c r="K332" s="668"/>
      <c r="L332" s="668"/>
      <c r="M332" s="668"/>
      <c r="N332" s="668"/>
      <c r="O332" s="668"/>
      <c r="P332" s="668"/>
      <c r="Q332" s="668"/>
      <c r="R332" s="668"/>
      <c r="S332" s="668"/>
      <c r="T332" s="668"/>
      <c r="U332" s="668"/>
      <c r="V332" s="668"/>
      <c r="W332" s="668"/>
      <c r="X332" s="668"/>
      <c r="Y332" s="668"/>
      <c r="Z332" s="668"/>
      <c r="AA332" s="668"/>
      <c r="AB332" s="668"/>
      <c r="AC332" s="668"/>
      <c r="AD332" s="668"/>
      <c r="AE332" s="668"/>
      <c r="AF332" s="668"/>
      <c r="AG332" s="668"/>
      <c r="AH332" s="668"/>
      <c r="AI332" s="668"/>
      <c r="AJ332" s="668"/>
      <c r="AK332" s="668"/>
    </row>
    <row r="333" ht="15.75" customHeight="1">
      <c r="A333" s="668"/>
      <c r="B333" s="668"/>
      <c r="C333" s="668"/>
      <c r="D333" s="668"/>
      <c r="E333" s="668"/>
      <c r="F333" s="668"/>
      <c r="G333" s="668"/>
      <c r="H333" s="668"/>
      <c r="I333" s="668"/>
      <c r="J333" s="668"/>
      <c r="K333" s="668"/>
      <c r="L333" s="668"/>
      <c r="M333" s="668"/>
      <c r="N333" s="668"/>
      <c r="O333" s="668"/>
      <c r="P333" s="668"/>
      <c r="Q333" s="668"/>
      <c r="R333" s="668"/>
      <c r="S333" s="668"/>
      <c r="T333" s="668"/>
      <c r="U333" s="668"/>
      <c r="V333" s="668"/>
      <c r="W333" s="668"/>
      <c r="X333" s="668"/>
      <c r="Y333" s="668"/>
      <c r="Z333" s="668"/>
      <c r="AA333" s="668"/>
      <c r="AB333" s="668"/>
      <c r="AC333" s="668"/>
      <c r="AD333" s="668"/>
      <c r="AE333" s="668"/>
      <c r="AF333" s="668"/>
      <c r="AG333" s="668"/>
      <c r="AH333" s="668"/>
      <c r="AI333" s="668"/>
      <c r="AJ333" s="668"/>
      <c r="AK333" s="668"/>
    </row>
    <row r="334" ht="15.75" customHeight="1">
      <c r="A334" s="668"/>
      <c r="B334" s="668"/>
      <c r="C334" s="668"/>
      <c r="D334" s="668"/>
      <c r="E334" s="668"/>
      <c r="F334" s="668"/>
      <c r="G334" s="668"/>
      <c r="H334" s="668"/>
      <c r="I334" s="668"/>
      <c r="J334" s="668"/>
      <c r="K334" s="668"/>
      <c r="L334" s="668"/>
      <c r="M334" s="668"/>
      <c r="N334" s="668"/>
      <c r="O334" s="668"/>
      <c r="P334" s="668"/>
      <c r="Q334" s="668"/>
      <c r="R334" s="668"/>
      <c r="S334" s="668"/>
      <c r="T334" s="668"/>
      <c r="U334" s="668"/>
      <c r="V334" s="668"/>
      <c r="W334" s="668"/>
      <c r="X334" s="668"/>
      <c r="Y334" s="668"/>
      <c r="Z334" s="668"/>
      <c r="AA334" s="668"/>
      <c r="AB334" s="668"/>
      <c r="AC334" s="668"/>
      <c r="AD334" s="668"/>
      <c r="AE334" s="668"/>
      <c r="AF334" s="668"/>
      <c r="AG334" s="668"/>
      <c r="AH334" s="668"/>
      <c r="AI334" s="668"/>
      <c r="AJ334" s="668"/>
      <c r="AK334" s="668"/>
    </row>
    <row r="335" ht="15.75" customHeight="1">
      <c r="A335" s="668"/>
      <c r="B335" s="668"/>
      <c r="C335" s="668"/>
      <c r="D335" s="668"/>
      <c r="E335" s="668"/>
      <c r="F335" s="668"/>
      <c r="G335" s="668"/>
      <c r="H335" s="668"/>
      <c r="I335" s="668"/>
      <c r="J335" s="668"/>
      <c r="K335" s="668"/>
      <c r="L335" s="668"/>
      <c r="M335" s="668"/>
      <c r="N335" s="668"/>
      <c r="O335" s="668"/>
      <c r="P335" s="668"/>
      <c r="Q335" s="668"/>
      <c r="R335" s="668"/>
      <c r="S335" s="668"/>
      <c r="T335" s="668"/>
      <c r="U335" s="668"/>
      <c r="V335" s="668"/>
      <c r="W335" s="668"/>
      <c r="X335" s="668"/>
      <c r="Y335" s="668"/>
      <c r="Z335" s="668"/>
      <c r="AA335" s="668"/>
      <c r="AB335" s="668"/>
      <c r="AC335" s="668"/>
      <c r="AD335" s="668"/>
      <c r="AE335" s="668"/>
      <c r="AF335" s="668"/>
      <c r="AG335" s="668"/>
      <c r="AH335" s="668"/>
      <c r="AI335" s="668"/>
      <c r="AJ335" s="668"/>
      <c r="AK335" s="668"/>
    </row>
    <row r="336" ht="15.75" customHeight="1">
      <c r="A336" s="668"/>
      <c r="B336" s="668"/>
      <c r="C336" s="668"/>
      <c r="D336" s="668"/>
      <c r="E336" s="668"/>
      <c r="F336" s="668"/>
      <c r="G336" s="668"/>
      <c r="H336" s="668"/>
      <c r="I336" s="668"/>
      <c r="J336" s="668"/>
      <c r="K336" s="668"/>
      <c r="L336" s="668"/>
      <c r="M336" s="668"/>
      <c r="N336" s="668"/>
      <c r="O336" s="668"/>
      <c r="P336" s="668"/>
      <c r="Q336" s="668"/>
      <c r="R336" s="668"/>
      <c r="S336" s="668"/>
      <c r="T336" s="668"/>
      <c r="U336" s="668"/>
      <c r="V336" s="668"/>
      <c r="W336" s="668"/>
      <c r="X336" s="668"/>
      <c r="Y336" s="668"/>
      <c r="Z336" s="668"/>
      <c r="AA336" s="668"/>
      <c r="AB336" s="668"/>
      <c r="AC336" s="668"/>
      <c r="AD336" s="668"/>
      <c r="AE336" s="668"/>
      <c r="AF336" s="668"/>
      <c r="AG336" s="668"/>
      <c r="AH336" s="668"/>
      <c r="AI336" s="668"/>
      <c r="AJ336" s="668"/>
      <c r="AK336" s="668"/>
    </row>
    <row r="337" ht="15.75" customHeight="1">
      <c r="A337" s="668"/>
      <c r="B337" s="668"/>
      <c r="C337" s="668"/>
      <c r="D337" s="668"/>
      <c r="E337" s="668"/>
      <c r="F337" s="668"/>
      <c r="G337" s="668"/>
      <c r="H337" s="668"/>
      <c r="I337" s="668"/>
      <c r="J337" s="668"/>
      <c r="K337" s="668"/>
      <c r="L337" s="668"/>
      <c r="M337" s="668"/>
      <c r="N337" s="668"/>
      <c r="O337" s="668"/>
      <c r="P337" s="668"/>
      <c r="Q337" s="668"/>
      <c r="R337" s="668"/>
      <c r="S337" s="668"/>
      <c r="T337" s="668"/>
      <c r="U337" s="668"/>
      <c r="V337" s="668"/>
      <c r="W337" s="668"/>
      <c r="X337" s="668"/>
      <c r="Y337" s="668"/>
      <c r="Z337" s="668"/>
      <c r="AA337" s="668"/>
      <c r="AB337" s="668"/>
      <c r="AC337" s="668"/>
      <c r="AD337" s="668"/>
      <c r="AE337" s="668"/>
      <c r="AF337" s="668"/>
      <c r="AG337" s="668"/>
      <c r="AH337" s="668"/>
      <c r="AI337" s="668"/>
      <c r="AJ337" s="668"/>
      <c r="AK337" s="668"/>
    </row>
    <row r="338" ht="15.75" customHeight="1">
      <c r="A338" s="668"/>
      <c r="B338" s="668"/>
      <c r="C338" s="668"/>
      <c r="D338" s="668"/>
      <c r="E338" s="668"/>
      <c r="F338" s="668"/>
      <c r="G338" s="668"/>
      <c r="H338" s="668"/>
      <c r="I338" s="668"/>
      <c r="J338" s="668"/>
      <c r="K338" s="668"/>
      <c r="L338" s="668"/>
      <c r="M338" s="668"/>
      <c r="N338" s="668"/>
      <c r="O338" s="668"/>
      <c r="P338" s="668"/>
      <c r="Q338" s="668"/>
      <c r="R338" s="668"/>
      <c r="S338" s="668"/>
      <c r="T338" s="668"/>
      <c r="U338" s="668"/>
      <c r="V338" s="668"/>
      <c r="W338" s="668"/>
      <c r="X338" s="668"/>
      <c r="Y338" s="668"/>
      <c r="Z338" s="668"/>
      <c r="AA338" s="668"/>
      <c r="AB338" s="668"/>
      <c r="AC338" s="668"/>
      <c r="AD338" s="668"/>
      <c r="AE338" s="668"/>
      <c r="AF338" s="668"/>
      <c r="AG338" s="668"/>
      <c r="AH338" s="668"/>
      <c r="AI338" s="668"/>
      <c r="AJ338" s="668"/>
      <c r="AK338" s="668"/>
    </row>
    <row r="339" ht="15.75" customHeight="1">
      <c r="A339" s="668"/>
      <c r="B339" s="668"/>
      <c r="C339" s="668"/>
      <c r="D339" s="668"/>
      <c r="E339" s="668"/>
      <c r="F339" s="668"/>
      <c r="G339" s="668"/>
      <c r="H339" s="668"/>
      <c r="I339" s="668"/>
      <c r="J339" s="668"/>
      <c r="K339" s="668"/>
      <c r="L339" s="668"/>
      <c r="M339" s="668"/>
      <c r="N339" s="668"/>
      <c r="O339" s="668"/>
      <c r="P339" s="668"/>
      <c r="Q339" s="668"/>
      <c r="R339" s="668"/>
      <c r="S339" s="668"/>
      <c r="T339" s="668"/>
      <c r="U339" s="668"/>
      <c r="V339" s="668"/>
      <c r="W339" s="668"/>
      <c r="X339" s="668"/>
      <c r="Y339" s="668"/>
      <c r="Z339" s="668"/>
      <c r="AA339" s="668"/>
      <c r="AB339" s="668"/>
      <c r="AC339" s="668"/>
      <c r="AD339" s="668"/>
      <c r="AE339" s="668"/>
      <c r="AF339" s="668"/>
      <c r="AG339" s="668"/>
      <c r="AH339" s="668"/>
      <c r="AI339" s="668"/>
      <c r="AJ339" s="668"/>
      <c r="AK339" s="668"/>
    </row>
    <row r="340" ht="15.75" customHeight="1">
      <c r="A340" s="668"/>
      <c r="B340" s="668"/>
      <c r="C340" s="668"/>
      <c r="D340" s="668"/>
      <c r="E340" s="668"/>
      <c r="F340" s="668"/>
      <c r="G340" s="668"/>
      <c r="H340" s="668"/>
      <c r="I340" s="668"/>
      <c r="J340" s="668"/>
      <c r="K340" s="668"/>
      <c r="L340" s="668"/>
      <c r="M340" s="668"/>
      <c r="N340" s="668"/>
      <c r="O340" s="668"/>
      <c r="P340" s="668"/>
      <c r="Q340" s="668"/>
      <c r="R340" s="668"/>
      <c r="S340" s="668"/>
      <c r="T340" s="668"/>
      <c r="U340" s="668"/>
      <c r="V340" s="668"/>
      <c r="W340" s="668"/>
      <c r="X340" s="668"/>
      <c r="Y340" s="668"/>
      <c r="Z340" s="668"/>
      <c r="AA340" s="668"/>
      <c r="AB340" s="668"/>
      <c r="AC340" s="668"/>
      <c r="AD340" s="668"/>
      <c r="AE340" s="668"/>
      <c r="AF340" s="668"/>
      <c r="AG340" s="668"/>
      <c r="AH340" s="668"/>
      <c r="AI340" s="668"/>
      <c r="AJ340" s="668"/>
      <c r="AK340" s="668"/>
    </row>
    <row r="341" ht="15.75" customHeight="1">
      <c r="A341" s="668"/>
      <c r="B341" s="668"/>
      <c r="C341" s="668"/>
      <c r="D341" s="668"/>
      <c r="E341" s="668"/>
      <c r="F341" s="668"/>
      <c r="G341" s="668"/>
      <c r="H341" s="668"/>
      <c r="I341" s="668"/>
      <c r="J341" s="668"/>
      <c r="K341" s="668"/>
      <c r="L341" s="668"/>
      <c r="M341" s="668"/>
      <c r="N341" s="668"/>
      <c r="O341" s="668"/>
      <c r="P341" s="668"/>
      <c r="Q341" s="668"/>
      <c r="R341" s="668"/>
      <c r="S341" s="668"/>
      <c r="T341" s="668"/>
      <c r="U341" s="668"/>
      <c r="V341" s="668"/>
      <c r="W341" s="668"/>
      <c r="X341" s="668"/>
      <c r="Y341" s="668"/>
      <c r="Z341" s="668"/>
      <c r="AA341" s="668"/>
      <c r="AB341" s="668"/>
      <c r="AC341" s="668"/>
      <c r="AD341" s="668"/>
      <c r="AE341" s="668"/>
      <c r="AF341" s="668"/>
      <c r="AG341" s="668"/>
      <c r="AH341" s="668"/>
      <c r="AI341" s="668"/>
      <c r="AJ341" s="668"/>
      <c r="AK341" s="668"/>
    </row>
    <row r="342" ht="15.75" customHeight="1">
      <c r="A342" s="668"/>
      <c r="B342" s="668"/>
      <c r="C342" s="668"/>
      <c r="D342" s="668"/>
      <c r="E342" s="668"/>
      <c r="F342" s="668"/>
      <c r="G342" s="668"/>
      <c r="H342" s="668"/>
      <c r="I342" s="668"/>
      <c r="J342" s="668"/>
      <c r="K342" s="668"/>
      <c r="L342" s="668"/>
      <c r="M342" s="668"/>
      <c r="N342" s="668"/>
      <c r="O342" s="668"/>
      <c r="P342" s="668"/>
      <c r="Q342" s="668"/>
      <c r="R342" s="668"/>
      <c r="S342" s="668"/>
      <c r="T342" s="668"/>
      <c r="U342" s="668"/>
      <c r="V342" s="668"/>
      <c r="W342" s="668"/>
      <c r="X342" s="668"/>
      <c r="Y342" s="668"/>
      <c r="Z342" s="668"/>
      <c r="AA342" s="668"/>
      <c r="AB342" s="668"/>
      <c r="AC342" s="668"/>
      <c r="AD342" s="668"/>
      <c r="AE342" s="668"/>
      <c r="AF342" s="668"/>
      <c r="AG342" s="668"/>
      <c r="AH342" s="668"/>
      <c r="AI342" s="668"/>
      <c r="AJ342" s="668"/>
      <c r="AK342" s="668"/>
    </row>
    <row r="343" ht="15.75" customHeight="1">
      <c r="A343" s="668"/>
      <c r="B343" s="668"/>
      <c r="C343" s="668"/>
      <c r="D343" s="668"/>
      <c r="E343" s="668"/>
      <c r="F343" s="668"/>
      <c r="G343" s="668"/>
      <c r="H343" s="668"/>
      <c r="I343" s="668"/>
      <c r="J343" s="668"/>
      <c r="K343" s="668"/>
      <c r="L343" s="668"/>
      <c r="M343" s="668"/>
      <c r="N343" s="668"/>
      <c r="O343" s="668"/>
      <c r="P343" s="668"/>
      <c r="Q343" s="668"/>
      <c r="R343" s="668"/>
      <c r="S343" s="668"/>
      <c r="T343" s="668"/>
      <c r="U343" s="668"/>
      <c r="V343" s="668"/>
      <c r="W343" s="668"/>
      <c r="X343" s="668"/>
      <c r="Y343" s="668"/>
      <c r="Z343" s="668"/>
      <c r="AA343" s="668"/>
      <c r="AB343" s="668"/>
      <c r="AC343" s="668"/>
      <c r="AD343" s="668"/>
      <c r="AE343" s="668"/>
      <c r="AF343" s="668"/>
      <c r="AG343" s="668"/>
      <c r="AH343" s="668"/>
      <c r="AI343" s="668"/>
      <c r="AJ343" s="668"/>
      <c r="AK343" s="668"/>
    </row>
    <row r="344" ht="15.75" customHeight="1">
      <c r="A344" s="668"/>
      <c r="B344" s="668"/>
      <c r="C344" s="668"/>
      <c r="D344" s="668"/>
      <c r="E344" s="668"/>
      <c r="F344" s="668"/>
      <c r="G344" s="668"/>
      <c r="H344" s="668"/>
      <c r="I344" s="668"/>
      <c r="J344" s="668"/>
      <c r="K344" s="668"/>
      <c r="L344" s="668"/>
      <c r="M344" s="668"/>
      <c r="N344" s="668"/>
      <c r="O344" s="668"/>
      <c r="P344" s="668"/>
      <c r="Q344" s="668"/>
      <c r="R344" s="668"/>
      <c r="S344" s="668"/>
      <c r="T344" s="668"/>
      <c r="U344" s="668"/>
      <c r="V344" s="668"/>
      <c r="W344" s="668"/>
      <c r="X344" s="668"/>
      <c r="Y344" s="668"/>
      <c r="Z344" s="668"/>
      <c r="AA344" s="668"/>
      <c r="AB344" s="668"/>
      <c r="AC344" s="668"/>
      <c r="AD344" s="668"/>
      <c r="AE344" s="668"/>
      <c r="AF344" s="668"/>
      <c r="AG344" s="668"/>
      <c r="AH344" s="668"/>
      <c r="AI344" s="668"/>
      <c r="AJ344" s="668"/>
      <c r="AK344" s="668"/>
    </row>
    <row r="345" ht="15.75" customHeight="1">
      <c r="A345" s="668"/>
      <c r="B345" s="668"/>
      <c r="C345" s="668"/>
      <c r="D345" s="668"/>
      <c r="E345" s="668"/>
      <c r="F345" s="668"/>
      <c r="G345" s="668"/>
      <c r="H345" s="668"/>
      <c r="I345" s="668"/>
      <c r="J345" s="668"/>
      <c r="K345" s="668"/>
      <c r="L345" s="668"/>
      <c r="M345" s="668"/>
      <c r="N345" s="668"/>
      <c r="O345" s="668"/>
      <c r="P345" s="668"/>
      <c r="Q345" s="668"/>
      <c r="R345" s="668"/>
      <c r="S345" s="668"/>
      <c r="T345" s="668"/>
      <c r="U345" s="668"/>
      <c r="V345" s="668"/>
      <c r="W345" s="668"/>
      <c r="X345" s="668"/>
      <c r="Y345" s="668"/>
      <c r="Z345" s="668"/>
      <c r="AA345" s="668"/>
      <c r="AB345" s="668"/>
      <c r="AC345" s="668"/>
      <c r="AD345" s="668"/>
      <c r="AE345" s="668"/>
      <c r="AF345" s="668"/>
      <c r="AG345" s="668"/>
      <c r="AH345" s="668"/>
      <c r="AI345" s="668"/>
      <c r="AJ345" s="668"/>
      <c r="AK345" s="668"/>
    </row>
    <row r="346" ht="15.75" customHeight="1">
      <c r="A346" s="668"/>
      <c r="B346" s="668"/>
      <c r="C346" s="668"/>
      <c r="D346" s="668"/>
      <c r="E346" s="668"/>
      <c r="F346" s="668"/>
      <c r="G346" s="668"/>
      <c r="H346" s="668"/>
      <c r="I346" s="668"/>
      <c r="J346" s="668"/>
      <c r="K346" s="668"/>
      <c r="L346" s="668"/>
      <c r="M346" s="668"/>
      <c r="N346" s="668"/>
      <c r="O346" s="668"/>
      <c r="P346" s="668"/>
      <c r="Q346" s="668"/>
      <c r="R346" s="668"/>
      <c r="S346" s="668"/>
      <c r="T346" s="668"/>
      <c r="U346" s="668"/>
      <c r="V346" s="668"/>
      <c r="W346" s="668"/>
      <c r="X346" s="668"/>
      <c r="Y346" s="668"/>
      <c r="Z346" s="668"/>
      <c r="AA346" s="668"/>
      <c r="AB346" s="668"/>
      <c r="AC346" s="668"/>
      <c r="AD346" s="668"/>
      <c r="AE346" s="668"/>
      <c r="AF346" s="668"/>
      <c r="AG346" s="668"/>
      <c r="AH346" s="668"/>
      <c r="AI346" s="668"/>
      <c r="AJ346" s="668"/>
      <c r="AK346" s="668"/>
    </row>
    <row r="347" ht="15.75" customHeight="1">
      <c r="A347" s="668"/>
      <c r="B347" s="668"/>
      <c r="C347" s="668"/>
      <c r="D347" s="668"/>
      <c r="E347" s="668"/>
      <c r="F347" s="668"/>
      <c r="G347" s="668"/>
      <c r="H347" s="668"/>
      <c r="I347" s="668"/>
      <c r="J347" s="668"/>
      <c r="K347" s="668"/>
      <c r="L347" s="668"/>
      <c r="M347" s="668"/>
      <c r="N347" s="668"/>
      <c r="O347" s="668"/>
      <c r="P347" s="668"/>
      <c r="Q347" s="668"/>
      <c r="R347" s="668"/>
      <c r="S347" s="668"/>
      <c r="T347" s="668"/>
      <c r="U347" s="668"/>
      <c r="V347" s="668"/>
      <c r="W347" s="668"/>
      <c r="X347" s="668"/>
      <c r="Y347" s="668"/>
      <c r="Z347" s="668"/>
      <c r="AA347" s="668"/>
      <c r="AB347" s="668"/>
      <c r="AC347" s="668"/>
      <c r="AD347" s="668"/>
      <c r="AE347" s="668"/>
      <c r="AF347" s="668"/>
      <c r="AG347" s="668"/>
      <c r="AH347" s="668"/>
      <c r="AI347" s="668"/>
      <c r="AJ347" s="668"/>
      <c r="AK347" s="668"/>
    </row>
    <row r="348" ht="15.75" customHeight="1">
      <c r="A348" s="668"/>
      <c r="B348" s="668"/>
      <c r="C348" s="668"/>
      <c r="D348" s="668"/>
      <c r="E348" s="668"/>
      <c r="F348" s="668"/>
      <c r="G348" s="668"/>
      <c r="H348" s="668"/>
      <c r="I348" s="668"/>
      <c r="J348" s="668"/>
      <c r="K348" s="668"/>
      <c r="L348" s="668"/>
      <c r="M348" s="668"/>
      <c r="N348" s="668"/>
      <c r="O348" s="668"/>
      <c r="P348" s="668"/>
      <c r="Q348" s="668"/>
      <c r="R348" s="668"/>
      <c r="S348" s="668"/>
      <c r="T348" s="668"/>
      <c r="U348" s="668"/>
      <c r="V348" s="668"/>
      <c r="W348" s="668"/>
      <c r="X348" s="668"/>
      <c r="Y348" s="668"/>
      <c r="Z348" s="668"/>
      <c r="AA348" s="668"/>
      <c r="AB348" s="668"/>
      <c r="AC348" s="668"/>
      <c r="AD348" s="668"/>
      <c r="AE348" s="668"/>
      <c r="AF348" s="668"/>
      <c r="AG348" s="668"/>
      <c r="AH348" s="668"/>
      <c r="AI348" s="668"/>
      <c r="AJ348" s="668"/>
      <c r="AK348" s="668"/>
    </row>
    <row r="349" ht="15.75" customHeight="1">
      <c r="A349" s="668"/>
      <c r="B349" s="668"/>
      <c r="C349" s="668"/>
      <c r="D349" s="668"/>
      <c r="E349" s="668"/>
      <c r="F349" s="668"/>
      <c r="G349" s="668"/>
      <c r="H349" s="668"/>
      <c r="I349" s="668"/>
      <c r="J349" s="668"/>
      <c r="K349" s="668"/>
      <c r="L349" s="668"/>
      <c r="M349" s="668"/>
      <c r="N349" s="668"/>
      <c r="O349" s="668"/>
      <c r="P349" s="668"/>
      <c r="Q349" s="668"/>
      <c r="R349" s="668"/>
      <c r="S349" s="668"/>
      <c r="T349" s="668"/>
      <c r="U349" s="668"/>
      <c r="V349" s="668"/>
      <c r="W349" s="668"/>
      <c r="X349" s="668"/>
      <c r="Y349" s="668"/>
      <c r="Z349" s="668"/>
      <c r="AA349" s="668"/>
      <c r="AB349" s="668"/>
      <c r="AC349" s="668"/>
      <c r="AD349" s="668"/>
      <c r="AE349" s="668"/>
      <c r="AF349" s="668"/>
      <c r="AG349" s="668"/>
      <c r="AH349" s="668"/>
      <c r="AI349" s="668"/>
      <c r="AJ349" s="668"/>
      <c r="AK349" s="668"/>
    </row>
    <row r="350" ht="15.75" customHeight="1">
      <c r="A350" s="668"/>
      <c r="B350" s="668"/>
      <c r="C350" s="668"/>
      <c r="D350" s="668"/>
      <c r="E350" s="668"/>
      <c r="F350" s="668"/>
      <c r="G350" s="668"/>
      <c r="H350" s="668"/>
      <c r="I350" s="668"/>
      <c r="J350" s="668"/>
      <c r="K350" s="668"/>
      <c r="L350" s="668"/>
      <c r="M350" s="668"/>
      <c r="N350" s="668"/>
      <c r="O350" s="668"/>
      <c r="P350" s="668"/>
      <c r="Q350" s="668"/>
      <c r="R350" s="668"/>
      <c r="S350" s="668"/>
      <c r="T350" s="668"/>
      <c r="U350" s="668"/>
      <c r="V350" s="668"/>
      <c r="W350" s="668"/>
      <c r="X350" s="668"/>
      <c r="Y350" s="668"/>
      <c r="Z350" s="668"/>
      <c r="AA350" s="668"/>
      <c r="AB350" s="668"/>
      <c r="AC350" s="668"/>
      <c r="AD350" s="668"/>
      <c r="AE350" s="668"/>
      <c r="AF350" s="668"/>
      <c r="AG350" s="668"/>
      <c r="AH350" s="668"/>
      <c r="AI350" s="668"/>
      <c r="AJ350" s="668"/>
      <c r="AK350" s="668"/>
    </row>
    <row r="351" ht="15.75" customHeight="1">
      <c r="A351" s="668"/>
      <c r="B351" s="668"/>
      <c r="C351" s="668"/>
      <c r="D351" s="668"/>
      <c r="E351" s="668"/>
      <c r="F351" s="668"/>
      <c r="G351" s="668"/>
      <c r="H351" s="668"/>
      <c r="I351" s="668"/>
      <c r="J351" s="668"/>
      <c r="K351" s="668"/>
      <c r="L351" s="668"/>
      <c r="M351" s="668"/>
      <c r="N351" s="668"/>
      <c r="O351" s="668"/>
      <c r="P351" s="668"/>
      <c r="Q351" s="668"/>
      <c r="R351" s="668"/>
      <c r="S351" s="668"/>
      <c r="T351" s="668"/>
      <c r="U351" s="668"/>
      <c r="V351" s="668"/>
      <c r="W351" s="668"/>
      <c r="X351" s="668"/>
      <c r="Y351" s="668"/>
      <c r="Z351" s="668"/>
      <c r="AA351" s="668"/>
      <c r="AB351" s="668"/>
      <c r="AC351" s="668"/>
      <c r="AD351" s="668"/>
      <c r="AE351" s="668"/>
      <c r="AF351" s="668"/>
      <c r="AG351" s="668"/>
      <c r="AH351" s="668"/>
      <c r="AI351" s="668"/>
      <c r="AJ351" s="668"/>
      <c r="AK351" s="668"/>
    </row>
    <row r="352" ht="15.75" customHeight="1">
      <c r="A352" s="668"/>
      <c r="B352" s="668"/>
      <c r="C352" s="668"/>
      <c r="D352" s="668"/>
      <c r="E352" s="668"/>
      <c r="F352" s="668"/>
      <c r="G352" s="668"/>
      <c r="H352" s="668"/>
      <c r="I352" s="668"/>
      <c r="J352" s="668"/>
      <c r="K352" s="668"/>
      <c r="L352" s="668"/>
      <c r="M352" s="668"/>
      <c r="N352" s="668"/>
      <c r="O352" s="668"/>
      <c r="P352" s="668"/>
      <c r="Q352" s="668"/>
      <c r="R352" s="668"/>
      <c r="S352" s="668"/>
      <c r="T352" s="668"/>
      <c r="U352" s="668"/>
      <c r="V352" s="668"/>
      <c r="W352" s="668"/>
      <c r="X352" s="668"/>
      <c r="Y352" s="668"/>
      <c r="Z352" s="668"/>
      <c r="AA352" s="668"/>
      <c r="AB352" s="668"/>
      <c r="AC352" s="668"/>
      <c r="AD352" s="668"/>
      <c r="AE352" s="668"/>
      <c r="AF352" s="668"/>
      <c r="AG352" s="668"/>
      <c r="AH352" s="668"/>
      <c r="AI352" s="668"/>
      <c r="AJ352" s="668"/>
      <c r="AK352" s="668"/>
    </row>
    <row r="353" ht="15.75" customHeight="1">
      <c r="A353" s="668"/>
      <c r="B353" s="668"/>
      <c r="C353" s="668"/>
      <c r="D353" s="668"/>
      <c r="E353" s="668"/>
      <c r="F353" s="668"/>
      <c r="G353" s="668"/>
      <c r="H353" s="668"/>
      <c r="I353" s="668"/>
      <c r="J353" s="668"/>
      <c r="K353" s="668"/>
      <c r="L353" s="668"/>
      <c r="M353" s="668"/>
      <c r="N353" s="668"/>
      <c r="O353" s="668"/>
      <c r="P353" s="668"/>
      <c r="Q353" s="668"/>
      <c r="R353" s="668"/>
      <c r="S353" s="668"/>
      <c r="T353" s="668"/>
      <c r="U353" s="668"/>
      <c r="V353" s="668"/>
      <c r="W353" s="668"/>
      <c r="X353" s="668"/>
      <c r="Y353" s="668"/>
      <c r="Z353" s="668"/>
      <c r="AA353" s="668"/>
      <c r="AB353" s="668"/>
      <c r="AC353" s="668"/>
      <c r="AD353" s="668"/>
      <c r="AE353" s="668"/>
      <c r="AF353" s="668"/>
      <c r="AG353" s="668"/>
      <c r="AH353" s="668"/>
      <c r="AI353" s="668"/>
      <c r="AJ353" s="668"/>
      <c r="AK353" s="668"/>
    </row>
    <row r="354" ht="15.75" customHeight="1">
      <c r="A354" s="668"/>
      <c r="B354" s="668"/>
      <c r="C354" s="668"/>
      <c r="D354" s="668"/>
      <c r="E354" s="668"/>
      <c r="F354" s="668"/>
      <c r="G354" s="668"/>
      <c r="H354" s="668"/>
      <c r="I354" s="668"/>
      <c r="J354" s="668"/>
      <c r="K354" s="668"/>
      <c r="L354" s="668"/>
      <c r="M354" s="668"/>
      <c r="N354" s="668"/>
      <c r="O354" s="668"/>
      <c r="P354" s="668"/>
      <c r="Q354" s="668"/>
      <c r="R354" s="668"/>
      <c r="S354" s="668"/>
      <c r="T354" s="668"/>
      <c r="U354" s="668"/>
      <c r="V354" s="668"/>
      <c r="W354" s="668"/>
      <c r="X354" s="668"/>
      <c r="Y354" s="668"/>
      <c r="Z354" s="668"/>
      <c r="AA354" s="668"/>
      <c r="AB354" s="668"/>
      <c r="AC354" s="668"/>
      <c r="AD354" s="668"/>
      <c r="AE354" s="668"/>
      <c r="AF354" s="668"/>
      <c r="AG354" s="668"/>
      <c r="AH354" s="668"/>
      <c r="AI354" s="668"/>
      <c r="AJ354" s="668"/>
      <c r="AK354" s="668"/>
    </row>
    <row r="355" ht="15.75" customHeight="1">
      <c r="A355" s="668"/>
      <c r="B355" s="668"/>
      <c r="C355" s="668"/>
      <c r="D355" s="668"/>
      <c r="E355" s="668"/>
      <c r="F355" s="668"/>
      <c r="G355" s="668"/>
      <c r="H355" s="668"/>
      <c r="I355" s="668"/>
      <c r="J355" s="668"/>
      <c r="K355" s="668"/>
      <c r="L355" s="668"/>
      <c r="M355" s="668"/>
      <c r="N355" s="668"/>
      <c r="O355" s="668"/>
      <c r="P355" s="668"/>
      <c r="Q355" s="668"/>
      <c r="R355" s="668"/>
      <c r="S355" s="668"/>
      <c r="T355" s="668"/>
      <c r="U355" s="668"/>
      <c r="V355" s="668"/>
      <c r="W355" s="668"/>
      <c r="X355" s="668"/>
      <c r="Y355" s="668"/>
      <c r="Z355" s="668"/>
      <c r="AA355" s="668"/>
      <c r="AB355" s="668"/>
      <c r="AC355" s="668"/>
      <c r="AD355" s="668"/>
      <c r="AE355" s="668"/>
      <c r="AF355" s="668"/>
      <c r="AG355" s="668"/>
      <c r="AH355" s="668"/>
      <c r="AI355" s="668"/>
      <c r="AJ355" s="668"/>
      <c r="AK355" s="668"/>
    </row>
    <row r="356" ht="15.75" customHeight="1">
      <c r="A356" s="668"/>
      <c r="B356" s="668"/>
      <c r="C356" s="668"/>
      <c r="D356" s="668"/>
      <c r="E356" s="668"/>
      <c r="F356" s="668"/>
      <c r="G356" s="668"/>
      <c r="H356" s="668"/>
      <c r="I356" s="668"/>
      <c r="J356" s="668"/>
      <c r="K356" s="668"/>
      <c r="L356" s="668"/>
      <c r="M356" s="668"/>
      <c r="N356" s="668"/>
      <c r="O356" s="668"/>
      <c r="P356" s="668"/>
      <c r="Q356" s="668"/>
      <c r="R356" s="668"/>
      <c r="S356" s="668"/>
      <c r="T356" s="668"/>
      <c r="U356" s="668"/>
      <c r="V356" s="668"/>
      <c r="W356" s="668"/>
      <c r="X356" s="668"/>
      <c r="Y356" s="668"/>
      <c r="Z356" s="668"/>
      <c r="AA356" s="668"/>
      <c r="AB356" s="668"/>
      <c r="AC356" s="668"/>
      <c r="AD356" s="668"/>
      <c r="AE356" s="668"/>
      <c r="AF356" s="668"/>
      <c r="AG356" s="668"/>
      <c r="AH356" s="668"/>
      <c r="AI356" s="668"/>
      <c r="AJ356" s="668"/>
      <c r="AK356" s="668"/>
    </row>
    <row r="357" ht="15.75" customHeight="1">
      <c r="A357" s="668"/>
      <c r="B357" s="668"/>
      <c r="C357" s="668"/>
      <c r="D357" s="668"/>
      <c r="E357" s="668"/>
      <c r="F357" s="668"/>
      <c r="G357" s="668"/>
      <c r="H357" s="668"/>
      <c r="I357" s="668"/>
      <c r="J357" s="668"/>
      <c r="K357" s="668"/>
      <c r="L357" s="668"/>
      <c r="M357" s="668"/>
      <c r="N357" s="668"/>
      <c r="O357" s="668"/>
      <c r="P357" s="668"/>
      <c r="Q357" s="668"/>
      <c r="R357" s="668"/>
      <c r="S357" s="668"/>
      <c r="T357" s="668"/>
      <c r="U357" s="668"/>
      <c r="V357" s="668"/>
      <c r="W357" s="668"/>
      <c r="X357" s="668"/>
      <c r="Y357" s="668"/>
      <c r="Z357" s="668"/>
      <c r="AA357" s="668"/>
      <c r="AB357" s="668"/>
      <c r="AC357" s="668"/>
      <c r="AD357" s="668"/>
      <c r="AE357" s="668"/>
      <c r="AF357" s="668"/>
      <c r="AG357" s="668"/>
      <c r="AH357" s="668"/>
      <c r="AI357" s="668"/>
      <c r="AJ357" s="668"/>
      <c r="AK357" s="668"/>
    </row>
    <row r="358" ht="15.75" customHeight="1">
      <c r="A358" s="668"/>
      <c r="B358" s="668"/>
      <c r="C358" s="668"/>
      <c r="D358" s="668"/>
      <c r="E358" s="668"/>
      <c r="F358" s="668"/>
      <c r="G358" s="668"/>
      <c r="H358" s="668"/>
      <c r="I358" s="668"/>
      <c r="J358" s="668"/>
      <c r="K358" s="668"/>
      <c r="L358" s="668"/>
      <c r="M358" s="668"/>
      <c r="N358" s="668"/>
      <c r="O358" s="668"/>
      <c r="P358" s="668"/>
      <c r="Q358" s="668"/>
      <c r="R358" s="668"/>
      <c r="S358" s="668"/>
      <c r="T358" s="668"/>
      <c r="U358" s="668"/>
      <c r="V358" s="668"/>
      <c r="W358" s="668"/>
      <c r="X358" s="668"/>
      <c r="Y358" s="668"/>
      <c r="Z358" s="668"/>
      <c r="AA358" s="668"/>
      <c r="AB358" s="668"/>
      <c r="AC358" s="668"/>
      <c r="AD358" s="668"/>
      <c r="AE358" s="668"/>
      <c r="AF358" s="668"/>
      <c r="AG358" s="668"/>
      <c r="AH358" s="668"/>
      <c r="AI358" s="668"/>
      <c r="AJ358" s="668"/>
      <c r="AK358" s="668"/>
    </row>
    <row r="359" ht="15.75" customHeight="1">
      <c r="A359" s="668"/>
      <c r="B359" s="668"/>
      <c r="C359" s="668"/>
      <c r="D359" s="668"/>
      <c r="E359" s="668"/>
      <c r="F359" s="668"/>
      <c r="G359" s="668"/>
      <c r="H359" s="668"/>
      <c r="I359" s="668"/>
      <c r="J359" s="668"/>
      <c r="K359" s="668"/>
      <c r="L359" s="668"/>
      <c r="M359" s="668"/>
      <c r="N359" s="668"/>
      <c r="O359" s="668"/>
      <c r="P359" s="668"/>
      <c r="Q359" s="668"/>
      <c r="R359" s="668"/>
      <c r="S359" s="668"/>
      <c r="T359" s="668"/>
      <c r="U359" s="668"/>
      <c r="V359" s="668"/>
      <c r="W359" s="668"/>
      <c r="X359" s="668"/>
      <c r="Y359" s="668"/>
      <c r="Z359" s="668"/>
      <c r="AA359" s="668"/>
      <c r="AB359" s="668"/>
      <c r="AC359" s="668"/>
      <c r="AD359" s="668"/>
      <c r="AE359" s="668"/>
      <c r="AF359" s="668"/>
      <c r="AG359" s="668"/>
      <c r="AH359" s="668"/>
      <c r="AI359" s="668"/>
      <c r="AJ359" s="668"/>
      <c r="AK359" s="668"/>
    </row>
    <row r="360" ht="15.75" customHeight="1">
      <c r="A360" s="668"/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668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668"/>
    </row>
    <row r="361" ht="15.75" customHeight="1">
      <c r="A361" s="668"/>
      <c r="B361" s="668"/>
      <c r="C361" s="668"/>
      <c r="D361" s="668"/>
      <c r="E361" s="668"/>
      <c r="F361" s="668"/>
      <c r="G361" s="668"/>
      <c r="H361" s="668"/>
      <c r="I361" s="668"/>
      <c r="J361" s="668"/>
      <c r="K361" s="668"/>
      <c r="L361" s="668"/>
      <c r="M361" s="668"/>
      <c r="N361" s="668"/>
      <c r="O361" s="668"/>
      <c r="P361" s="668"/>
      <c r="Q361" s="668"/>
      <c r="R361" s="668"/>
      <c r="S361" s="668"/>
      <c r="T361" s="668"/>
      <c r="U361" s="668"/>
      <c r="V361" s="668"/>
      <c r="W361" s="668"/>
      <c r="X361" s="668"/>
      <c r="Y361" s="668"/>
      <c r="Z361" s="668"/>
      <c r="AA361" s="668"/>
      <c r="AB361" s="668"/>
      <c r="AC361" s="668"/>
      <c r="AD361" s="668"/>
      <c r="AE361" s="668"/>
      <c r="AF361" s="668"/>
      <c r="AG361" s="668"/>
      <c r="AH361" s="668"/>
      <c r="AI361" s="668"/>
      <c r="AJ361" s="668"/>
      <c r="AK361" s="668"/>
    </row>
    <row r="362" ht="15.75" customHeight="1">
      <c r="A362" s="668"/>
      <c r="B362" s="668"/>
      <c r="C362" s="668"/>
      <c r="D362" s="668"/>
      <c r="E362" s="668"/>
      <c r="F362" s="668"/>
      <c r="G362" s="668"/>
      <c r="H362" s="668"/>
      <c r="I362" s="668"/>
      <c r="J362" s="668"/>
      <c r="K362" s="668"/>
      <c r="L362" s="668"/>
      <c r="M362" s="668"/>
      <c r="N362" s="668"/>
      <c r="O362" s="668"/>
      <c r="P362" s="668"/>
      <c r="Q362" s="668"/>
      <c r="R362" s="668"/>
      <c r="S362" s="668"/>
      <c r="T362" s="668"/>
      <c r="U362" s="668"/>
      <c r="V362" s="668"/>
      <c r="W362" s="668"/>
      <c r="X362" s="668"/>
      <c r="Y362" s="668"/>
      <c r="Z362" s="668"/>
      <c r="AA362" s="668"/>
      <c r="AB362" s="668"/>
      <c r="AC362" s="668"/>
      <c r="AD362" s="668"/>
      <c r="AE362" s="668"/>
      <c r="AF362" s="668"/>
      <c r="AG362" s="668"/>
      <c r="AH362" s="668"/>
      <c r="AI362" s="668"/>
      <c r="AJ362" s="668"/>
      <c r="AK362" s="668"/>
    </row>
    <row r="363" ht="15.75" customHeight="1">
      <c r="A363" s="668"/>
      <c r="B363" s="668"/>
      <c r="C363" s="668"/>
      <c r="D363" s="668"/>
      <c r="E363" s="668"/>
      <c r="F363" s="668"/>
      <c r="G363" s="668"/>
      <c r="H363" s="668"/>
      <c r="I363" s="668"/>
      <c r="J363" s="668"/>
      <c r="K363" s="668"/>
      <c r="L363" s="668"/>
      <c r="M363" s="668"/>
      <c r="N363" s="668"/>
      <c r="O363" s="668"/>
      <c r="P363" s="668"/>
      <c r="Q363" s="668"/>
      <c r="R363" s="668"/>
      <c r="S363" s="668"/>
      <c r="T363" s="668"/>
      <c r="U363" s="668"/>
      <c r="V363" s="668"/>
      <c r="W363" s="668"/>
      <c r="X363" s="668"/>
      <c r="Y363" s="668"/>
      <c r="Z363" s="668"/>
      <c r="AA363" s="668"/>
      <c r="AB363" s="668"/>
      <c r="AC363" s="668"/>
      <c r="AD363" s="668"/>
      <c r="AE363" s="668"/>
      <c r="AF363" s="668"/>
      <c r="AG363" s="668"/>
      <c r="AH363" s="668"/>
      <c r="AI363" s="668"/>
      <c r="AJ363" s="668"/>
      <c r="AK363" s="668"/>
    </row>
    <row r="364" ht="15.75" customHeight="1">
      <c r="A364" s="668"/>
      <c r="B364" s="668"/>
      <c r="C364" s="668"/>
      <c r="D364" s="668"/>
      <c r="E364" s="668"/>
      <c r="F364" s="668"/>
      <c r="G364" s="668"/>
      <c r="H364" s="668"/>
      <c r="I364" s="668"/>
      <c r="J364" s="668"/>
      <c r="K364" s="668"/>
      <c r="L364" s="668"/>
      <c r="M364" s="668"/>
      <c r="N364" s="668"/>
      <c r="O364" s="668"/>
      <c r="P364" s="668"/>
      <c r="Q364" s="668"/>
      <c r="R364" s="668"/>
      <c r="S364" s="668"/>
      <c r="T364" s="668"/>
      <c r="U364" s="668"/>
      <c r="V364" s="668"/>
      <c r="W364" s="668"/>
      <c r="X364" s="668"/>
      <c r="Y364" s="668"/>
      <c r="Z364" s="668"/>
      <c r="AA364" s="668"/>
      <c r="AB364" s="668"/>
      <c r="AC364" s="668"/>
      <c r="AD364" s="668"/>
      <c r="AE364" s="668"/>
      <c r="AF364" s="668"/>
      <c r="AG364" s="668"/>
      <c r="AH364" s="668"/>
      <c r="AI364" s="668"/>
      <c r="AJ364" s="668"/>
      <c r="AK364" s="668"/>
    </row>
    <row r="365" ht="15.75" customHeight="1">
      <c r="A365" s="668"/>
      <c r="B365" s="668"/>
      <c r="C365" s="668"/>
      <c r="D365" s="668"/>
      <c r="E365" s="668"/>
      <c r="F365" s="668"/>
      <c r="G365" s="668"/>
      <c r="H365" s="668"/>
      <c r="I365" s="668"/>
      <c r="J365" s="668"/>
      <c r="K365" s="668"/>
      <c r="L365" s="668"/>
      <c r="M365" s="668"/>
      <c r="N365" s="668"/>
      <c r="O365" s="668"/>
      <c r="P365" s="668"/>
      <c r="Q365" s="668"/>
      <c r="R365" s="668"/>
      <c r="S365" s="668"/>
      <c r="T365" s="668"/>
      <c r="U365" s="668"/>
      <c r="V365" s="668"/>
      <c r="W365" s="668"/>
      <c r="X365" s="668"/>
      <c r="Y365" s="668"/>
      <c r="Z365" s="668"/>
      <c r="AA365" s="668"/>
      <c r="AB365" s="668"/>
      <c r="AC365" s="668"/>
      <c r="AD365" s="668"/>
      <c r="AE365" s="668"/>
      <c r="AF365" s="668"/>
      <c r="AG365" s="668"/>
      <c r="AH365" s="668"/>
      <c r="AI365" s="668"/>
      <c r="AJ365" s="668"/>
      <c r="AK365" s="668"/>
    </row>
    <row r="366" ht="15.75" customHeight="1">
      <c r="A366" s="668"/>
      <c r="B366" s="668"/>
      <c r="C366" s="668"/>
      <c r="D366" s="668"/>
      <c r="E366" s="668"/>
      <c r="F366" s="668"/>
      <c r="G366" s="668"/>
      <c r="H366" s="668"/>
      <c r="I366" s="668"/>
      <c r="J366" s="668"/>
      <c r="K366" s="668"/>
      <c r="L366" s="668"/>
      <c r="M366" s="668"/>
      <c r="N366" s="668"/>
      <c r="O366" s="668"/>
      <c r="P366" s="668"/>
      <c r="Q366" s="668"/>
      <c r="R366" s="668"/>
      <c r="S366" s="668"/>
      <c r="T366" s="668"/>
      <c r="U366" s="668"/>
      <c r="V366" s="668"/>
      <c r="W366" s="668"/>
      <c r="X366" s="668"/>
      <c r="Y366" s="668"/>
      <c r="Z366" s="668"/>
      <c r="AA366" s="668"/>
      <c r="AB366" s="668"/>
      <c r="AC366" s="668"/>
      <c r="AD366" s="668"/>
      <c r="AE366" s="668"/>
      <c r="AF366" s="668"/>
      <c r="AG366" s="668"/>
      <c r="AH366" s="668"/>
      <c r="AI366" s="668"/>
      <c r="AJ366" s="668"/>
      <c r="AK366" s="668"/>
    </row>
    <row r="367" ht="15.75" customHeight="1">
      <c r="A367" s="668"/>
      <c r="B367" s="668"/>
      <c r="C367" s="668"/>
      <c r="D367" s="668"/>
      <c r="E367" s="668"/>
      <c r="F367" s="668"/>
      <c r="G367" s="668"/>
      <c r="H367" s="668"/>
      <c r="I367" s="668"/>
      <c r="J367" s="668"/>
      <c r="K367" s="668"/>
      <c r="L367" s="668"/>
      <c r="M367" s="668"/>
      <c r="N367" s="668"/>
      <c r="O367" s="668"/>
      <c r="P367" s="668"/>
      <c r="Q367" s="668"/>
      <c r="R367" s="668"/>
      <c r="S367" s="668"/>
      <c r="T367" s="668"/>
      <c r="U367" s="668"/>
      <c r="V367" s="668"/>
      <c r="W367" s="668"/>
      <c r="X367" s="668"/>
      <c r="Y367" s="668"/>
      <c r="Z367" s="668"/>
      <c r="AA367" s="668"/>
      <c r="AB367" s="668"/>
      <c r="AC367" s="668"/>
      <c r="AD367" s="668"/>
      <c r="AE367" s="668"/>
      <c r="AF367" s="668"/>
      <c r="AG367" s="668"/>
      <c r="AH367" s="668"/>
      <c r="AI367" s="668"/>
      <c r="AJ367" s="668"/>
      <c r="AK367" s="668"/>
    </row>
    <row r="368" ht="15.75" customHeight="1">
      <c r="A368" s="668"/>
      <c r="B368" s="668"/>
      <c r="C368" s="668"/>
      <c r="D368" s="668"/>
      <c r="E368" s="668"/>
      <c r="F368" s="668"/>
      <c r="G368" s="668"/>
      <c r="H368" s="668"/>
      <c r="I368" s="668"/>
      <c r="J368" s="668"/>
      <c r="K368" s="668"/>
      <c r="L368" s="668"/>
      <c r="M368" s="668"/>
      <c r="N368" s="668"/>
      <c r="O368" s="668"/>
      <c r="P368" s="668"/>
      <c r="Q368" s="668"/>
      <c r="R368" s="668"/>
      <c r="S368" s="668"/>
      <c r="T368" s="668"/>
      <c r="U368" s="668"/>
      <c r="V368" s="668"/>
      <c r="W368" s="668"/>
      <c r="X368" s="668"/>
      <c r="Y368" s="668"/>
      <c r="Z368" s="668"/>
      <c r="AA368" s="668"/>
      <c r="AB368" s="668"/>
      <c r="AC368" s="668"/>
      <c r="AD368" s="668"/>
      <c r="AE368" s="668"/>
      <c r="AF368" s="668"/>
      <c r="AG368" s="668"/>
      <c r="AH368" s="668"/>
      <c r="AI368" s="668"/>
      <c r="AJ368" s="668"/>
      <c r="AK368" s="668"/>
    </row>
    <row r="369" ht="15.75" customHeight="1">
      <c r="A369" s="668"/>
      <c r="B369" s="668"/>
      <c r="C369" s="668"/>
      <c r="D369" s="668"/>
      <c r="E369" s="668"/>
      <c r="F369" s="668"/>
      <c r="G369" s="668"/>
      <c r="H369" s="668"/>
      <c r="I369" s="668"/>
      <c r="J369" s="668"/>
      <c r="K369" s="668"/>
      <c r="L369" s="668"/>
      <c r="M369" s="668"/>
      <c r="N369" s="668"/>
      <c r="O369" s="668"/>
      <c r="P369" s="668"/>
      <c r="Q369" s="668"/>
      <c r="R369" s="668"/>
      <c r="S369" s="668"/>
      <c r="T369" s="668"/>
      <c r="U369" s="668"/>
      <c r="V369" s="668"/>
      <c r="W369" s="668"/>
      <c r="X369" s="668"/>
      <c r="Y369" s="668"/>
      <c r="Z369" s="668"/>
      <c r="AA369" s="668"/>
      <c r="AB369" s="668"/>
      <c r="AC369" s="668"/>
      <c r="AD369" s="668"/>
      <c r="AE369" s="668"/>
      <c r="AF369" s="668"/>
      <c r="AG369" s="668"/>
      <c r="AH369" s="668"/>
      <c r="AI369" s="668"/>
      <c r="AJ369" s="668"/>
      <c r="AK369" s="668"/>
    </row>
    <row r="370" ht="15.75" customHeight="1">
      <c r="A370" s="668"/>
      <c r="B370" s="668"/>
      <c r="C370" s="668"/>
      <c r="D370" s="668"/>
      <c r="E370" s="668"/>
      <c r="F370" s="668"/>
      <c r="G370" s="668"/>
      <c r="H370" s="668"/>
      <c r="I370" s="668"/>
      <c r="J370" s="668"/>
      <c r="K370" s="668"/>
      <c r="L370" s="668"/>
      <c r="M370" s="668"/>
      <c r="N370" s="668"/>
      <c r="O370" s="668"/>
      <c r="P370" s="668"/>
      <c r="Q370" s="668"/>
      <c r="R370" s="668"/>
      <c r="S370" s="668"/>
      <c r="T370" s="668"/>
      <c r="U370" s="668"/>
      <c r="V370" s="668"/>
      <c r="W370" s="668"/>
      <c r="X370" s="668"/>
      <c r="Y370" s="668"/>
      <c r="Z370" s="668"/>
      <c r="AA370" s="668"/>
      <c r="AB370" s="668"/>
      <c r="AC370" s="668"/>
      <c r="AD370" s="668"/>
      <c r="AE370" s="668"/>
      <c r="AF370" s="668"/>
      <c r="AG370" s="668"/>
      <c r="AH370" s="668"/>
      <c r="AI370" s="668"/>
      <c r="AJ370" s="668"/>
      <c r="AK370" s="668"/>
    </row>
    <row r="371" ht="15.75" customHeight="1">
      <c r="A371" s="668"/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668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668"/>
    </row>
    <row r="372" ht="15.75" customHeight="1">
      <c r="A372" s="668"/>
      <c r="B372" s="668"/>
      <c r="C372" s="668"/>
      <c r="D372" s="668"/>
      <c r="E372" s="668"/>
      <c r="F372" s="668"/>
      <c r="G372" s="668"/>
      <c r="H372" s="668"/>
      <c r="I372" s="668"/>
      <c r="J372" s="668"/>
      <c r="K372" s="668"/>
      <c r="L372" s="668"/>
      <c r="M372" s="668"/>
      <c r="N372" s="668"/>
      <c r="O372" s="668"/>
      <c r="P372" s="668"/>
      <c r="Q372" s="668"/>
      <c r="R372" s="668"/>
      <c r="S372" s="668"/>
      <c r="T372" s="668"/>
      <c r="U372" s="668"/>
      <c r="V372" s="668"/>
      <c r="W372" s="668"/>
      <c r="X372" s="668"/>
      <c r="Y372" s="668"/>
      <c r="Z372" s="668"/>
      <c r="AA372" s="668"/>
      <c r="AB372" s="668"/>
      <c r="AC372" s="668"/>
      <c r="AD372" s="668"/>
      <c r="AE372" s="668"/>
      <c r="AF372" s="668"/>
      <c r="AG372" s="668"/>
      <c r="AH372" s="668"/>
      <c r="AI372" s="668"/>
      <c r="AJ372" s="668"/>
      <c r="AK372" s="668"/>
    </row>
    <row r="373" ht="15.75" customHeight="1">
      <c r="A373" s="668"/>
      <c r="B373" s="668"/>
      <c r="C373" s="668"/>
      <c r="D373" s="668"/>
      <c r="E373" s="668"/>
      <c r="F373" s="668"/>
      <c r="G373" s="668"/>
      <c r="H373" s="668"/>
      <c r="I373" s="668"/>
      <c r="J373" s="668"/>
      <c r="K373" s="668"/>
      <c r="L373" s="668"/>
      <c r="M373" s="668"/>
      <c r="N373" s="668"/>
      <c r="O373" s="668"/>
      <c r="P373" s="668"/>
      <c r="Q373" s="668"/>
      <c r="R373" s="668"/>
      <c r="S373" s="668"/>
      <c r="T373" s="668"/>
      <c r="U373" s="668"/>
      <c r="V373" s="668"/>
      <c r="W373" s="668"/>
      <c r="X373" s="668"/>
      <c r="Y373" s="668"/>
      <c r="Z373" s="668"/>
      <c r="AA373" s="668"/>
      <c r="AB373" s="668"/>
      <c r="AC373" s="668"/>
      <c r="AD373" s="668"/>
      <c r="AE373" s="668"/>
      <c r="AF373" s="668"/>
      <c r="AG373" s="668"/>
      <c r="AH373" s="668"/>
      <c r="AI373" s="668"/>
      <c r="AJ373" s="668"/>
      <c r="AK373" s="668"/>
    </row>
    <row r="374" ht="15.75" customHeight="1">
      <c r="A374" s="668"/>
      <c r="B374" s="668"/>
      <c r="C374" s="668"/>
      <c r="D374" s="668"/>
      <c r="E374" s="668"/>
      <c r="F374" s="668"/>
      <c r="G374" s="668"/>
      <c r="H374" s="668"/>
      <c r="I374" s="668"/>
      <c r="J374" s="668"/>
      <c r="K374" s="668"/>
      <c r="L374" s="668"/>
      <c r="M374" s="668"/>
      <c r="N374" s="668"/>
      <c r="O374" s="668"/>
      <c r="P374" s="668"/>
      <c r="Q374" s="668"/>
      <c r="R374" s="668"/>
      <c r="S374" s="668"/>
      <c r="T374" s="668"/>
      <c r="U374" s="668"/>
      <c r="V374" s="668"/>
      <c r="W374" s="668"/>
      <c r="X374" s="668"/>
      <c r="Y374" s="668"/>
      <c r="Z374" s="668"/>
      <c r="AA374" s="668"/>
      <c r="AB374" s="668"/>
      <c r="AC374" s="668"/>
      <c r="AD374" s="668"/>
      <c r="AE374" s="668"/>
      <c r="AF374" s="668"/>
      <c r="AG374" s="668"/>
      <c r="AH374" s="668"/>
      <c r="AI374" s="668"/>
      <c r="AJ374" s="668"/>
      <c r="AK374" s="668"/>
    </row>
    <row r="375" ht="15.75" customHeight="1">
      <c r="A375" s="668"/>
      <c r="B375" s="668"/>
      <c r="C375" s="668"/>
      <c r="D375" s="668"/>
      <c r="E375" s="668"/>
      <c r="F375" s="668"/>
      <c r="G375" s="668"/>
      <c r="H375" s="668"/>
      <c r="I375" s="668"/>
      <c r="J375" s="668"/>
      <c r="K375" s="668"/>
      <c r="L375" s="668"/>
      <c r="M375" s="668"/>
      <c r="N375" s="668"/>
      <c r="O375" s="668"/>
      <c r="P375" s="668"/>
      <c r="Q375" s="668"/>
      <c r="R375" s="668"/>
      <c r="S375" s="668"/>
      <c r="T375" s="668"/>
      <c r="U375" s="668"/>
      <c r="V375" s="668"/>
      <c r="W375" s="668"/>
      <c r="X375" s="668"/>
      <c r="Y375" s="668"/>
      <c r="Z375" s="668"/>
      <c r="AA375" s="668"/>
      <c r="AB375" s="668"/>
      <c r="AC375" s="668"/>
      <c r="AD375" s="668"/>
      <c r="AE375" s="668"/>
      <c r="AF375" s="668"/>
      <c r="AG375" s="668"/>
      <c r="AH375" s="668"/>
      <c r="AI375" s="668"/>
      <c r="AJ375" s="668"/>
      <c r="AK375" s="668"/>
    </row>
    <row r="376" ht="15.75" customHeight="1">
      <c r="A376" s="668"/>
      <c r="B376" s="668"/>
      <c r="C376" s="668"/>
      <c r="D376" s="668"/>
      <c r="E376" s="668"/>
      <c r="F376" s="668"/>
      <c r="G376" s="668"/>
      <c r="H376" s="668"/>
      <c r="I376" s="668"/>
      <c r="J376" s="668"/>
      <c r="K376" s="668"/>
      <c r="L376" s="668"/>
      <c r="M376" s="668"/>
      <c r="N376" s="668"/>
      <c r="O376" s="668"/>
      <c r="P376" s="668"/>
      <c r="Q376" s="668"/>
      <c r="R376" s="668"/>
      <c r="S376" s="668"/>
      <c r="T376" s="668"/>
      <c r="U376" s="668"/>
      <c r="V376" s="668"/>
      <c r="W376" s="668"/>
      <c r="X376" s="668"/>
      <c r="Y376" s="668"/>
      <c r="Z376" s="668"/>
      <c r="AA376" s="668"/>
      <c r="AB376" s="668"/>
      <c r="AC376" s="668"/>
      <c r="AD376" s="668"/>
      <c r="AE376" s="668"/>
      <c r="AF376" s="668"/>
      <c r="AG376" s="668"/>
      <c r="AH376" s="668"/>
      <c r="AI376" s="668"/>
      <c r="AJ376" s="668"/>
      <c r="AK376" s="668"/>
    </row>
    <row r="377" ht="15.75" customHeight="1">
      <c r="A377" s="668"/>
      <c r="B377" s="668"/>
      <c r="C377" s="668"/>
      <c r="D377" s="668"/>
      <c r="E377" s="668"/>
      <c r="F377" s="668"/>
      <c r="G377" s="668"/>
      <c r="H377" s="668"/>
      <c r="I377" s="668"/>
      <c r="J377" s="668"/>
      <c r="K377" s="668"/>
      <c r="L377" s="668"/>
      <c r="M377" s="668"/>
      <c r="N377" s="668"/>
      <c r="O377" s="668"/>
      <c r="P377" s="668"/>
      <c r="Q377" s="668"/>
      <c r="R377" s="668"/>
      <c r="S377" s="668"/>
      <c r="T377" s="668"/>
      <c r="U377" s="668"/>
      <c r="V377" s="668"/>
      <c r="W377" s="668"/>
      <c r="X377" s="668"/>
      <c r="Y377" s="668"/>
      <c r="Z377" s="668"/>
      <c r="AA377" s="668"/>
      <c r="AB377" s="668"/>
      <c r="AC377" s="668"/>
      <c r="AD377" s="668"/>
      <c r="AE377" s="668"/>
      <c r="AF377" s="668"/>
      <c r="AG377" s="668"/>
      <c r="AH377" s="668"/>
      <c r="AI377" s="668"/>
      <c r="AJ377" s="668"/>
      <c r="AK377" s="668"/>
    </row>
    <row r="378" ht="15.75" customHeight="1">
      <c r="A378" s="668"/>
      <c r="B378" s="668"/>
      <c r="C378" s="668"/>
      <c r="D378" s="668"/>
      <c r="E378" s="668"/>
      <c r="F378" s="668"/>
      <c r="G378" s="668"/>
      <c r="H378" s="668"/>
      <c r="I378" s="668"/>
      <c r="J378" s="668"/>
      <c r="K378" s="668"/>
      <c r="L378" s="668"/>
      <c r="M378" s="668"/>
      <c r="N378" s="668"/>
      <c r="O378" s="668"/>
      <c r="P378" s="668"/>
      <c r="Q378" s="668"/>
      <c r="R378" s="668"/>
      <c r="S378" s="668"/>
      <c r="T378" s="668"/>
      <c r="U378" s="668"/>
      <c r="V378" s="668"/>
      <c r="W378" s="668"/>
      <c r="X378" s="668"/>
      <c r="Y378" s="668"/>
      <c r="Z378" s="668"/>
      <c r="AA378" s="668"/>
      <c r="AB378" s="668"/>
      <c r="AC378" s="668"/>
      <c r="AD378" s="668"/>
      <c r="AE378" s="668"/>
      <c r="AF378" s="668"/>
      <c r="AG378" s="668"/>
      <c r="AH378" s="668"/>
      <c r="AI378" s="668"/>
      <c r="AJ378" s="668"/>
      <c r="AK378" s="668"/>
    </row>
    <row r="379" ht="15.75" customHeight="1">
      <c r="A379" s="668"/>
      <c r="B379" s="668"/>
      <c r="C379" s="668"/>
      <c r="D379" s="668"/>
      <c r="E379" s="668"/>
      <c r="F379" s="668"/>
      <c r="G379" s="668"/>
      <c r="H379" s="668"/>
      <c r="I379" s="668"/>
      <c r="J379" s="668"/>
      <c r="K379" s="668"/>
      <c r="L379" s="668"/>
      <c r="M379" s="668"/>
      <c r="N379" s="668"/>
      <c r="O379" s="668"/>
      <c r="P379" s="668"/>
      <c r="Q379" s="668"/>
      <c r="R379" s="668"/>
      <c r="S379" s="668"/>
      <c r="T379" s="668"/>
      <c r="U379" s="668"/>
      <c r="V379" s="668"/>
      <c r="W379" s="668"/>
      <c r="X379" s="668"/>
      <c r="Y379" s="668"/>
      <c r="Z379" s="668"/>
      <c r="AA379" s="668"/>
      <c r="AB379" s="668"/>
      <c r="AC379" s="668"/>
      <c r="AD379" s="668"/>
      <c r="AE379" s="668"/>
      <c r="AF379" s="668"/>
      <c r="AG379" s="668"/>
      <c r="AH379" s="668"/>
      <c r="AI379" s="668"/>
      <c r="AJ379" s="668"/>
      <c r="AK379" s="668"/>
    </row>
    <row r="380" ht="15.75" customHeight="1">
      <c r="A380" s="668"/>
      <c r="B380" s="668"/>
      <c r="C380" s="668"/>
      <c r="D380" s="668"/>
      <c r="E380" s="668"/>
      <c r="F380" s="668"/>
      <c r="G380" s="668"/>
      <c r="H380" s="668"/>
      <c r="I380" s="668"/>
      <c r="J380" s="668"/>
      <c r="K380" s="668"/>
      <c r="L380" s="668"/>
      <c r="M380" s="668"/>
      <c r="N380" s="668"/>
      <c r="O380" s="668"/>
      <c r="P380" s="668"/>
      <c r="Q380" s="668"/>
      <c r="R380" s="668"/>
      <c r="S380" s="668"/>
      <c r="T380" s="668"/>
      <c r="U380" s="668"/>
      <c r="V380" s="668"/>
      <c r="W380" s="668"/>
      <c r="X380" s="668"/>
      <c r="Y380" s="668"/>
      <c r="Z380" s="668"/>
      <c r="AA380" s="668"/>
      <c r="AB380" s="668"/>
      <c r="AC380" s="668"/>
      <c r="AD380" s="668"/>
      <c r="AE380" s="668"/>
      <c r="AF380" s="668"/>
      <c r="AG380" s="668"/>
      <c r="AH380" s="668"/>
      <c r="AI380" s="668"/>
      <c r="AJ380" s="668"/>
      <c r="AK380" s="668"/>
    </row>
    <row r="381" ht="15.75" customHeight="1">
      <c r="A381" s="668"/>
      <c r="B381" s="668"/>
      <c r="C381" s="668"/>
      <c r="D381" s="668"/>
      <c r="E381" s="668"/>
      <c r="F381" s="668"/>
      <c r="G381" s="668"/>
      <c r="H381" s="668"/>
      <c r="I381" s="668"/>
      <c r="J381" s="668"/>
      <c r="K381" s="668"/>
      <c r="L381" s="668"/>
      <c r="M381" s="668"/>
      <c r="N381" s="668"/>
      <c r="O381" s="668"/>
      <c r="P381" s="668"/>
      <c r="Q381" s="668"/>
      <c r="R381" s="668"/>
      <c r="S381" s="668"/>
      <c r="T381" s="668"/>
      <c r="U381" s="668"/>
      <c r="V381" s="668"/>
      <c r="W381" s="668"/>
      <c r="X381" s="668"/>
      <c r="Y381" s="668"/>
      <c r="Z381" s="668"/>
      <c r="AA381" s="668"/>
      <c r="AB381" s="668"/>
      <c r="AC381" s="668"/>
      <c r="AD381" s="668"/>
      <c r="AE381" s="668"/>
      <c r="AF381" s="668"/>
      <c r="AG381" s="668"/>
      <c r="AH381" s="668"/>
      <c r="AI381" s="668"/>
      <c r="AJ381" s="668"/>
      <c r="AK381" s="668"/>
    </row>
    <row r="382" ht="15.75" customHeight="1">
      <c r="A382" s="668"/>
      <c r="B382" s="668"/>
      <c r="C382" s="668"/>
      <c r="D382" s="668"/>
      <c r="E382" s="668"/>
      <c r="F382" s="668"/>
      <c r="G382" s="668"/>
      <c r="H382" s="668"/>
      <c r="I382" s="668"/>
      <c r="J382" s="668"/>
      <c r="K382" s="668"/>
      <c r="L382" s="668"/>
      <c r="M382" s="668"/>
      <c r="N382" s="668"/>
      <c r="O382" s="668"/>
      <c r="P382" s="668"/>
      <c r="Q382" s="668"/>
      <c r="R382" s="668"/>
      <c r="S382" s="668"/>
      <c r="T382" s="668"/>
      <c r="U382" s="668"/>
      <c r="V382" s="668"/>
      <c r="W382" s="668"/>
      <c r="X382" s="668"/>
      <c r="Y382" s="668"/>
      <c r="Z382" s="668"/>
      <c r="AA382" s="668"/>
      <c r="AB382" s="668"/>
      <c r="AC382" s="668"/>
      <c r="AD382" s="668"/>
      <c r="AE382" s="668"/>
      <c r="AF382" s="668"/>
      <c r="AG382" s="668"/>
      <c r="AH382" s="668"/>
      <c r="AI382" s="668"/>
      <c r="AJ382" s="668"/>
      <c r="AK382" s="668"/>
    </row>
    <row r="383" ht="15.75" customHeight="1">
      <c r="A383" s="668"/>
      <c r="B383" s="668"/>
      <c r="C383" s="668"/>
      <c r="D383" s="668"/>
      <c r="E383" s="668"/>
      <c r="F383" s="668"/>
      <c r="G383" s="668"/>
      <c r="H383" s="668"/>
      <c r="I383" s="668"/>
      <c r="J383" s="668"/>
      <c r="K383" s="668"/>
      <c r="L383" s="668"/>
      <c r="M383" s="668"/>
      <c r="N383" s="668"/>
      <c r="O383" s="668"/>
      <c r="P383" s="668"/>
      <c r="Q383" s="668"/>
      <c r="R383" s="668"/>
      <c r="S383" s="668"/>
      <c r="T383" s="668"/>
      <c r="U383" s="668"/>
      <c r="V383" s="668"/>
      <c r="W383" s="668"/>
      <c r="X383" s="668"/>
      <c r="Y383" s="668"/>
      <c r="Z383" s="668"/>
      <c r="AA383" s="668"/>
      <c r="AB383" s="668"/>
      <c r="AC383" s="668"/>
      <c r="AD383" s="668"/>
      <c r="AE383" s="668"/>
      <c r="AF383" s="668"/>
      <c r="AG383" s="668"/>
      <c r="AH383" s="668"/>
      <c r="AI383" s="668"/>
      <c r="AJ383" s="668"/>
      <c r="AK383" s="668"/>
    </row>
    <row r="384" ht="15.75" customHeight="1">
      <c r="A384" s="668"/>
      <c r="B384" s="668"/>
      <c r="C384" s="668"/>
      <c r="D384" s="668"/>
      <c r="E384" s="668"/>
      <c r="F384" s="668"/>
      <c r="G384" s="668"/>
      <c r="H384" s="668"/>
      <c r="I384" s="668"/>
      <c r="J384" s="668"/>
      <c r="K384" s="668"/>
      <c r="L384" s="668"/>
      <c r="M384" s="668"/>
      <c r="N384" s="668"/>
      <c r="O384" s="668"/>
      <c r="P384" s="668"/>
      <c r="Q384" s="668"/>
      <c r="R384" s="668"/>
      <c r="S384" s="668"/>
      <c r="T384" s="668"/>
      <c r="U384" s="668"/>
      <c r="V384" s="668"/>
      <c r="W384" s="668"/>
      <c r="X384" s="668"/>
      <c r="Y384" s="668"/>
      <c r="Z384" s="668"/>
      <c r="AA384" s="668"/>
      <c r="AB384" s="668"/>
      <c r="AC384" s="668"/>
      <c r="AD384" s="668"/>
      <c r="AE384" s="668"/>
      <c r="AF384" s="668"/>
      <c r="AG384" s="668"/>
      <c r="AH384" s="668"/>
      <c r="AI384" s="668"/>
      <c r="AJ384" s="668"/>
      <c r="AK384" s="668"/>
    </row>
    <row r="385" ht="15.75" customHeight="1">
      <c r="A385" s="668"/>
      <c r="B385" s="668"/>
      <c r="C385" s="668"/>
      <c r="D385" s="668"/>
      <c r="E385" s="668"/>
      <c r="F385" s="668"/>
      <c r="G385" s="668"/>
      <c r="H385" s="668"/>
      <c r="I385" s="668"/>
      <c r="J385" s="668"/>
      <c r="K385" s="668"/>
      <c r="L385" s="668"/>
      <c r="M385" s="668"/>
      <c r="N385" s="668"/>
      <c r="O385" s="668"/>
      <c r="P385" s="668"/>
      <c r="Q385" s="668"/>
      <c r="R385" s="668"/>
      <c r="S385" s="668"/>
      <c r="T385" s="668"/>
      <c r="U385" s="668"/>
      <c r="V385" s="668"/>
      <c r="W385" s="668"/>
      <c r="X385" s="668"/>
      <c r="Y385" s="668"/>
      <c r="Z385" s="668"/>
      <c r="AA385" s="668"/>
      <c r="AB385" s="668"/>
      <c r="AC385" s="668"/>
      <c r="AD385" s="668"/>
      <c r="AE385" s="668"/>
      <c r="AF385" s="668"/>
      <c r="AG385" s="668"/>
      <c r="AH385" s="668"/>
      <c r="AI385" s="668"/>
      <c r="AJ385" s="668"/>
      <c r="AK385" s="668"/>
    </row>
    <row r="386" ht="15.75" customHeight="1">
      <c r="A386" s="668"/>
      <c r="B386" s="668"/>
      <c r="C386" s="668"/>
      <c r="D386" s="668"/>
      <c r="E386" s="668"/>
      <c r="F386" s="668"/>
      <c r="G386" s="668"/>
      <c r="H386" s="668"/>
      <c r="I386" s="668"/>
      <c r="J386" s="668"/>
      <c r="K386" s="668"/>
      <c r="L386" s="668"/>
      <c r="M386" s="668"/>
      <c r="N386" s="668"/>
      <c r="O386" s="668"/>
      <c r="P386" s="668"/>
      <c r="Q386" s="668"/>
      <c r="R386" s="668"/>
      <c r="S386" s="668"/>
      <c r="T386" s="668"/>
      <c r="U386" s="668"/>
      <c r="V386" s="668"/>
      <c r="W386" s="668"/>
      <c r="X386" s="668"/>
      <c r="Y386" s="668"/>
      <c r="Z386" s="668"/>
      <c r="AA386" s="668"/>
      <c r="AB386" s="668"/>
      <c r="AC386" s="668"/>
      <c r="AD386" s="668"/>
      <c r="AE386" s="668"/>
      <c r="AF386" s="668"/>
      <c r="AG386" s="668"/>
      <c r="AH386" s="668"/>
      <c r="AI386" s="668"/>
      <c r="AJ386" s="668"/>
      <c r="AK386" s="668"/>
    </row>
    <row r="387" ht="15.75" customHeight="1">
      <c r="A387" s="668"/>
      <c r="B387" s="668"/>
      <c r="C387" s="668"/>
      <c r="D387" s="668"/>
      <c r="E387" s="668"/>
      <c r="F387" s="668"/>
      <c r="G387" s="668"/>
      <c r="H387" s="668"/>
      <c r="I387" s="668"/>
      <c r="J387" s="668"/>
      <c r="K387" s="668"/>
      <c r="L387" s="668"/>
      <c r="M387" s="668"/>
      <c r="N387" s="668"/>
      <c r="O387" s="668"/>
      <c r="P387" s="668"/>
      <c r="Q387" s="668"/>
      <c r="R387" s="668"/>
      <c r="S387" s="668"/>
      <c r="T387" s="668"/>
      <c r="U387" s="668"/>
      <c r="V387" s="668"/>
      <c r="W387" s="668"/>
      <c r="X387" s="668"/>
      <c r="Y387" s="668"/>
      <c r="Z387" s="668"/>
      <c r="AA387" s="668"/>
      <c r="AB387" s="668"/>
      <c r="AC387" s="668"/>
      <c r="AD387" s="668"/>
      <c r="AE387" s="668"/>
      <c r="AF387" s="668"/>
      <c r="AG387" s="668"/>
      <c r="AH387" s="668"/>
      <c r="AI387" s="668"/>
      <c r="AJ387" s="668"/>
      <c r="AK387" s="668"/>
    </row>
    <row r="388" ht="15.75" customHeight="1">
      <c r="A388" s="668"/>
      <c r="B388" s="668"/>
      <c r="C388" s="668"/>
      <c r="D388" s="668"/>
      <c r="E388" s="668"/>
      <c r="F388" s="668"/>
      <c r="G388" s="668"/>
      <c r="H388" s="668"/>
      <c r="I388" s="668"/>
      <c r="J388" s="668"/>
      <c r="K388" s="668"/>
      <c r="L388" s="668"/>
      <c r="M388" s="668"/>
      <c r="N388" s="668"/>
      <c r="O388" s="668"/>
      <c r="P388" s="668"/>
      <c r="Q388" s="668"/>
      <c r="R388" s="668"/>
      <c r="S388" s="668"/>
      <c r="T388" s="668"/>
      <c r="U388" s="668"/>
      <c r="V388" s="668"/>
      <c r="W388" s="668"/>
      <c r="X388" s="668"/>
      <c r="Y388" s="668"/>
      <c r="Z388" s="668"/>
      <c r="AA388" s="668"/>
      <c r="AB388" s="668"/>
      <c r="AC388" s="668"/>
      <c r="AD388" s="668"/>
      <c r="AE388" s="668"/>
      <c r="AF388" s="668"/>
      <c r="AG388" s="668"/>
      <c r="AH388" s="668"/>
      <c r="AI388" s="668"/>
      <c r="AJ388" s="668"/>
      <c r="AK388" s="668"/>
    </row>
    <row r="389" ht="15.75" customHeight="1">
      <c r="A389" s="668"/>
      <c r="B389" s="668"/>
      <c r="C389" s="668"/>
      <c r="D389" s="668"/>
      <c r="E389" s="668"/>
      <c r="F389" s="668"/>
      <c r="G389" s="668"/>
      <c r="H389" s="668"/>
      <c r="I389" s="668"/>
      <c r="J389" s="668"/>
      <c r="K389" s="668"/>
      <c r="L389" s="668"/>
      <c r="M389" s="668"/>
      <c r="N389" s="668"/>
      <c r="O389" s="668"/>
      <c r="P389" s="668"/>
      <c r="Q389" s="668"/>
      <c r="R389" s="668"/>
      <c r="S389" s="668"/>
      <c r="T389" s="668"/>
      <c r="U389" s="668"/>
      <c r="V389" s="668"/>
      <c r="W389" s="668"/>
      <c r="X389" s="668"/>
      <c r="Y389" s="668"/>
      <c r="Z389" s="668"/>
      <c r="AA389" s="668"/>
      <c r="AB389" s="668"/>
      <c r="AC389" s="668"/>
      <c r="AD389" s="668"/>
      <c r="AE389" s="668"/>
      <c r="AF389" s="668"/>
      <c r="AG389" s="668"/>
      <c r="AH389" s="668"/>
      <c r="AI389" s="668"/>
      <c r="AJ389" s="668"/>
      <c r="AK389" s="668"/>
    </row>
    <row r="390" ht="15.75" customHeight="1">
      <c r="A390" s="668"/>
      <c r="B390" s="668"/>
      <c r="C390" s="668"/>
      <c r="D390" s="668"/>
      <c r="E390" s="668"/>
      <c r="F390" s="668"/>
      <c r="G390" s="668"/>
      <c r="H390" s="668"/>
      <c r="I390" s="668"/>
      <c r="J390" s="668"/>
      <c r="K390" s="668"/>
      <c r="L390" s="668"/>
      <c r="M390" s="668"/>
      <c r="N390" s="668"/>
      <c r="O390" s="668"/>
      <c r="P390" s="668"/>
      <c r="Q390" s="668"/>
      <c r="R390" s="668"/>
      <c r="S390" s="668"/>
      <c r="T390" s="668"/>
      <c r="U390" s="668"/>
      <c r="V390" s="668"/>
      <c r="W390" s="668"/>
      <c r="X390" s="668"/>
      <c r="Y390" s="668"/>
      <c r="Z390" s="668"/>
      <c r="AA390" s="668"/>
      <c r="AB390" s="668"/>
      <c r="AC390" s="668"/>
      <c r="AD390" s="668"/>
      <c r="AE390" s="668"/>
      <c r="AF390" s="668"/>
      <c r="AG390" s="668"/>
      <c r="AH390" s="668"/>
      <c r="AI390" s="668"/>
      <c r="AJ390" s="668"/>
      <c r="AK390" s="668"/>
    </row>
    <row r="391" ht="15.75" customHeight="1">
      <c r="A391" s="668"/>
      <c r="B391" s="668"/>
      <c r="C391" s="668"/>
      <c r="D391" s="668"/>
      <c r="E391" s="668"/>
      <c r="F391" s="668"/>
      <c r="G391" s="668"/>
      <c r="H391" s="668"/>
      <c r="I391" s="668"/>
      <c r="J391" s="668"/>
      <c r="K391" s="668"/>
      <c r="L391" s="668"/>
      <c r="M391" s="668"/>
      <c r="N391" s="668"/>
      <c r="O391" s="668"/>
      <c r="P391" s="668"/>
      <c r="Q391" s="668"/>
      <c r="R391" s="668"/>
      <c r="S391" s="668"/>
      <c r="T391" s="668"/>
      <c r="U391" s="668"/>
      <c r="V391" s="668"/>
      <c r="W391" s="668"/>
      <c r="X391" s="668"/>
      <c r="Y391" s="668"/>
      <c r="Z391" s="668"/>
      <c r="AA391" s="668"/>
      <c r="AB391" s="668"/>
      <c r="AC391" s="668"/>
      <c r="AD391" s="668"/>
      <c r="AE391" s="668"/>
      <c r="AF391" s="668"/>
      <c r="AG391" s="668"/>
      <c r="AH391" s="668"/>
      <c r="AI391" s="668"/>
      <c r="AJ391" s="668"/>
      <c r="AK391" s="668"/>
    </row>
    <row r="392" ht="15.75" customHeight="1">
      <c r="A392" s="668"/>
      <c r="B392" s="668"/>
      <c r="C392" s="668"/>
      <c r="D392" s="668"/>
      <c r="E392" s="668"/>
      <c r="F392" s="668"/>
      <c r="G392" s="668"/>
      <c r="H392" s="668"/>
      <c r="I392" s="668"/>
      <c r="J392" s="668"/>
      <c r="K392" s="668"/>
      <c r="L392" s="668"/>
      <c r="M392" s="668"/>
      <c r="N392" s="668"/>
      <c r="O392" s="668"/>
      <c r="P392" s="668"/>
      <c r="Q392" s="668"/>
      <c r="R392" s="668"/>
      <c r="S392" s="668"/>
      <c r="T392" s="668"/>
      <c r="U392" s="668"/>
      <c r="V392" s="668"/>
      <c r="W392" s="668"/>
      <c r="X392" s="668"/>
      <c r="Y392" s="668"/>
      <c r="Z392" s="668"/>
      <c r="AA392" s="668"/>
      <c r="AB392" s="668"/>
      <c r="AC392" s="668"/>
      <c r="AD392" s="668"/>
      <c r="AE392" s="668"/>
      <c r="AF392" s="668"/>
      <c r="AG392" s="668"/>
      <c r="AH392" s="668"/>
      <c r="AI392" s="668"/>
      <c r="AJ392" s="668"/>
      <c r="AK392" s="668"/>
    </row>
    <row r="393" ht="15.75" customHeight="1">
      <c r="A393" s="668"/>
      <c r="B393" s="668"/>
      <c r="C393" s="668"/>
      <c r="D393" s="668"/>
      <c r="E393" s="668"/>
      <c r="F393" s="668"/>
      <c r="G393" s="668"/>
      <c r="H393" s="668"/>
      <c r="I393" s="668"/>
      <c r="J393" s="668"/>
      <c r="K393" s="668"/>
      <c r="L393" s="668"/>
      <c r="M393" s="668"/>
      <c r="N393" s="668"/>
      <c r="O393" s="668"/>
      <c r="P393" s="668"/>
      <c r="Q393" s="668"/>
      <c r="R393" s="668"/>
      <c r="S393" s="668"/>
      <c r="T393" s="668"/>
      <c r="U393" s="668"/>
      <c r="V393" s="668"/>
      <c r="W393" s="668"/>
      <c r="X393" s="668"/>
      <c r="Y393" s="668"/>
      <c r="Z393" s="668"/>
      <c r="AA393" s="668"/>
      <c r="AB393" s="668"/>
      <c r="AC393" s="668"/>
      <c r="AD393" s="668"/>
      <c r="AE393" s="668"/>
      <c r="AF393" s="668"/>
      <c r="AG393" s="668"/>
      <c r="AH393" s="668"/>
      <c r="AI393" s="668"/>
      <c r="AJ393" s="668"/>
      <c r="AK393" s="668"/>
    </row>
    <row r="394" ht="15.75" customHeight="1">
      <c r="A394" s="668"/>
      <c r="B394" s="668"/>
      <c r="C394" s="668"/>
      <c r="D394" s="668"/>
      <c r="E394" s="668"/>
      <c r="F394" s="668"/>
      <c r="G394" s="668"/>
      <c r="H394" s="668"/>
      <c r="I394" s="668"/>
      <c r="J394" s="668"/>
      <c r="K394" s="668"/>
      <c r="L394" s="668"/>
      <c r="M394" s="668"/>
      <c r="N394" s="668"/>
      <c r="O394" s="668"/>
      <c r="P394" s="668"/>
      <c r="Q394" s="668"/>
      <c r="R394" s="668"/>
      <c r="S394" s="668"/>
      <c r="T394" s="668"/>
      <c r="U394" s="668"/>
      <c r="V394" s="668"/>
      <c r="W394" s="668"/>
      <c r="X394" s="668"/>
      <c r="Y394" s="668"/>
      <c r="Z394" s="668"/>
      <c r="AA394" s="668"/>
      <c r="AB394" s="668"/>
      <c r="AC394" s="668"/>
      <c r="AD394" s="668"/>
      <c r="AE394" s="668"/>
      <c r="AF394" s="668"/>
      <c r="AG394" s="668"/>
      <c r="AH394" s="668"/>
      <c r="AI394" s="668"/>
      <c r="AJ394" s="668"/>
      <c r="AK394" s="668"/>
    </row>
    <row r="395" ht="15.75" customHeight="1">
      <c r="A395" s="668"/>
      <c r="B395" s="668"/>
      <c r="C395" s="668"/>
      <c r="D395" s="668"/>
      <c r="E395" s="668"/>
      <c r="F395" s="668"/>
      <c r="G395" s="668"/>
      <c r="H395" s="668"/>
      <c r="I395" s="668"/>
      <c r="J395" s="668"/>
      <c r="K395" s="668"/>
      <c r="L395" s="668"/>
      <c r="M395" s="668"/>
      <c r="N395" s="668"/>
      <c r="O395" s="668"/>
      <c r="P395" s="668"/>
      <c r="Q395" s="668"/>
      <c r="R395" s="668"/>
      <c r="S395" s="668"/>
      <c r="T395" s="668"/>
      <c r="U395" s="668"/>
      <c r="V395" s="668"/>
      <c r="W395" s="668"/>
      <c r="X395" s="668"/>
      <c r="Y395" s="668"/>
      <c r="Z395" s="668"/>
      <c r="AA395" s="668"/>
      <c r="AB395" s="668"/>
      <c r="AC395" s="668"/>
      <c r="AD395" s="668"/>
      <c r="AE395" s="668"/>
      <c r="AF395" s="668"/>
      <c r="AG395" s="668"/>
      <c r="AH395" s="668"/>
      <c r="AI395" s="668"/>
      <c r="AJ395" s="668"/>
      <c r="AK395" s="668"/>
    </row>
    <row r="396" ht="15.75" customHeight="1">
      <c r="A396" s="668"/>
      <c r="B396" s="668"/>
      <c r="C396" s="668"/>
      <c r="D396" s="668"/>
      <c r="E396" s="668"/>
      <c r="F396" s="668"/>
      <c r="G396" s="668"/>
      <c r="H396" s="668"/>
      <c r="I396" s="668"/>
      <c r="J396" s="668"/>
      <c r="K396" s="668"/>
      <c r="L396" s="668"/>
      <c r="M396" s="668"/>
      <c r="N396" s="668"/>
      <c r="O396" s="668"/>
      <c r="P396" s="668"/>
      <c r="Q396" s="668"/>
      <c r="R396" s="668"/>
      <c r="S396" s="668"/>
      <c r="T396" s="668"/>
      <c r="U396" s="668"/>
      <c r="V396" s="668"/>
      <c r="W396" s="668"/>
      <c r="X396" s="668"/>
      <c r="Y396" s="668"/>
      <c r="Z396" s="668"/>
      <c r="AA396" s="668"/>
      <c r="AB396" s="668"/>
      <c r="AC396" s="668"/>
      <c r="AD396" s="668"/>
      <c r="AE396" s="668"/>
      <c r="AF396" s="668"/>
      <c r="AG396" s="668"/>
      <c r="AH396" s="668"/>
      <c r="AI396" s="668"/>
      <c r="AJ396" s="668"/>
      <c r="AK396" s="668"/>
    </row>
    <row r="397" ht="15.75" customHeight="1">
      <c r="A397" s="668"/>
      <c r="B397" s="668"/>
      <c r="C397" s="668"/>
      <c r="D397" s="668"/>
      <c r="E397" s="668"/>
      <c r="F397" s="668"/>
      <c r="G397" s="668"/>
      <c r="H397" s="668"/>
      <c r="I397" s="668"/>
      <c r="J397" s="668"/>
      <c r="K397" s="668"/>
      <c r="L397" s="668"/>
      <c r="M397" s="668"/>
      <c r="N397" s="668"/>
      <c r="O397" s="668"/>
      <c r="P397" s="668"/>
      <c r="Q397" s="668"/>
      <c r="R397" s="668"/>
      <c r="S397" s="668"/>
      <c r="T397" s="668"/>
      <c r="U397" s="668"/>
      <c r="V397" s="668"/>
      <c r="W397" s="668"/>
      <c r="X397" s="668"/>
      <c r="Y397" s="668"/>
      <c r="Z397" s="668"/>
      <c r="AA397" s="668"/>
      <c r="AB397" s="668"/>
      <c r="AC397" s="668"/>
      <c r="AD397" s="668"/>
      <c r="AE397" s="668"/>
      <c r="AF397" s="668"/>
      <c r="AG397" s="668"/>
      <c r="AH397" s="668"/>
      <c r="AI397" s="668"/>
      <c r="AJ397" s="668"/>
      <c r="AK397" s="668"/>
    </row>
    <row r="398" ht="15.75" customHeight="1">
      <c r="A398" s="668"/>
      <c r="B398" s="668"/>
      <c r="C398" s="668"/>
      <c r="D398" s="668"/>
      <c r="E398" s="668"/>
      <c r="F398" s="668"/>
      <c r="G398" s="668"/>
      <c r="H398" s="668"/>
      <c r="I398" s="668"/>
      <c r="J398" s="668"/>
      <c r="K398" s="668"/>
      <c r="L398" s="668"/>
      <c r="M398" s="668"/>
      <c r="N398" s="668"/>
      <c r="O398" s="668"/>
      <c r="P398" s="668"/>
      <c r="Q398" s="668"/>
      <c r="R398" s="668"/>
      <c r="S398" s="668"/>
      <c r="T398" s="668"/>
      <c r="U398" s="668"/>
      <c r="V398" s="668"/>
      <c r="W398" s="668"/>
      <c r="X398" s="668"/>
      <c r="Y398" s="668"/>
      <c r="Z398" s="668"/>
      <c r="AA398" s="668"/>
      <c r="AB398" s="668"/>
      <c r="AC398" s="668"/>
      <c r="AD398" s="668"/>
      <c r="AE398" s="668"/>
      <c r="AF398" s="668"/>
      <c r="AG398" s="668"/>
      <c r="AH398" s="668"/>
      <c r="AI398" s="668"/>
      <c r="AJ398" s="668"/>
      <c r="AK398" s="668"/>
    </row>
    <row r="399" ht="15.75" customHeight="1">
      <c r="A399" s="668"/>
      <c r="B399" s="668"/>
      <c r="C399" s="668"/>
      <c r="D399" s="668"/>
      <c r="E399" s="668"/>
      <c r="F399" s="668"/>
      <c r="G399" s="668"/>
      <c r="H399" s="668"/>
      <c r="I399" s="668"/>
      <c r="J399" s="668"/>
      <c r="K399" s="668"/>
      <c r="L399" s="668"/>
      <c r="M399" s="668"/>
      <c r="N399" s="668"/>
      <c r="O399" s="668"/>
      <c r="P399" s="668"/>
      <c r="Q399" s="668"/>
      <c r="R399" s="668"/>
      <c r="S399" s="668"/>
      <c r="T399" s="668"/>
      <c r="U399" s="668"/>
      <c r="V399" s="668"/>
      <c r="W399" s="668"/>
      <c r="X399" s="668"/>
      <c r="Y399" s="668"/>
      <c r="Z399" s="668"/>
      <c r="AA399" s="668"/>
      <c r="AB399" s="668"/>
      <c r="AC399" s="668"/>
      <c r="AD399" s="668"/>
      <c r="AE399" s="668"/>
      <c r="AF399" s="668"/>
      <c r="AG399" s="668"/>
      <c r="AH399" s="668"/>
      <c r="AI399" s="668"/>
      <c r="AJ399" s="668"/>
      <c r="AK399" s="668"/>
    </row>
    <row r="400" ht="15.75" customHeight="1">
      <c r="A400" s="668"/>
      <c r="B400" s="668"/>
      <c r="C400" s="668"/>
      <c r="D400" s="668"/>
      <c r="E400" s="668"/>
      <c r="F400" s="668"/>
      <c r="G400" s="668"/>
      <c r="H400" s="668"/>
      <c r="I400" s="668"/>
      <c r="J400" s="668"/>
      <c r="K400" s="668"/>
      <c r="L400" s="668"/>
      <c r="M400" s="668"/>
      <c r="N400" s="668"/>
      <c r="O400" s="668"/>
      <c r="P400" s="668"/>
      <c r="Q400" s="668"/>
      <c r="R400" s="668"/>
      <c r="S400" s="668"/>
      <c r="T400" s="668"/>
      <c r="U400" s="668"/>
      <c r="V400" s="668"/>
      <c r="W400" s="668"/>
      <c r="X400" s="668"/>
      <c r="Y400" s="668"/>
      <c r="Z400" s="668"/>
      <c r="AA400" s="668"/>
      <c r="AB400" s="668"/>
      <c r="AC400" s="668"/>
      <c r="AD400" s="668"/>
      <c r="AE400" s="668"/>
      <c r="AF400" s="668"/>
      <c r="AG400" s="668"/>
      <c r="AH400" s="668"/>
      <c r="AI400" s="668"/>
      <c r="AJ400" s="668"/>
      <c r="AK400" s="668"/>
    </row>
    <row r="401" ht="15.75" customHeight="1">
      <c r="A401" s="668"/>
      <c r="B401" s="668"/>
      <c r="C401" s="668"/>
      <c r="D401" s="668"/>
      <c r="E401" s="668"/>
      <c r="F401" s="668"/>
      <c r="G401" s="668"/>
      <c r="H401" s="668"/>
      <c r="I401" s="668"/>
      <c r="J401" s="668"/>
      <c r="K401" s="668"/>
      <c r="L401" s="668"/>
      <c r="M401" s="668"/>
      <c r="N401" s="668"/>
      <c r="O401" s="668"/>
      <c r="P401" s="668"/>
      <c r="Q401" s="668"/>
      <c r="R401" s="668"/>
      <c r="S401" s="668"/>
      <c r="T401" s="668"/>
      <c r="U401" s="668"/>
      <c r="V401" s="668"/>
      <c r="W401" s="668"/>
      <c r="X401" s="668"/>
      <c r="Y401" s="668"/>
      <c r="Z401" s="668"/>
      <c r="AA401" s="668"/>
      <c r="AB401" s="668"/>
      <c r="AC401" s="668"/>
      <c r="AD401" s="668"/>
      <c r="AE401" s="668"/>
      <c r="AF401" s="668"/>
      <c r="AG401" s="668"/>
      <c r="AH401" s="668"/>
      <c r="AI401" s="668"/>
      <c r="AJ401" s="668"/>
      <c r="AK401" s="668"/>
    </row>
    <row r="402" ht="15.75" customHeight="1">
      <c r="A402" s="668"/>
      <c r="B402" s="668"/>
      <c r="C402" s="668"/>
      <c r="D402" s="668"/>
      <c r="E402" s="668"/>
      <c r="F402" s="668"/>
      <c r="G402" s="668"/>
      <c r="H402" s="668"/>
      <c r="I402" s="668"/>
      <c r="J402" s="668"/>
      <c r="K402" s="668"/>
      <c r="L402" s="668"/>
      <c r="M402" s="668"/>
      <c r="N402" s="668"/>
      <c r="O402" s="668"/>
      <c r="P402" s="668"/>
      <c r="Q402" s="668"/>
      <c r="R402" s="668"/>
      <c r="S402" s="668"/>
      <c r="T402" s="668"/>
      <c r="U402" s="668"/>
      <c r="V402" s="668"/>
      <c r="W402" s="668"/>
      <c r="X402" s="668"/>
      <c r="Y402" s="668"/>
      <c r="Z402" s="668"/>
      <c r="AA402" s="668"/>
      <c r="AB402" s="668"/>
      <c r="AC402" s="668"/>
      <c r="AD402" s="668"/>
      <c r="AE402" s="668"/>
      <c r="AF402" s="668"/>
      <c r="AG402" s="668"/>
      <c r="AH402" s="668"/>
      <c r="AI402" s="668"/>
      <c r="AJ402" s="668"/>
      <c r="AK402" s="668"/>
    </row>
    <row r="403" ht="15.75" customHeight="1">
      <c r="A403" s="668"/>
      <c r="B403" s="668"/>
      <c r="C403" s="668"/>
      <c r="D403" s="668"/>
      <c r="E403" s="668"/>
      <c r="F403" s="668"/>
      <c r="G403" s="668"/>
      <c r="H403" s="668"/>
      <c r="I403" s="668"/>
      <c r="J403" s="668"/>
      <c r="K403" s="668"/>
      <c r="L403" s="668"/>
      <c r="M403" s="668"/>
      <c r="N403" s="668"/>
      <c r="O403" s="668"/>
      <c r="P403" s="668"/>
      <c r="Q403" s="668"/>
      <c r="R403" s="668"/>
      <c r="S403" s="668"/>
      <c r="T403" s="668"/>
      <c r="U403" s="668"/>
      <c r="V403" s="668"/>
      <c r="W403" s="668"/>
      <c r="X403" s="668"/>
      <c r="Y403" s="668"/>
      <c r="Z403" s="668"/>
      <c r="AA403" s="668"/>
      <c r="AB403" s="668"/>
      <c r="AC403" s="668"/>
      <c r="AD403" s="668"/>
      <c r="AE403" s="668"/>
      <c r="AF403" s="668"/>
      <c r="AG403" s="668"/>
      <c r="AH403" s="668"/>
      <c r="AI403" s="668"/>
      <c r="AJ403" s="668"/>
      <c r="AK403" s="668"/>
    </row>
    <row r="404" ht="15.75" customHeight="1">
      <c r="A404" s="668"/>
      <c r="B404" s="668"/>
      <c r="C404" s="668"/>
      <c r="D404" s="668"/>
      <c r="E404" s="668"/>
      <c r="F404" s="668"/>
      <c r="G404" s="668"/>
      <c r="H404" s="668"/>
      <c r="I404" s="668"/>
      <c r="J404" s="668"/>
      <c r="K404" s="668"/>
      <c r="L404" s="668"/>
      <c r="M404" s="668"/>
      <c r="N404" s="668"/>
      <c r="O404" s="668"/>
      <c r="P404" s="668"/>
      <c r="Q404" s="668"/>
      <c r="R404" s="668"/>
      <c r="S404" s="668"/>
      <c r="T404" s="668"/>
      <c r="U404" s="668"/>
      <c r="V404" s="668"/>
      <c r="W404" s="668"/>
      <c r="X404" s="668"/>
      <c r="Y404" s="668"/>
      <c r="Z404" s="668"/>
      <c r="AA404" s="668"/>
      <c r="AB404" s="668"/>
      <c r="AC404" s="668"/>
      <c r="AD404" s="668"/>
      <c r="AE404" s="668"/>
      <c r="AF404" s="668"/>
      <c r="AG404" s="668"/>
      <c r="AH404" s="668"/>
      <c r="AI404" s="668"/>
      <c r="AJ404" s="668"/>
      <c r="AK404" s="668"/>
    </row>
    <row r="405" ht="15.75" customHeight="1">
      <c r="A405" s="668"/>
      <c r="B405" s="668"/>
      <c r="C405" s="668"/>
      <c r="D405" s="668"/>
      <c r="E405" s="668"/>
      <c r="F405" s="668"/>
      <c r="G405" s="668"/>
      <c r="H405" s="668"/>
      <c r="I405" s="668"/>
      <c r="J405" s="668"/>
      <c r="K405" s="668"/>
      <c r="L405" s="668"/>
      <c r="M405" s="668"/>
      <c r="N405" s="668"/>
      <c r="O405" s="668"/>
      <c r="P405" s="668"/>
      <c r="Q405" s="668"/>
      <c r="R405" s="668"/>
      <c r="S405" s="668"/>
      <c r="T405" s="668"/>
      <c r="U405" s="668"/>
      <c r="V405" s="668"/>
      <c r="W405" s="668"/>
      <c r="X405" s="668"/>
      <c r="Y405" s="668"/>
      <c r="Z405" s="668"/>
      <c r="AA405" s="668"/>
      <c r="AB405" s="668"/>
      <c r="AC405" s="668"/>
      <c r="AD405" s="668"/>
      <c r="AE405" s="668"/>
      <c r="AF405" s="668"/>
      <c r="AG405" s="668"/>
      <c r="AH405" s="668"/>
      <c r="AI405" s="668"/>
      <c r="AJ405" s="668"/>
      <c r="AK405" s="668"/>
    </row>
    <row r="406" ht="15.75" customHeight="1">
      <c r="A406" s="668"/>
      <c r="B406" s="668"/>
      <c r="C406" s="668"/>
      <c r="D406" s="668"/>
      <c r="E406" s="668"/>
      <c r="F406" s="668"/>
      <c r="G406" s="668"/>
      <c r="H406" s="668"/>
      <c r="I406" s="668"/>
      <c r="J406" s="668"/>
      <c r="K406" s="668"/>
      <c r="L406" s="668"/>
      <c r="M406" s="668"/>
      <c r="N406" s="668"/>
      <c r="O406" s="668"/>
      <c r="P406" s="668"/>
      <c r="Q406" s="668"/>
      <c r="R406" s="668"/>
      <c r="S406" s="668"/>
      <c r="T406" s="668"/>
      <c r="U406" s="668"/>
      <c r="V406" s="668"/>
      <c r="W406" s="668"/>
      <c r="X406" s="668"/>
      <c r="Y406" s="668"/>
      <c r="Z406" s="668"/>
      <c r="AA406" s="668"/>
      <c r="AB406" s="668"/>
      <c r="AC406" s="668"/>
      <c r="AD406" s="668"/>
      <c r="AE406" s="668"/>
      <c r="AF406" s="668"/>
      <c r="AG406" s="668"/>
      <c r="AH406" s="668"/>
      <c r="AI406" s="668"/>
      <c r="AJ406" s="668"/>
      <c r="AK406" s="668"/>
    </row>
    <row r="407" ht="15.75" customHeight="1">
      <c r="A407" s="668"/>
      <c r="B407" s="668"/>
      <c r="C407" s="668"/>
      <c r="D407" s="668"/>
      <c r="E407" s="668"/>
      <c r="F407" s="668"/>
      <c r="G407" s="668"/>
      <c r="H407" s="668"/>
      <c r="I407" s="668"/>
      <c r="J407" s="668"/>
      <c r="K407" s="668"/>
      <c r="L407" s="668"/>
      <c r="M407" s="668"/>
      <c r="N407" s="668"/>
      <c r="O407" s="668"/>
      <c r="P407" s="668"/>
      <c r="Q407" s="668"/>
      <c r="R407" s="668"/>
      <c r="S407" s="668"/>
      <c r="T407" s="668"/>
      <c r="U407" s="668"/>
      <c r="V407" s="668"/>
      <c r="W407" s="668"/>
      <c r="X407" s="668"/>
      <c r="Y407" s="668"/>
      <c r="Z407" s="668"/>
      <c r="AA407" s="668"/>
      <c r="AB407" s="668"/>
      <c r="AC407" s="668"/>
      <c r="AD407" s="668"/>
      <c r="AE407" s="668"/>
      <c r="AF407" s="668"/>
      <c r="AG407" s="668"/>
      <c r="AH407" s="668"/>
      <c r="AI407" s="668"/>
      <c r="AJ407" s="668"/>
      <c r="AK407" s="668"/>
    </row>
    <row r="408" ht="15.75" customHeight="1">
      <c r="A408" s="668"/>
      <c r="B408" s="668"/>
      <c r="C408" s="668"/>
      <c r="D408" s="668"/>
      <c r="E408" s="668"/>
      <c r="F408" s="668"/>
      <c r="G408" s="668"/>
      <c r="H408" s="668"/>
      <c r="I408" s="668"/>
      <c r="J408" s="668"/>
      <c r="K408" s="668"/>
      <c r="L408" s="668"/>
      <c r="M408" s="668"/>
      <c r="N408" s="668"/>
      <c r="O408" s="668"/>
      <c r="P408" s="668"/>
      <c r="Q408" s="668"/>
      <c r="R408" s="668"/>
      <c r="S408" s="668"/>
      <c r="T408" s="668"/>
      <c r="U408" s="668"/>
      <c r="V408" s="668"/>
      <c r="W408" s="668"/>
      <c r="X408" s="668"/>
      <c r="Y408" s="668"/>
      <c r="Z408" s="668"/>
      <c r="AA408" s="668"/>
      <c r="AB408" s="668"/>
      <c r="AC408" s="668"/>
      <c r="AD408" s="668"/>
      <c r="AE408" s="668"/>
      <c r="AF408" s="668"/>
      <c r="AG408" s="668"/>
      <c r="AH408" s="668"/>
      <c r="AI408" s="668"/>
      <c r="AJ408" s="668"/>
      <c r="AK408" s="668"/>
    </row>
    <row r="409" ht="15.75" customHeight="1">
      <c r="A409" s="668"/>
      <c r="B409" s="668"/>
      <c r="C409" s="668"/>
      <c r="D409" s="668"/>
      <c r="E409" s="668"/>
      <c r="F409" s="668"/>
      <c r="G409" s="668"/>
      <c r="H409" s="668"/>
      <c r="I409" s="668"/>
      <c r="J409" s="668"/>
      <c r="K409" s="668"/>
      <c r="L409" s="668"/>
      <c r="M409" s="668"/>
      <c r="N409" s="668"/>
      <c r="O409" s="668"/>
      <c r="P409" s="668"/>
      <c r="Q409" s="668"/>
      <c r="R409" s="668"/>
      <c r="S409" s="668"/>
      <c r="T409" s="668"/>
      <c r="U409" s="668"/>
      <c r="V409" s="668"/>
      <c r="W409" s="668"/>
      <c r="X409" s="668"/>
      <c r="Y409" s="668"/>
      <c r="Z409" s="668"/>
      <c r="AA409" s="668"/>
      <c r="AB409" s="668"/>
      <c r="AC409" s="668"/>
      <c r="AD409" s="668"/>
      <c r="AE409" s="668"/>
      <c r="AF409" s="668"/>
      <c r="AG409" s="668"/>
      <c r="AH409" s="668"/>
      <c r="AI409" s="668"/>
      <c r="AJ409" s="668"/>
      <c r="AK409" s="668"/>
    </row>
    <row r="410" ht="15.75" customHeight="1">
      <c r="A410" s="668"/>
      <c r="B410" s="668"/>
      <c r="C410" s="668"/>
      <c r="D410" s="668"/>
      <c r="E410" s="668"/>
      <c r="F410" s="668"/>
      <c r="G410" s="668"/>
      <c r="H410" s="668"/>
      <c r="I410" s="668"/>
      <c r="J410" s="668"/>
      <c r="K410" s="668"/>
      <c r="L410" s="668"/>
      <c r="M410" s="668"/>
      <c r="N410" s="668"/>
      <c r="O410" s="668"/>
      <c r="P410" s="668"/>
      <c r="Q410" s="668"/>
      <c r="R410" s="668"/>
      <c r="S410" s="668"/>
      <c r="T410" s="668"/>
      <c r="U410" s="668"/>
      <c r="V410" s="668"/>
      <c r="W410" s="668"/>
      <c r="X410" s="668"/>
      <c r="Y410" s="668"/>
      <c r="Z410" s="668"/>
      <c r="AA410" s="668"/>
      <c r="AB410" s="668"/>
      <c r="AC410" s="668"/>
      <c r="AD410" s="668"/>
      <c r="AE410" s="668"/>
      <c r="AF410" s="668"/>
      <c r="AG410" s="668"/>
      <c r="AH410" s="668"/>
      <c r="AI410" s="668"/>
      <c r="AJ410" s="668"/>
      <c r="AK410" s="668"/>
    </row>
    <row r="411" ht="15.75" customHeight="1">
      <c r="A411" s="668"/>
      <c r="B411" s="668"/>
      <c r="C411" s="668"/>
      <c r="D411" s="668"/>
      <c r="E411" s="668"/>
      <c r="F411" s="668"/>
      <c r="G411" s="668"/>
      <c r="H411" s="668"/>
      <c r="I411" s="668"/>
      <c r="J411" s="668"/>
      <c r="K411" s="668"/>
      <c r="L411" s="668"/>
      <c r="M411" s="668"/>
      <c r="N411" s="668"/>
      <c r="O411" s="668"/>
      <c r="P411" s="668"/>
      <c r="Q411" s="668"/>
      <c r="R411" s="668"/>
      <c r="S411" s="668"/>
      <c r="T411" s="668"/>
      <c r="U411" s="668"/>
      <c r="V411" s="668"/>
      <c r="W411" s="668"/>
      <c r="X411" s="668"/>
      <c r="Y411" s="668"/>
      <c r="Z411" s="668"/>
      <c r="AA411" s="668"/>
      <c r="AB411" s="668"/>
      <c r="AC411" s="668"/>
      <c r="AD411" s="668"/>
      <c r="AE411" s="668"/>
      <c r="AF411" s="668"/>
      <c r="AG411" s="668"/>
      <c r="AH411" s="668"/>
      <c r="AI411" s="668"/>
      <c r="AJ411" s="668"/>
      <c r="AK411" s="668"/>
    </row>
    <row r="412" ht="15.75" customHeight="1">
      <c r="A412" s="668"/>
      <c r="B412" s="668"/>
      <c r="C412" s="668"/>
      <c r="D412" s="668"/>
      <c r="E412" s="668"/>
      <c r="F412" s="668"/>
      <c r="G412" s="668"/>
      <c r="H412" s="668"/>
      <c r="I412" s="668"/>
      <c r="J412" s="668"/>
      <c r="K412" s="668"/>
      <c r="L412" s="668"/>
      <c r="M412" s="668"/>
      <c r="N412" s="668"/>
      <c r="O412" s="668"/>
      <c r="P412" s="668"/>
      <c r="Q412" s="668"/>
      <c r="R412" s="668"/>
      <c r="S412" s="668"/>
      <c r="T412" s="668"/>
      <c r="U412" s="668"/>
      <c r="V412" s="668"/>
      <c r="W412" s="668"/>
      <c r="X412" s="668"/>
      <c r="Y412" s="668"/>
      <c r="Z412" s="668"/>
      <c r="AA412" s="668"/>
      <c r="AB412" s="668"/>
      <c r="AC412" s="668"/>
      <c r="AD412" s="668"/>
      <c r="AE412" s="668"/>
      <c r="AF412" s="668"/>
      <c r="AG412" s="668"/>
      <c r="AH412" s="668"/>
      <c r="AI412" s="668"/>
      <c r="AJ412" s="668"/>
      <c r="AK412" s="668"/>
    </row>
    <row r="413" ht="15.75" customHeight="1">
      <c r="A413" s="668"/>
      <c r="B413" s="668"/>
      <c r="C413" s="668"/>
      <c r="D413" s="668"/>
      <c r="E413" s="668"/>
      <c r="F413" s="668"/>
      <c r="G413" s="668"/>
      <c r="H413" s="668"/>
      <c r="I413" s="668"/>
      <c r="J413" s="668"/>
      <c r="K413" s="668"/>
      <c r="L413" s="668"/>
      <c r="M413" s="668"/>
      <c r="N413" s="668"/>
      <c r="O413" s="668"/>
      <c r="P413" s="668"/>
      <c r="Q413" s="668"/>
      <c r="R413" s="668"/>
      <c r="S413" s="668"/>
      <c r="T413" s="668"/>
      <c r="U413" s="668"/>
      <c r="V413" s="668"/>
      <c r="W413" s="668"/>
      <c r="X413" s="668"/>
      <c r="Y413" s="668"/>
      <c r="Z413" s="668"/>
      <c r="AA413" s="668"/>
      <c r="AB413" s="668"/>
      <c r="AC413" s="668"/>
      <c r="AD413" s="668"/>
      <c r="AE413" s="668"/>
      <c r="AF413" s="668"/>
      <c r="AG413" s="668"/>
      <c r="AH413" s="668"/>
      <c r="AI413" s="668"/>
      <c r="AJ413" s="668"/>
      <c r="AK413" s="668"/>
    </row>
    <row r="414" ht="15.75" customHeight="1">
      <c r="A414" s="668"/>
      <c r="B414" s="668"/>
      <c r="C414" s="668"/>
      <c r="D414" s="668"/>
      <c r="E414" s="668"/>
      <c r="F414" s="668"/>
      <c r="G414" s="668"/>
      <c r="H414" s="668"/>
      <c r="I414" s="668"/>
      <c r="J414" s="668"/>
      <c r="K414" s="668"/>
      <c r="L414" s="668"/>
      <c r="M414" s="668"/>
      <c r="N414" s="668"/>
      <c r="O414" s="668"/>
      <c r="P414" s="668"/>
      <c r="Q414" s="668"/>
      <c r="R414" s="668"/>
      <c r="S414" s="668"/>
      <c r="T414" s="668"/>
      <c r="U414" s="668"/>
      <c r="V414" s="668"/>
      <c r="W414" s="668"/>
      <c r="X414" s="668"/>
      <c r="Y414" s="668"/>
      <c r="Z414" s="668"/>
      <c r="AA414" s="668"/>
      <c r="AB414" s="668"/>
      <c r="AC414" s="668"/>
      <c r="AD414" s="668"/>
      <c r="AE414" s="668"/>
      <c r="AF414" s="668"/>
      <c r="AG414" s="668"/>
      <c r="AH414" s="668"/>
      <c r="AI414" s="668"/>
      <c r="AJ414" s="668"/>
      <c r="AK414" s="668"/>
    </row>
    <row r="415" ht="15.75" customHeight="1">
      <c r="A415" s="668"/>
      <c r="B415" s="668"/>
      <c r="C415" s="668"/>
      <c r="D415" s="668"/>
      <c r="E415" s="668"/>
      <c r="F415" s="668"/>
      <c r="G415" s="668"/>
      <c r="H415" s="668"/>
      <c r="I415" s="668"/>
      <c r="J415" s="668"/>
      <c r="K415" s="668"/>
      <c r="L415" s="668"/>
      <c r="M415" s="668"/>
      <c r="N415" s="668"/>
      <c r="O415" s="668"/>
      <c r="P415" s="668"/>
      <c r="Q415" s="668"/>
      <c r="R415" s="668"/>
      <c r="S415" s="668"/>
      <c r="T415" s="668"/>
      <c r="U415" s="668"/>
      <c r="V415" s="668"/>
      <c r="W415" s="668"/>
      <c r="X415" s="668"/>
      <c r="Y415" s="668"/>
      <c r="Z415" s="668"/>
      <c r="AA415" s="668"/>
      <c r="AB415" s="668"/>
      <c r="AC415" s="668"/>
      <c r="AD415" s="668"/>
      <c r="AE415" s="668"/>
      <c r="AF415" s="668"/>
      <c r="AG415" s="668"/>
      <c r="AH415" s="668"/>
      <c r="AI415" s="668"/>
      <c r="AJ415" s="668"/>
      <c r="AK415" s="668"/>
    </row>
    <row r="416" ht="15.75" customHeight="1">
      <c r="A416" s="668"/>
      <c r="B416" s="668"/>
      <c r="C416" s="668"/>
      <c r="D416" s="668"/>
      <c r="E416" s="668"/>
      <c r="F416" s="668"/>
      <c r="G416" s="668"/>
      <c r="H416" s="668"/>
      <c r="I416" s="668"/>
      <c r="J416" s="668"/>
      <c r="K416" s="668"/>
      <c r="L416" s="668"/>
      <c r="M416" s="668"/>
      <c r="N416" s="668"/>
      <c r="O416" s="668"/>
      <c r="P416" s="668"/>
      <c r="Q416" s="668"/>
      <c r="R416" s="668"/>
      <c r="S416" s="668"/>
      <c r="T416" s="668"/>
      <c r="U416" s="668"/>
      <c r="V416" s="668"/>
      <c r="W416" s="668"/>
      <c r="X416" s="668"/>
      <c r="Y416" s="668"/>
      <c r="Z416" s="668"/>
      <c r="AA416" s="668"/>
      <c r="AB416" s="668"/>
      <c r="AC416" s="668"/>
      <c r="AD416" s="668"/>
      <c r="AE416" s="668"/>
      <c r="AF416" s="668"/>
      <c r="AG416" s="668"/>
      <c r="AH416" s="668"/>
      <c r="AI416" s="668"/>
      <c r="AJ416" s="668"/>
      <c r="AK416" s="668"/>
    </row>
    <row r="417" ht="15.75" customHeight="1">
      <c r="A417" s="668"/>
      <c r="B417" s="668"/>
      <c r="C417" s="668"/>
      <c r="D417" s="668"/>
      <c r="E417" s="668"/>
      <c r="F417" s="668"/>
      <c r="G417" s="668"/>
      <c r="H417" s="668"/>
      <c r="I417" s="668"/>
      <c r="J417" s="668"/>
      <c r="K417" s="668"/>
      <c r="L417" s="668"/>
      <c r="M417" s="668"/>
      <c r="N417" s="668"/>
      <c r="O417" s="668"/>
      <c r="P417" s="668"/>
      <c r="Q417" s="668"/>
      <c r="R417" s="668"/>
      <c r="S417" s="668"/>
      <c r="T417" s="668"/>
      <c r="U417" s="668"/>
      <c r="V417" s="668"/>
      <c r="W417" s="668"/>
      <c r="X417" s="668"/>
      <c r="Y417" s="668"/>
      <c r="Z417" s="668"/>
      <c r="AA417" s="668"/>
      <c r="AB417" s="668"/>
      <c r="AC417" s="668"/>
      <c r="AD417" s="668"/>
      <c r="AE417" s="668"/>
      <c r="AF417" s="668"/>
      <c r="AG417" s="668"/>
      <c r="AH417" s="668"/>
      <c r="AI417" s="668"/>
      <c r="AJ417" s="668"/>
      <c r="AK417" s="668"/>
    </row>
    <row r="418" ht="15.75" customHeight="1">
      <c r="A418" s="668"/>
      <c r="B418" s="668"/>
      <c r="C418" s="668"/>
      <c r="D418" s="668"/>
      <c r="E418" s="668"/>
      <c r="F418" s="668"/>
      <c r="G418" s="668"/>
      <c r="H418" s="668"/>
      <c r="I418" s="668"/>
      <c r="J418" s="668"/>
      <c r="K418" s="668"/>
      <c r="L418" s="668"/>
      <c r="M418" s="668"/>
      <c r="N418" s="668"/>
      <c r="O418" s="668"/>
      <c r="P418" s="668"/>
      <c r="Q418" s="668"/>
      <c r="R418" s="668"/>
      <c r="S418" s="668"/>
      <c r="T418" s="668"/>
      <c r="U418" s="668"/>
      <c r="V418" s="668"/>
      <c r="W418" s="668"/>
      <c r="X418" s="668"/>
      <c r="Y418" s="668"/>
      <c r="Z418" s="668"/>
      <c r="AA418" s="668"/>
      <c r="AB418" s="668"/>
      <c r="AC418" s="668"/>
      <c r="AD418" s="668"/>
      <c r="AE418" s="668"/>
      <c r="AF418" s="668"/>
      <c r="AG418" s="668"/>
      <c r="AH418" s="668"/>
      <c r="AI418" s="668"/>
      <c r="AJ418" s="668"/>
      <c r="AK418" s="668"/>
    </row>
    <row r="419" ht="15.75" customHeight="1">
      <c r="A419" s="668"/>
      <c r="B419" s="668"/>
      <c r="C419" s="668"/>
      <c r="D419" s="668"/>
      <c r="E419" s="668"/>
      <c r="F419" s="668"/>
      <c r="G419" s="668"/>
      <c r="H419" s="668"/>
      <c r="I419" s="668"/>
      <c r="J419" s="668"/>
      <c r="K419" s="668"/>
      <c r="L419" s="668"/>
      <c r="M419" s="668"/>
      <c r="N419" s="668"/>
      <c r="O419" s="668"/>
      <c r="P419" s="668"/>
      <c r="Q419" s="668"/>
      <c r="R419" s="668"/>
      <c r="S419" s="668"/>
      <c r="T419" s="668"/>
      <c r="U419" s="668"/>
      <c r="V419" s="668"/>
      <c r="W419" s="668"/>
      <c r="X419" s="668"/>
      <c r="Y419" s="668"/>
      <c r="Z419" s="668"/>
      <c r="AA419" s="668"/>
      <c r="AB419" s="668"/>
      <c r="AC419" s="668"/>
      <c r="AD419" s="668"/>
      <c r="AE419" s="668"/>
      <c r="AF419" s="668"/>
      <c r="AG419" s="668"/>
      <c r="AH419" s="668"/>
      <c r="AI419" s="668"/>
      <c r="AJ419" s="668"/>
      <c r="AK419" s="668"/>
    </row>
    <row r="420" ht="15.75" customHeight="1">
      <c r="A420" s="668"/>
      <c r="B420" s="668"/>
      <c r="C420" s="668"/>
      <c r="D420" s="668"/>
      <c r="E420" s="668"/>
      <c r="F420" s="668"/>
      <c r="G420" s="668"/>
      <c r="H420" s="668"/>
      <c r="I420" s="668"/>
      <c r="J420" s="668"/>
      <c r="K420" s="668"/>
      <c r="L420" s="668"/>
      <c r="M420" s="668"/>
      <c r="N420" s="668"/>
      <c r="O420" s="668"/>
      <c r="P420" s="668"/>
      <c r="Q420" s="668"/>
      <c r="R420" s="668"/>
      <c r="S420" s="668"/>
      <c r="T420" s="668"/>
      <c r="U420" s="668"/>
      <c r="V420" s="668"/>
      <c r="W420" s="668"/>
      <c r="X420" s="668"/>
      <c r="Y420" s="668"/>
      <c r="Z420" s="668"/>
      <c r="AA420" s="668"/>
      <c r="AB420" s="668"/>
      <c r="AC420" s="668"/>
      <c r="AD420" s="668"/>
      <c r="AE420" s="668"/>
      <c r="AF420" s="668"/>
      <c r="AG420" s="668"/>
      <c r="AH420" s="668"/>
      <c r="AI420" s="668"/>
      <c r="AJ420" s="668"/>
      <c r="AK420" s="668"/>
    </row>
    <row r="421" ht="15.75" customHeight="1">
      <c r="A421" s="668"/>
      <c r="B421" s="668"/>
      <c r="C421" s="668"/>
      <c r="D421" s="668"/>
      <c r="E421" s="668"/>
      <c r="F421" s="668"/>
      <c r="G421" s="668"/>
      <c r="H421" s="668"/>
      <c r="I421" s="668"/>
      <c r="J421" s="668"/>
      <c r="K421" s="668"/>
      <c r="L421" s="668"/>
      <c r="M421" s="668"/>
      <c r="N421" s="668"/>
      <c r="O421" s="668"/>
      <c r="P421" s="668"/>
      <c r="Q421" s="668"/>
      <c r="R421" s="668"/>
      <c r="S421" s="668"/>
      <c r="T421" s="668"/>
      <c r="U421" s="668"/>
      <c r="V421" s="668"/>
      <c r="W421" s="668"/>
      <c r="X421" s="668"/>
      <c r="Y421" s="668"/>
      <c r="Z421" s="668"/>
      <c r="AA421" s="668"/>
      <c r="AB421" s="668"/>
      <c r="AC421" s="668"/>
      <c r="AD421" s="668"/>
      <c r="AE421" s="668"/>
      <c r="AF421" s="668"/>
      <c r="AG421" s="668"/>
      <c r="AH421" s="668"/>
      <c r="AI421" s="668"/>
      <c r="AJ421" s="668"/>
      <c r="AK421" s="668"/>
    </row>
    <row r="422" ht="15.75" customHeight="1">
      <c r="A422" s="668"/>
      <c r="B422" s="668"/>
      <c r="C422" s="668"/>
      <c r="D422" s="668"/>
      <c r="E422" s="668"/>
      <c r="F422" s="668"/>
      <c r="G422" s="668"/>
      <c r="H422" s="668"/>
      <c r="I422" s="668"/>
      <c r="J422" s="668"/>
      <c r="K422" s="668"/>
      <c r="L422" s="668"/>
      <c r="M422" s="668"/>
      <c r="N422" s="668"/>
      <c r="O422" s="668"/>
      <c r="P422" s="668"/>
      <c r="Q422" s="668"/>
      <c r="R422" s="668"/>
      <c r="S422" s="668"/>
      <c r="T422" s="668"/>
      <c r="U422" s="668"/>
      <c r="V422" s="668"/>
      <c r="W422" s="668"/>
      <c r="X422" s="668"/>
      <c r="Y422" s="668"/>
      <c r="Z422" s="668"/>
      <c r="AA422" s="668"/>
      <c r="AB422" s="668"/>
      <c r="AC422" s="668"/>
      <c r="AD422" s="668"/>
      <c r="AE422" s="668"/>
      <c r="AF422" s="668"/>
      <c r="AG422" s="668"/>
      <c r="AH422" s="668"/>
      <c r="AI422" s="668"/>
      <c r="AJ422" s="668"/>
      <c r="AK422" s="668"/>
    </row>
    <row r="423" ht="15.75" customHeight="1">
      <c r="A423" s="668"/>
      <c r="B423" s="668"/>
      <c r="C423" s="668"/>
      <c r="D423" s="668"/>
      <c r="E423" s="668"/>
      <c r="F423" s="668"/>
      <c r="G423" s="668"/>
      <c r="H423" s="668"/>
      <c r="I423" s="668"/>
      <c r="J423" s="668"/>
      <c r="K423" s="668"/>
      <c r="L423" s="668"/>
      <c r="M423" s="668"/>
      <c r="N423" s="668"/>
      <c r="O423" s="668"/>
      <c r="P423" s="668"/>
      <c r="Q423" s="668"/>
      <c r="R423" s="668"/>
      <c r="S423" s="668"/>
      <c r="T423" s="668"/>
      <c r="U423" s="668"/>
      <c r="V423" s="668"/>
      <c r="W423" s="668"/>
      <c r="X423" s="668"/>
      <c r="Y423" s="668"/>
      <c r="Z423" s="668"/>
      <c r="AA423" s="668"/>
      <c r="AB423" s="668"/>
      <c r="AC423" s="668"/>
      <c r="AD423" s="668"/>
      <c r="AE423" s="668"/>
      <c r="AF423" s="668"/>
      <c r="AG423" s="668"/>
      <c r="AH423" s="668"/>
      <c r="AI423" s="668"/>
      <c r="AJ423" s="668"/>
      <c r="AK423" s="668"/>
    </row>
    <row r="424" ht="15.75" customHeight="1">
      <c r="A424" s="668"/>
      <c r="B424" s="668"/>
      <c r="C424" s="668"/>
      <c r="D424" s="668"/>
      <c r="E424" s="668"/>
      <c r="F424" s="668"/>
      <c r="G424" s="668"/>
      <c r="H424" s="668"/>
      <c r="I424" s="668"/>
      <c r="J424" s="668"/>
      <c r="K424" s="668"/>
      <c r="L424" s="668"/>
      <c r="M424" s="668"/>
      <c r="N424" s="668"/>
      <c r="O424" s="668"/>
      <c r="P424" s="668"/>
      <c r="Q424" s="668"/>
      <c r="R424" s="668"/>
      <c r="S424" s="668"/>
      <c r="T424" s="668"/>
      <c r="U424" s="668"/>
      <c r="V424" s="668"/>
      <c r="W424" s="668"/>
      <c r="X424" s="668"/>
      <c r="Y424" s="668"/>
      <c r="Z424" s="668"/>
      <c r="AA424" s="668"/>
      <c r="AB424" s="668"/>
      <c r="AC424" s="668"/>
      <c r="AD424" s="668"/>
      <c r="AE424" s="668"/>
      <c r="AF424" s="668"/>
      <c r="AG424" s="668"/>
      <c r="AH424" s="668"/>
      <c r="AI424" s="668"/>
      <c r="AJ424" s="668"/>
      <c r="AK424" s="668"/>
    </row>
    <row r="425" ht="15.75" customHeight="1">
      <c r="A425" s="668"/>
      <c r="B425" s="668"/>
      <c r="C425" s="668"/>
      <c r="D425" s="668"/>
      <c r="E425" s="668"/>
      <c r="F425" s="668"/>
      <c r="G425" s="668"/>
      <c r="H425" s="668"/>
      <c r="I425" s="668"/>
      <c r="J425" s="668"/>
      <c r="K425" s="668"/>
      <c r="L425" s="668"/>
      <c r="M425" s="668"/>
      <c r="N425" s="668"/>
      <c r="O425" s="668"/>
      <c r="P425" s="668"/>
      <c r="Q425" s="668"/>
      <c r="R425" s="668"/>
      <c r="S425" s="668"/>
      <c r="T425" s="668"/>
      <c r="U425" s="668"/>
      <c r="V425" s="668"/>
      <c r="W425" s="668"/>
      <c r="X425" s="668"/>
      <c r="Y425" s="668"/>
      <c r="Z425" s="668"/>
      <c r="AA425" s="668"/>
      <c r="AB425" s="668"/>
      <c r="AC425" s="668"/>
      <c r="AD425" s="668"/>
      <c r="AE425" s="668"/>
      <c r="AF425" s="668"/>
      <c r="AG425" s="668"/>
      <c r="AH425" s="668"/>
      <c r="AI425" s="668"/>
      <c r="AJ425" s="668"/>
      <c r="AK425" s="668"/>
    </row>
    <row r="426" ht="15.75" customHeight="1">
      <c r="A426" s="668"/>
      <c r="B426" s="668"/>
      <c r="C426" s="668"/>
      <c r="D426" s="668"/>
      <c r="E426" s="668"/>
      <c r="F426" s="668"/>
      <c r="G426" s="668"/>
      <c r="H426" s="668"/>
      <c r="I426" s="668"/>
      <c r="J426" s="668"/>
      <c r="K426" s="668"/>
      <c r="L426" s="668"/>
      <c r="M426" s="668"/>
      <c r="N426" s="668"/>
      <c r="O426" s="668"/>
      <c r="P426" s="668"/>
      <c r="Q426" s="668"/>
      <c r="R426" s="668"/>
      <c r="S426" s="668"/>
      <c r="T426" s="668"/>
      <c r="U426" s="668"/>
      <c r="V426" s="668"/>
      <c r="W426" s="668"/>
      <c r="X426" s="668"/>
      <c r="Y426" s="668"/>
      <c r="Z426" s="668"/>
      <c r="AA426" s="668"/>
      <c r="AB426" s="668"/>
      <c r="AC426" s="668"/>
      <c r="AD426" s="668"/>
      <c r="AE426" s="668"/>
      <c r="AF426" s="668"/>
      <c r="AG426" s="668"/>
      <c r="AH426" s="668"/>
      <c r="AI426" s="668"/>
      <c r="AJ426" s="668"/>
      <c r="AK426" s="668"/>
    </row>
    <row r="427" ht="15.75" customHeight="1">
      <c r="A427" s="668"/>
      <c r="B427" s="668"/>
      <c r="C427" s="668"/>
      <c r="D427" s="668"/>
      <c r="E427" s="668"/>
      <c r="F427" s="668"/>
      <c r="G427" s="668"/>
      <c r="H427" s="668"/>
      <c r="I427" s="668"/>
      <c r="J427" s="668"/>
      <c r="K427" s="668"/>
      <c r="L427" s="668"/>
      <c r="M427" s="668"/>
      <c r="N427" s="668"/>
      <c r="O427" s="668"/>
      <c r="P427" s="668"/>
      <c r="Q427" s="668"/>
      <c r="R427" s="668"/>
      <c r="S427" s="668"/>
      <c r="T427" s="668"/>
      <c r="U427" s="668"/>
      <c r="V427" s="668"/>
      <c r="W427" s="668"/>
      <c r="X427" s="668"/>
      <c r="Y427" s="668"/>
      <c r="Z427" s="668"/>
      <c r="AA427" s="668"/>
      <c r="AB427" s="668"/>
      <c r="AC427" s="668"/>
      <c r="AD427" s="668"/>
      <c r="AE427" s="668"/>
      <c r="AF427" s="668"/>
      <c r="AG427" s="668"/>
      <c r="AH427" s="668"/>
      <c r="AI427" s="668"/>
      <c r="AJ427" s="668"/>
      <c r="AK427" s="668"/>
    </row>
    <row r="428" ht="15.75" customHeight="1">
      <c r="A428" s="668"/>
      <c r="B428" s="668"/>
      <c r="C428" s="668"/>
      <c r="D428" s="668"/>
      <c r="E428" s="668"/>
      <c r="F428" s="668"/>
      <c r="G428" s="668"/>
      <c r="H428" s="668"/>
      <c r="I428" s="668"/>
      <c r="J428" s="668"/>
      <c r="K428" s="668"/>
      <c r="L428" s="668"/>
      <c r="M428" s="668"/>
      <c r="N428" s="668"/>
      <c r="O428" s="668"/>
      <c r="P428" s="668"/>
      <c r="Q428" s="668"/>
      <c r="R428" s="668"/>
      <c r="S428" s="668"/>
      <c r="T428" s="668"/>
      <c r="U428" s="668"/>
      <c r="V428" s="668"/>
      <c r="W428" s="668"/>
      <c r="X428" s="668"/>
      <c r="Y428" s="668"/>
      <c r="Z428" s="668"/>
      <c r="AA428" s="668"/>
      <c r="AB428" s="668"/>
      <c r="AC428" s="668"/>
      <c r="AD428" s="668"/>
      <c r="AE428" s="668"/>
      <c r="AF428" s="668"/>
      <c r="AG428" s="668"/>
      <c r="AH428" s="668"/>
      <c r="AI428" s="668"/>
      <c r="AJ428" s="668"/>
      <c r="AK428" s="668"/>
    </row>
    <row r="429" ht="15.75" customHeight="1">
      <c r="A429" s="668"/>
      <c r="B429" s="668"/>
      <c r="C429" s="668"/>
      <c r="D429" s="668"/>
      <c r="E429" s="668"/>
      <c r="F429" s="668"/>
      <c r="G429" s="668"/>
      <c r="H429" s="668"/>
      <c r="I429" s="668"/>
      <c r="J429" s="668"/>
      <c r="K429" s="668"/>
      <c r="L429" s="668"/>
      <c r="M429" s="668"/>
      <c r="N429" s="668"/>
      <c r="O429" s="668"/>
      <c r="P429" s="668"/>
      <c r="Q429" s="668"/>
      <c r="R429" s="668"/>
      <c r="S429" s="668"/>
      <c r="T429" s="668"/>
      <c r="U429" s="668"/>
      <c r="V429" s="668"/>
      <c r="W429" s="668"/>
      <c r="X429" s="668"/>
      <c r="Y429" s="668"/>
      <c r="Z429" s="668"/>
      <c r="AA429" s="668"/>
      <c r="AB429" s="668"/>
      <c r="AC429" s="668"/>
      <c r="AD429" s="668"/>
      <c r="AE429" s="668"/>
      <c r="AF429" s="668"/>
      <c r="AG429" s="668"/>
      <c r="AH429" s="668"/>
      <c r="AI429" s="668"/>
      <c r="AJ429" s="668"/>
      <c r="AK429" s="668"/>
    </row>
    <row r="430" ht="15.75" customHeight="1">
      <c r="A430" s="668"/>
      <c r="B430" s="668"/>
      <c r="C430" s="668"/>
      <c r="D430" s="668"/>
      <c r="E430" s="668"/>
      <c r="F430" s="668"/>
      <c r="G430" s="668"/>
      <c r="H430" s="668"/>
      <c r="I430" s="668"/>
      <c r="J430" s="668"/>
      <c r="K430" s="668"/>
      <c r="L430" s="668"/>
      <c r="M430" s="668"/>
      <c r="N430" s="668"/>
      <c r="O430" s="668"/>
      <c r="P430" s="668"/>
      <c r="Q430" s="668"/>
      <c r="R430" s="668"/>
      <c r="S430" s="668"/>
      <c r="T430" s="668"/>
      <c r="U430" s="668"/>
      <c r="V430" s="668"/>
      <c r="W430" s="668"/>
      <c r="X430" s="668"/>
      <c r="Y430" s="668"/>
      <c r="Z430" s="668"/>
      <c r="AA430" s="668"/>
      <c r="AB430" s="668"/>
      <c r="AC430" s="668"/>
      <c r="AD430" s="668"/>
      <c r="AE430" s="668"/>
      <c r="AF430" s="668"/>
      <c r="AG430" s="668"/>
      <c r="AH430" s="668"/>
      <c r="AI430" s="668"/>
      <c r="AJ430" s="668"/>
      <c r="AK430" s="668"/>
    </row>
    <row r="431" ht="15.75" customHeight="1">
      <c r="A431" s="668"/>
      <c r="B431" s="668"/>
      <c r="C431" s="668"/>
      <c r="D431" s="668"/>
      <c r="E431" s="668"/>
      <c r="F431" s="668"/>
      <c r="G431" s="668"/>
      <c r="H431" s="668"/>
      <c r="I431" s="668"/>
      <c r="J431" s="668"/>
      <c r="K431" s="668"/>
      <c r="L431" s="668"/>
      <c r="M431" s="668"/>
      <c r="N431" s="668"/>
      <c r="O431" s="668"/>
      <c r="P431" s="668"/>
      <c r="Q431" s="668"/>
      <c r="R431" s="668"/>
      <c r="S431" s="668"/>
      <c r="T431" s="668"/>
      <c r="U431" s="668"/>
      <c r="V431" s="668"/>
      <c r="W431" s="668"/>
      <c r="X431" s="668"/>
      <c r="Y431" s="668"/>
      <c r="Z431" s="668"/>
      <c r="AA431" s="668"/>
      <c r="AB431" s="668"/>
      <c r="AC431" s="668"/>
      <c r="AD431" s="668"/>
      <c r="AE431" s="668"/>
      <c r="AF431" s="668"/>
      <c r="AG431" s="668"/>
      <c r="AH431" s="668"/>
      <c r="AI431" s="668"/>
      <c r="AJ431" s="668"/>
      <c r="AK431" s="668"/>
    </row>
    <row r="432" ht="15.75" customHeight="1">
      <c r="A432" s="668"/>
      <c r="B432" s="668"/>
      <c r="C432" s="668"/>
      <c r="D432" s="668"/>
      <c r="E432" s="668"/>
      <c r="F432" s="668"/>
      <c r="G432" s="668"/>
      <c r="H432" s="668"/>
      <c r="I432" s="668"/>
      <c r="J432" s="668"/>
      <c r="K432" s="668"/>
      <c r="L432" s="668"/>
      <c r="M432" s="668"/>
      <c r="N432" s="668"/>
      <c r="O432" s="668"/>
      <c r="P432" s="668"/>
      <c r="Q432" s="668"/>
      <c r="R432" s="668"/>
      <c r="S432" s="668"/>
      <c r="T432" s="668"/>
      <c r="U432" s="668"/>
      <c r="V432" s="668"/>
      <c r="W432" s="668"/>
      <c r="X432" s="668"/>
      <c r="Y432" s="668"/>
      <c r="Z432" s="668"/>
      <c r="AA432" s="668"/>
      <c r="AB432" s="668"/>
      <c r="AC432" s="668"/>
      <c r="AD432" s="668"/>
      <c r="AE432" s="668"/>
      <c r="AF432" s="668"/>
      <c r="AG432" s="668"/>
      <c r="AH432" s="668"/>
      <c r="AI432" s="668"/>
      <c r="AJ432" s="668"/>
      <c r="AK432" s="668"/>
    </row>
    <row r="433" ht="15.75" customHeight="1">
      <c r="A433" s="668"/>
      <c r="B433" s="668"/>
      <c r="C433" s="668"/>
      <c r="D433" s="668"/>
      <c r="E433" s="668"/>
      <c r="F433" s="668"/>
      <c r="G433" s="668"/>
      <c r="H433" s="668"/>
      <c r="I433" s="668"/>
      <c r="J433" s="668"/>
      <c r="K433" s="668"/>
      <c r="L433" s="668"/>
      <c r="M433" s="668"/>
      <c r="N433" s="668"/>
      <c r="O433" s="668"/>
      <c r="P433" s="668"/>
      <c r="Q433" s="668"/>
      <c r="R433" s="668"/>
      <c r="S433" s="668"/>
      <c r="T433" s="668"/>
      <c r="U433" s="668"/>
      <c r="V433" s="668"/>
      <c r="W433" s="668"/>
      <c r="X433" s="668"/>
      <c r="Y433" s="668"/>
      <c r="Z433" s="668"/>
      <c r="AA433" s="668"/>
      <c r="AB433" s="668"/>
      <c r="AC433" s="668"/>
      <c r="AD433" s="668"/>
      <c r="AE433" s="668"/>
      <c r="AF433" s="668"/>
      <c r="AG433" s="668"/>
      <c r="AH433" s="668"/>
      <c r="AI433" s="668"/>
      <c r="AJ433" s="668"/>
      <c r="AK433" s="668"/>
    </row>
    <row r="434" ht="15.75" customHeight="1">
      <c r="A434" s="668"/>
      <c r="B434" s="668"/>
      <c r="C434" s="668"/>
      <c r="D434" s="668"/>
      <c r="E434" s="668"/>
      <c r="F434" s="668"/>
      <c r="G434" s="668"/>
      <c r="H434" s="668"/>
      <c r="I434" s="668"/>
      <c r="J434" s="668"/>
      <c r="K434" s="668"/>
      <c r="L434" s="668"/>
      <c r="M434" s="668"/>
      <c r="N434" s="668"/>
      <c r="O434" s="668"/>
      <c r="P434" s="668"/>
      <c r="Q434" s="668"/>
      <c r="R434" s="668"/>
      <c r="S434" s="668"/>
      <c r="T434" s="668"/>
      <c r="U434" s="668"/>
      <c r="V434" s="668"/>
      <c r="W434" s="668"/>
      <c r="X434" s="668"/>
      <c r="Y434" s="668"/>
      <c r="Z434" s="668"/>
      <c r="AA434" s="668"/>
      <c r="AB434" s="668"/>
      <c r="AC434" s="668"/>
      <c r="AD434" s="668"/>
      <c r="AE434" s="668"/>
      <c r="AF434" s="668"/>
      <c r="AG434" s="668"/>
      <c r="AH434" s="668"/>
      <c r="AI434" s="668"/>
      <c r="AJ434" s="668"/>
      <c r="AK434" s="668"/>
    </row>
    <row r="435" ht="15.75" customHeight="1">
      <c r="A435" s="668"/>
      <c r="B435" s="668"/>
      <c r="C435" s="668"/>
      <c r="D435" s="668"/>
      <c r="E435" s="668"/>
      <c r="F435" s="668"/>
      <c r="G435" s="668"/>
      <c r="H435" s="668"/>
      <c r="I435" s="668"/>
      <c r="J435" s="668"/>
      <c r="K435" s="668"/>
      <c r="L435" s="668"/>
      <c r="M435" s="668"/>
      <c r="N435" s="668"/>
      <c r="O435" s="668"/>
      <c r="P435" s="668"/>
      <c r="Q435" s="668"/>
      <c r="R435" s="668"/>
      <c r="S435" s="668"/>
      <c r="T435" s="668"/>
      <c r="U435" s="668"/>
      <c r="V435" s="668"/>
      <c r="W435" s="668"/>
      <c r="X435" s="668"/>
      <c r="Y435" s="668"/>
      <c r="Z435" s="668"/>
      <c r="AA435" s="668"/>
      <c r="AB435" s="668"/>
      <c r="AC435" s="668"/>
      <c r="AD435" s="668"/>
      <c r="AE435" s="668"/>
      <c r="AF435" s="668"/>
      <c r="AG435" s="668"/>
      <c r="AH435" s="668"/>
      <c r="AI435" s="668"/>
      <c r="AJ435" s="668"/>
      <c r="AK435" s="668"/>
    </row>
    <row r="436" ht="15.75" customHeight="1">
      <c r="A436" s="668"/>
      <c r="B436" s="668"/>
      <c r="C436" s="668"/>
      <c r="D436" s="668"/>
      <c r="E436" s="668"/>
      <c r="F436" s="668"/>
      <c r="G436" s="668"/>
      <c r="H436" s="668"/>
      <c r="I436" s="668"/>
      <c r="J436" s="668"/>
      <c r="K436" s="668"/>
      <c r="L436" s="668"/>
      <c r="M436" s="668"/>
      <c r="N436" s="668"/>
      <c r="O436" s="668"/>
      <c r="P436" s="668"/>
      <c r="Q436" s="668"/>
      <c r="R436" s="668"/>
      <c r="S436" s="668"/>
      <c r="T436" s="668"/>
      <c r="U436" s="668"/>
      <c r="V436" s="668"/>
      <c r="W436" s="668"/>
      <c r="X436" s="668"/>
      <c r="Y436" s="668"/>
      <c r="Z436" s="668"/>
      <c r="AA436" s="668"/>
      <c r="AB436" s="668"/>
      <c r="AC436" s="668"/>
      <c r="AD436" s="668"/>
      <c r="AE436" s="668"/>
      <c r="AF436" s="668"/>
      <c r="AG436" s="668"/>
      <c r="AH436" s="668"/>
      <c r="AI436" s="668"/>
      <c r="AJ436" s="668"/>
      <c r="AK436" s="668"/>
    </row>
    <row r="437" ht="15.75" customHeight="1">
      <c r="A437" s="668"/>
      <c r="B437" s="668"/>
      <c r="C437" s="668"/>
      <c r="D437" s="668"/>
      <c r="E437" s="668"/>
      <c r="F437" s="668"/>
      <c r="G437" s="668"/>
      <c r="H437" s="668"/>
      <c r="I437" s="668"/>
      <c r="J437" s="668"/>
      <c r="K437" s="668"/>
      <c r="L437" s="668"/>
      <c r="M437" s="668"/>
      <c r="N437" s="668"/>
      <c r="O437" s="668"/>
      <c r="P437" s="668"/>
      <c r="Q437" s="668"/>
      <c r="R437" s="668"/>
      <c r="S437" s="668"/>
      <c r="T437" s="668"/>
      <c r="U437" s="668"/>
      <c r="V437" s="668"/>
      <c r="W437" s="668"/>
      <c r="X437" s="668"/>
      <c r="Y437" s="668"/>
      <c r="Z437" s="668"/>
      <c r="AA437" s="668"/>
      <c r="AB437" s="668"/>
      <c r="AC437" s="668"/>
      <c r="AD437" s="668"/>
      <c r="AE437" s="668"/>
      <c r="AF437" s="668"/>
      <c r="AG437" s="668"/>
      <c r="AH437" s="668"/>
      <c r="AI437" s="668"/>
      <c r="AJ437" s="668"/>
      <c r="AK437" s="668"/>
    </row>
    <row r="438" ht="15.75" customHeight="1">
      <c r="A438" s="668"/>
      <c r="B438" s="668"/>
      <c r="C438" s="668"/>
      <c r="D438" s="668"/>
      <c r="E438" s="668"/>
      <c r="F438" s="668"/>
      <c r="G438" s="668"/>
      <c r="H438" s="668"/>
      <c r="I438" s="668"/>
      <c r="J438" s="668"/>
      <c r="K438" s="668"/>
      <c r="L438" s="668"/>
      <c r="M438" s="668"/>
      <c r="N438" s="668"/>
      <c r="O438" s="668"/>
      <c r="P438" s="668"/>
      <c r="Q438" s="668"/>
      <c r="R438" s="668"/>
      <c r="S438" s="668"/>
      <c r="T438" s="668"/>
      <c r="U438" s="668"/>
      <c r="V438" s="668"/>
      <c r="W438" s="668"/>
      <c r="X438" s="668"/>
      <c r="Y438" s="668"/>
      <c r="Z438" s="668"/>
      <c r="AA438" s="668"/>
      <c r="AB438" s="668"/>
      <c r="AC438" s="668"/>
      <c r="AD438" s="668"/>
      <c r="AE438" s="668"/>
      <c r="AF438" s="668"/>
      <c r="AG438" s="668"/>
      <c r="AH438" s="668"/>
      <c r="AI438" s="668"/>
      <c r="AJ438" s="668"/>
      <c r="AK438" s="668"/>
    </row>
    <row r="439" ht="15.75" customHeight="1">
      <c r="A439" s="668"/>
      <c r="B439" s="668"/>
      <c r="C439" s="668"/>
      <c r="D439" s="668"/>
      <c r="E439" s="668"/>
      <c r="F439" s="668"/>
      <c r="G439" s="668"/>
      <c r="H439" s="668"/>
      <c r="I439" s="668"/>
      <c r="J439" s="668"/>
      <c r="K439" s="668"/>
      <c r="L439" s="668"/>
      <c r="M439" s="668"/>
      <c r="N439" s="668"/>
      <c r="O439" s="668"/>
      <c r="P439" s="668"/>
      <c r="Q439" s="668"/>
      <c r="R439" s="668"/>
      <c r="S439" s="668"/>
      <c r="T439" s="668"/>
      <c r="U439" s="668"/>
      <c r="V439" s="668"/>
      <c r="W439" s="668"/>
      <c r="X439" s="668"/>
      <c r="Y439" s="668"/>
      <c r="Z439" s="668"/>
      <c r="AA439" s="668"/>
      <c r="AB439" s="668"/>
      <c r="AC439" s="668"/>
      <c r="AD439" s="668"/>
      <c r="AE439" s="668"/>
      <c r="AF439" s="668"/>
      <c r="AG439" s="668"/>
      <c r="AH439" s="668"/>
      <c r="AI439" s="668"/>
      <c r="AJ439" s="668"/>
      <c r="AK439" s="668"/>
    </row>
    <row r="440" ht="15.75" customHeight="1">
      <c r="A440" s="668"/>
      <c r="B440" s="668"/>
      <c r="C440" s="668"/>
      <c r="D440" s="668"/>
      <c r="E440" s="668"/>
      <c r="F440" s="668"/>
      <c r="G440" s="668"/>
      <c r="H440" s="668"/>
      <c r="I440" s="668"/>
      <c r="J440" s="668"/>
      <c r="K440" s="668"/>
      <c r="L440" s="668"/>
      <c r="M440" s="668"/>
      <c r="N440" s="668"/>
      <c r="O440" s="668"/>
      <c r="P440" s="668"/>
      <c r="Q440" s="668"/>
      <c r="R440" s="668"/>
      <c r="S440" s="668"/>
      <c r="T440" s="668"/>
      <c r="U440" s="668"/>
      <c r="V440" s="668"/>
      <c r="W440" s="668"/>
      <c r="X440" s="668"/>
      <c r="Y440" s="668"/>
      <c r="Z440" s="668"/>
      <c r="AA440" s="668"/>
      <c r="AB440" s="668"/>
      <c r="AC440" s="668"/>
      <c r="AD440" s="668"/>
      <c r="AE440" s="668"/>
      <c r="AF440" s="668"/>
      <c r="AG440" s="668"/>
      <c r="AH440" s="668"/>
      <c r="AI440" s="668"/>
      <c r="AJ440" s="668"/>
      <c r="AK440" s="668"/>
    </row>
    <row r="441" ht="15.75" customHeight="1">
      <c r="A441" s="668"/>
      <c r="B441" s="668"/>
      <c r="C441" s="668"/>
      <c r="D441" s="668"/>
      <c r="E441" s="668"/>
      <c r="F441" s="668"/>
      <c r="G441" s="668"/>
      <c r="H441" s="668"/>
      <c r="I441" s="668"/>
      <c r="J441" s="668"/>
      <c r="K441" s="668"/>
      <c r="L441" s="668"/>
      <c r="M441" s="668"/>
      <c r="N441" s="668"/>
      <c r="O441" s="668"/>
      <c r="P441" s="668"/>
      <c r="Q441" s="668"/>
      <c r="R441" s="668"/>
      <c r="S441" s="668"/>
      <c r="T441" s="668"/>
      <c r="U441" s="668"/>
      <c r="V441" s="668"/>
      <c r="W441" s="668"/>
      <c r="X441" s="668"/>
      <c r="Y441" s="668"/>
      <c r="Z441" s="668"/>
      <c r="AA441" s="668"/>
      <c r="AB441" s="668"/>
      <c r="AC441" s="668"/>
      <c r="AD441" s="668"/>
      <c r="AE441" s="668"/>
      <c r="AF441" s="668"/>
      <c r="AG441" s="668"/>
      <c r="AH441" s="668"/>
      <c r="AI441" s="668"/>
      <c r="AJ441" s="668"/>
      <c r="AK441" s="668"/>
    </row>
    <row r="442" ht="15.75" customHeight="1">
      <c r="A442" s="668"/>
      <c r="B442" s="668"/>
      <c r="C442" s="668"/>
      <c r="D442" s="668"/>
      <c r="E442" s="668"/>
      <c r="F442" s="668"/>
      <c r="G442" s="668"/>
      <c r="H442" s="668"/>
      <c r="I442" s="668"/>
      <c r="J442" s="668"/>
      <c r="K442" s="668"/>
      <c r="L442" s="668"/>
      <c r="M442" s="668"/>
      <c r="N442" s="668"/>
      <c r="O442" s="668"/>
      <c r="P442" s="668"/>
      <c r="Q442" s="668"/>
      <c r="R442" s="668"/>
      <c r="S442" s="668"/>
      <c r="T442" s="668"/>
      <c r="U442" s="668"/>
      <c r="V442" s="668"/>
      <c r="W442" s="668"/>
      <c r="X442" s="668"/>
      <c r="Y442" s="668"/>
      <c r="Z442" s="668"/>
      <c r="AA442" s="668"/>
      <c r="AB442" s="668"/>
      <c r="AC442" s="668"/>
      <c r="AD442" s="668"/>
      <c r="AE442" s="668"/>
      <c r="AF442" s="668"/>
      <c r="AG442" s="668"/>
      <c r="AH442" s="668"/>
      <c r="AI442" s="668"/>
      <c r="AJ442" s="668"/>
      <c r="AK442" s="668"/>
    </row>
    <row r="443" ht="15.75" customHeight="1">
      <c r="A443" s="668"/>
      <c r="B443" s="668"/>
      <c r="C443" s="668"/>
      <c r="D443" s="668"/>
      <c r="E443" s="668"/>
      <c r="F443" s="668"/>
      <c r="G443" s="668"/>
      <c r="H443" s="668"/>
      <c r="I443" s="668"/>
      <c r="J443" s="668"/>
      <c r="K443" s="668"/>
      <c r="L443" s="668"/>
      <c r="M443" s="668"/>
      <c r="N443" s="668"/>
      <c r="O443" s="668"/>
      <c r="P443" s="668"/>
      <c r="Q443" s="668"/>
      <c r="R443" s="668"/>
      <c r="S443" s="668"/>
      <c r="T443" s="668"/>
      <c r="U443" s="668"/>
      <c r="V443" s="668"/>
      <c r="W443" s="668"/>
      <c r="X443" s="668"/>
      <c r="Y443" s="668"/>
      <c r="Z443" s="668"/>
      <c r="AA443" s="668"/>
      <c r="AB443" s="668"/>
      <c r="AC443" s="668"/>
      <c r="AD443" s="668"/>
      <c r="AE443" s="668"/>
      <c r="AF443" s="668"/>
      <c r="AG443" s="668"/>
      <c r="AH443" s="668"/>
      <c r="AI443" s="668"/>
      <c r="AJ443" s="668"/>
      <c r="AK443" s="668"/>
    </row>
    <row r="444" ht="15.75" customHeight="1">
      <c r="A444" s="668"/>
      <c r="B444" s="668"/>
      <c r="C444" s="668"/>
      <c r="D444" s="668"/>
      <c r="E444" s="668"/>
      <c r="F444" s="668"/>
      <c r="G444" s="668"/>
      <c r="H444" s="668"/>
      <c r="I444" s="668"/>
      <c r="J444" s="668"/>
      <c r="K444" s="668"/>
      <c r="L444" s="668"/>
      <c r="M444" s="668"/>
      <c r="N444" s="668"/>
      <c r="O444" s="668"/>
      <c r="P444" s="668"/>
      <c r="Q444" s="668"/>
      <c r="R444" s="668"/>
      <c r="S444" s="668"/>
      <c r="T444" s="668"/>
      <c r="U444" s="668"/>
      <c r="V444" s="668"/>
      <c r="W444" s="668"/>
      <c r="X444" s="668"/>
      <c r="Y444" s="668"/>
      <c r="Z444" s="668"/>
      <c r="AA444" s="668"/>
      <c r="AB444" s="668"/>
      <c r="AC444" s="668"/>
      <c r="AD444" s="668"/>
      <c r="AE444" s="668"/>
      <c r="AF444" s="668"/>
      <c r="AG444" s="668"/>
      <c r="AH444" s="668"/>
      <c r="AI444" s="668"/>
      <c r="AJ444" s="668"/>
      <c r="AK444" s="668"/>
    </row>
    <row r="445" ht="15.75" customHeight="1">
      <c r="A445" s="668"/>
      <c r="B445" s="668"/>
      <c r="C445" s="668"/>
      <c r="D445" s="668"/>
      <c r="E445" s="668"/>
      <c r="F445" s="668"/>
      <c r="G445" s="668"/>
      <c r="H445" s="668"/>
      <c r="I445" s="668"/>
      <c r="J445" s="668"/>
      <c r="K445" s="668"/>
      <c r="L445" s="668"/>
      <c r="M445" s="668"/>
      <c r="N445" s="668"/>
      <c r="O445" s="668"/>
      <c r="P445" s="668"/>
      <c r="Q445" s="668"/>
      <c r="R445" s="668"/>
      <c r="S445" s="668"/>
      <c r="T445" s="668"/>
      <c r="U445" s="668"/>
      <c r="V445" s="668"/>
      <c r="W445" s="668"/>
      <c r="X445" s="668"/>
      <c r="Y445" s="668"/>
      <c r="Z445" s="668"/>
      <c r="AA445" s="668"/>
      <c r="AB445" s="668"/>
      <c r="AC445" s="668"/>
      <c r="AD445" s="668"/>
      <c r="AE445" s="668"/>
      <c r="AF445" s="668"/>
      <c r="AG445" s="668"/>
      <c r="AH445" s="668"/>
      <c r="AI445" s="668"/>
      <c r="AJ445" s="668"/>
      <c r="AK445" s="668"/>
    </row>
    <row r="446" ht="15.75" customHeight="1">
      <c r="A446" s="668"/>
      <c r="B446" s="668"/>
      <c r="C446" s="668"/>
      <c r="D446" s="668"/>
      <c r="E446" s="668"/>
      <c r="F446" s="668"/>
      <c r="G446" s="668"/>
      <c r="H446" s="668"/>
      <c r="I446" s="668"/>
      <c r="J446" s="668"/>
      <c r="K446" s="668"/>
      <c r="L446" s="668"/>
      <c r="M446" s="668"/>
      <c r="N446" s="668"/>
      <c r="O446" s="668"/>
      <c r="P446" s="668"/>
      <c r="Q446" s="668"/>
      <c r="R446" s="668"/>
      <c r="S446" s="668"/>
      <c r="T446" s="668"/>
      <c r="U446" s="668"/>
      <c r="V446" s="668"/>
      <c r="W446" s="668"/>
      <c r="X446" s="668"/>
      <c r="Y446" s="668"/>
      <c r="Z446" s="668"/>
      <c r="AA446" s="668"/>
      <c r="AB446" s="668"/>
      <c r="AC446" s="668"/>
      <c r="AD446" s="668"/>
      <c r="AE446" s="668"/>
      <c r="AF446" s="668"/>
      <c r="AG446" s="668"/>
      <c r="AH446" s="668"/>
      <c r="AI446" s="668"/>
      <c r="AJ446" s="668"/>
      <c r="AK446" s="668"/>
    </row>
    <row r="447" ht="15.75" customHeight="1">
      <c r="A447" s="668"/>
      <c r="B447" s="668"/>
      <c r="C447" s="668"/>
      <c r="D447" s="668"/>
      <c r="E447" s="668"/>
      <c r="F447" s="668"/>
      <c r="G447" s="668"/>
      <c r="H447" s="668"/>
      <c r="I447" s="668"/>
      <c r="J447" s="668"/>
      <c r="K447" s="668"/>
      <c r="L447" s="668"/>
      <c r="M447" s="668"/>
      <c r="N447" s="668"/>
      <c r="O447" s="668"/>
      <c r="P447" s="668"/>
      <c r="Q447" s="668"/>
      <c r="R447" s="668"/>
      <c r="S447" s="668"/>
      <c r="T447" s="668"/>
      <c r="U447" s="668"/>
      <c r="V447" s="668"/>
      <c r="W447" s="668"/>
      <c r="X447" s="668"/>
      <c r="Y447" s="668"/>
      <c r="Z447" s="668"/>
      <c r="AA447" s="668"/>
      <c r="AB447" s="668"/>
      <c r="AC447" s="668"/>
      <c r="AD447" s="668"/>
      <c r="AE447" s="668"/>
      <c r="AF447" s="668"/>
      <c r="AG447" s="668"/>
      <c r="AH447" s="668"/>
      <c r="AI447" s="668"/>
      <c r="AJ447" s="668"/>
      <c r="AK447" s="668"/>
    </row>
    <row r="448" ht="15.75" customHeight="1">
      <c r="A448" s="668"/>
      <c r="B448" s="668"/>
      <c r="C448" s="668"/>
      <c r="D448" s="668"/>
      <c r="E448" s="668"/>
      <c r="F448" s="668"/>
      <c r="G448" s="668"/>
      <c r="H448" s="668"/>
      <c r="I448" s="668"/>
      <c r="J448" s="668"/>
      <c r="K448" s="668"/>
      <c r="L448" s="668"/>
      <c r="M448" s="668"/>
      <c r="N448" s="668"/>
      <c r="O448" s="668"/>
      <c r="P448" s="668"/>
      <c r="Q448" s="668"/>
      <c r="R448" s="668"/>
      <c r="S448" s="668"/>
      <c r="T448" s="668"/>
      <c r="U448" s="668"/>
      <c r="V448" s="668"/>
      <c r="W448" s="668"/>
      <c r="X448" s="668"/>
      <c r="Y448" s="668"/>
      <c r="Z448" s="668"/>
      <c r="AA448" s="668"/>
      <c r="AB448" s="668"/>
      <c r="AC448" s="668"/>
      <c r="AD448" s="668"/>
      <c r="AE448" s="668"/>
      <c r="AF448" s="668"/>
      <c r="AG448" s="668"/>
      <c r="AH448" s="668"/>
      <c r="AI448" s="668"/>
      <c r="AJ448" s="668"/>
      <c r="AK448" s="668"/>
    </row>
    <row r="449" ht="15.75" customHeight="1">
      <c r="A449" s="668"/>
      <c r="B449" s="668"/>
      <c r="C449" s="668"/>
      <c r="D449" s="668"/>
      <c r="E449" s="668"/>
      <c r="F449" s="668"/>
      <c r="G449" s="668"/>
      <c r="H449" s="668"/>
      <c r="I449" s="668"/>
      <c r="J449" s="668"/>
      <c r="K449" s="668"/>
      <c r="L449" s="668"/>
      <c r="M449" s="668"/>
      <c r="N449" s="668"/>
      <c r="O449" s="668"/>
      <c r="P449" s="668"/>
      <c r="Q449" s="668"/>
      <c r="R449" s="668"/>
      <c r="S449" s="668"/>
      <c r="T449" s="668"/>
      <c r="U449" s="668"/>
      <c r="V449" s="668"/>
      <c r="W449" s="668"/>
      <c r="X449" s="668"/>
      <c r="Y449" s="668"/>
      <c r="Z449" s="668"/>
      <c r="AA449" s="668"/>
      <c r="AB449" s="668"/>
      <c r="AC449" s="668"/>
      <c r="AD449" s="668"/>
      <c r="AE449" s="668"/>
      <c r="AF449" s="668"/>
      <c r="AG449" s="668"/>
      <c r="AH449" s="668"/>
      <c r="AI449" s="668"/>
      <c r="AJ449" s="668"/>
      <c r="AK449" s="668"/>
    </row>
    <row r="450" ht="15.75" customHeight="1">
      <c r="A450" s="668"/>
      <c r="B450" s="668"/>
      <c r="C450" s="668"/>
      <c r="D450" s="668"/>
      <c r="E450" s="668"/>
      <c r="F450" s="668"/>
      <c r="G450" s="668"/>
      <c r="H450" s="668"/>
      <c r="I450" s="668"/>
      <c r="J450" s="668"/>
      <c r="K450" s="668"/>
      <c r="L450" s="668"/>
      <c r="M450" s="668"/>
      <c r="N450" s="668"/>
      <c r="O450" s="668"/>
      <c r="P450" s="668"/>
      <c r="Q450" s="668"/>
      <c r="R450" s="668"/>
      <c r="S450" s="668"/>
      <c r="T450" s="668"/>
      <c r="U450" s="668"/>
      <c r="V450" s="668"/>
      <c r="W450" s="668"/>
      <c r="X450" s="668"/>
      <c r="Y450" s="668"/>
      <c r="Z450" s="668"/>
      <c r="AA450" s="668"/>
      <c r="AB450" s="668"/>
      <c r="AC450" s="668"/>
      <c r="AD450" s="668"/>
      <c r="AE450" s="668"/>
      <c r="AF450" s="668"/>
      <c r="AG450" s="668"/>
      <c r="AH450" s="668"/>
      <c r="AI450" s="668"/>
      <c r="AJ450" s="668"/>
      <c r="AK450" s="668"/>
    </row>
    <row r="451" ht="15.75" customHeight="1">
      <c r="A451" s="668"/>
      <c r="B451" s="668"/>
      <c r="C451" s="668"/>
      <c r="D451" s="668"/>
      <c r="E451" s="668"/>
      <c r="F451" s="668"/>
      <c r="G451" s="668"/>
      <c r="H451" s="668"/>
      <c r="I451" s="668"/>
      <c r="J451" s="668"/>
      <c r="K451" s="668"/>
      <c r="L451" s="668"/>
      <c r="M451" s="668"/>
      <c r="N451" s="668"/>
      <c r="O451" s="668"/>
      <c r="P451" s="668"/>
      <c r="Q451" s="668"/>
      <c r="R451" s="668"/>
      <c r="S451" s="668"/>
      <c r="T451" s="668"/>
      <c r="U451" s="668"/>
      <c r="V451" s="668"/>
      <c r="W451" s="668"/>
      <c r="X451" s="668"/>
      <c r="Y451" s="668"/>
      <c r="Z451" s="668"/>
      <c r="AA451" s="668"/>
      <c r="AB451" s="668"/>
      <c r="AC451" s="668"/>
      <c r="AD451" s="668"/>
      <c r="AE451" s="668"/>
      <c r="AF451" s="668"/>
      <c r="AG451" s="668"/>
      <c r="AH451" s="668"/>
      <c r="AI451" s="668"/>
      <c r="AJ451" s="668"/>
      <c r="AK451" s="668"/>
    </row>
    <row r="452" ht="15.75" customHeight="1">
      <c r="A452" s="668"/>
      <c r="B452" s="668"/>
      <c r="C452" s="668"/>
      <c r="D452" s="668"/>
      <c r="E452" s="668"/>
      <c r="F452" s="668"/>
      <c r="G452" s="668"/>
      <c r="H452" s="668"/>
      <c r="I452" s="668"/>
      <c r="J452" s="668"/>
      <c r="K452" s="668"/>
      <c r="L452" s="668"/>
      <c r="M452" s="668"/>
      <c r="N452" s="668"/>
      <c r="O452" s="668"/>
      <c r="P452" s="668"/>
      <c r="Q452" s="668"/>
      <c r="R452" s="668"/>
      <c r="S452" s="668"/>
      <c r="T452" s="668"/>
      <c r="U452" s="668"/>
      <c r="V452" s="668"/>
      <c r="W452" s="668"/>
      <c r="X452" s="668"/>
      <c r="Y452" s="668"/>
      <c r="Z452" s="668"/>
      <c r="AA452" s="668"/>
      <c r="AB452" s="668"/>
      <c r="AC452" s="668"/>
      <c r="AD452" s="668"/>
      <c r="AE452" s="668"/>
      <c r="AF452" s="668"/>
      <c r="AG452" s="668"/>
      <c r="AH452" s="668"/>
      <c r="AI452" s="668"/>
      <c r="AJ452" s="668"/>
      <c r="AK452" s="668"/>
    </row>
    <row r="453" ht="15.75" customHeight="1">
      <c r="A453" s="668"/>
      <c r="B453" s="668"/>
      <c r="C453" s="668"/>
      <c r="D453" s="668"/>
      <c r="E453" s="668"/>
      <c r="F453" s="668"/>
      <c r="G453" s="668"/>
      <c r="H453" s="668"/>
      <c r="I453" s="668"/>
      <c r="J453" s="668"/>
      <c r="K453" s="668"/>
      <c r="L453" s="668"/>
      <c r="M453" s="668"/>
      <c r="N453" s="668"/>
      <c r="O453" s="668"/>
      <c r="P453" s="668"/>
      <c r="Q453" s="668"/>
      <c r="R453" s="668"/>
      <c r="S453" s="668"/>
      <c r="T453" s="668"/>
      <c r="U453" s="668"/>
      <c r="V453" s="668"/>
      <c r="W453" s="668"/>
      <c r="X453" s="668"/>
      <c r="Y453" s="668"/>
      <c r="Z453" s="668"/>
      <c r="AA453" s="668"/>
      <c r="AB453" s="668"/>
      <c r="AC453" s="668"/>
      <c r="AD453" s="668"/>
      <c r="AE453" s="668"/>
      <c r="AF453" s="668"/>
      <c r="AG453" s="668"/>
      <c r="AH453" s="668"/>
      <c r="AI453" s="668"/>
      <c r="AJ453" s="668"/>
      <c r="AK453" s="668"/>
    </row>
    <row r="454" ht="15.75" customHeight="1">
      <c r="A454" s="668"/>
      <c r="B454" s="668"/>
      <c r="C454" s="668"/>
      <c r="D454" s="668"/>
      <c r="E454" s="668"/>
      <c r="F454" s="668"/>
      <c r="G454" s="668"/>
      <c r="H454" s="668"/>
      <c r="I454" s="668"/>
      <c r="J454" s="668"/>
      <c r="K454" s="668"/>
      <c r="L454" s="668"/>
      <c r="M454" s="668"/>
      <c r="N454" s="668"/>
      <c r="O454" s="668"/>
      <c r="P454" s="668"/>
      <c r="Q454" s="668"/>
      <c r="R454" s="668"/>
      <c r="S454" s="668"/>
      <c r="T454" s="668"/>
      <c r="U454" s="668"/>
      <c r="V454" s="668"/>
      <c r="W454" s="668"/>
      <c r="X454" s="668"/>
      <c r="Y454" s="668"/>
      <c r="Z454" s="668"/>
      <c r="AA454" s="668"/>
      <c r="AB454" s="668"/>
      <c r="AC454" s="668"/>
      <c r="AD454" s="668"/>
      <c r="AE454" s="668"/>
      <c r="AF454" s="668"/>
      <c r="AG454" s="668"/>
      <c r="AH454" s="668"/>
      <c r="AI454" s="668"/>
      <c r="AJ454" s="668"/>
      <c r="AK454" s="668"/>
    </row>
    <row r="455" ht="15.75" customHeight="1">
      <c r="A455" s="668"/>
      <c r="B455" s="668"/>
      <c r="C455" s="668"/>
      <c r="D455" s="668"/>
      <c r="E455" s="668"/>
      <c r="F455" s="668"/>
      <c r="G455" s="668"/>
      <c r="H455" s="668"/>
      <c r="I455" s="668"/>
      <c r="J455" s="668"/>
      <c r="K455" s="668"/>
      <c r="L455" s="668"/>
      <c r="M455" s="668"/>
      <c r="N455" s="668"/>
      <c r="O455" s="668"/>
      <c r="P455" s="668"/>
      <c r="Q455" s="668"/>
      <c r="R455" s="668"/>
      <c r="S455" s="668"/>
      <c r="T455" s="668"/>
      <c r="U455" s="668"/>
      <c r="V455" s="668"/>
      <c r="W455" s="668"/>
      <c r="X455" s="668"/>
      <c r="Y455" s="668"/>
      <c r="Z455" s="668"/>
      <c r="AA455" s="668"/>
      <c r="AB455" s="668"/>
      <c r="AC455" s="668"/>
      <c r="AD455" s="668"/>
      <c r="AE455" s="668"/>
      <c r="AF455" s="668"/>
      <c r="AG455" s="668"/>
      <c r="AH455" s="668"/>
      <c r="AI455" s="668"/>
      <c r="AJ455" s="668"/>
      <c r="AK455" s="668"/>
    </row>
    <row r="456" ht="15.75" customHeight="1">
      <c r="A456" s="668"/>
      <c r="B456" s="668"/>
      <c r="C456" s="668"/>
      <c r="D456" s="668"/>
      <c r="E456" s="668"/>
      <c r="F456" s="668"/>
      <c r="G456" s="668"/>
      <c r="H456" s="668"/>
      <c r="I456" s="668"/>
      <c r="J456" s="668"/>
      <c r="K456" s="668"/>
      <c r="L456" s="668"/>
      <c r="M456" s="668"/>
      <c r="N456" s="668"/>
      <c r="O456" s="668"/>
      <c r="P456" s="668"/>
      <c r="Q456" s="668"/>
      <c r="R456" s="668"/>
      <c r="S456" s="668"/>
      <c r="T456" s="668"/>
      <c r="U456" s="668"/>
      <c r="V456" s="668"/>
      <c r="W456" s="668"/>
      <c r="X456" s="668"/>
      <c r="Y456" s="668"/>
      <c r="Z456" s="668"/>
      <c r="AA456" s="668"/>
      <c r="AB456" s="668"/>
      <c r="AC456" s="668"/>
      <c r="AD456" s="668"/>
      <c r="AE456" s="668"/>
      <c r="AF456" s="668"/>
      <c r="AG456" s="668"/>
      <c r="AH456" s="668"/>
      <c r="AI456" s="668"/>
      <c r="AJ456" s="668"/>
      <c r="AK456" s="668"/>
    </row>
    <row r="457" ht="15.75" customHeight="1">
      <c r="A457" s="668"/>
      <c r="B457" s="668"/>
      <c r="C457" s="668"/>
      <c r="D457" s="668"/>
      <c r="E457" s="668"/>
      <c r="F457" s="668"/>
      <c r="G457" s="668"/>
      <c r="H457" s="668"/>
      <c r="I457" s="668"/>
      <c r="J457" s="668"/>
      <c r="K457" s="668"/>
      <c r="L457" s="668"/>
      <c r="M457" s="668"/>
      <c r="N457" s="668"/>
      <c r="O457" s="668"/>
      <c r="P457" s="668"/>
      <c r="Q457" s="668"/>
      <c r="R457" s="668"/>
      <c r="S457" s="668"/>
      <c r="T457" s="668"/>
      <c r="U457" s="668"/>
      <c r="V457" s="668"/>
      <c r="W457" s="668"/>
      <c r="X457" s="668"/>
      <c r="Y457" s="668"/>
      <c r="Z457" s="668"/>
      <c r="AA457" s="668"/>
      <c r="AB457" s="668"/>
      <c r="AC457" s="668"/>
      <c r="AD457" s="668"/>
      <c r="AE457" s="668"/>
      <c r="AF457" s="668"/>
      <c r="AG457" s="668"/>
      <c r="AH457" s="668"/>
      <c r="AI457" s="668"/>
      <c r="AJ457" s="668"/>
      <c r="AK457" s="668"/>
    </row>
    <row r="458" ht="15.75" customHeight="1">
      <c r="A458" s="668"/>
      <c r="B458" s="668"/>
      <c r="C458" s="668"/>
      <c r="D458" s="668"/>
      <c r="E458" s="668"/>
      <c r="F458" s="668"/>
      <c r="G458" s="668"/>
      <c r="H458" s="668"/>
      <c r="I458" s="668"/>
      <c r="J458" s="668"/>
      <c r="K458" s="668"/>
      <c r="L458" s="668"/>
      <c r="M458" s="668"/>
      <c r="N458" s="668"/>
      <c r="O458" s="668"/>
      <c r="P458" s="668"/>
      <c r="Q458" s="668"/>
      <c r="R458" s="668"/>
      <c r="S458" s="668"/>
      <c r="T458" s="668"/>
      <c r="U458" s="668"/>
      <c r="V458" s="668"/>
      <c r="W458" s="668"/>
      <c r="X458" s="668"/>
      <c r="Y458" s="668"/>
      <c r="Z458" s="668"/>
      <c r="AA458" s="668"/>
      <c r="AB458" s="668"/>
      <c r="AC458" s="668"/>
      <c r="AD458" s="668"/>
      <c r="AE458" s="668"/>
      <c r="AF458" s="668"/>
      <c r="AG458" s="668"/>
      <c r="AH458" s="668"/>
      <c r="AI458" s="668"/>
      <c r="AJ458" s="668"/>
      <c r="AK458" s="668"/>
    </row>
    <row r="459" ht="15.75" customHeight="1">
      <c r="A459" s="668"/>
      <c r="B459" s="668"/>
      <c r="C459" s="668"/>
      <c r="D459" s="668"/>
      <c r="E459" s="668"/>
      <c r="F459" s="668"/>
      <c r="G459" s="668"/>
      <c r="H459" s="668"/>
      <c r="I459" s="668"/>
      <c r="J459" s="668"/>
      <c r="K459" s="668"/>
      <c r="L459" s="668"/>
      <c r="M459" s="668"/>
      <c r="N459" s="668"/>
      <c r="O459" s="668"/>
      <c r="P459" s="668"/>
      <c r="Q459" s="668"/>
      <c r="R459" s="668"/>
      <c r="S459" s="668"/>
      <c r="T459" s="668"/>
      <c r="U459" s="668"/>
      <c r="V459" s="668"/>
      <c r="W459" s="668"/>
      <c r="X459" s="668"/>
      <c r="Y459" s="668"/>
      <c r="Z459" s="668"/>
      <c r="AA459" s="668"/>
      <c r="AB459" s="668"/>
      <c r="AC459" s="668"/>
      <c r="AD459" s="668"/>
      <c r="AE459" s="668"/>
      <c r="AF459" s="668"/>
      <c r="AG459" s="668"/>
      <c r="AH459" s="668"/>
      <c r="AI459" s="668"/>
      <c r="AJ459" s="668"/>
      <c r="AK459" s="668"/>
    </row>
    <row r="460" ht="15.75" customHeight="1">
      <c r="A460" s="668"/>
      <c r="B460" s="668"/>
      <c r="C460" s="668"/>
      <c r="D460" s="668"/>
      <c r="E460" s="668"/>
      <c r="F460" s="668"/>
      <c r="G460" s="668"/>
      <c r="H460" s="668"/>
      <c r="I460" s="668"/>
      <c r="J460" s="668"/>
      <c r="K460" s="668"/>
      <c r="L460" s="668"/>
      <c r="M460" s="668"/>
      <c r="N460" s="668"/>
      <c r="O460" s="668"/>
      <c r="P460" s="668"/>
      <c r="Q460" s="668"/>
      <c r="R460" s="668"/>
      <c r="S460" s="668"/>
      <c r="T460" s="668"/>
      <c r="U460" s="668"/>
      <c r="V460" s="668"/>
      <c r="W460" s="668"/>
      <c r="X460" s="668"/>
      <c r="Y460" s="668"/>
      <c r="Z460" s="668"/>
      <c r="AA460" s="668"/>
      <c r="AB460" s="668"/>
      <c r="AC460" s="668"/>
      <c r="AD460" s="668"/>
      <c r="AE460" s="668"/>
      <c r="AF460" s="668"/>
      <c r="AG460" s="668"/>
      <c r="AH460" s="668"/>
      <c r="AI460" s="668"/>
      <c r="AJ460" s="668"/>
      <c r="AK460" s="668"/>
    </row>
    <row r="461" ht="15.75" customHeight="1">
      <c r="A461" s="668"/>
      <c r="B461" s="668"/>
      <c r="C461" s="668"/>
      <c r="D461" s="668"/>
      <c r="E461" s="668"/>
      <c r="F461" s="668"/>
      <c r="G461" s="668"/>
      <c r="H461" s="668"/>
      <c r="I461" s="668"/>
      <c r="J461" s="668"/>
      <c r="K461" s="668"/>
      <c r="L461" s="668"/>
      <c r="M461" s="668"/>
      <c r="N461" s="668"/>
      <c r="O461" s="668"/>
      <c r="P461" s="668"/>
      <c r="Q461" s="668"/>
      <c r="R461" s="668"/>
      <c r="S461" s="668"/>
      <c r="T461" s="668"/>
      <c r="U461" s="668"/>
      <c r="V461" s="668"/>
      <c r="W461" s="668"/>
      <c r="X461" s="668"/>
      <c r="Y461" s="668"/>
      <c r="Z461" s="668"/>
      <c r="AA461" s="668"/>
      <c r="AB461" s="668"/>
      <c r="AC461" s="668"/>
      <c r="AD461" s="668"/>
      <c r="AE461" s="668"/>
      <c r="AF461" s="668"/>
      <c r="AG461" s="668"/>
      <c r="AH461" s="668"/>
      <c r="AI461" s="668"/>
      <c r="AJ461" s="668"/>
      <c r="AK461" s="668"/>
    </row>
    <row r="462" ht="15.75" customHeight="1">
      <c r="A462" s="668"/>
      <c r="B462" s="668"/>
      <c r="C462" s="668"/>
      <c r="D462" s="668"/>
      <c r="E462" s="668"/>
      <c r="F462" s="668"/>
      <c r="G462" s="668"/>
      <c r="H462" s="668"/>
      <c r="I462" s="668"/>
      <c r="J462" s="668"/>
      <c r="K462" s="668"/>
      <c r="L462" s="668"/>
      <c r="M462" s="668"/>
      <c r="N462" s="668"/>
      <c r="O462" s="668"/>
      <c r="P462" s="668"/>
      <c r="Q462" s="668"/>
      <c r="R462" s="668"/>
      <c r="S462" s="668"/>
      <c r="T462" s="668"/>
      <c r="U462" s="668"/>
      <c r="V462" s="668"/>
      <c r="W462" s="668"/>
      <c r="X462" s="668"/>
      <c r="Y462" s="668"/>
      <c r="Z462" s="668"/>
      <c r="AA462" s="668"/>
      <c r="AB462" s="668"/>
      <c r="AC462" s="668"/>
      <c r="AD462" s="668"/>
      <c r="AE462" s="668"/>
      <c r="AF462" s="668"/>
      <c r="AG462" s="668"/>
      <c r="AH462" s="668"/>
      <c r="AI462" s="668"/>
      <c r="AJ462" s="668"/>
      <c r="AK462" s="668"/>
    </row>
    <row r="463" ht="15.75" customHeight="1">
      <c r="A463" s="668"/>
      <c r="B463" s="668"/>
      <c r="C463" s="668"/>
      <c r="D463" s="668"/>
      <c r="E463" s="668"/>
      <c r="F463" s="668"/>
      <c r="G463" s="668"/>
      <c r="H463" s="668"/>
      <c r="I463" s="668"/>
      <c r="J463" s="668"/>
      <c r="K463" s="668"/>
      <c r="L463" s="668"/>
      <c r="M463" s="668"/>
      <c r="N463" s="668"/>
      <c r="O463" s="668"/>
      <c r="P463" s="668"/>
      <c r="Q463" s="668"/>
      <c r="R463" s="668"/>
      <c r="S463" s="668"/>
      <c r="T463" s="668"/>
      <c r="U463" s="668"/>
      <c r="V463" s="668"/>
      <c r="W463" s="668"/>
      <c r="X463" s="668"/>
      <c r="Y463" s="668"/>
      <c r="Z463" s="668"/>
      <c r="AA463" s="668"/>
      <c r="AB463" s="668"/>
      <c r="AC463" s="668"/>
      <c r="AD463" s="668"/>
      <c r="AE463" s="668"/>
      <c r="AF463" s="668"/>
      <c r="AG463" s="668"/>
      <c r="AH463" s="668"/>
      <c r="AI463" s="668"/>
      <c r="AJ463" s="668"/>
      <c r="AK463" s="668"/>
    </row>
    <row r="464" ht="15.75" customHeight="1">
      <c r="A464" s="668"/>
      <c r="B464" s="668"/>
      <c r="C464" s="668"/>
      <c r="D464" s="668"/>
      <c r="E464" s="668"/>
      <c r="F464" s="668"/>
      <c r="G464" s="668"/>
      <c r="H464" s="668"/>
      <c r="I464" s="668"/>
      <c r="J464" s="668"/>
      <c r="K464" s="668"/>
      <c r="L464" s="668"/>
      <c r="M464" s="668"/>
      <c r="N464" s="668"/>
      <c r="O464" s="668"/>
      <c r="P464" s="668"/>
      <c r="Q464" s="668"/>
      <c r="R464" s="668"/>
      <c r="S464" s="668"/>
      <c r="T464" s="668"/>
      <c r="U464" s="668"/>
      <c r="V464" s="668"/>
      <c r="W464" s="668"/>
      <c r="X464" s="668"/>
      <c r="Y464" s="668"/>
      <c r="Z464" s="668"/>
      <c r="AA464" s="668"/>
      <c r="AB464" s="668"/>
      <c r="AC464" s="668"/>
      <c r="AD464" s="668"/>
      <c r="AE464" s="668"/>
      <c r="AF464" s="668"/>
      <c r="AG464" s="668"/>
      <c r="AH464" s="668"/>
      <c r="AI464" s="668"/>
      <c r="AJ464" s="668"/>
      <c r="AK464" s="668"/>
    </row>
    <row r="465" ht="15.75" customHeight="1">
      <c r="A465" s="668"/>
      <c r="B465" s="668"/>
      <c r="C465" s="668"/>
      <c r="D465" s="668"/>
      <c r="E465" s="668"/>
      <c r="F465" s="668"/>
      <c r="G465" s="668"/>
      <c r="H465" s="668"/>
      <c r="I465" s="668"/>
      <c r="J465" s="668"/>
      <c r="K465" s="668"/>
      <c r="L465" s="668"/>
      <c r="M465" s="668"/>
      <c r="N465" s="668"/>
      <c r="O465" s="668"/>
      <c r="P465" s="668"/>
      <c r="Q465" s="668"/>
      <c r="R465" s="668"/>
      <c r="S465" s="668"/>
      <c r="T465" s="668"/>
      <c r="U465" s="668"/>
      <c r="V465" s="668"/>
      <c r="W465" s="668"/>
      <c r="X465" s="668"/>
      <c r="Y465" s="668"/>
      <c r="Z465" s="668"/>
      <c r="AA465" s="668"/>
      <c r="AB465" s="668"/>
      <c r="AC465" s="668"/>
      <c r="AD465" s="668"/>
      <c r="AE465" s="668"/>
      <c r="AF465" s="668"/>
      <c r="AG465" s="668"/>
      <c r="AH465" s="668"/>
      <c r="AI465" s="668"/>
      <c r="AJ465" s="668"/>
      <c r="AK465" s="668"/>
    </row>
    <row r="466" ht="15.75" customHeight="1">
      <c r="A466" s="668"/>
      <c r="B466" s="668"/>
      <c r="C466" s="668"/>
      <c r="D466" s="668"/>
      <c r="E466" s="668"/>
      <c r="F466" s="668"/>
      <c r="G466" s="668"/>
      <c r="H466" s="668"/>
      <c r="I466" s="668"/>
      <c r="J466" s="668"/>
      <c r="K466" s="668"/>
      <c r="L466" s="668"/>
      <c r="M466" s="668"/>
      <c r="N466" s="668"/>
      <c r="O466" s="668"/>
      <c r="P466" s="668"/>
      <c r="Q466" s="668"/>
      <c r="R466" s="668"/>
      <c r="S466" s="668"/>
      <c r="T466" s="668"/>
      <c r="U466" s="668"/>
      <c r="V466" s="668"/>
      <c r="W466" s="668"/>
      <c r="X466" s="668"/>
      <c r="Y466" s="668"/>
      <c r="Z466" s="668"/>
      <c r="AA466" s="668"/>
      <c r="AB466" s="668"/>
      <c r="AC466" s="668"/>
      <c r="AD466" s="668"/>
      <c r="AE466" s="668"/>
      <c r="AF466" s="668"/>
      <c r="AG466" s="668"/>
      <c r="AH466" s="668"/>
      <c r="AI466" s="668"/>
      <c r="AJ466" s="668"/>
      <c r="AK466" s="668"/>
    </row>
    <row r="467" ht="15.75" customHeight="1">
      <c r="A467" s="668"/>
      <c r="B467" s="668"/>
      <c r="C467" s="668"/>
      <c r="D467" s="668"/>
      <c r="E467" s="668"/>
      <c r="F467" s="668"/>
      <c r="G467" s="668"/>
      <c r="H467" s="668"/>
      <c r="I467" s="668"/>
      <c r="J467" s="668"/>
      <c r="K467" s="668"/>
      <c r="L467" s="668"/>
      <c r="M467" s="668"/>
      <c r="N467" s="668"/>
      <c r="O467" s="668"/>
      <c r="P467" s="668"/>
      <c r="Q467" s="668"/>
      <c r="R467" s="668"/>
      <c r="S467" s="668"/>
      <c r="T467" s="668"/>
      <c r="U467" s="668"/>
      <c r="V467" s="668"/>
      <c r="W467" s="668"/>
      <c r="X467" s="668"/>
      <c r="Y467" s="668"/>
      <c r="Z467" s="668"/>
      <c r="AA467" s="668"/>
      <c r="AB467" s="668"/>
      <c r="AC467" s="668"/>
      <c r="AD467" s="668"/>
      <c r="AE467" s="668"/>
      <c r="AF467" s="668"/>
      <c r="AG467" s="668"/>
      <c r="AH467" s="668"/>
      <c r="AI467" s="668"/>
      <c r="AJ467" s="668"/>
      <c r="AK467" s="668"/>
    </row>
    <row r="468" ht="15.75" customHeight="1">
      <c r="A468" s="668"/>
      <c r="B468" s="668"/>
      <c r="C468" s="668"/>
      <c r="D468" s="668"/>
      <c r="E468" s="668"/>
      <c r="F468" s="668"/>
      <c r="G468" s="668"/>
      <c r="H468" s="668"/>
      <c r="I468" s="668"/>
      <c r="J468" s="668"/>
      <c r="K468" s="668"/>
      <c r="L468" s="668"/>
      <c r="M468" s="668"/>
      <c r="N468" s="668"/>
      <c r="O468" s="668"/>
      <c r="P468" s="668"/>
      <c r="Q468" s="668"/>
      <c r="R468" s="668"/>
      <c r="S468" s="668"/>
      <c r="T468" s="668"/>
      <c r="U468" s="668"/>
      <c r="V468" s="668"/>
      <c r="W468" s="668"/>
      <c r="X468" s="668"/>
      <c r="Y468" s="668"/>
      <c r="Z468" s="668"/>
      <c r="AA468" s="668"/>
      <c r="AB468" s="668"/>
      <c r="AC468" s="668"/>
      <c r="AD468" s="668"/>
      <c r="AE468" s="668"/>
      <c r="AF468" s="668"/>
      <c r="AG468" s="668"/>
      <c r="AH468" s="668"/>
      <c r="AI468" s="668"/>
      <c r="AJ468" s="668"/>
      <c r="AK468" s="668"/>
    </row>
    <row r="469" ht="15.75" customHeight="1">
      <c r="A469" s="668"/>
      <c r="B469" s="668"/>
      <c r="C469" s="668"/>
      <c r="D469" s="668"/>
      <c r="E469" s="668"/>
      <c r="F469" s="668"/>
      <c r="G469" s="668"/>
      <c r="H469" s="668"/>
      <c r="I469" s="668"/>
      <c r="J469" s="668"/>
      <c r="K469" s="668"/>
      <c r="L469" s="668"/>
      <c r="M469" s="668"/>
      <c r="N469" s="668"/>
      <c r="O469" s="668"/>
      <c r="P469" s="668"/>
      <c r="Q469" s="668"/>
      <c r="R469" s="668"/>
      <c r="S469" s="668"/>
      <c r="T469" s="668"/>
      <c r="U469" s="668"/>
      <c r="V469" s="668"/>
      <c r="W469" s="668"/>
      <c r="X469" s="668"/>
      <c r="Y469" s="668"/>
      <c r="Z469" s="668"/>
      <c r="AA469" s="668"/>
      <c r="AB469" s="668"/>
      <c r="AC469" s="668"/>
      <c r="AD469" s="668"/>
      <c r="AE469" s="668"/>
      <c r="AF469" s="668"/>
      <c r="AG469" s="668"/>
      <c r="AH469" s="668"/>
      <c r="AI469" s="668"/>
      <c r="AJ469" s="668"/>
      <c r="AK469" s="668"/>
    </row>
    <row r="470" ht="15.75" customHeight="1">
      <c r="A470" s="668"/>
      <c r="B470" s="668"/>
      <c r="C470" s="668"/>
      <c r="D470" s="668"/>
      <c r="E470" s="668"/>
      <c r="F470" s="668"/>
      <c r="G470" s="668"/>
      <c r="H470" s="668"/>
      <c r="I470" s="668"/>
      <c r="J470" s="668"/>
      <c r="K470" s="668"/>
      <c r="L470" s="668"/>
      <c r="M470" s="668"/>
      <c r="N470" s="668"/>
      <c r="O470" s="668"/>
      <c r="P470" s="668"/>
      <c r="Q470" s="668"/>
      <c r="R470" s="668"/>
      <c r="S470" s="668"/>
      <c r="T470" s="668"/>
      <c r="U470" s="668"/>
      <c r="V470" s="668"/>
      <c r="W470" s="668"/>
      <c r="X470" s="668"/>
      <c r="Y470" s="668"/>
      <c r="Z470" s="668"/>
      <c r="AA470" s="668"/>
      <c r="AB470" s="668"/>
      <c r="AC470" s="668"/>
      <c r="AD470" s="668"/>
      <c r="AE470" s="668"/>
      <c r="AF470" s="668"/>
      <c r="AG470" s="668"/>
      <c r="AH470" s="668"/>
      <c r="AI470" s="668"/>
      <c r="AJ470" s="668"/>
      <c r="AK470" s="668"/>
    </row>
    <row r="471" ht="15.75" customHeight="1">
      <c r="A471" s="668"/>
      <c r="B471" s="668"/>
      <c r="C471" s="668"/>
      <c r="D471" s="668"/>
      <c r="E471" s="668"/>
      <c r="F471" s="668"/>
      <c r="G471" s="668"/>
      <c r="H471" s="668"/>
      <c r="I471" s="668"/>
      <c r="J471" s="668"/>
      <c r="K471" s="668"/>
      <c r="L471" s="668"/>
      <c r="M471" s="668"/>
      <c r="N471" s="668"/>
      <c r="O471" s="668"/>
      <c r="P471" s="668"/>
      <c r="Q471" s="668"/>
      <c r="R471" s="668"/>
      <c r="S471" s="668"/>
      <c r="T471" s="668"/>
      <c r="U471" s="668"/>
      <c r="V471" s="668"/>
      <c r="W471" s="668"/>
      <c r="X471" s="668"/>
      <c r="Y471" s="668"/>
      <c r="Z471" s="668"/>
      <c r="AA471" s="668"/>
      <c r="AB471" s="668"/>
      <c r="AC471" s="668"/>
      <c r="AD471" s="668"/>
      <c r="AE471" s="668"/>
      <c r="AF471" s="668"/>
      <c r="AG471" s="668"/>
      <c r="AH471" s="668"/>
      <c r="AI471" s="668"/>
      <c r="AJ471" s="668"/>
      <c r="AK471" s="668"/>
    </row>
    <row r="472" ht="15.75" customHeight="1">
      <c r="A472" s="668"/>
      <c r="B472" s="668"/>
      <c r="C472" s="668"/>
      <c r="D472" s="668"/>
      <c r="E472" s="668"/>
      <c r="F472" s="668"/>
      <c r="G472" s="668"/>
      <c r="H472" s="668"/>
      <c r="I472" s="668"/>
      <c r="J472" s="668"/>
      <c r="K472" s="668"/>
      <c r="L472" s="668"/>
      <c r="M472" s="668"/>
      <c r="N472" s="668"/>
      <c r="O472" s="668"/>
      <c r="P472" s="668"/>
      <c r="Q472" s="668"/>
      <c r="R472" s="668"/>
      <c r="S472" s="668"/>
      <c r="T472" s="668"/>
      <c r="U472" s="668"/>
      <c r="V472" s="668"/>
      <c r="W472" s="668"/>
      <c r="X472" s="668"/>
      <c r="Y472" s="668"/>
      <c r="Z472" s="668"/>
      <c r="AA472" s="668"/>
      <c r="AB472" s="668"/>
      <c r="AC472" s="668"/>
      <c r="AD472" s="668"/>
      <c r="AE472" s="668"/>
      <c r="AF472" s="668"/>
      <c r="AG472" s="668"/>
      <c r="AH472" s="668"/>
      <c r="AI472" s="668"/>
      <c r="AJ472" s="668"/>
      <c r="AK472" s="668"/>
    </row>
    <row r="473" ht="15.75" customHeight="1">
      <c r="A473" s="668"/>
      <c r="B473" s="668"/>
      <c r="C473" s="668"/>
      <c r="D473" s="668"/>
      <c r="E473" s="668"/>
      <c r="F473" s="668"/>
      <c r="G473" s="668"/>
      <c r="H473" s="668"/>
      <c r="I473" s="668"/>
      <c r="J473" s="668"/>
      <c r="K473" s="668"/>
      <c r="L473" s="668"/>
      <c r="M473" s="668"/>
      <c r="N473" s="668"/>
      <c r="O473" s="668"/>
      <c r="P473" s="668"/>
      <c r="Q473" s="668"/>
      <c r="R473" s="668"/>
      <c r="S473" s="668"/>
      <c r="T473" s="668"/>
      <c r="U473" s="668"/>
      <c r="V473" s="668"/>
      <c r="W473" s="668"/>
      <c r="X473" s="668"/>
      <c r="Y473" s="668"/>
      <c r="Z473" s="668"/>
      <c r="AA473" s="668"/>
      <c r="AB473" s="668"/>
      <c r="AC473" s="668"/>
      <c r="AD473" s="668"/>
      <c r="AE473" s="668"/>
      <c r="AF473" s="668"/>
      <c r="AG473" s="668"/>
      <c r="AH473" s="668"/>
      <c r="AI473" s="668"/>
      <c r="AJ473" s="668"/>
      <c r="AK473" s="668"/>
    </row>
    <row r="474" ht="15.75" customHeight="1">
      <c r="A474" s="668"/>
      <c r="B474" s="668"/>
      <c r="C474" s="668"/>
      <c r="D474" s="668"/>
      <c r="E474" s="668"/>
      <c r="F474" s="668"/>
      <c r="G474" s="668"/>
      <c r="H474" s="668"/>
      <c r="I474" s="668"/>
      <c r="J474" s="668"/>
      <c r="K474" s="668"/>
      <c r="L474" s="668"/>
      <c r="M474" s="668"/>
      <c r="N474" s="668"/>
      <c r="O474" s="668"/>
      <c r="P474" s="668"/>
      <c r="Q474" s="668"/>
      <c r="R474" s="668"/>
      <c r="S474" s="668"/>
      <c r="T474" s="668"/>
      <c r="U474" s="668"/>
      <c r="V474" s="668"/>
      <c r="W474" s="668"/>
      <c r="X474" s="668"/>
      <c r="Y474" s="668"/>
      <c r="Z474" s="668"/>
      <c r="AA474" s="668"/>
      <c r="AB474" s="668"/>
      <c r="AC474" s="668"/>
      <c r="AD474" s="668"/>
      <c r="AE474" s="668"/>
      <c r="AF474" s="668"/>
      <c r="AG474" s="668"/>
      <c r="AH474" s="668"/>
      <c r="AI474" s="668"/>
      <c r="AJ474" s="668"/>
      <c r="AK474" s="668"/>
    </row>
    <row r="475" ht="15.75" customHeight="1">
      <c r="A475" s="668"/>
      <c r="B475" s="668"/>
      <c r="C475" s="668"/>
      <c r="D475" s="668"/>
      <c r="E475" s="668"/>
      <c r="F475" s="668"/>
      <c r="G475" s="668"/>
      <c r="H475" s="668"/>
      <c r="I475" s="668"/>
      <c r="J475" s="668"/>
      <c r="K475" s="668"/>
      <c r="L475" s="668"/>
      <c r="M475" s="668"/>
      <c r="N475" s="668"/>
      <c r="O475" s="668"/>
      <c r="P475" s="668"/>
      <c r="Q475" s="668"/>
      <c r="R475" s="668"/>
      <c r="S475" s="668"/>
      <c r="T475" s="668"/>
      <c r="U475" s="668"/>
      <c r="V475" s="668"/>
      <c r="W475" s="668"/>
      <c r="X475" s="668"/>
      <c r="Y475" s="668"/>
      <c r="Z475" s="668"/>
      <c r="AA475" s="668"/>
      <c r="AB475" s="668"/>
      <c r="AC475" s="668"/>
      <c r="AD475" s="668"/>
      <c r="AE475" s="668"/>
      <c r="AF475" s="668"/>
      <c r="AG475" s="668"/>
      <c r="AH475" s="668"/>
      <c r="AI475" s="668"/>
      <c r="AJ475" s="668"/>
      <c r="AK475" s="668"/>
    </row>
    <row r="476" ht="15.75" customHeight="1">
      <c r="A476" s="668"/>
      <c r="B476" s="668"/>
      <c r="C476" s="668"/>
      <c r="D476" s="668"/>
      <c r="E476" s="668"/>
      <c r="F476" s="668"/>
      <c r="G476" s="668"/>
      <c r="H476" s="668"/>
      <c r="I476" s="668"/>
      <c r="J476" s="668"/>
      <c r="K476" s="668"/>
      <c r="L476" s="668"/>
      <c r="M476" s="668"/>
      <c r="N476" s="668"/>
      <c r="O476" s="668"/>
      <c r="P476" s="668"/>
      <c r="Q476" s="668"/>
      <c r="R476" s="668"/>
      <c r="S476" s="668"/>
      <c r="T476" s="668"/>
      <c r="U476" s="668"/>
      <c r="V476" s="668"/>
      <c r="W476" s="668"/>
      <c r="X476" s="668"/>
      <c r="Y476" s="668"/>
      <c r="Z476" s="668"/>
      <c r="AA476" s="668"/>
      <c r="AB476" s="668"/>
      <c r="AC476" s="668"/>
      <c r="AD476" s="668"/>
      <c r="AE476" s="668"/>
      <c r="AF476" s="668"/>
      <c r="AG476" s="668"/>
      <c r="AH476" s="668"/>
      <c r="AI476" s="668"/>
      <c r="AJ476" s="668"/>
      <c r="AK476" s="668"/>
    </row>
    <row r="477" ht="15.75" customHeight="1">
      <c r="A477" s="668"/>
      <c r="B477" s="668"/>
      <c r="C477" s="668"/>
      <c r="D477" s="668"/>
      <c r="E477" s="668"/>
      <c r="F477" s="668"/>
      <c r="G477" s="668"/>
      <c r="H477" s="668"/>
      <c r="I477" s="668"/>
      <c r="J477" s="668"/>
      <c r="K477" s="668"/>
      <c r="L477" s="668"/>
      <c r="M477" s="668"/>
      <c r="N477" s="668"/>
      <c r="O477" s="668"/>
      <c r="P477" s="668"/>
      <c r="Q477" s="668"/>
      <c r="R477" s="668"/>
      <c r="S477" s="668"/>
      <c r="T477" s="668"/>
      <c r="U477" s="668"/>
      <c r="V477" s="668"/>
      <c r="W477" s="668"/>
      <c r="X477" s="668"/>
      <c r="Y477" s="668"/>
      <c r="Z477" s="668"/>
      <c r="AA477" s="668"/>
      <c r="AB477" s="668"/>
      <c r="AC477" s="668"/>
      <c r="AD477" s="668"/>
      <c r="AE477" s="668"/>
      <c r="AF477" s="668"/>
      <c r="AG477" s="668"/>
      <c r="AH477" s="668"/>
      <c r="AI477" s="668"/>
      <c r="AJ477" s="668"/>
      <c r="AK477" s="668"/>
    </row>
    <row r="478" ht="15.75" customHeight="1">
      <c r="A478" s="668"/>
      <c r="B478" s="668"/>
      <c r="C478" s="668"/>
      <c r="D478" s="668"/>
      <c r="E478" s="668"/>
      <c r="F478" s="668"/>
      <c r="G478" s="668"/>
      <c r="H478" s="668"/>
      <c r="I478" s="668"/>
      <c r="J478" s="668"/>
      <c r="K478" s="668"/>
      <c r="L478" s="668"/>
      <c r="M478" s="668"/>
      <c r="N478" s="668"/>
      <c r="O478" s="668"/>
      <c r="P478" s="668"/>
      <c r="Q478" s="668"/>
      <c r="R478" s="668"/>
      <c r="S478" s="668"/>
      <c r="T478" s="668"/>
      <c r="U478" s="668"/>
      <c r="V478" s="668"/>
      <c r="W478" s="668"/>
      <c r="X478" s="668"/>
      <c r="Y478" s="668"/>
      <c r="Z478" s="668"/>
      <c r="AA478" s="668"/>
      <c r="AB478" s="668"/>
      <c r="AC478" s="668"/>
      <c r="AD478" s="668"/>
      <c r="AE478" s="668"/>
      <c r="AF478" s="668"/>
      <c r="AG478" s="668"/>
      <c r="AH478" s="668"/>
      <c r="AI478" s="668"/>
      <c r="AJ478" s="668"/>
      <c r="AK478" s="668"/>
    </row>
    <row r="479" ht="15.75" customHeight="1">
      <c r="A479" s="668"/>
      <c r="B479" s="668"/>
      <c r="C479" s="668"/>
      <c r="D479" s="668"/>
      <c r="E479" s="668"/>
      <c r="F479" s="668"/>
      <c r="G479" s="668"/>
      <c r="H479" s="668"/>
      <c r="I479" s="668"/>
      <c r="J479" s="668"/>
      <c r="K479" s="668"/>
      <c r="L479" s="668"/>
      <c r="M479" s="668"/>
      <c r="N479" s="668"/>
      <c r="O479" s="668"/>
      <c r="P479" s="668"/>
      <c r="Q479" s="668"/>
      <c r="R479" s="668"/>
      <c r="S479" s="668"/>
      <c r="T479" s="668"/>
      <c r="U479" s="668"/>
      <c r="V479" s="668"/>
      <c r="W479" s="668"/>
      <c r="X479" s="668"/>
      <c r="Y479" s="668"/>
      <c r="Z479" s="668"/>
      <c r="AA479" s="668"/>
      <c r="AB479" s="668"/>
      <c r="AC479" s="668"/>
      <c r="AD479" s="668"/>
      <c r="AE479" s="668"/>
      <c r="AF479" s="668"/>
      <c r="AG479" s="668"/>
      <c r="AH479" s="668"/>
      <c r="AI479" s="668"/>
      <c r="AJ479" s="668"/>
      <c r="AK479" s="668"/>
    </row>
    <row r="480" ht="15.75" customHeight="1">
      <c r="A480" s="668"/>
      <c r="B480" s="668"/>
      <c r="C480" s="668"/>
      <c r="D480" s="668"/>
      <c r="E480" s="668"/>
      <c r="F480" s="668"/>
      <c r="G480" s="668"/>
      <c r="H480" s="668"/>
      <c r="I480" s="668"/>
      <c r="J480" s="668"/>
      <c r="K480" s="668"/>
      <c r="L480" s="668"/>
      <c r="M480" s="668"/>
      <c r="N480" s="668"/>
      <c r="O480" s="668"/>
      <c r="P480" s="668"/>
      <c r="Q480" s="668"/>
      <c r="R480" s="668"/>
      <c r="S480" s="668"/>
      <c r="T480" s="668"/>
      <c r="U480" s="668"/>
      <c r="V480" s="668"/>
      <c r="W480" s="668"/>
      <c r="X480" s="668"/>
      <c r="Y480" s="668"/>
      <c r="Z480" s="668"/>
      <c r="AA480" s="668"/>
      <c r="AB480" s="668"/>
      <c r="AC480" s="668"/>
      <c r="AD480" s="668"/>
      <c r="AE480" s="668"/>
      <c r="AF480" s="668"/>
      <c r="AG480" s="668"/>
      <c r="AH480" s="668"/>
      <c r="AI480" s="668"/>
      <c r="AJ480" s="668"/>
      <c r="AK480" s="668"/>
    </row>
    <row r="481" ht="15.75" customHeight="1">
      <c r="A481" s="668"/>
      <c r="B481" s="668"/>
      <c r="C481" s="668"/>
      <c r="D481" s="668"/>
      <c r="E481" s="668"/>
      <c r="F481" s="668"/>
      <c r="G481" s="668"/>
      <c r="H481" s="668"/>
      <c r="I481" s="668"/>
      <c r="J481" s="668"/>
      <c r="K481" s="668"/>
      <c r="L481" s="668"/>
      <c r="M481" s="668"/>
      <c r="N481" s="668"/>
      <c r="O481" s="668"/>
      <c r="P481" s="668"/>
      <c r="Q481" s="668"/>
      <c r="R481" s="668"/>
      <c r="S481" s="668"/>
      <c r="T481" s="668"/>
      <c r="U481" s="668"/>
      <c r="V481" s="668"/>
      <c r="W481" s="668"/>
      <c r="X481" s="668"/>
      <c r="Y481" s="668"/>
      <c r="Z481" s="668"/>
      <c r="AA481" s="668"/>
      <c r="AB481" s="668"/>
      <c r="AC481" s="668"/>
      <c r="AD481" s="668"/>
      <c r="AE481" s="668"/>
      <c r="AF481" s="668"/>
      <c r="AG481" s="668"/>
      <c r="AH481" s="668"/>
      <c r="AI481" s="668"/>
      <c r="AJ481" s="668"/>
      <c r="AK481" s="668"/>
    </row>
    <row r="482" ht="15.75" customHeight="1">
      <c r="A482" s="668"/>
      <c r="B482" s="668"/>
      <c r="C482" s="668"/>
      <c r="D482" s="668"/>
      <c r="E482" s="668"/>
      <c r="F482" s="668"/>
      <c r="G482" s="668"/>
      <c r="H482" s="668"/>
      <c r="I482" s="668"/>
      <c r="J482" s="668"/>
      <c r="K482" s="668"/>
      <c r="L482" s="668"/>
      <c r="M482" s="668"/>
      <c r="N482" s="668"/>
      <c r="O482" s="668"/>
      <c r="P482" s="668"/>
      <c r="Q482" s="668"/>
      <c r="R482" s="668"/>
      <c r="S482" s="668"/>
      <c r="T482" s="668"/>
      <c r="U482" s="668"/>
      <c r="V482" s="668"/>
      <c r="W482" s="668"/>
      <c r="X482" s="668"/>
      <c r="Y482" s="668"/>
      <c r="Z482" s="668"/>
      <c r="AA482" s="668"/>
      <c r="AB482" s="668"/>
      <c r="AC482" s="668"/>
      <c r="AD482" s="668"/>
      <c r="AE482" s="668"/>
      <c r="AF482" s="668"/>
      <c r="AG482" s="668"/>
      <c r="AH482" s="668"/>
      <c r="AI482" s="668"/>
      <c r="AJ482" s="668"/>
      <c r="AK482" s="668"/>
    </row>
    <row r="483" ht="15.75" customHeight="1">
      <c r="A483" s="668"/>
      <c r="B483" s="668"/>
      <c r="C483" s="668"/>
      <c r="D483" s="668"/>
      <c r="E483" s="668"/>
      <c r="F483" s="668"/>
      <c r="G483" s="668"/>
      <c r="H483" s="668"/>
      <c r="I483" s="668"/>
      <c r="J483" s="668"/>
      <c r="K483" s="668"/>
      <c r="L483" s="668"/>
      <c r="M483" s="668"/>
      <c r="N483" s="668"/>
      <c r="O483" s="668"/>
      <c r="P483" s="668"/>
      <c r="Q483" s="668"/>
      <c r="R483" s="668"/>
      <c r="S483" s="668"/>
      <c r="T483" s="668"/>
      <c r="U483" s="668"/>
      <c r="V483" s="668"/>
      <c r="W483" s="668"/>
      <c r="X483" s="668"/>
      <c r="Y483" s="668"/>
      <c r="Z483" s="668"/>
      <c r="AA483" s="668"/>
      <c r="AB483" s="668"/>
      <c r="AC483" s="668"/>
      <c r="AD483" s="668"/>
      <c r="AE483" s="668"/>
      <c r="AF483" s="668"/>
      <c r="AG483" s="668"/>
      <c r="AH483" s="668"/>
      <c r="AI483" s="668"/>
      <c r="AJ483" s="668"/>
      <c r="AK483" s="668"/>
    </row>
    <row r="484" ht="15.75" customHeight="1">
      <c r="A484" s="668"/>
      <c r="B484" s="668"/>
      <c r="C484" s="668"/>
      <c r="D484" s="668"/>
      <c r="E484" s="668"/>
      <c r="F484" s="668"/>
      <c r="G484" s="668"/>
      <c r="H484" s="668"/>
      <c r="I484" s="668"/>
      <c r="J484" s="668"/>
      <c r="K484" s="668"/>
      <c r="L484" s="668"/>
      <c r="M484" s="668"/>
      <c r="N484" s="668"/>
      <c r="O484" s="668"/>
      <c r="P484" s="668"/>
      <c r="Q484" s="668"/>
      <c r="R484" s="668"/>
      <c r="S484" s="668"/>
      <c r="T484" s="668"/>
      <c r="U484" s="668"/>
      <c r="V484" s="668"/>
      <c r="W484" s="668"/>
      <c r="X484" s="668"/>
      <c r="Y484" s="668"/>
      <c r="Z484" s="668"/>
      <c r="AA484" s="668"/>
      <c r="AB484" s="668"/>
      <c r="AC484" s="668"/>
      <c r="AD484" s="668"/>
      <c r="AE484" s="668"/>
      <c r="AF484" s="668"/>
      <c r="AG484" s="668"/>
      <c r="AH484" s="668"/>
      <c r="AI484" s="668"/>
      <c r="AJ484" s="668"/>
      <c r="AK484" s="668"/>
    </row>
    <row r="485" ht="15.75" customHeight="1">
      <c r="A485" s="668"/>
      <c r="B485" s="668"/>
      <c r="C485" s="668"/>
      <c r="D485" s="668"/>
      <c r="E485" s="668"/>
      <c r="F485" s="668"/>
      <c r="G485" s="668"/>
      <c r="H485" s="668"/>
      <c r="I485" s="668"/>
      <c r="J485" s="668"/>
      <c r="K485" s="668"/>
      <c r="L485" s="668"/>
      <c r="M485" s="668"/>
      <c r="N485" s="668"/>
      <c r="O485" s="668"/>
      <c r="P485" s="668"/>
      <c r="Q485" s="668"/>
      <c r="R485" s="668"/>
      <c r="S485" s="668"/>
      <c r="T485" s="668"/>
      <c r="U485" s="668"/>
      <c r="V485" s="668"/>
      <c r="W485" s="668"/>
      <c r="X485" s="668"/>
      <c r="Y485" s="668"/>
      <c r="Z485" s="668"/>
      <c r="AA485" s="668"/>
      <c r="AB485" s="668"/>
      <c r="AC485" s="668"/>
      <c r="AD485" s="668"/>
      <c r="AE485" s="668"/>
      <c r="AF485" s="668"/>
      <c r="AG485" s="668"/>
      <c r="AH485" s="668"/>
      <c r="AI485" s="668"/>
      <c r="AJ485" s="668"/>
      <c r="AK485" s="668"/>
    </row>
    <row r="486" ht="15.75" customHeight="1">
      <c r="A486" s="668"/>
      <c r="B486" s="668"/>
      <c r="C486" s="668"/>
      <c r="D486" s="668"/>
      <c r="E486" s="668"/>
      <c r="F486" s="668"/>
      <c r="G486" s="668"/>
      <c r="H486" s="668"/>
      <c r="I486" s="668"/>
      <c r="J486" s="668"/>
      <c r="K486" s="668"/>
      <c r="L486" s="668"/>
      <c r="M486" s="668"/>
      <c r="N486" s="668"/>
      <c r="O486" s="668"/>
      <c r="P486" s="668"/>
      <c r="Q486" s="668"/>
      <c r="R486" s="668"/>
      <c r="S486" s="668"/>
      <c r="T486" s="668"/>
      <c r="U486" s="668"/>
      <c r="V486" s="668"/>
      <c r="W486" s="668"/>
      <c r="X486" s="668"/>
      <c r="Y486" s="668"/>
      <c r="Z486" s="668"/>
      <c r="AA486" s="668"/>
      <c r="AB486" s="668"/>
      <c r="AC486" s="668"/>
      <c r="AD486" s="668"/>
      <c r="AE486" s="668"/>
      <c r="AF486" s="668"/>
      <c r="AG486" s="668"/>
      <c r="AH486" s="668"/>
      <c r="AI486" s="668"/>
      <c r="AJ486" s="668"/>
      <c r="AK486" s="668"/>
    </row>
    <row r="487" ht="15.75" customHeight="1">
      <c r="A487" s="668"/>
      <c r="B487" s="668"/>
      <c r="C487" s="668"/>
      <c r="D487" s="668"/>
      <c r="E487" s="668"/>
      <c r="F487" s="668"/>
      <c r="G487" s="668"/>
      <c r="H487" s="668"/>
      <c r="I487" s="668"/>
      <c r="J487" s="668"/>
      <c r="K487" s="668"/>
      <c r="L487" s="668"/>
      <c r="M487" s="668"/>
      <c r="N487" s="668"/>
      <c r="O487" s="668"/>
      <c r="P487" s="668"/>
      <c r="Q487" s="668"/>
      <c r="R487" s="668"/>
      <c r="S487" s="668"/>
      <c r="T487" s="668"/>
      <c r="U487" s="668"/>
      <c r="V487" s="668"/>
      <c r="W487" s="668"/>
      <c r="X487" s="668"/>
      <c r="Y487" s="668"/>
      <c r="Z487" s="668"/>
      <c r="AA487" s="668"/>
      <c r="AB487" s="668"/>
      <c r="AC487" s="668"/>
      <c r="AD487" s="668"/>
      <c r="AE487" s="668"/>
      <c r="AF487" s="668"/>
      <c r="AG487" s="668"/>
      <c r="AH487" s="668"/>
      <c r="AI487" s="668"/>
      <c r="AJ487" s="668"/>
      <c r="AK487" s="668"/>
    </row>
    <row r="488" ht="15.75" customHeight="1">
      <c r="A488" s="668"/>
      <c r="B488" s="668"/>
      <c r="C488" s="668"/>
      <c r="D488" s="668"/>
      <c r="E488" s="668"/>
      <c r="F488" s="668"/>
      <c r="G488" s="668"/>
      <c r="H488" s="668"/>
      <c r="I488" s="668"/>
      <c r="J488" s="668"/>
      <c r="K488" s="668"/>
      <c r="L488" s="668"/>
      <c r="M488" s="668"/>
      <c r="N488" s="668"/>
      <c r="O488" s="668"/>
      <c r="P488" s="668"/>
      <c r="Q488" s="668"/>
      <c r="R488" s="668"/>
      <c r="S488" s="668"/>
      <c r="T488" s="668"/>
      <c r="U488" s="668"/>
      <c r="V488" s="668"/>
      <c r="W488" s="668"/>
      <c r="X488" s="668"/>
      <c r="Y488" s="668"/>
      <c r="Z488" s="668"/>
      <c r="AA488" s="668"/>
      <c r="AB488" s="668"/>
      <c r="AC488" s="668"/>
      <c r="AD488" s="668"/>
      <c r="AE488" s="668"/>
      <c r="AF488" s="668"/>
      <c r="AG488" s="668"/>
      <c r="AH488" s="668"/>
      <c r="AI488" s="668"/>
      <c r="AJ488" s="668"/>
      <c r="AK488" s="668"/>
    </row>
    <row r="489" ht="15.75" customHeight="1">
      <c r="A489" s="668"/>
      <c r="B489" s="668"/>
      <c r="C489" s="668"/>
      <c r="D489" s="668"/>
      <c r="E489" s="668"/>
      <c r="F489" s="668"/>
      <c r="G489" s="668"/>
      <c r="H489" s="668"/>
      <c r="I489" s="668"/>
      <c r="J489" s="668"/>
      <c r="K489" s="668"/>
      <c r="L489" s="668"/>
      <c r="M489" s="668"/>
      <c r="N489" s="668"/>
      <c r="O489" s="668"/>
      <c r="P489" s="668"/>
      <c r="Q489" s="668"/>
      <c r="R489" s="668"/>
      <c r="S489" s="668"/>
      <c r="T489" s="668"/>
      <c r="U489" s="668"/>
      <c r="V489" s="668"/>
      <c r="W489" s="668"/>
      <c r="X489" s="668"/>
      <c r="Y489" s="668"/>
      <c r="Z489" s="668"/>
      <c r="AA489" s="668"/>
      <c r="AB489" s="668"/>
      <c r="AC489" s="668"/>
      <c r="AD489" s="668"/>
      <c r="AE489" s="668"/>
      <c r="AF489" s="668"/>
      <c r="AG489" s="668"/>
      <c r="AH489" s="668"/>
      <c r="AI489" s="668"/>
      <c r="AJ489" s="668"/>
      <c r="AK489" s="668"/>
    </row>
    <row r="490" ht="15.75" customHeight="1">
      <c r="A490" s="668"/>
      <c r="B490" s="668"/>
      <c r="C490" s="668"/>
      <c r="D490" s="668"/>
      <c r="E490" s="668"/>
      <c r="F490" s="668"/>
      <c r="G490" s="668"/>
      <c r="H490" s="668"/>
      <c r="I490" s="668"/>
      <c r="J490" s="668"/>
      <c r="K490" s="668"/>
      <c r="L490" s="668"/>
      <c r="M490" s="668"/>
      <c r="N490" s="668"/>
      <c r="O490" s="668"/>
      <c r="P490" s="668"/>
      <c r="Q490" s="668"/>
      <c r="R490" s="668"/>
      <c r="S490" s="668"/>
      <c r="T490" s="668"/>
      <c r="U490" s="668"/>
      <c r="V490" s="668"/>
      <c r="W490" s="668"/>
      <c r="X490" s="668"/>
      <c r="Y490" s="668"/>
      <c r="Z490" s="668"/>
      <c r="AA490" s="668"/>
      <c r="AB490" s="668"/>
      <c r="AC490" s="668"/>
      <c r="AD490" s="668"/>
      <c r="AE490" s="668"/>
      <c r="AF490" s="668"/>
      <c r="AG490" s="668"/>
      <c r="AH490" s="668"/>
      <c r="AI490" s="668"/>
      <c r="AJ490" s="668"/>
      <c r="AK490" s="668"/>
    </row>
    <row r="491" ht="15.75" customHeight="1">
      <c r="A491" s="668"/>
      <c r="B491" s="668"/>
      <c r="C491" s="668"/>
      <c r="D491" s="668"/>
      <c r="E491" s="668"/>
      <c r="F491" s="668"/>
      <c r="G491" s="668"/>
      <c r="H491" s="668"/>
      <c r="I491" s="668"/>
      <c r="J491" s="668"/>
      <c r="K491" s="668"/>
      <c r="L491" s="668"/>
      <c r="M491" s="668"/>
      <c r="N491" s="668"/>
      <c r="O491" s="668"/>
      <c r="P491" s="668"/>
      <c r="Q491" s="668"/>
      <c r="R491" s="668"/>
      <c r="S491" s="668"/>
      <c r="T491" s="668"/>
      <c r="U491" s="668"/>
      <c r="V491" s="668"/>
      <c r="W491" s="668"/>
      <c r="X491" s="668"/>
      <c r="Y491" s="668"/>
      <c r="Z491" s="668"/>
      <c r="AA491" s="668"/>
      <c r="AB491" s="668"/>
      <c r="AC491" s="668"/>
      <c r="AD491" s="668"/>
      <c r="AE491" s="668"/>
      <c r="AF491" s="668"/>
      <c r="AG491" s="668"/>
      <c r="AH491" s="668"/>
      <c r="AI491" s="668"/>
      <c r="AJ491" s="668"/>
      <c r="AK491" s="668"/>
    </row>
    <row r="492" ht="15.75" customHeight="1">
      <c r="A492" s="668"/>
      <c r="B492" s="668"/>
      <c r="C492" s="668"/>
      <c r="D492" s="668"/>
      <c r="E492" s="668"/>
      <c r="F492" s="668"/>
      <c r="G492" s="668"/>
      <c r="H492" s="668"/>
      <c r="I492" s="668"/>
      <c r="J492" s="668"/>
      <c r="K492" s="668"/>
      <c r="L492" s="668"/>
      <c r="M492" s="668"/>
      <c r="N492" s="668"/>
      <c r="O492" s="668"/>
      <c r="P492" s="668"/>
      <c r="Q492" s="668"/>
      <c r="R492" s="668"/>
      <c r="S492" s="668"/>
      <c r="T492" s="668"/>
      <c r="U492" s="668"/>
      <c r="V492" s="668"/>
      <c r="W492" s="668"/>
      <c r="X492" s="668"/>
      <c r="Y492" s="668"/>
      <c r="Z492" s="668"/>
      <c r="AA492" s="668"/>
      <c r="AB492" s="668"/>
      <c r="AC492" s="668"/>
      <c r="AD492" s="668"/>
      <c r="AE492" s="668"/>
      <c r="AF492" s="668"/>
      <c r="AG492" s="668"/>
      <c r="AH492" s="668"/>
      <c r="AI492" s="668"/>
      <c r="AJ492" s="668"/>
      <c r="AK492" s="668"/>
    </row>
    <row r="493" ht="15.75" customHeight="1">
      <c r="A493" s="668"/>
      <c r="B493" s="668"/>
      <c r="C493" s="668"/>
      <c r="D493" s="668"/>
      <c r="E493" s="668"/>
      <c r="F493" s="668"/>
      <c r="G493" s="668"/>
      <c r="H493" s="668"/>
      <c r="I493" s="668"/>
      <c r="J493" s="668"/>
      <c r="K493" s="668"/>
      <c r="L493" s="668"/>
      <c r="M493" s="668"/>
      <c r="N493" s="668"/>
      <c r="O493" s="668"/>
      <c r="P493" s="668"/>
      <c r="Q493" s="668"/>
      <c r="R493" s="668"/>
      <c r="S493" s="668"/>
      <c r="T493" s="668"/>
      <c r="U493" s="668"/>
      <c r="V493" s="668"/>
      <c r="W493" s="668"/>
      <c r="X493" s="668"/>
      <c r="Y493" s="668"/>
      <c r="Z493" s="668"/>
      <c r="AA493" s="668"/>
      <c r="AB493" s="668"/>
      <c r="AC493" s="668"/>
      <c r="AD493" s="668"/>
      <c r="AE493" s="668"/>
      <c r="AF493" s="668"/>
      <c r="AG493" s="668"/>
      <c r="AH493" s="668"/>
      <c r="AI493" s="668"/>
      <c r="AJ493" s="668"/>
      <c r="AK493" s="668"/>
    </row>
    <row r="494" ht="15.75" customHeight="1">
      <c r="A494" s="668"/>
      <c r="B494" s="668"/>
      <c r="C494" s="668"/>
      <c r="D494" s="668"/>
      <c r="E494" s="668"/>
      <c r="F494" s="668"/>
      <c r="G494" s="668"/>
      <c r="H494" s="668"/>
      <c r="I494" s="668"/>
      <c r="J494" s="668"/>
      <c r="K494" s="668"/>
      <c r="L494" s="668"/>
      <c r="M494" s="668"/>
      <c r="N494" s="668"/>
      <c r="O494" s="668"/>
      <c r="P494" s="668"/>
      <c r="Q494" s="668"/>
      <c r="R494" s="668"/>
      <c r="S494" s="668"/>
      <c r="T494" s="668"/>
      <c r="U494" s="668"/>
      <c r="V494" s="668"/>
      <c r="W494" s="668"/>
      <c r="X494" s="668"/>
      <c r="Y494" s="668"/>
      <c r="Z494" s="668"/>
      <c r="AA494" s="668"/>
      <c r="AB494" s="668"/>
      <c r="AC494" s="668"/>
      <c r="AD494" s="668"/>
      <c r="AE494" s="668"/>
      <c r="AF494" s="668"/>
      <c r="AG494" s="668"/>
      <c r="AH494" s="668"/>
      <c r="AI494" s="668"/>
      <c r="AJ494" s="668"/>
      <c r="AK494" s="668"/>
    </row>
    <row r="495" ht="15.75" customHeight="1">
      <c r="A495" s="668"/>
      <c r="B495" s="668"/>
      <c r="C495" s="668"/>
      <c r="D495" s="668"/>
      <c r="E495" s="668"/>
      <c r="F495" s="668"/>
      <c r="G495" s="668"/>
      <c r="H495" s="668"/>
      <c r="I495" s="668"/>
      <c r="J495" s="668"/>
      <c r="K495" s="668"/>
      <c r="L495" s="668"/>
      <c r="M495" s="668"/>
      <c r="N495" s="668"/>
      <c r="O495" s="668"/>
      <c r="P495" s="668"/>
      <c r="Q495" s="668"/>
      <c r="R495" s="668"/>
      <c r="S495" s="668"/>
      <c r="T495" s="668"/>
      <c r="U495" s="668"/>
      <c r="V495" s="668"/>
      <c r="W495" s="668"/>
      <c r="X495" s="668"/>
      <c r="Y495" s="668"/>
      <c r="Z495" s="668"/>
      <c r="AA495" s="668"/>
      <c r="AB495" s="668"/>
      <c r="AC495" s="668"/>
      <c r="AD495" s="668"/>
      <c r="AE495" s="668"/>
      <c r="AF495" s="668"/>
      <c r="AG495" s="668"/>
      <c r="AH495" s="668"/>
      <c r="AI495" s="668"/>
      <c r="AJ495" s="668"/>
      <c r="AK495" s="668"/>
    </row>
    <row r="496" ht="15.75" customHeight="1">
      <c r="A496" s="668"/>
      <c r="B496" s="668"/>
      <c r="C496" s="668"/>
      <c r="D496" s="668"/>
      <c r="E496" s="668"/>
      <c r="F496" s="668"/>
      <c r="G496" s="668"/>
      <c r="H496" s="668"/>
      <c r="I496" s="668"/>
      <c r="J496" s="668"/>
      <c r="K496" s="668"/>
      <c r="L496" s="668"/>
      <c r="M496" s="668"/>
      <c r="N496" s="668"/>
      <c r="O496" s="668"/>
      <c r="P496" s="668"/>
      <c r="Q496" s="668"/>
      <c r="R496" s="668"/>
      <c r="S496" s="668"/>
      <c r="T496" s="668"/>
      <c r="U496" s="668"/>
      <c r="V496" s="668"/>
      <c r="W496" s="668"/>
      <c r="X496" s="668"/>
      <c r="Y496" s="668"/>
      <c r="Z496" s="668"/>
      <c r="AA496" s="668"/>
      <c r="AB496" s="668"/>
      <c r="AC496" s="668"/>
      <c r="AD496" s="668"/>
      <c r="AE496" s="668"/>
      <c r="AF496" s="668"/>
      <c r="AG496" s="668"/>
      <c r="AH496" s="668"/>
      <c r="AI496" s="668"/>
      <c r="AJ496" s="668"/>
      <c r="AK496" s="668"/>
    </row>
    <row r="497" ht="15.75" customHeight="1">
      <c r="A497" s="668"/>
      <c r="B497" s="668"/>
      <c r="C497" s="668"/>
      <c r="D497" s="668"/>
      <c r="E497" s="668"/>
      <c r="F497" s="668"/>
      <c r="G497" s="668"/>
      <c r="H497" s="668"/>
      <c r="I497" s="668"/>
      <c r="J497" s="668"/>
      <c r="K497" s="668"/>
      <c r="L497" s="668"/>
      <c r="M497" s="668"/>
      <c r="N497" s="668"/>
      <c r="O497" s="668"/>
      <c r="P497" s="668"/>
      <c r="Q497" s="668"/>
      <c r="R497" s="668"/>
      <c r="S497" s="668"/>
      <c r="T497" s="668"/>
      <c r="U497" s="668"/>
      <c r="V497" s="668"/>
      <c r="W497" s="668"/>
      <c r="X497" s="668"/>
      <c r="Y497" s="668"/>
      <c r="Z497" s="668"/>
      <c r="AA497" s="668"/>
      <c r="AB497" s="668"/>
      <c r="AC497" s="668"/>
      <c r="AD497" s="668"/>
      <c r="AE497" s="668"/>
      <c r="AF497" s="668"/>
      <c r="AG497" s="668"/>
      <c r="AH497" s="668"/>
      <c r="AI497" s="668"/>
      <c r="AJ497" s="668"/>
      <c r="AK497" s="668"/>
    </row>
    <row r="498" ht="15.75" customHeight="1">
      <c r="A498" s="668"/>
      <c r="B498" s="668"/>
      <c r="C498" s="668"/>
      <c r="D498" s="668"/>
      <c r="E498" s="668"/>
      <c r="F498" s="668"/>
      <c r="G498" s="668"/>
      <c r="H498" s="668"/>
      <c r="I498" s="668"/>
      <c r="J498" s="668"/>
      <c r="K498" s="668"/>
      <c r="L498" s="668"/>
      <c r="M498" s="668"/>
      <c r="N498" s="668"/>
      <c r="O498" s="668"/>
      <c r="P498" s="668"/>
      <c r="Q498" s="668"/>
      <c r="R498" s="668"/>
      <c r="S498" s="668"/>
      <c r="T498" s="668"/>
      <c r="U498" s="668"/>
      <c r="V498" s="668"/>
      <c r="W498" s="668"/>
      <c r="X498" s="668"/>
      <c r="Y498" s="668"/>
      <c r="Z498" s="668"/>
      <c r="AA498" s="668"/>
      <c r="AB498" s="668"/>
      <c r="AC498" s="668"/>
      <c r="AD498" s="668"/>
      <c r="AE498" s="668"/>
      <c r="AF498" s="668"/>
      <c r="AG498" s="668"/>
      <c r="AH498" s="668"/>
      <c r="AI498" s="668"/>
      <c r="AJ498" s="668"/>
      <c r="AK498" s="668"/>
    </row>
    <row r="499" ht="15.75" customHeight="1">
      <c r="A499" s="668"/>
      <c r="B499" s="668"/>
      <c r="C499" s="668"/>
      <c r="D499" s="668"/>
      <c r="E499" s="668"/>
      <c r="F499" s="668"/>
      <c r="G499" s="668"/>
      <c r="H499" s="668"/>
      <c r="I499" s="668"/>
      <c r="J499" s="668"/>
      <c r="K499" s="668"/>
      <c r="L499" s="668"/>
      <c r="M499" s="668"/>
      <c r="N499" s="668"/>
      <c r="O499" s="668"/>
      <c r="P499" s="668"/>
      <c r="Q499" s="668"/>
      <c r="R499" s="668"/>
      <c r="S499" s="668"/>
      <c r="T499" s="668"/>
      <c r="U499" s="668"/>
      <c r="V499" s="668"/>
      <c r="W499" s="668"/>
      <c r="X499" s="668"/>
      <c r="Y499" s="668"/>
      <c r="Z499" s="668"/>
      <c r="AA499" s="668"/>
      <c r="AB499" s="668"/>
      <c r="AC499" s="668"/>
      <c r="AD499" s="668"/>
      <c r="AE499" s="668"/>
      <c r="AF499" s="668"/>
      <c r="AG499" s="668"/>
      <c r="AH499" s="668"/>
      <c r="AI499" s="668"/>
      <c r="AJ499" s="668"/>
      <c r="AK499" s="668"/>
    </row>
    <row r="500" ht="15.75" customHeight="1">
      <c r="A500" s="668"/>
      <c r="B500" s="668"/>
      <c r="C500" s="668"/>
      <c r="D500" s="668"/>
      <c r="E500" s="668"/>
      <c r="F500" s="668"/>
      <c r="G500" s="668"/>
      <c r="H500" s="668"/>
      <c r="I500" s="668"/>
      <c r="J500" s="668"/>
      <c r="K500" s="668"/>
      <c r="L500" s="668"/>
      <c r="M500" s="668"/>
      <c r="N500" s="668"/>
      <c r="O500" s="668"/>
      <c r="P500" s="668"/>
      <c r="Q500" s="668"/>
      <c r="R500" s="668"/>
      <c r="S500" s="668"/>
      <c r="T500" s="668"/>
      <c r="U500" s="668"/>
      <c r="V500" s="668"/>
      <c r="W500" s="668"/>
      <c r="X500" s="668"/>
      <c r="Y500" s="668"/>
      <c r="Z500" s="668"/>
      <c r="AA500" s="668"/>
      <c r="AB500" s="668"/>
      <c r="AC500" s="668"/>
      <c r="AD500" s="668"/>
      <c r="AE500" s="668"/>
      <c r="AF500" s="668"/>
      <c r="AG500" s="668"/>
      <c r="AH500" s="668"/>
      <c r="AI500" s="668"/>
      <c r="AJ500" s="668"/>
      <c r="AK500" s="668"/>
    </row>
    <row r="501" ht="15.75" customHeight="1">
      <c r="A501" s="668"/>
      <c r="B501" s="668"/>
      <c r="C501" s="668"/>
      <c r="D501" s="668"/>
      <c r="E501" s="668"/>
      <c r="F501" s="668"/>
      <c r="G501" s="668"/>
      <c r="H501" s="668"/>
      <c r="I501" s="668"/>
      <c r="J501" s="668"/>
      <c r="K501" s="668"/>
      <c r="L501" s="668"/>
      <c r="M501" s="668"/>
      <c r="N501" s="668"/>
      <c r="O501" s="668"/>
      <c r="P501" s="668"/>
      <c r="Q501" s="668"/>
      <c r="R501" s="668"/>
      <c r="S501" s="668"/>
      <c r="T501" s="668"/>
      <c r="U501" s="668"/>
      <c r="V501" s="668"/>
      <c r="W501" s="668"/>
      <c r="X501" s="668"/>
      <c r="Y501" s="668"/>
      <c r="Z501" s="668"/>
      <c r="AA501" s="668"/>
      <c r="AB501" s="668"/>
      <c r="AC501" s="668"/>
      <c r="AD501" s="668"/>
      <c r="AE501" s="668"/>
      <c r="AF501" s="668"/>
      <c r="AG501" s="668"/>
      <c r="AH501" s="668"/>
      <c r="AI501" s="668"/>
      <c r="AJ501" s="668"/>
      <c r="AK501" s="668"/>
    </row>
    <row r="502" ht="15.75" customHeight="1">
      <c r="A502" s="668"/>
      <c r="B502" s="668"/>
      <c r="C502" s="668"/>
      <c r="D502" s="668"/>
      <c r="E502" s="668"/>
      <c r="F502" s="668"/>
      <c r="G502" s="668"/>
      <c r="H502" s="668"/>
      <c r="I502" s="668"/>
      <c r="J502" s="668"/>
      <c r="K502" s="668"/>
      <c r="L502" s="668"/>
      <c r="M502" s="668"/>
      <c r="N502" s="668"/>
      <c r="O502" s="668"/>
      <c r="P502" s="668"/>
      <c r="Q502" s="668"/>
      <c r="R502" s="668"/>
      <c r="S502" s="668"/>
      <c r="T502" s="668"/>
      <c r="U502" s="668"/>
      <c r="V502" s="668"/>
      <c r="W502" s="668"/>
      <c r="X502" s="668"/>
      <c r="Y502" s="668"/>
      <c r="Z502" s="668"/>
      <c r="AA502" s="668"/>
      <c r="AB502" s="668"/>
      <c r="AC502" s="668"/>
      <c r="AD502" s="668"/>
      <c r="AE502" s="668"/>
      <c r="AF502" s="668"/>
      <c r="AG502" s="668"/>
      <c r="AH502" s="668"/>
      <c r="AI502" s="668"/>
      <c r="AJ502" s="668"/>
      <c r="AK502" s="668"/>
    </row>
    <row r="503" ht="15.75" customHeight="1">
      <c r="A503" s="668"/>
      <c r="B503" s="668"/>
      <c r="C503" s="668"/>
      <c r="D503" s="668"/>
      <c r="E503" s="668"/>
      <c r="F503" s="668"/>
      <c r="G503" s="668"/>
      <c r="H503" s="668"/>
      <c r="I503" s="668"/>
      <c r="J503" s="668"/>
      <c r="K503" s="668"/>
      <c r="L503" s="668"/>
      <c r="M503" s="668"/>
      <c r="N503" s="668"/>
      <c r="O503" s="668"/>
      <c r="P503" s="668"/>
      <c r="Q503" s="668"/>
      <c r="R503" s="668"/>
      <c r="S503" s="668"/>
      <c r="T503" s="668"/>
      <c r="U503" s="668"/>
      <c r="V503" s="668"/>
      <c r="W503" s="668"/>
      <c r="X503" s="668"/>
      <c r="Y503" s="668"/>
      <c r="Z503" s="668"/>
      <c r="AA503" s="668"/>
      <c r="AB503" s="668"/>
      <c r="AC503" s="668"/>
      <c r="AD503" s="668"/>
      <c r="AE503" s="668"/>
      <c r="AF503" s="668"/>
      <c r="AG503" s="668"/>
      <c r="AH503" s="668"/>
      <c r="AI503" s="668"/>
      <c r="AJ503" s="668"/>
      <c r="AK503" s="668"/>
    </row>
    <row r="504" ht="15.75" customHeight="1">
      <c r="A504" s="668"/>
      <c r="B504" s="668"/>
      <c r="C504" s="668"/>
      <c r="D504" s="668"/>
      <c r="E504" s="668"/>
      <c r="F504" s="668"/>
      <c r="G504" s="668"/>
      <c r="H504" s="668"/>
      <c r="I504" s="668"/>
      <c r="J504" s="668"/>
      <c r="K504" s="668"/>
      <c r="L504" s="668"/>
      <c r="M504" s="668"/>
      <c r="N504" s="668"/>
      <c r="O504" s="668"/>
      <c r="P504" s="668"/>
      <c r="Q504" s="668"/>
      <c r="R504" s="668"/>
      <c r="S504" s="668"/>
      <c r="T504" s="668"/>
      <c r="U504" s="668"/>
      <c r="V504" s="668"/>
      <c r="W504" s="668"/>
      <c r="X504" s="668"/>
      <c r="Y504" s="668"/>
      <c r="Z504" s="668"/>
      <c r="AA504" s="668"/>
      <c r="AB504" s="668"/>
      <c r="AC504" s="668"/>
      <c r="AD504" s="668"/>
      <c r="AE504" s="668"/>
      <c r="AF504" s="668"/>
      <c r="AG504" s="668"/>
      <c r="AH504" s="668"/>
      <c r="AI504" s="668"/>
      <c r="AJ504" s="668"/>
      <c r="AK504" s="668"/>
    </row>
    <row r="505" ht="15.75" customHeight="1">
      <c r="A505" s="668"/>
      <c r="B505" s="668"/>
      <c r="C505" s="668"/>
      <c r="D505" s="668"/>
      <c r="E505" s="668"/>
      <c r="F505" s="668"/>
      <c r="G505" s="668"/>
      <c r="H505" s="668"/>
      <c r="I505" s="668"/>
      <c r="J505" s="668"/>
      <c r="K505" s="668"/>
      <c r="L505" s="668"/>
      <c r="M505" s="668"/>
      <c r="N505" s="668"/>
      <c r="O505" s="668"/>
      <c r="P505" s="668"/>
      <c r="Q505" s="668"/>
      <c r="R505" s="668"/>
      <c r="S505" s="668"/>
      <c r="T505" s="668"/>
      <c r="U505" s="668"/>
      <c r="V505" s="668"/>
      <c r="W505" s="668"/>
      <c r="X505" s="668"/>
      <c r="Y505" s="668"/>
      <c r="Z505" s="668"/>
      <c r="AA505" s="668"/>
      <c r="AB505" s="668"/>
      <c r="AC505" s="668"/>
      <c r="AD505" s="668"/>
      <c r="AE505" s="668"/>
      <c r="AF505" s="668"/>
      <c r="AG505" s="668"/>
      <c r="AH505" s="668"/>
      <c r="AI505" s="668"/>
      <c r="AJ505" s="668"/>
      <c r="AK505" s="668"/>
    </row>
    <row r="506" ht="15.75" customHeight="1">
      <c r="A506" s="668"/>
      <c r="B506" s="668"/>
      <c r="C506" s="668"/>
      <c r="D506" s="668"/>
      <c r="E506" s="668"/>
      <c r="F506" s="668"/>
      <c r="G506" s="668"/>
      <c r="H506" s="668"/>
      <c r="I506" s="668"/>
      <c r="J506" s="668"/>
      <c r="K506" s="668"/>
      <c r="L506" s="668"/>
      <c r="M506" s="668"/>
      <c r="N506" s="668"/>
      <c r="O506" s="668"/>
      <c r="P506" s="668"/>
      <c r="Q506" s="668"/>
      <c r="R506" s="668"/>
      <c r="S506" s="668"/>
      <c r="T506" s="668"/>
      <c r="U506" s="668"/>
      <c r="V506" s="668"/>
      <c r="W506" s="668"/>
      <c r="X506" s="668"/>
      <c r="Y506" s="668"/>
      <c r="Z506" s="668"/>
      <c r="AA506" s="668"/>
      <c r="AB506" s="668"/>
      <c r="AC506" s="668"/>
      <c r="AD506" s="668"/>
      <c r="AE506" s="668"/>
      <c r="AF506" s="668"/>
      <c r="AG506" s="668"/>
      <c r="AH506" s="668"/>
      <c r="AI506" s="668"/>
      <c r="AJ506" s="668"/>
      <c r="AK506" s="668"/>
    </row>
    <row r="507" ht="15.75" customHeight="1">
      <c r="A507" s="668"/>
      <c r="B507" s="668"/>
      <c r="C507" s="668"/>
      <c r="D507" s="668"/>
      <c r="E507" s="668"/>
      <c r="F507" s="668"/>
      <c r="G507" s="668"/>
      <c r="H507" s="668"/>
      <c r="I507" s="668"/>
      <c r="J507" s="668"/>
      <c r="K507" s="668"/>
      <c r="L507" s="668"/>
      <c r="M507" s="668"/>
      <c r="N507" s="668"/>
      <c r="O507" s="668"/>
      <c r="P507" s="668"/>
      <c r="Q507" s="668"/>
      <c r="R507" s="668"/>
      <c r="S507" s="668"/>
      <c r="T507" s="668"/>
      <c r="U507" s="668"/>
      <c r="V507" s="668"/>
      <c r="W507" s="668"/>
      <c r="X507" s="668"/>
      <c r="Y507" s="668"/>
      <c r="Z507" s="668"/>
      <c r="AA507" s="668"/>
      <c r="AB507" s="668"/>
      <c r="AC507" s="668"/>
      <c r="AD507" s="668"/>
      <c r="AE507" s="668"/>
      <c r="AF507" s="668"/>
      <c r="AG507" s="668"/>
      <c r="AH507" s="668"/>
      <c r="AI507" s="668"/>
      <c r="AJ507" s="668"/>
      <c r="AK507" s="668"/>
    </row>
    <row r="508" ht="15.75" customHeight="1">
      <c r="A508" s="668"/>
      <c r="B508" s="668"/>
      <c r="C508" s="668"/>
      <c r="D508" s="668"/>
      <c r="E508" s="668"/>
      <c r="F508" s="668"/>
      <c r="G508" s="668"/>
      <c r="H508" s="668"/>
      <c r="I508" s="668"/>
      <c r="J508" s="668"/>
      <c r="K508" s="668"/>
      <c r="L508" s="668"/>
      <c r="M508" s="668"/>
      <c r="N508" s="668"/>
      <c r="O508" s="668"/>
      <c r="P508" s="668"/>
      <c r="Q508" s="668"/>
      <c r="R508" s="668"/>
      <c r="S508" s="668"/>
      <c r="T508" s="668"/>
      <c r="U508" s="668"/>
      <c r="V508" s="668"/>
      <c r="W508" s="668"/>
      <c r="X508" s="668"/>
      <c r="Y508" s="668"/>
      <c r="Z508" s="668"/>
      <c r="AA508" s="668"/>
      <c r="AB508" s="668"/>
      <c r="AC508" s="668"/>
      <c r="AD508" s="668"/>
      <c r="AE508" s="668"/>
      <c r="AF508" s="668"/>
      <c r="AG508" s="668"/>
      <c r="AH508" s="668"/>
      <c r="AI508" s="668"/>
      <c r="AJ508" s="668"/>
      <c r="AK508" s="668"/>
    </row>
    <row r="509" ht="15.75" customHeight="1">
      <c r="A509" s="668"/>
      <c r="B509" s="668"/>
      <c r="C509" s="668"/>
      <c r="D509" s="668"/>
      <c r="E509" s="668"/>
      <c r="F509" s="668"/>
      <c r="G509" s="668"/>
      <c r="H509" s="668"/>
      <c r="I509" s="668"/>
      <c r="J509" s="668"/>
      <c r="K509" s="668"/>
      <c r="L509" s="668"/>
      <c r="M509" s="668"/>
      <c r="N509" s="668"/>
      <c r="O509" s="668"/>
      <c r="P509" s="668"/>
      <c r="Q509" s="668"/>
      <c r="R509" s="668"/>
      <c r="S509" s="668"/>
      <c r="T509" s="668"/>
      <c r="U509" s="668"/>
      <c r="V509" s="668"/>
      <c r="W509" s="668"/>
      <c r="X509" s="668"/>
      <c r="Y509" s="668"/>
      <c r="Z509" s="668"/>
      <c r="AA509" s="668"/>
      <c r="AB509" s="668"/>
      <c r="AC509" s="668"/>
      <c r="AD509" s="668"/>
      <c r="AE509" s="668"/>
      <c r="AF509" s="668"/>
      <c r="AG509" s="668"/>
      <c r="AH509" s="668"/>
      <c r="AI509" s="668"/>
      <c r="AJ509" s="668"/>
      <c r="AK509" s="668"/>
    </row>
    <row r="510" ht="15.75" customHeight="1">
      <c r="A510" s="668"/>
      <c r="B510" s="668"/>
      <c r="C510" s="668"/>
      <c r="D510" s="668"/>
      <c r="E510" s="668"/>
      <c r="F510" s="668"/>
      <c r="G510" s="668"/>
      <c r="H510" s="668"/>
      <c r="I510" s="668"/>
      <c r="J510" s="668"/>
      <c r="K510" s="668"/>
      <c r="L510" s="668"/>
      <c r="M510" s="668"/>
      <c r="N510" s="668"/>
      <c r="O510" s="668"/>
      <c r="P510" s="668"/>
      <c r="Q510" s="668"/>
      <c r="R510" s="668"/>
      <c r="S510" s="668"/>
      <c r="T510" s="668"/>
      <c r="U510" s="668"/>
      <c r="V510" s="668"/>
      <c r="W510" s="668"/>
      <c r="X510" s="668"/>
      <c r="Y510" s="668"/>
      <c r="Z510" s="668"/>
      <c r="AA510" s="668"/>
      <c r="AB510" s="668"/>
      <c r="AC510" s="668"/>
      <c r="AD510" s="668"/>
      <c r="AE510" s="668"/>
      <c r="AF510" s="668"/>
      <c r="AG510" s="668"/>
      <c r="AH510" s="668"/>
      <c r="AI510" s="668"/>
      <c r="AJ510" s="668"/>
      <c r="AK510" s="668"/>
    </row>
    <row r="511" ht="15.75" customHeight="1">
      <c r="A511" s="668"/>
      <c r="B511" s="668"/>
      <c r="C511" s="668"/>
      <c r="D511" s="668"/>
      <c r="E511" s="668"/>
      <c r="F511" s="668"/>
      <c r="G511" s="668"/>
      <c r="H511" s="668"/>
      <c r="I511" s="668"/>
      <c r="J511" s="668"/>
      <c r="K511" s="668"/>
      <c r="L511" s="668"/>
      <c r="M511" s="668"/>
      <c r="N511" s="668"/>
      <c r="O511" s="668"/>
      <c r="P511" s="668"/>
      <c r="Q511" s="668"/>
      <c r="R511" s="668"/>
      <c r="S511" s="668"/>
      <c r="T511" s="668"/>
      <c r="U511" s="668"/>
      <c r="V511" s="668"/>
      <c r="W511" s="668"/>
      <c r="X511" s="668"/>
      <c r="Y511" s="668"/>
      <c r="Z511" s="668"/>
      <c r="AA511" s="668"/>
      <c r="AB511" s="668"/>
      <c r="AC511" s="668"/>
      <c r="AD511" s="668"/>
      <c r="AE511" s="668"/>
      <c r="AF511" s="668"/>
      <c r="AG511" s="668"/>
      <c r="AH511" s="668"/>
      <c r="AI511" s="668"/>
      <c r="AJ511" s="668"/>
      <c r="AK511" s="668"/>
    </row>
    <row r="512" ht="15.75" customHeight="1">
      <c r="A512" s="668"/>
      <c r="B512" s="668"/>
      <c r="C512" s="668"/>
      <c r="D512" s="668"/>
      <c r="E512" s="668"/>
      <c r="F512" s="668"/>
      <c r="G512" s="668"/>
      <c r="H512" s="668"/>
      <c r="I512" s="668"/>
      <c r="J512" s="668"/>
      <c r="K512" s="668"/>
      <c r="L512" s="668"/>
      <c r="M512" s="668"/>
      <c r="N512" s="668"/>
      <c r="O512" s="668"/>
      <c r="P512" s="668"/>
      <c r="Q512" s="668"/>
      <c r="R512" s="668"/>
      <c r="S512" s="668"/>
      <c r="T512" s="668"/>
      <c r="U512" s="668"/>
      <c r="V512" s="668"/>
      <c r="W512" s="668"/>
      <c r="X512" s="668"/>
      <c r="Y512" s="668"/>
      <c r="Z512" s="668"/>
      <c r="AA512" s="668"/>
      <c r="AB512" s="668"/>
      <c r="AC512" s="668"/>
      <c r="AD512" s="668"/>
      <c r="AE512" s="668"/>
      <c r="AF512" s="668"/>
      <c r="AG512" s="668"/>
      <c r="AH512" s="668"/>
      <c r="AI512" s="668"/>
      <c r="AJ512" s="668"/>
      <c r="AK512" s="668"/>
    </row>
    <row r="513" ht="15.75" customHeight="1">
      <c r="A513" s="668"/>
      <c r="B513" s="668"/>
      <c r="C513" s="668"/>
      <c r="D513" s="668"/>
      <c r="E513" s="668"/>
      <c r="F513" s="668"/>
      <c r="G513" s="668"/>
      <c r="H513" s="668"/>
      <c r="I513" s="668"/>
      <c r="J513" s="668"/>
      <c r="K513" s="668"/>
      <c r="L513" s="668"/>
      <c r="M513" s="668"/>
      <c r="N513" s="668"/>
      <c r="O513" s="668"/>
      <c r="P513" s="668"/>
      <c r="Q513" s="668"/>
      <c r="R513" s="668"/>
      <c r="S513" s="668"/>
      <c r="T513" s="668"/>
      <c r="U513" s="668"/>
      <c r="V513" s="668"/>
      <c r="W513" s="668"/>
      <c r="X513" s="668"/>
      <c r="Y513" s="668"/>
      <c r="Z513" s="668"/>
      <c r="AA513" s="668"/>
      <c r="AB513" s="668"/>
      <c r="AC513" s="668"/>
      <c r="AD513" s="668"/>
      <c r="AE513" s="668"/>
      <c r="AF513" s="668"/>
      <c r="AG513" s="668"/>
      <c r="AH513" s="668"/>
      <c r="AI513" s="668"/>
      <c r="AJ513" s="668"/>
      <c r="AK513" s="668"/>
    </row>
    <row r="514" ht="15.75" customHeight="1">
      <c r="A514" s="668"/>
      <c r="B514" s="668"/>
      <c r="C514" s="668"/>
      <c r="D514" s="668"/>
      <c r="E514" s="668"/>
      <c r="F514" s="668"/>
      <c r="G514" s="668"/>
      <c r="H514" s="668"/>
      <c r="I514" s="668"/>
      <c r="J514" s="668"/>
      <c r="K514" s="668"/>
      <c r="L514" s="668"/>
      <c r="M514" s="668"/>
      <c r="N514" s="668"/>
      <c r="O514" s="668"/>
      <c r="P514" s="668"/>
      <c r="Q514" s="668"/>
      <c r="R514" s="668"/>
      <c r="S514" s="668"/>
      <c r="T514" s="668"/>
      <c r="U514" s="668"/>
      <c r="V514" s="668"/>
      <c r="W514" s="668"/>
      <c r="X514" s="668"/>
      <c r="Y514" s="668"/>
      <c r="Z514" s="668"/>
      <c r="AA514" s="668"/>
      <c r="AB514" s="668"/>
      <c r="AC514" s="668"/>
      <c r="AD514" s="668"/>
      <c r="AE514" s="668"/>
      <c r="AF514" s="668"/>
      <c r="AG514" s="668"/>
      <c r="AH514" s="668"/>
      <c r="AI514" s="668"/>
      <c r="AJ514" s="668"/>
      <c r="AK514" s="668"/>
    </row>
    <row r="515" ht="15.75" customHeight="1">
      <c r="A515" s="668"/>
      <c r="B515" s="668"/>
      <c r="C515" s="668"/>
      <c r="D515" s="668"/>
      <c r="E515" s="668"/>
      <c r="F515" s="668"/>
      <c r="G515" s="668"/>
      <c r="H515" s="668"/>
      <c r="I515" s="668"/>
      <c r="J515" s="668"/>
      <c r="K515" s="668"/>
      <c r="L515" s="668"/>
      <c r="M515" s="668"/>
      <c r="N515" s="668"/>
      <c r="O515" s="668"/>
      <c r="P515" s="668"/>
      <c r="Q515" s="668"/>
      <c r="R515" s="668"/>
      <c r="S515" s="668"/>
      <c r="T515" s="668"/>
      <c r="U515" s="668"/>
      <c r="V515" s="668"/>
      <c r="W515" s="668"/>
      <c r="X515" s="668"/>
      <c r="Y515" s="668"/>
      <c r="Z515" s="668"/>
      <c r="AA515" s="668"/>
      <c r="AB515" s="668"/>
      <c r="AC515" s="668"/>
      <c r="AD515" s="668"/>
      <c r="AE515" s="668"/>
      <c r="AF515" s="668"/>
      <c r="AG515" s="668"/>
      <c r="AH515" s="668"/>
      <c r="AI515" s="668"/>
      <c r="AJ515" s="668"/>
      <c r="AK515" s="668"/>
    </row>
    <row r="516" ht="15.75" customHeight="1">
      <c r="A516" s="668"/>
      <c r="B516" s="668"/>
      <c r="C516" s="668"/>
      <c r="D516" s="668"/>
      <c r="E516" s="668"/>
      <c r="F516" s="668"/>
      <c r="G516" s="668"/>
      <c r="H516" s="668"/>
      <c r="I516" s="668"/>
      <c r="J516" s="668"/>
      <c r="K516" s="668"/>
      <c r="L516" s="668"/>
      <c r="M516" s="668"/>
      <c r="N516" s="668"/>
      <c r="O516" s="668"/>
      <c r="P516" s="668"/>
      <c r="Q516" s="668"/>
      <c r="R516" s="668"/>
      <c r="S516" s="668"/>
      <c r="T516" s="668"/>
      <c r="U516" s="668"/>
      <c r="V516" s="668"/>
      <c r="W516" s="668"/>
      <c r="X516" s="668"/>
      <c r="Y516" s="668"/>
      <c r="Z516" s="668"/>
      <c r="AA516" s="668"/>
      <c r="AB516" s="668"/>
      <c r="AC516" s="668"/>
      <c r="AD516" s="668"/>
      <c r="AE516" s="668"/>
      <c r="AF516" s="668"/>
      <c r="AG516" s="668"/>
      <c r="AH516" s="668"/>
      <c r="AI516" s="668"/>
      <c r="AJ516" s="668"/>
      <c r="AK516" s="668"/>
    </row>
    <row r="517" ht="15.75" customHeight="1">
      <c r="A517" s="668"/>
      <c r="B517" s="668"/>
      <c r="C517" s="668"/>
      <c r="D517" s="668"/>
      <c r="E517" s="668"/>
      <c r="F517" s="668"/>
      <c r="G517" s="668"/>
      <c r="H517" s="668"/>
      <c r="I517" s="668"/>
      <c r="J517" s="668"/>
      <c r="K517" s="668"/>
      <c r="L517" s="668"/>
      <c r="M517" s="668"/>
      <c r="N517" s="668"/>
      <c r="O517" s="668"/>
      <c r="P517" s="668"/>
      <c r="Q517" s="668"/>
      <c r="R517" s="668"/>
      <c r="S517" s="668"/>
      <c r="T517" s="668"/>
      <c r="U517" s="668"/>
      <c r="V517" s="668"/>
      <c r="W517" s="668"/>
      <c r="X517" s="668"/>
      <c r="Y517" s="668"/>
      <c r="Z517" s="668"/>
      <c r="AA517" s="668"/>
      <c r="AB517" s="668"/>
      <c r="AC517" s="668"/>
      <c r="AD517" s="668"/>
      <c r="AE517" s="668"/>
      <c r="AF517" s="668"/>
      <c r="AG517" s="668"/>
      <c r="AH517" s="668"/>
      <c r="AI517" s="668"/>
      <c r="AJ517" s="668"/>
      <c r="AK517" s="668"/>
    </row>
    <row r="518" ht="15.75" customHeight="1">
      <c r="A518" s="668"/>
      <c r="B518" s="668"/>
      <c r="C518" s="668"/>
      <c r="D518" s="668"/>
      <c r="E518" s="668"/>
      <c r="F518" s="668"/>
      <c r="G518" s="668"/>
      <c r="H518" s="668"/>
      <c r="I518" s="668"/>
      <c r="J518" s="668"/>
      <c r="K518" s="668"/>
      <c r="L518" s="668"/>
      <c r="M518" s="668"/>
      <c r="N518" s="668"/>
      <c r="O518" s="668"/>
      <c r="P518" s="668"/>
      <c r="Q518" s="668"/>
      <c r="R518" s="668"/>
      <c r="S518" s="668"/>
      <c r="T518" s="668"/>
      <c r="U518" s="668"/>
      <c r="V518" s="668"/>
      <c r="W518" s="668"/>
      <c r="X518" s="668"/>
      <c r="Y518" s="668"/>
      <c r="Z518" s="668"/>
      <c r="AA518" s="668"/>
      <c r="AB518" s="668"/>
      <c r="AC518" s="668"/>
      <c r="AD518" s="668"/>
      <c r="AE518" s="668"/>
      <c r="AF518" s="668"/>
      <c r="AG518" s="668"/>
      <c r="AH518" s="668"/>
      <c r="AI518" s="668"/>
      <c r="AJ518" s="668"/>
      <c r="AK518" s="668"/>
    </row>
    <row r="519" ht="15.75" customHeight="1">
      <c r="A519" s="668"/>
      <c r="B519" s="668"/>
      <c r="C519" s="668"/>
      <c r="D519" s="668"/>
      <c r="E519" s="668"/>
      <c r="F519" s="668"/>
      <c r="G519" s="668"/>
      <c r="H519" s="668"/>
      <c r="I519" s="668"/>
      <c r="J519" s="668"/>
      <c r="K519" s="668"/>
      <c r="L519" s="668"/>
      <c r="M519" s="668"/>
      <c r="N519" s="668"/>
      <c r="O519" s="668"/>
      <c r="P519" s="668"/>
      <c r="Q519" s="668"/>
      <c r="R519" s="668"/>
      <c r="S519" s="668"/>
      <c r="T519" s="668"/>
      <c r="U519" s="668"/>
      <c r="V519" s="668"/>
      <c r="W519" s="668"/>
      <c r="X519" s="668"/>
      <c r="Y519" s="668"/>
      <c r="Z519" s="668"/>
      <c r="AA519" s="668"/>
      <c r="AB519" s="668"/>
      <c r="AC519" s="668"/>
      <c r="AD519" s="668"/>
      <c r="AE519" s="668"/>
      <c r="AF519" s="668"/>
      <c r="AG519" s="668"/>
      <c r="AH519" s="668"/>
      <c r="AI519" s="668"/>
      <c r="AJ519" s="668"/>
      <c r="AK519" s="668"/>
    </row>
    <row r="520" ht="15.75" customHeight="1">
      <c r="A520" s="668"/>
      <c r="B520" s="668"/>
      <c r="C520" s="668"/>
      <c r="D520" s="668"/>
      <c r="E520" s="668"/>
      <c r="F520" s="668"/>
      <c r="G520" s="668"/>
      <c r="H520" s="668"/>
      <c r="I520" s="668"/>
      <c r="J520" s="668"/>
      <c r="K520" s="668"/>
      <c r="L520" s="668"/>
      <c r="M520" s="668"/>
      <c r="N520" s="668"/>
      <c r="O520" s="668"/>
      <c r="P520" s="668"/>
      <c r="Q520" s="668"/>
      <c r="R520" s="668"/>
      <c r="S520" s="668"/>
      <c r="T520" s="668"/>
      <c r="U520" s="668"/>
      <c r="V520" s="668"/>
      <c r="W520" s="668"/>
      <c r="X520" s="668"/>
      <c r="Y520" s="668"/>
      <c r="Z520" s="668"/>
      <c r="AA520" s="668"/>
      <c r="AB520" s="668"/>
      <c r="AC520" s="668"/>
      <c r="AD520" s="668"/>
      <c r="AE520" s="668"/>
      <c r="AF520" s="668"/>
      <c r="AG520" s="668"/>
      <c r="AH520" s="668"/>
      <c r="AI520" s="668"/>
      <c r="AJ520" s="668"/>
      <c r="AK520" s="668"/>
    </row>
    <row r="521" ht="15.75" customHeight="1">
      <c r="A521" s="668"/>
      <c r="B521" s="668"/>
      <c r="C521" s="668"/>
      <c r="D521" s="668"/>
      <c r="E521" s="668"/>
      <c r="F521" s="668"/>
      <c r="G521" s="668"/>
      <c r="H521" s="668"/>
      <c r="I521" s="668"/>
      <c r="J521" s="668"/>
      <c r="K521" s="668"/>
      <c r="L521" s="668"/>
      <c r="M521" s="668"/>
      <c r="N521" s="668"/>
      <c r="O521" s="668"/>
      <c r="P521" s="668"/>
      <c r="Q521" s="668"/>
      <c r="R521" s="668"/>
      <c r="S521" s="668"/>
      <c r="T521" s="668"/>
      <c r="U521" s="668"/>
      <c r="V521" s="668"/>
      <c r="W521" s="668"/>
      <c r="X521" s="668"/>
      <c r="Y521" s="668"/>
      <c r="Z521" s="668"/>
      <c r="AA521" s="668"/>
      <c r="AB521" s="668"/>
      <c r="AC521" s="668"/>
      <c r="AD521" s="668"/>
      <c r="AE521" s="668"/>
      <c r="AF521" s="668"/>
      <c r="AG521" s="668"/>
      <c r="AH521" s="668"/>
      <c r="AI521" s="668"/>
      <c r="AJ521" s="668"/>
      <c r="AK521" s="668"/>
    </row>
    <row r="522" ht="15.75" customHeight="1">
      <c r="A522" s="668"/>
      <c r="B522" s="668"/>
      <c r="C522" s="668"/>
      <c r="D522" s="668"/>
      <c r="E522" s="668"/>
      <c r="F522" s="668"/>
      <c r="G522" s="668"/>
      <c r="H522" s="668"/>
      <c r="I522" s="668"/>
      <c r="J522" s="668"/>
      <c r="K522" s="668"/>
      <c r="L522" s="668"/>
      <c r="M522" s="668"/>
      <c r="N522" s="668"/>
      <c r="O522" s="668"/>
      <c r="P522" s="668"/>
      <c r="Q522" s="668"/>
      <c r="R522" s="668"/>
      <c r="S522" s="668"/>
      <c r="T522" s="668"/>
      <c r="U522" s="668"/>
      <c r="V522" s="668"/>
      <c r="W522" s="668"/>
      <c r="X522" s="668"/>
      <c r="Y522" s="668"/>
      <c r="Z522" s="668"/>
      <c r="AA522" s="668"/>
      <c r="AB522" s="668"/>
      <c r="AC522" s="668"/>
      <c r="AD522" s="668"/>
      <c r="AE522" s="668"/>
      <c r="AF522" s="668"/>
      <c r="AG522" s="668"/>
      <c r="AH522" s="668"/>
      <c r="AI522" s="668"/>
      <c r="AJ522" s="668"/>
      <c r="AK522" s="668"/>
    </row>
    <row r="523" ht="15.75" customHeight="1">
      <c r="A523" s="668"/>
      <c r="B523" s="668"/>
      <c r="C523" s="668"/>
      <c r="D523" s="668"/>
      <c r="E523" s="668"/>
      <c r="F523" s="668"/>
      <c r="G523" s="668"/>
      <c r="H523" s="668"/>
      <c r="I523" s="668"/>
      <c r="J523" s="668"/>
      <c r="K523" s="668"/>
      <c r="L523" s="668"/>
      <c r="M523" s="668"/>
      <c r="N523" s="668"/>
      <c r="O523" s="668"/>
      <c r="P523" s="668"/>
      <c r="Q523" s="668"/>
      <c r="R523" s="668"/>
      <c r="S523" s="668"/>
      <c r="T523" s="668"/>
      <c r="U523" s="668"/>
      <c r="V523" s="668"/>
      <c r="W523" s="668"/>
      <c r="X523" s="668"/>
      <c r="Y523" s="668"/>
      <c r="Z523" s="668"/>
      <c r="AA523" s="668"/>
      <c r="AB523" s="668"/>
      <c r="AC523" s="668"/>
      <c r="AD523" s="668"/>
      <c r="AE523" s="668"/>
      <c r="AF523" s="668"/>
      <c r="AG523" s="668"/>
      <c r="AH523" s="668"/>
      <c r="AI523" s="668"/>
      <c r="AJ523" s="668"/>
      <c r="AK523" s="668"/>
    </row>
    <row r="524" ht="15.75" customHeight="1">
      <c r="A524" s="668"/>
      <c r="B524" s="668"/>
      <c r="C524" s="668"/>
      <c r="D524" s="668"/>
      <c r="E524" s="668"/>
      <c r="F524" s="668"/>
      <c r="G524" s="668"/>
      <c r="H524" s="668"/>
      <c r="I524" s="668"/>
      <c r="J524" s="668"/>
      <c r="K524" s="668"/>
      <c r="L524" s="668"/>
      <c r="M524" s="668"/>
      <c r="N524" s="668"/>
      <c r="O524" s="668"/>
      <c r="P524" s="668"/>
      <c r="Q524" s="668"/>
      <c r="R524" s="668"/>
      <c r="S524" s="668"/>
      <c r="T524" s="668"/>
      <c r="U524" s="668"/>
      <c r="V524" s="668"/>
      <c r="W524" s="668"/>
      <c r="X524" s="668"/>
      <c r="Y524" s="668"/>
      <c r="Z524" s="668"/>
      <c r="AA524" s="668"/>
      <c r="AB524" s="668"/>
      <c r="AC524" s="668"/>
      <c r="AD524" s="668"/>
      <c r="AE524" s="668"/>
      <c r="AF524" s="668"/>
      <c r="AG524" s="668"/>
      <c r="AH524" s="668"/>
      <c r="AI524" s="668"/>
      <c r="AJ524" s="668"/>
      <c r="AK524" s="668"/>
    </row>
    <row r="525" ht="15.75" customHeight="1">
      <c r="A525" s="668"/>
      <c r="B525" s="668"/>
      <c r="C525" s="668"/>
      <c r="D525" s="668"/>
      <c r="E525" s="668"/>
      <c r="F525" s="668"/>
      <c r="G525" s="668"/>
      <c r="H525" s="668"/>
      <c r="I525" s="668"/>
      <c r="J525" s="668"/>
      <c r="K525" s="668"/>
      <c r="L525" s="668"/>
      <c r="M525" s="668"/>
      <c r="N525" s="668"/>
      <c r="O525" s="668"/>
      <c r="P525" s="668"/>
      <c r="Q525" s="668"/>
      <c r="R525" s="668"/>
      <c r="S525" s="668"/>
      <c r="T525" s="668"/>
      <c r="U525" s="668"/>
      <c r="V525" s="668"/>
      <c r="W525" s="668"/>
      <c r="X525" s="668"/>
      <c r="Y525" s="668"/>
      <c r="Z525" s="668"/>
      <c r="AA525" s="668"/>
      <c r="AB525" s="668"/>
      <c r="AC525" s="668"/>
      <c r="AD525" s="668"/>
      <c r="AE525" s="668"/>
      <c r="AF525" s="668"/>
      <c r="AG525" s="668"/>
      <c r="AH525" s="668"/>
      <c r="AI525" s="668"/>
      <c r="AJ525" s="668"/>
      <c r="AK525" s="668"/>
    </row>
    <row r="526" ht="15.75" customHeight="1">
      <c r="A526" s="668"/>
      <c r="B526" s="668"/>
      <c r="C526" s="668"/>
      <c r="D526" s="668"/>
      <c r="E526" s="668"/>
      <c r="F526" s="668"/>
      <c r="G526" s="668"/>
      <c r="H526" s="668"/>
      <c r="I526" s="668"/>
      <c r="J526" s="668"/>
      <c r="K526" s="668"/>
      <c r="L526" s="668"/>
      <c r="M526" s="668"/>
      <c r="N526" s="668"/>
      <c r="O526" s="668"/>
      <c r="P526" s="668"/>
      <c r="Q526" s="668"/>
      <c r="R526" s="668"/>
      <c r="S526" s="668"/>
      <c r="T526" s="668"/>
      <c r="U526" s="668"/>
      <c r="V526" s="668"/>
      <c r="W526" s="668"/>
      <c r="X526" s="668"/>
      <c r="Y526" s="668"/>
      <c r="Z526" s="668"/>
      <c r="AA526" s="668"/>
      <c r="AB526" s="668"/>
      <c r="AC526" s="668"/>
      <c r="AD526" s="668"/>
      <c r="AE526" s="668"/>
      <c r="AF526" s="668"/>
      <c r="AG526" s="668"/>
      <c r="AH526" s="668"/>
      <c r="AI526" s="668"/>
      <c r="AJ526" s="668"/>
      <c r="AK526" s="668"/>
    </row>
    <row r="527" ht="15.75" customHeight="1">
      <c r="A527" s="668"/>
      <c r="B527" s="668"/>
      <c r="C527" s="668"/>
      <c r="D527" s="668"/>
      <c r="E527" s="668"/>
      <c r="F527" s="668"/>
      <c r="G527" s="668"/>
      <c r="H527" s="668"/>
      <c r="I527" s="668"/>
      <c r="J527" s="668"/>
      <c r="K527" s="668"/>
      <c r="L527" s="668"/>
      <c r="M527" s="668"/>
      <c r="N527" s="668"/>
      <c r="O527" s="668"/>
      <c r="P527" s="668"/>
      <c r="Q527" s="668"/>
      <c r="R527" s="668"/>
      <c r="S527" s="668"/>
      <c r="T527" s="668"/>
      <c r="U527" s="668"/>
      <c r="V527" s="668"/>
      <c r="W527" s="668"/>
      <c r="X527" s="668"/>
      <c r="Y527" s="668"/>
      <c r="Z527" s="668"/>
      <c r="AA527" s="668"/>
      <c r="AB527" s="668"/>
      <c r="AC527" s="668"/>
      <c r="AD527" s="668"/>
      <c r="AE527" s="668"/>
      <c r="AF527" s="668"/>
      <c r="AG527" s="668"/>
      <c r="AH527" s="668"/>
      <c r="AI527" s="668"/>
      <c r="AJ527" s="668"/>
      <c r="AK527" s="668"/>
    </row>
    <row r="528" ht="15.75" customHeight="1">
      <c r="A528" s="668"/>
      <c r="B528" s="668"/>
      <c r="C528" s="668"/>
      <c r="D528" s="668"/>
      <c r="E528" s="668"/>
      <c r="F528" s="668"/>
      <c r="G528" s="668"/>
      <c r="H528" s="668"/>
      <c r="I528" s="668"/>
      <c r="J528" s="668"/>
      <c r="K528" s="668"/>
      <c r="L528" s="668"/>
      <c r="M528" s="668"/>
      <c r="N528" s="668"/>
      <c r="O528" s="668"/>
      <c r="P528" s="668"/>
      <c r="Q528" s="668"/>
      <c r="R528" s="668"/>
      <c r="S528" s="668"/>
      <c r="T528" s="668"/>
      <c r="U528" s="668"/>
      <c r="V528" s="668"/>
      <c r="W528" s="668"/>
      <c r="X528" s="668"/>
      <c r="Y528" s="668"/>
      <c r="Z528" s="668"/>
      <c r="AA528" s="668"/>
      <c r="AB528" s="668"/>
      <c r="AC528" s="668"/>
      <c r="AD528" s="668"/>
      <c r="AE528" s="668"/>
      <c r="AF528" s="668"/>
      <c r="AG528" s="668"/>
      <c r="AH528" s="668"/>
      <c r="AI528" s="668"/>
      <c r="AJ528" s="668"/>
      <c r="AK528" s="668"/>
    </row>
    <row r="529" ht="15.75" customHeight="1">
      <c r="A529" s="668"/>
      <c r="B529" s="668"/>
      <c r="C529" s="668"/>
      <c r="D529" s="668"/>
      <c r="E529" s="668"/>
      <c r="F529" s="668"/>
      <c r="G529" s="668"/>
      <c r="H529" s="668"/>
      <c r="I529" s="668"/>
      <c r="J529" s="668"/>
      <c r="K529" s="668"/>
      <c r="L529" s="668"/>
      <c r="M529" s="668"/>
      <c r="N529" s="668"/>
      <c r="O529" s="668"/>
      <c r="P529" s="668"/>
      <c r="Q529" s="668"/>
      <c r="R529" s="668"/>
      <c r="S529" s="668"/>
      <c r="T529" s="668"/>
      <c r="U529" s="668"/>
      <c r="V529" s="668"/>
      <c r="W529" s="668"/>
      <c r="X529" s="668"/>
      <c r="Y529" s="668"/>
      <c r="Z529" s="668"/>
      <c r="AA529" s="668"/>
      <c r="AB529" s="668"/>
      <c r="AC529" s="668"/>
      <c r="AD529" s="668"/>
      <c r="AE529" s="668"/>
      <c r="AF529" s="668"/>
      <c r="AG529" s="668"/>
      <c r="AH529" s="668"/>
      <c r="AI529" s="668"/>
      <c r="AJ529" s="668"/>
      <c r="AK529" s="668"/>
    </row>
    <row r="530" ht="15.75" customHeight="1">
      <c r="A530" s="668"/>
      <c r="B530" s="668"/>
      <c r="C530" s="668"/>
      <c r="D530" s="668"/>
      <c r="E530" s="668"/>
      <c r="F530" s="668"/>
      <c r="G530" s="668"/>
      <c r="H530" s="668"/>
      <c r="I530" s="668"/>
      <c r="J530" s="668"/>
      <c r="K530" s="668"/>
      <c r="L530" s="668"/>
      <c r="M530" s="668"/>
      <c r="N530" s="668"/>
      <c r="O530" s="668"/>
      <c r="P530" s="668"/>
      <c r="Q530" s="668"/>
      <c r="R530" s="668"/>
      <c r="S530" s="668"/>
      <c r="T530" s="668"/>
      <c r="U530" s="668"/>
      <c r="V530" s="668"/>
      <c r="W530" s="668"/>
      <c r="X530" s="668"/>
      <c r="Y530" s="668"/>
      <c r="Z530" s="668"/>
      <c r="AA530" s="668"/>
      <c r="AB530" s="668"/>
      <c r="AC530" s="668"/>
      <c r="AD530" s="668"/>
      <c r="AE530" s="668"/>
      <c r="AF530" s="668"/>
      <c r="AG530" s="668"/>
      <c r="AH530" s="668"/>
      <c r="AI530" s="668"/>
      <c r="AJ530" s="668"/>
      <c r="AK530" s="668"/>
    </row>
    <row r="531" ht="15.75" customHeight="1">
      <c r="A531" s="668"/>
      <c r="B531" s="668"/>
      <c r="C531" s="668"/>
      <c r="D531" s="668"/>
      <c r="E531" s="668"/>
      <c r="F531" s="668"/>
      <c r="G531" s="668"/>
      <c r="H531" s="668"/>
      <c r="I531" s="668"/>
      <c r="J531" s="668"/>
      <c r="K531" s="668"/>
      <c r="L531" s="668"/>
      <c r="M531" s="668"/>
      <c r="N531" s="668"/>
      <c r="O531" s="668"/>
      <c r="P531" s="668"/>
      <c r="Q531" s="668"/>
      <c r="R531" s="668"/>
      <c r="S531" s="668"/>
      <c r="T531" s="668"/>
      <c r="U531" s="668"/>
      <c r="V531" s="668"/>
      <c r="W531" s="668"/>
      <c r="X531" s="668"/>
      <c r="Y531" s="668"/>
      <c r="Z531" s="668"/>
      <c r="AA531" s="668"/>
      <c r="AB531" s="668"/>
      <c r="AC531" s="668"/>
      <c r="AD531" s="668"/>
      <c r="AE531" s="668"/>
      <c r="AF531" s="668"/>
      <c r="AG531" s="668"/>
      <c r="AH531" s="668"/>
      <c r="AI531" s="668"/>
      <c r="AJ531" s="668"/>
      <c r="AK531" s="668"/>
    </row>
    <row r="532" ht="15.75" customHeight="1">
      <c r="A532" s="668"/>
      <c r="B532" s="668"/>
      <c r="C532" s="668"/>
      <c r="D532" s="668"/>
      <c r="E532" s="668"/>
      <c r="F532" s="668"/>
      <c r="G532" s="668"/>
      <c r="H532" s="668"/>
      <c r="I532" s="668"/>
      <c r="J532" s="668"/>
      <c r="K532" s="668"/>
      <c r="L532" s="668"/>
      <c r="M532" s="668"/>
      <c r="N532" s="668"/>
      <c r="O532" s="668"/>
      <c r="P532" s="668"/>
      <c r="Q532" s="668"/>
      <c r="R532" s="668"/>
      <c r="S532" s="668"/>
      <c r="T532" s="668"/>
      <c r="U532" s="668"/>
      <c r="V532" s="668"/>
      <c r="W532" s="668"/>
      <c r="X532" s="668"/>
      <c r="Y532" s="668"/>
      <c r="Z532" s="668"/>
      <c r="AA532" s="668"/>
      <c r="AB532" s="668"/>
      <c r="AC532" s="668"/>
      <c r="AD532" s="668"/>
      <c r="AE532" s="668"/>
      <c r="AF532" s="668"/>
      <c r="AG532" s="668"/>
      <c r="AH532" s="668"/>
      <c r="AI532" s="668"/>
      <c r="AJ532" s="668"/>
      <c r="AK532" s="668"/>
    </row>
    <row r="533" ht="15.75" customHeight="1">
      <c r="A533" s="668"/>
      <c r="B533" s="668"/>
      <c r="C533" s="668"/>
      <c r="D533" s="668"/>
      <c r="E533" s="668"/>
      <c r="F533" s="668"/>
      <c r="G533" s="668"/>
      <c r="H533" s="668"/>
      <c r="I533" s="668"/>
      <c r="J533" s="668"/>
      <c r="K533" s="668"/>
      <c r="L533" s="668"/>
      <c r="M533" s="668"/>
      <c r="N533" s="668"/>
      <c r="O533" s="668"/>
      <c r="P533" s="668"/>
      <c r="Q533" s="668"/>
      <c r="R533" s="668"/>
      <c r="S533" s="668"/>
      <c r="T533" s="668"/>
      <c r="U533" s="668"/>
      <c r="V533" s="668"/>
      <c r="W533" s="668"/>
      <c r="X533" s="668"/>
      <c r="Y533" s="668"/>
      <c r="Z533" s="668"/>
      <c r="AA533" s="668"/>
      <c r="AB533" s="668"/>
      <c r="AC533" s="668"/>
      <c r="AD533" s="668"/>
      <c r="AE533" s="668"/>
      <c r="AF533" s="668"/>
      <c r="AG533" s="668"/>
      <c r="AH533" s="668"/>
      <c r="AI533" s="668"/>
      <c r="AJ533" s="668"/>
      <c r="AK533" s="668"/>
    </row>
    <row r="534" ht="15.75" customHeight="1">
      <c r="A534" s="668"/>
      <c r="B534" s="668"/>
      <c r="C534" s="668"/>
      <c r="D534" s="668"/>
      <c r="E534" s="668"/>
      <c r="F534" s="668"/>
      <c r="G534" s="668"/>
      <c r="H534" s="668"/>
      <c r="I534" s="668"/>
      <c r="J534" s="668"/>
      <c r="K534" s="668"/>
      <c r="L534" s="668"/>
      <c r="M534" s="668"/>
      <c r="N534" s="668"/>
      <c r="O534" s="668"/>
      <c r="P534" s="668"/>
      <c r="Q534" s="668"/>
      <c r="R534" s="668"/>
      <c r="S534" s="668"/>
      <c r="T534" s="668"/>
      <c r="U534" s="668"/>
      <c r="V534" s="668"/>
      <c r="W534" s="668"/>
      <c r="X534" s="668"/>
      <c r="Y534" s="668"/>
      <c r="Z534" s="668"/>
      <c r="AA534" s="668"/>
      <c r="AB534" s="668"/>
      <c r="AC534" s="668"/>
      <c r="AD534" s="668"/>
      <c r="AE534" s="668"/>
      <c r="AF534" s="668"/>
      <c r="AG534" s="668"/>
      <c r="AH534" s="668"/>
      <c r="AI534" s="668"/>
      <c r="AJ534" s="668"/>
      <c r="AK534" s="668"/>
    </row>
    <row r="535" ht="15.75" customHeight="1">
      <c r="A535" s="668"/>
      <c r="B535" s="668"/>
      <c r="C535" s="668"/>
      <c r="D535" s="668"/>
      <c r="E535" s="668"/>
      <c r="F535" s="668"/>
      <c r="G535" s="668"/>
      <c r="H535" s="668"/>
      <c r="I535" s="668"/>
      <c r="J535" s="668"/>
      <c r="K535" s="668"/>
      <c r="L535" s="668"/>
      <c r="M535" s="668"/>
      <c r="N535" s="668"/>
      <c r="O535" s="668"/>
      <c r="P535" s="668"/>
      <c r="Q535" s="668"/>
      <c r="R535" s="668"/>
      <c r="S535" s="668"/>
      <c r="T535" s="668"/>
      <c r="U535" s="668"/>
      <c r="V535" s="668"/>
      <c r="W535" s="668"/>
      <c r="X535" s="668"/>
      <c r="Y535" s="668"/>
      <c r="Z535" s="668"/>
      <c r="AA535" s="668"/>
      <c r="AB535" s="668"/>
      <c r="AC535" s="668"/>
      <c r="AD535" s="668"/>
      <c r="AE535" s="668"/>
      <c r="AF535" s="668"/>
      <c r="AG535" s="668"/>
      <c r="AH535" s="668"/>
      <c r="AI535" s="668"/>
      <c r="AJ535" s="668"/>
      <c r="AK535" s="668"/>
    </row>
    <row r="536" ht="15.75" customHeight="1">
      <c r="A536" s="668"/>
      <c r="B536" s="668"/>
      <c r="C536" s="668"/>
      <c r="D536" s="668"/>
      <c r="E536" s="668"/>
      <c r="F536" s="668"/>
      <c r="G536" s="668"/>
      <c r="H536" s="668"/>
      <c r="I536" s="668"/>
      <c r="J536" s="668"/>
      <c r="K536" s="668"/>
      <c r="L536" s="668"/>
      <c r="M536" s="668"/>
      <c r="N536" s="668"/>
      <c r="O536" s="668"/>
      <c r="P536" s="668"/>
      <c r="Q536" s="668"/>
      <c r="R536" s="668"/>
      <c r="S536" s="668"/>
      <c r="T536" s="668"/>
      <c r="U536" s="668"/>
      <c r="V536" s="668"/>
      <c r="W536" s="668"/>
      <c r="X536" s="668"/>
      <c r="Y536" s="668"/>
      <c r="Z536" s="668"/>
      <c r="AA536" s="668"/>
      <c r="AB536" s="668"/>
      <c r="AC536" s="668"/>
      <c r="AD536" s="668"/>
      <c r="AE536" s="668"/>
      <c r="AF536" s="668"/>
      <c r="AG536" s="668"/>
      <c r="AH536" s="668"/>
      <c r="AI536" s="668"/>
      <c r="AJ536" s="668"/>
      <c r="AK536" s="668"/>
    </row>
    <row r="537" ht="15.75" customHeight="1">
      <c r="A537" s="668"/>
      <c r="B537" s="668"/>
      <c r="C537" s="668"/>
      <c r="D537" s="668"/>
      <c r="E537" s="668"/>
      <c r="F537" s="668"/>
      <c r="G537" s="668"/>
      <c r="H537" s="668"/>
      <c r="I537" s="668"/>
      <c r="J537" s="668"/>
      <c r="K537" s="668"/>
      <c r="L537" s="668"/>
      <c r="M537" s="668"/>
      <c r="N537" s="668"/>
      <c r="O537" s="668"/>
      <c r="P537" s="668"/>
      <c r="Q537" s="668"/>
      <c r="R537" s="668"/>
      <c r="S537" s="668"/>
      <c r="T537" s="668"/>
      <c r="U537" s="668"/>
      <c r="V537" s="668"/>
      <c r="W537" s="668"/>
      <c r="X537" s="668"/>
      <c r="Y537" s="668"/>
      <c r="Z537" s="668"/>
      <c r="AA537" s="668"/>
      <c r="AB537" s="668"/>
      <c r="AC537" s="668"/>
      <c r="AD537" s="668"/>
      <c r="AE537" s="668"/>
      <c r="AF537" s="668"/>
      <c r="AG537" s="668"/>
      <c r="AH537" s="668"/>
      <c r="AI537" s="668"/>
      <c r="AJ537" s="668"/>
      <c r="AK537" s="668"/>
    </row>
    <row r="538" ht="15.75" customHeight="1">
      <c r="A538" s="668"/>
      <c r="B538" s="668"/>
      <c r="C538" s="668"/>
      <c r="D538" s="668"/>
      <c r="E538" s="668"/>
      <c r="F538" s="668"/>
      <c r="G538" s="668"/>
      <c r="H538" s="668"/>
      <c r="I538" s="668"/>
      <c r="J538" s="668"/>
      <c r="K538" s="668"/>
      <c r="L538" s="668"/>
      <c r="M538" s="668"/>
      <c r="N538" s="668"/>
      <c r="O538" s="668"/>
      <c r="P538" s="668"/>
      <c r="Q538" s="668"/>
      <c r="R538" s="668"/>
      <c r="S538" s="668"/>
      <c r="T538" s="668"/>
      <c r="U538" s="668"/>
      <c r="V538" s="668"/>
      <c r="W538" s="668"/>
      <c r="X538" s="668"/>
      <c r="Y538" s="668"/>
      <c r="Z538" s="668"/>
      <c r="AA538" s="668"/>
      <c r="AB538" s="668"/>
      <c r="AC538" s="668"/>
      <c r="AD538" s="668"/>
      <c r="AE538" s="668"/>
      <c r="AF538" s="668"/>
      <c r="AG538" s="668"/>
      <c r="AH538" s="668"/>
      <c r="AI538" s="668"/>
      <c r="AJ538" s="668"/>
      <c r="AK538" s="668"/>
    </row>
    <row r="539" ht="15.75" customHeight="1">
      <c r="A539" s="668"/>
      <c r="B539" s="668"/>
      <c r="C539" s="668"/>
      <c r="D539" s="668"/>
      <c r="E539" s="668"/>
      <c r="F539" s="668"/>
      <c r="G539" s="668"/>
      <c r="H539" s="668"/>
      <c r="I539" s="668"/>
      <c r="J539" s="668"/>
      <c r="K539" s="668"/>
      <c r="L539" s="668"/>
      <c r="M539" s="668"/>
      <c r="N539" s="668"/>
      <c r="O539" s="668"/>
      <c r="P539" s="668"/>
      <c r="Q539" s="668"/>
      <c r="R539" s="668"/>
      <c r="S539" s="668"/>
      <c r="T539" s="668"/>
      <c r="U539" s="668"/>
      <c r="V539" s="668"/>
      <c r="W539" s="668"/>
      <c r="X539" s="668"/>
      <c r="Y539" s="668"/>
      <c r="Z539" s="668"/>
      <c r="AA539" s="668"/>
      <c r="AB539" s="668"/>
      <c r="AC539" s="668"/>
      <c r="AD539" s="668"/>
      <c r="AE539" s="668"/>
      <c r="AF539" s="668"/>
      <c r="AG539" s="668"/>
      <c r="AH539" s="668"/>
      <c r="AI539" s="668"/>
      <c r="AJ539" s="668"/>
      <c r="AK539" s="668"/>
    </row>
    <row r="540" ht="15.75" customHeight="1">
      <c r="A540" s="668"/>
      <c r="B540" s="668"/>
      <c r="C540" s="668"/>
      <c r="D540" s="668"/>
      <c r="E540" s="668"/>
      <c r="F540" s="668"/>
      <c r="G540" s="668"/>
      <c r="H540" s="668"/>
      <c r="I540" s="668"/>
      <c r="J540" s="668"/>
      <c r="K540" s="668"/>
      <c r="L540" s="668"/>
      <c r="M540" s="668"/>
      <c r="N540" s="668"/>
      <c r="O540" s="668"/>
      <c r="P540" s="668"/>
      <c r="Q540" s="668"/>
      <c r="R540" s="668"/>
      <c r="S540" s="668"/>
      <c r="T540" s="668"/>
      <c r="U540" s="668"/>
      <c r="V540" s="668"/>
      <c r="W540" s="668"/>
      <c r="X540" s="668"/>
      <c r="Y540" s="668"/>
      <c r="Z540" s="668"/>
      <c r="AA540" s="668"/>
      <c r="AB540" s="668"/>
      <c r="AC540" s="668"/>
      <c r="AD540" s="668"/>
      <c r="AE540" s="668"/>
      <c r="AF540" s="668"/>
      <c r="AG540" s="668"/>
      <c r="AH540" s="668"/>
      <c r="AI540" s="668"/>
      <c r="AJ540" s="668"/>
      <c r="AK540" s="668"/>
    </row>
    <row r="541" ht="15.75" customHeight="1">
      <c r="A541" s="668"/>
      <c r="B541" s="668"/>
      <c r="C541" s="668"/>
      <c r="D541" s="668"/>
      <c r="E541" s="668"/>
      <c r="F541" s="668"/>
      <c r="G541" s="668"/>
      <c r="H541" s="668"/>
      <c r="I541" s="668"/>
      <c r="J541" s="668"/>
      <c r="K541" s="668"/>
      <c r="L541" s="668"/>
      <c r="M541" s="668"/>
      <c r="N541" s="668"/>
      <c r="O541" s="668"/>
      <c r="P541" s="668"/>
      <c r="Q541" s="668"/>
      <c r="R541" s="668"/>
      <c r="S541" s="668"/>
      <c r="T541" s="668"/>
      <c r="U541" s="668"/>
      <c r="V541" s="668"/>
      <c r="W541" s="668"/>
      <c r="X541" s="668"/>
      <c r="Y541" s="668"/>
      <c r="Z541" s="668"/>
      <c r="AA541" s="668"/>
      <c r="AB541" s="668"/>
      <c r="AC541" s="668"/>
      <c r="AD541" s="668"/>
      <c r="AE541" s="668"/>
      <c r="AF541" s="668"/>
      <c r="AG541" s="668"/>
      <c r="AH541" s="668"/>
      <c r="AI541" s="668"/>
      <c r="AJ541" s="668"/>
      <c r="AK541" s="668"/>
    </row>
    <row r="542" ht="15.75" customHeight="1">
      <c r="A542" s="668"/>
      <c r="B542" s="668"/>
      <c r="C542" s="668"/>
      <c r="D542" s="668"/>
      <c r="E542" s="668"/>
      <c r="F542" s="668"/>
      <c r="G542" s="668"/>
      <c r="H542" s="668"/>
      <c r="I542" s="668"/>
      <c r="J542" s="668"/>
      <c r="K542" s="668"/>
      <c r="L542" s="668"/>
      <c r="M542" s="668"/>
      <c r="N542" s="668"/>
      <c r="O542" s="668"/>
      <c r="P542" s="668"/>
      <c r="Q542" s="668"/>
      <c r="R542" s="668"/>
      <c r="S542" s="668"/>
      <c r="T542" s="668"/>
      <c r="U542" s="668"/>
      <c r="V542" s="668"/>
      <c r="W542" s="668"/>
      <c r="X542" s="668"/>
      <c r="Y542" s="668"/>
      <c r="Z542" s="668"/>
      <c r="AA542" s="668"/>
      <c r="AB542" s="668"/>
      <c r="AC542" s="668"/>
      <c r="AD542" s="668"/>
      <c r="AE542" s="668"/>
      <c r="AF542" s="668"/>
      <c r="AG542" s="668"/>
      <c r="AH542" s="668"/>
      <c r="AI542" s="668"/>
      <c r="AJ542" s="668"/>
      <c r="AK542" s="668"/>
    </row>
    <row r="543" ht="15.75" customHeight="1">
      <c r="A543" s="668"/>
      <c r="B543" s="668"/>
      <c r="C543" s="668"/>
      <c r="D543" s="668"/>
      <c r="E543" s="668"/>
      <c r="F543" s="668"/>
      <c r="G543" s="668"/>
      <c r="H543" s="668"/>
      <c r="I543" s="668"/>
      <c r="J543" s="668"/>
      <c r="K543" s="668"/>
      <c r="L543" s="668"/>
      <c r="M543" s="668"/>
      <c r="N543" s="668"/>
      <c r="O543" s="668"/>
      <c r="P543" s="668"/>
      <c r="Q543" s="668"/>
      <c r="R543" s="668"/>
      <c r="S543" s="668"/>
      <c r="T543" s="668"/>
      <c r="U543" s="668"/>
      <c r="V543" s="668"/>
      <c r="W543" s="668"/>
      <c r="X543" s="668"/>
      <c r="Y543" s="668"/>
      <c r="Z543" s="668"/>
      <c r="AA543" s="668"/>
      <c r="AB543" s="668"/>
      <c r="AC543" s="668"/>
      <c r="AD543" s="668"/>
      <c r="AE543" s="668"/>
      <c r="AF543" s="668"/>
      <c r="AG543" s="668"/>
      <c r="AH543" s="668"/>
      <c r="AI543" s="668"/>
      <c r="AJ543" s="668"/>
      <c r="AK543" s="668"/>
    </row>
    <row r="544" ht="15.75" customHeight="1">
      <c r="A544" s="668"/>
      <c r="B544" s="668"/>
      <c r="C544" s="668"/>
      <c r="D544" s="668"/>
      <c r="E544" s="668"/>
      <c r="F544" s="668"/>
      <c r="G544" s="668"/>
      <c r="H544" s="668"/>
      <c r="I544" s="668"/>
      <c r="J544" s="668"/>
      <c r="K544" s="668"/>
      <c r="L544" s="668"/>
      <c r="M544" s="668"/>
      <c r="N544" s="668"/>
      <c r="O544" s="668"/>
      <c r="P544" s="668"/>
      <c r="Q544" s="668"/>
      <c r="R544" s="668"/>
      <c r="S544" s="668"/>
      <c r="T544" s="668"/>
      <c r="U544" s="668"/>
      <c r="V544" s="668"/>
      <c r="W544" s="668"/>
      <c r="X544" s="668"/>
      <c r="Y544" s="668"/>
      <c r="Z544" s="668"/>
      <c r="AA544" s="668"/>
      <c r="AB544" s="668"/>
      <c r="AC544" s="668"/>
      <c r="AD544" s="668"/>
      <c r="AE544" s="668"/>
      <c r="AF544" s="668"/>
      <c r="AG544" s="668"/>
      <c r="AH544" s="668"/>
      <c r="AI544" s="668"/>
      <c r="AJ544" s="668"/>
      <c r="AK544" s="668"/>
    </row>
    <row r="545" ht="15.75" customHeight="1">
      <c r="A545" s="668"/>
      <c r="B545" s="668"/>
      <c r="C545" s="668"/>
      <c r="D545" s="668"/>
      <c r="E545" s="668"/>
      <c r="F545" s="668"/>
      <c r="G545" s="668"/>
      <c r="H545" s="668"/>
      <c r="I545" s="668"/>
      <c r="J545" s="668"/>
      <c r="K545" s="668"/>
      <c r="L545" s="668"/>
      <c r="M545" s="668"/>
      <c r="N545" s="668"/>
      <c r="O545" s="668"/>
      <c r="P545" s="668"/>
      <c r="Q545" s="668"/>
      <c r="R545" s="668"/>
      <c r="S545" s="668"/>
      <c r="T545" s="668"/>
      <c r="U545" s="668"/>
      <c r="V545" s="668"/>
      <c r="W545" s="668"/>
      <c r="X545" s="668"/>
      <c r="Y545" s="668"/>
      <c r="Z545" s="668"/>
      <c r="AA545" s="668"/>
      <c r="AB545" s="668"/>
      <c r="AC545" s="668"/>
      <c r="AD545" s="668"/>
      <c r="AE545" s="668"/>
      <c r="AF545" s="668"/>
      <c r="AG545" s="668"/>
      <c r="AH545" s="668"/>
      <c r="AI545" s="668"/>
      <c r="AJ545" s="668"/>
      <c r="AK545" s="668"/>
    </row>
    <row r="546" ht="15.75" customHeight="1">
      <c r="A546" s="668"/>
      <c r="B546" s="668"/>
      <c r="C546" s="668"/>
      <c r="D546" s="668"/>
      <c r="E546" s="668"/>
      <c r="F546" s="668"/>
      <c r="G546" s="668"/>
      <c r="H546" s="668"/>
      <c r="I546" s="668"/>
      <c r="J546" s="668"/>
      <c r="K546" s="668"/>
      <c r="L546" s="668"/>
      <c r="M546" s="668"/>
      <c r="N546" s="668"/>
      <c r="O546" s="668"/>
      <c r="P546" s="668"/>
      <c r="Q546" s="668"/>
      <c r="R546" s="668"/>
      <c r="S546" s="668"/>
      <c r="T546" s="668"/>
      <c r="U546" s="668"/>
      <c r="V546" s="668"/>
      <c r="W546" s="668"/>
      <c r="X546" s="668"/>
      <c r="Y546" s="668"/>
      <c r="Z546" s="668"/>
      <c r="AA546" s="668"/>
      <c r="AB546" s="668"/>
      <c r="AC546" s="668"/>
      <c r="AD546" s="668"/>
      <c r="AE546" s="668"/>
      <c r="AF546" s="668"/>
      <c r="AG546" s="668"/>
      <c r="AH546" s="668"/>
      <c r="AI546" s="668"/>
      <c r="AJ546" s="668"/>
      <c r="AK546" s="668"/>
    </row>
    <row r="547" ht="15.75" customHeight="1">
      <c r="A547" s="668"/>
      <c r="B547" s="668"/>
      <c r="C547" s="668"/>
      <c r="D547" s="668"/>
      <c r="E547" s="668"/>
      <c r="F547" s="668"/>
      <c r="G547" s="668"/>
      <c r="H547" s="668"/>
      <c r="I547" s="668"/>
      <c r="J547" s="668"/>
      <c r="K547" s="668"/>
      <c r="L547" s="668"/>
      <c r="M547" s="668"/>
      <c r="N547" s="668"/>
      <c r="O547" s="668"/>
      <c r="P547" s="668"/>
      <c r="Q547" s="668"/>
      <c r="R547" s="668"/>
      <c r="S547" s="668"/>
      <c r="T547" s="668"/>
      <c r="U547" s="668"/>
      <c r="V547" s="668"/>
      <c r="W547" s="668"/>
      <c r="X547" s="668"/>
      <c r="Y547" s="668"/>
      <c r="Z547" s="668"/>
      <c r="AA547" s="668"/>
      <c r="AB547" s="668"/>
      <c r="AC547" s="668"/>
      <c r="AD547" s="668"/>
      <c r="AE547" s="668"/>
      <c r="AF547" s="668"/>
      <c r="AG547" s="668"/>
      <c r="AH547" s="668"/>
      <c r="AI547" s="668"/>
      <c r="AJ547" s="668"/>
      <c r="AK547" s="668"/>
    </row>
    <row r="548" ht="15.75" customHeight="1">
      <c r="A548" s="668"/>
      <c r="B548" s="668"/>
      <c r="C548" s="668"/>
      <c r="D548" s="668"/>
      <c r="E548" s="668"/>
      <c r="F548" s="668"/>
      <c r="G548" s="668"/>
      <c r="H548" s="668"/>
      <c r="I548" s="668"/>
      <c r="J548" s="668"/>
      <c r="K548" s="668"/>
      <c r="L548" s="668"/>
      <c r="M548" s="668"/>
      <c r="N548" s="668"/>
      <c r="O548" s="668"/>
      <c r="P548" s="668"/>
      <c r="Q548" s="668"/>
      <c r="R548" s="668"/>
      <c r="S548" s="668"/>
      <c r="T548" s="668"/>
      <c r="U548" s="668"/>
      <c r="V548" s="668"/>
      <c r="W548" s="668"/>
      <c r="X548" s="668"/>
      <c r="Y548" s="668"/>
      <c r="Z548" s="668"/>
      <c r="AA548" s="668"/>
      <c r="AB548" s="668"/>
      <c r="AC548" s="668"/>
      <c r="AD548" s="668"/>
      <c r="AE548" s="668"/>
      <c r="AF548" s="668"/>
      <c r="AG548" s="668"/>
      <c r="AH548" s="668"/>
      <c r="AI548" s="668"/>
      <c r="AJ548" s="668"/>
      <c r="AK548" s="668"/>
    </row>
    <row r="549" ht="15.75" customHeight="1">
      <c r="A549" s="668"/>
      <c r="B549" s="668"/>
      <c r="C549" s="668"/>
      <c r="D549" s="668"/>
      <c r="E549" s="668"/>
      <c r="F549" s="668"/>
      <c r="G549" s="668"/>
      <c r="H549" s="668"/>
      <c r="I549" s="668"/>
      <c r="J549" s="668"/>
      <c r="K549" s="668"/>
      <c r="L549" s="668"/>
      <c r="M549" s="668"/>
      <c r="N549" s="668"/>
      <c r="O549" s="668"/>
      <c r="P549" s="668"/>
      <c r="Q549" s="668"/>
      <c r="R549" s="668"/>
      <c r="S549" s="668"/>
      <c r="T549" s="668"/>
      <c r="U549" s="668"/>
      <c r="V549" s="668"/>
      <c r="W549" s="668"/>
      <c r="X549" s="668"/>
      <c r="Y549" s="668"/>
      <c r="Z549" s="668"/>
      <c r="AA549" s="668"/>
      <c r="AB549" s="668"/>
      <c r="AC549" s="668"/>
      <c r="AD549" s="668"/>
      <c r="AE549" s="668"/>
      <c r="AF549" s="668"/>
      <c r="AG549" s="668"/>
      <c r="AH549" s="668"/>
      <c r="AI549" s="668"/>
      <c r="AJ549" s="668"/>
      <c r="AK549" s="668"/>
    </row>
    <row r="550" ht="15.75" customHeight="1">
      <c r="A550" s="668"/>
      <c r="B550" s="668"/>
      <c r="C550" s="668"/>
      <c r="D550" s="668"/>
      <c r="E550" s="668"/>
      <c r="F550" s="668"/>
      <c r="G550" s="668"/>
      <c r="H550" s="668"/>
      <c r="I550" s="668"/>
      <c r="J550" s="668"/>
      <c r="K550" s="668"/>
      <c r="L550" s="668"/>
      <c r="M550" s="668"/>
      <c r="N550" s="668"/>
      <c r="O550" s="668"/>
      <c r="P550" s="668"/>
      <c r="Q550" s="668"/>
      <c r="R550" s="668"/>
      <c r="S550" s="668"/>
      <c r="T550" s="668"/>
      <c r="U550" s="668"/>
      <c r="V550" s="668"/>
      <c r="W550" s="668"/>
      <c r="X550" s="668"/>
      <c r="Y550" s="668"/>
      <c r="Z550" s="668"/>
      <c r="AA550" s="668"/>
      <c r="AB550" s="668"/>
      <c r="AC550" s="668"/>
      <c r="AD550" s="668"/>
      <c r="AE550" s="668"/>
      <c r="AF550" s="668"/>
      <c r="AG550" s="668"/>
      <c r="AH550" s="668"/>
      <c r="AI550" s="668"/>
      <c r="AJ550" s="668"/>
      <c r="AK550" s="668"/>
    </row>
    <row r="551" ht="15.75" customHeight="1">
      <c r="A551" s="668"/>
      <c r="B551" s="668"/>
      <c r="C551" s="668"/>
      <c r="D551" s="668"/>
      <c r="E551" s="668"/>
      <c r="F551" s="668"/>
      <c r="G551" s="668"/>
      <c r="H551" s="668"/>
      <c r="I551" s="668"/>
      <c r="J551" s="668"/>
      <c r="K551" s="668"/>
      <c r="L551" s="668"/>
      <c r="M551" s="668"/>
      <c r="N551" s="668"/>
      <c r="O551" s="668"/>
      <c r="P551" s="668"/>
      <c r="Q551" s="668"/>
      <c r="R551" s="668"/>
      <c r="S551" s="668"/>
      <c r="T551" s="668"/>
      <c r="U551" s="668"/>
      <c r="V551" s="668"/>
      <c r="W551" s="668"/>
      <c r="X551" s="668"/>
      <c r="Y551" s="668"/>
      <c r="Z551" s="668"/>
      <c r="AA551" s="668"/>
      <c r="AB551" s="668"/>
      <c r="AC551" s="668"/>
      <c r="AD551" s="668"/>
      <c r="AE551" s="668"/>
      <c r="AF551" s="668"/>
      <c r="AG551" s="668"/>
      <c r="AH551" s="668"/>
      <c r="AI551" s="668"/>
      <c r="AJ551" s="668"/>
      <c r="AK551" s="668"/>
    </row>
    <row r="552" ht="15.75" customHeight="1">
      <c r="A552" s="668"/>
      <c r="B552" s="668"/>
      <c r="C552" s="668"/>
      <c r="D552" s="668"/>
      <c r="E552" s="668"/>
      <c r="F552" s="668"/>
      <c r="G552" s="668"/>
      <c r="H552" s="668"/>
      <c r="I552" s="668"/>
      <c r="J552" s="668"/>
      <c r="K552" s="668"/>
      <c r="L552" s="668"/>
      <c r="M552" s="668"/>
      <c r="N552" s="668"/>
      <c r="O552" s="668"/>
      <c r="P552" s="668"/>
      <c r="Q552" s="668"/>
      <c r="R552" s="668"/>
      <c r="S552" s="668"/>
      <c r="T552" s="668"/>
      <c r="U552" s="668"/>
      <c r="V552" s="668"/>
      <c r="W552" s="668"/>
      <c r="X552" s="668"/>
      <c r="Y552" s="668"/>
      <c r="Z552" s="668"/>
      <c r="AA552" s="668"/>
      <c r="AB552" s="668"/>
      <c r="AC552" s="668"/>
      <c r="AD552" s="668"/>
      <c r="AE552" s="668"/>
      <c r="AF552" s="668"/>
      <c r="AG552" s="668"/>
      <c r="AH552" s="668"/>
      <c r="AI552" s="668"/>
      <c r="AJ552" s="668"/>
      <c r="AK552" s="668"/>
    </row>
    <row r="553" ht="15.75" customHeight="1">
      <c r="A553" s="668"/>
      <c r="B553" s="668"/>
      <c r="C553" s="668"/>
      <c r="D553" s="668"/>
      <c r="E553" s="668"/>
      <c r="F553" s="668"/>
      <c r="G553" s="668"/>
      <c r="H553" s="668"/>
      <c r="I553" s="668"/>
      <c r="J553" s="668"/>
      <c r="K553" s="668"/>
      <c r="L553" s="668"/>
      <c r="M553" s="668"/>
      <c r="N553" s="668"/>
      <c r="O553" s="668"/>
      <c r="P553" s="668"/>
      <c r="Q553" s="668"/>
      <c r="R553" s="668"/>
      <c r="S553" s="668"/>
      <c r="T553" s="668"/>
      <c r="U553" s="668"/>
      <c r="V553" s="668"/>
      <c r="W553" s="668"/>
      <c r="X553" s="668"/>
      <c r="Y553" s="668"/>
      <c r="Z553" s="668"/>
      <c r="AA553" s="668"/>
      <c r="AB553" s="668"/>
      <c r="AC553" s="668"/>
      <c r="AD553" s="668"/>
      <c r="AE553" s="668"/>
      <c r="AF553" s="668"/>
      <c r="AG553" s="668"/>
      <c r="AH553" s="668"/>
      <c r="AI553" s="668"/>
      <c r="AJ553" s="668"/>
      <c r="AK553" s="668"/>
    </row>
    <row r="554" ht="15.75" customHeight="1">
      <c r="A554" s="668"/>
      <c r="B554" s="668"/>
      <c r="C554" s="668"/>
      <c r="D554" s="668"/>
      <c r="E554" s="668"/>
      <c r="F554" s="668"/>
      <c r="G554" s="668"/>
      <c r="H554" s="668"/>
      <c r="I554" s="668"/>
      <c r="J554" s="668"/>
      <c r="K554" s="668"/>
      <c r="L554" s="668"/>
      <c r="M554" s="668"/>
      <c r="N554" s="668"/>
      <c r="O554" s="668"/>
      <c r="P554" s="668"/>
      <c r="Q554" s="668"/>
      <c r="R554" s="668"/>
      <c r="S554" s="668"/>
      <c r="T554" s="668"/>
      <c r="U554" s="668"/>
      <c r="V554" s="668"/>
      <c r="W554" s="668"/>
      <c r="X554" s="668"/>
      <c r="Y554" s="668"/>
      <c r="Z554" s="668"/>
      <c r="AA554" s="668"/>
      <c r="AB554" s="668"/>
      <c r="AC554" s="668"/>
      <c r="AD554" s="668"/>
      <c r="AE554" s="668"/>
      <c r="AF554" s="668"/>
      <c r="AG554" s="668"/>
      <c r="AH554" s="668"/>
      <c r="AI554" s="668"/>
      <c r="AJ554" s="668"/>
      <c r="AK554" s="668"/>
    </row>
    <row r="555" ht="15.75" customHeight="1">
      <c r="A555" s="668"/>
      <c r="B555" s="668"/>
      <c r="C555" s="668"/>
      <c r="D555" s="668"/>
      <c r="E555" s="668"/>
      <c r="F555" s="668"/>
      <c r="G555" s="668"/>
      <c r="H555" s="668"/>
      <c r="I555" s="668"/>
      <c r="J555" s="668"/>
      <c r="K555" s="668"/>
      <c r="L555" s="668"/>
      <c r="M555" s="668"/>
      <c r="N555" s="668"/>
      <c r="O555" s="668"/>
      <c r="P555" s="668"/>
      <c r="Q555" s="668"/>
      <c r="R555" s="668"/>
      <c r="S555" s="668"/>
      <c r="T555" s="668"/>
      <c r="U555" s="668"/>
      <c r="V555" s="668"/>
      <c r="W555" s="668"/>
      <c r="X555" s="668"/>
      <c r="Y555" s="668"/>
      <c r="Z555" s="668"/>
      <c r="AA555" s="668"/>
      <c r="AB555" s="668"/>
      <c r="AC555" s="668"/>
      <c r="AD555" s="668"/>
      <c r="AE555" s="668"/>
      <c r="AF555" s="668"/>
      <c r="AG555" s="668"/>
      <c r="AH555" s="668"/>
      <c r="AI555" s="668"/>
      <c r="AJ555" s="668"/>
      <c r="AK555" s="668"/>
    </row>
    <row r="556" ht="15.75" customHeight="1">
      <c r="A556" s="668"/>
      <c r="B556" s="668"/>
      <c r="C556" s="668"/>
      <c r="D556" s="668"/>
      <c r="E556" s="668"/>
      <c r="F556" s="668"/>
      <c r="G556" s="668"/>
      <c r="H556" s="668"/>
      <c r="I556" s="668"/>
      <c r="J556" s="668"/>
      <c r="K556" s="668"/>
      <c r="L556" s="668"/>
      <c r="M556" s="668"/>
      <c r="N556" s="668"/>
      <c r="O556" s="668"/>
      <c r="P556" s="668"/>
      <c r="Q556" s="668"/>
      <c r="R556" s="668"/>
      <c r="S556" s="668"/>
      <c r="T556" s="668"/>
      <c r="U556" s="668"/>
      <c r="V556" s="668"/>
      <c r="W556" s="668"/>
      <c r="X556" s="668"/>
      <c r="Y556" s="668"/>
      <c r="Z556" s="668"/>
      <c r="AA556" s="668"/>
      <c r="AB556" s="668"/>
      <c r="AC556" s="668"/>
      <c r="AD556" s="668"/>
      <c r="AE556" s="668"/>
      <c r="AF556" s="668"/>
      <c r="AG556" s="668"/>
      <c r="AH556" s="668"/>
      <c r="AI556" s="668"/>
      <c r="AJ556" s="668"/>
      <c r="AK556" s="668"/>
    </row>
    <row r="557" ht="15.75" customHeight="1">
      <c r="A557" s="668"/>
      <c r="B557" s="668"/>
      <c r="C557" s="668"/>
      <c r="D557" s="668"/>
      <c r="E557" s="668"/>
      <c r="F557" s="668"/>
      <c r="G557" s="668"/>
      <c r="H557" s="668"/>
      <c r="I557" s="668"/>
      <c r="J557" s="668"/>
      <c r="K557" s="668"/>
      <c r="L557" s="668"/>
      <c r="M557" s="668"/>
      <c r="N557" s="668"/>
      <c r="O557" s="668"/>
      <c r="P557" s="668"/>
      <c r="Q557" s="668"/>
      <c r="R557" s="668"/>
      <c r="S557" s="668"/>
      <c r="T557" s="668"/>
      <c r="U557" s="668"/>
      <c r="V557" s="668"/>
      <c r="W557" s="668"/>
      <c r="X557" s="668"/>
      <c r="Y557" s="668"/>
      <c r="Z557" s="668"/>
      <c r="AA557" s="668"/>
      <c r="AB557" s="668"/>
      <c r="AC557" s="668"/>
      <c r="AD557" s="668"/>
      <c r="AE557" s="668"/>
      <c r="AF557" s="668"/>
      <c r="AG557" s="668"/>
      <c r="AH557" s="668"/>
      <c r="AI557" s="668"/>
      <c r="AJ557" s="668"/>
      <c r="AK557" s="668"/>
    </row>
    <row r="558" ht="15.75" customHeight="1">
      <c r="A558" s="668"/>
      <c r="B558" s="668"/>
      <c r="C558" s="668"/>
      <c r="D558" s="668"/>
      <c r="E558" s="668"/>
      <c r="F558" s="668"/>
      <c r="G558" s="668"/>
      <c r="H558" s="668"/>
      <c r="I558" s="668"/>
      <c r="J558" s="668"/>
      <c r="K558" s="668"/>
      <c r="L558" s="668"/>
      <c r="M558" s="668"/>
      <c r="N558" s="668"/>
      <c r="O558" s="668"/>
      <c r="P558" s="668"/>
      <c r="Q558" s="668"/>
      <c r="R558" s="668"/>
      <c r="S558" s="668"/>
      <c r="T558" s="668"/>
      <c r="U558" s="668"/>
      <c r="V558" s="668"/>
      <c r="W558" s="668"/>
      <c r="X558" s="668"/>
      <c r="Y558" s="668"/>
      <c r="Z558" s="668"/>
      <c r="AA558" s="668"/>
      <c r="AB558" s="668"/>
      <c r="AC558" s="668"/>
      <c r="AD558" s="668"/>
      <c r="AE558" s="668"/>
      <c r="AF558" s="668"/>
      <c r="AG558" s="668"/>
      <c r="AH558" s="668"/>
      <c r="AI558" s="668"/>
      <c r="AJ558" s="668"/>
      <c r="AK558" s="668"/>
    </row>
    <row r="559" ht="15.75" customHeight="1">
      <c r="A559" s="668"/>
      <c r="B559" s="668"/>
      <c r="C559" s="668"/>
      <c r="D559" s="668"/>
      <c r="E559" s="668"/>
      <c r="F559" s="668"/>
      <c r="G559" s="668"/>
      <c r="H559" s="668"/>
      <c r="I559" s="668"/>
      <c r="J559" s="668"/>
      <c r="K559" s="668"/>
      <c r="L559" s="668"/>
      <c r="M559" s="668"/>
      <c r="N559" s="668"/>
      <c r="O559" s="668"/>
      <c r="P559" s="668"/>
      <c r="Q559" s="668"/>
      <c r="R559" s="668"/>
      <c r="S559" s="668"/>
      <c r="T559" s="668"/>
      <c r="U559" s="668"/>
      <c r="V559" s="668"/>
      <c r="W559" s="668"/>
      <c r="X559" s="668"/>
      <c r="Y559" s="668"/>
      <c r="Z559" s="668"/>
      <c r="AA559" s="668"/>
      <c r="AB559" s="668"/>
      <c r="AC559" s="668"/>
      <c r="AD559" s="668"/>
      <c r="AE559" s="668"/>
      <c r="AF559" s="668"/>
      <c r="AG559" s="668"/>
      <c r="AH559" s="668"/>
      <c r="AI559" s="668"/>
      <c r="AJ559" s="668"/>
      <c r="AK559" s="668"/>
    </row>
    <row r="560" ht="15.75" customHeight="1">
      <c r="A560" s="668"/>
      <c r="B560" s="668"/>
      <c r="C560" s="668"/>
      <c r="D560" s="668"/>
      <c r="E560" s="668"/>
      <c r="F560" s="668"/>
      <c r="G560" s="668"/>
      <c r="H560" s="668"/>
      <c r="I560" s="668"/>
      <c r="J560" s="668"/>
      <c r="K560" s="668"/>
      <c r="L560" s="668"/>
      <c r="M560" s="668"/>
      <c r="N560" s="668"/>
      <c r="O560" s="668"/>
      <c r="P560" s="668"/>
      <c r="Q560" s="668"/>
      <c r="R560" s="668"/>
      <c r="S560" s="668"/>
      <c r="T560" s="668"/>
      <c r="U560" s="668"/>
      <c r="V560" s="668"/>
      <c r="W560" s="668"/>
      <c r="X560" s="668"/>
      <c r="Y560" s="668"/>
      <c r="Z560" s="668"/>
      <c r="AA560" s="668"/>
      <c r="AB560" s="668"/>
      <c r="AC560" s="668"/>
      <c r="AD560" s="668"/>
      <c r="AE560" s="668"/>
      <c r="AF560" s="668"/>
      <c r="AG560" s="668"/>
      <c r="AH560" s="668"/>
      <c r="AI560" s="668"/>
      <c r="AJ560" s="668"/>
      <c r="AK560" s="668"/>
    </row>
    <row r="561" ht="15.75" customHeight="1">
      <c r="A561" s="668"/>
      <c r="B561" s="668"/>
      <c r="C561" s="668"/>
      <c r="D561" s="668"/>
      <c r="E561" s="668"/>
      <c r="F561" s="668"/>
      <c r="G561" s="668"/>
      <c r="H561" s="668"/>
      <c r="I561" s="668"/>
      <c r="J561" s="668"/>
      <c r="K561" s="668"/>
      <c r="L561" s="668"/>
      <c r="M561" s="668"/>
      <c r="N561" s="668"/>
      <c r="O561" s="668"/>
      <c r="P561" s="668"/>
      <c r="Q561" s="668"/>
      <c r="R561" s="668"/>
      <c r="S561" s="668"/>
      <c r="T561" s="668"/>
      <c r="U561" s="668"/>
      <c r="V561" s="668"/>
      <c r="W561" s="668"/>
      <c r="X561" s="668"/>
      <c r="Y561" s="668"/>
      <c r="Z561" s="668"/>
      <c r="AA561" s="668"/>
      <c r="AB561" s="668"/>
      <c r="AC561" s="668"/>
      <c r="AD561" s="668"/>
      <c r="AE561" s="668"/>
      <c r="AF561" s="668"/>
      <c r="AG561" s="668"/>
      <c r="AH561" s="668"/>
      <c r="AI561" s="668"/>
      <c r="AJ561" s="668"/>
      <c r="AK561" s="668"/>
    </row>
    <row r="562" ht="15.75" customHeight="1">
      <c r="A562" s="668"/>
      <c r="B562" s="668"/>
      <c r="C562" s="668"/>
      <c r="D562" s="668"/>
      <c r="E562" s="668"/>
      <c r="F562" s="668"/>
      <c r="G562" s="668"/>
      <c r="H562" s="668"/>
      <c r="I562" s="668"/>
      <c r="J562" s="668"/>
      <c r="K562" s="668"/>
      <c r="L562" s="668"/>
      <c r="M562" s="668"/>
      <c r="N562" s="668"/>
      <c r="O562" s="668"/>
      <c r="P562" s="668"/>
      <c r="Q562" s="668"/>
      <c r="R562" s="668"/>
      <c r="S562" s="668"/>
      <c r="T562" s="668"/>
      <c r="U562" s="668"/>
      <c r="V562" s="668"/>
      <c r="W562" s="668"/>
      <c r="X562" s="668"/>
      <c r="Y562" s="668"/>
      <c r="Z562" s="668"/>
      <c r="AA562" s="668"/>
      <c r="AB562" s="668"/>
      <c r="AC562" s="668"/>
      <c r="AD562" s="668"/>
      <c r="AE562" s="668"/>
      <c r="AF562" s="668"/>
      <c r="AG562" s="668"/>
      <c r="AH562" s="668"/>
      <c r="AI562" s="668"/>
      <c r="AJ562" s="668"/>
      <c r="AK562" s="668"/>
    </row>
    <row r="563" ht="15.75" customHeight="1">
      <c r="A563" s="668"/>
      <c r="B563" s="668"/>
      <c r="C563" s="668"/>
      <c r="D563" s="668"/>
      <c r="E563" s="668"/>
      <c r="F563" s="668"/>
      <c r="G563" s="668"/>
      <c r="H563" s="668"/>
      <c r="I563" s="668"/>
      <c r="J563" s="668"/>
      <c r="K563" s="668"/>
      <c r="L563" s="668"/>
      <c r="M563" s="668"/>
      <c r="N563" s="668"/>
      <c r="O563" s="668"/>
      <c r="P563" s="668"/>
      <c r="Q563" s="668"/>
      <c r="R563" s="668"/>
      <c r="S563" s="668"/>
      <c r="T563" s="668"/>
      <c r="U563" s="668"/>
      <c r="V563" s="668"/>
      <c r="W563" s="668"/>
      <c r="X563" s="668"/>
      <c r="Y563" s="668"/>
      <c r="Z563" s="668"/>
      <c r="AA563" s="668"/>
      <c r="AB563" s="668"/>
      <c r="AC563" s="668"/>
      <c r="AD563" s="668"/>
      <c r="AE563" s="668"/>
      <c r="AF563" s="668"/>
      <c r="AG563" s="668"/>
      <c r="AH563" s="668"/>
      <c r="AI563" s="668"/>
      <c r="AJ563" s="668"/>
      <c r="AK563" s="668"/>
    </row>
    <row r="564" ht="15.75" customHeight="1">
      <c r="A564" s="668"/>
      <c r="B564" s="668"/>
      <c r="C564" s="668"/>
      <c r="D564" s="668"/>
      <c r="E564" s="668"/>
      <c r="F564" s="668"/>
      <c r="G564" s="668"/>
      <c r="H564" s="668"/>
      <c r="I564" s="668"/>
      <c r="J564" s="668"/>
      <c r="K564" s="668"/>
      <c r="L564" s="668"/>
      <c r="M564" s="668"/>
      <c r="N564" s="668"/>
      <c r="O564" s="668"/>
      <c r="P564" s="668"/>
      <c r="Q564" s="668"/>
      <c r="R564" s="668"/>
      <c r="S564" s="668"/>
      <c r="T564" s="668"/>
      <c r="U564" s="668"/>
      <c r="V564" s="668"/>
      <c r="W564" s="668"/>
      <c r="X564" s="668"/>
      <c r="Y564" s="668"/>
      <c r="Z564" s="668"/>
      <c r="AA564" s="668"/>
      <c r="AB564" s="668"/>
      <c r="AC564" s="668"/>
      <c r="AD564" s="668"/>
      <c r="AE564" s="668"/>
      <c r="AF564" s="668"/>
      <c r="AG564" s="668"/>
      <c r="AH564" s="668"/>
      <c r="AI564" s="668"/>
      <c r="AJ564" s="668"/>
      <c r="AK564" s="668"/>
    </row>
    <row r="565" ht="15.75" customHeight="1">
      <c r="A565" s="668"/>
      <c r="B565" s="668"/>
      <c r="C565" s="668"/>
      <c r="D565" s="668"/>
      <c r="E565" s="668"/>
      <c r="F565" s="668"/>
      <c r="G565" s="668"/>
      <c r="H565" s="668"/>
      <c r="I565" s="668"/>
      <c r="J565" s="668"/>
      <c r="K565" s="668"/>
      <c r="L565" s="668"/>
      <c r="M565" s="668"/>
      <c r="N565" s="668"/>
      <c r="O565" s="668"/>
      <c r="P565" s="668"/>
      <c r="Q565" s="668"/>
      <c r="R565" s="668"/>
      <c r="S565" s="668"/>
      <c r="T565" s="668"/>
      <c r="U565" s="668"/>
      <c r="V565" s="668"/>
      <c r="W565" s="668"/>
      <c r="X565" s="668"/>
      <c r="Y565" s="668"/>
      <c r="Z565" s="668"/>
      <c r="AA565" s="668"/>
      <c r="AB565" s="668"/>
      <c r="AC565" s="668"/>
      <c r="AD565" s="668"/>
      <c r="AE565" s="668"/>
      <c r="AF565" s="668"/>
      <c r="AG565" s="668"/>
      <c r="AH565" s="668"/>
      <c r="AI565" s="668"/>
      <c r="AJ565" s="668"/>
      <c r="AK565" s="668"/>
    </row>
    <row r="566" ht="15.75" customHeight="1">
      <c r="A566" s="668"/>
      <c r="B566" s="668"/>
      <c r="C566" s="668"/>
      <c r="D566" s="668"/>
      <c r="E566" s="668"/>
      <c r="F566" s="668"/>
      <c r="G566" s="668"/>
      <c r="H566" s="668"/>
      <c r="I566" s="668"/>
      <c r="J566" s="668"/>
      <c r="K566" s="668"/>
      <c r="L566" s="668"/>
      <c r="M566" s="668"/>
      <c r="N566" s="668"/>
      <c r="O566" s="668"/>
      <c r="P566" s="668"/>
      <c r="Q566" s="668"/>
      <c r="R566" s="668"/>
      <c r="S566" s="668"/>
      <c r="T566" s="668"/>
      <c r="U566" s="668"/>
      <c r="V566" s="668"/>
      <c r="W566" s="668"/>
      <c r="X566" s="668"/>
      <c r="Y566" s="668"/>
      <c r="Z566" s="668"/>
      <c r="AA566" s="668"/>
      <c r="AB566" s="668"/>
      <c r="AC566" s="668"/>
      <c r="AD566" s="668"/>
      <c r="AE566" s="668"/>
      <c r="AF566" s="668"/>
      <c r="AG566" s="668"/>
      <c r="AH566" s="668"/>
      <c r="AI566" s="668"/>
      <c r="AJ566" s="668"/>
      <c r="AK566" s="668"/>
    </row>
    <row r="567" ht="15.75" customHeight="1">
      <c r="A567" s="668"/>
      <c r="B567" s="668"/>
      <c r="C567" s="668"/>
      <c r="D567" s="668"/>
      <c r="E567" s="668"/>
      <c r="F567" s="668"/>
      <c r="G567" s="668"/>
      <c r="H567" s="668"/>
      <c r="I567" s="668"/>
      <c r="J567" s="668"/>
      <c r="K567" s="668"/>
      <c r="L567" s="668"/>
      <c r="M567" s="668"/>
      <c r="N567" s="668"/>
      <c r="O567" s="668"/>
      <c r="P567" s="668"/>
      <c r="Q567" s="668"/>
      <c r="R567" s="668"/>
      <c r="S567" s="668"/>
      <c r="T567" s="668"/>
      <c r="U567" s="668"/>
      <c r="V567" s="668"/>
      <c r="W567" s="668"/>
      <c r="X567" s="668"/>
      <c r="Y567" s="668"/>
      <c r="Z567" s="668"/>
      <c r="AA567" s="668"/>
      <c r="AB567" s="668"/>
      <c r="AC567" s="668"/>
      <c r="AD567" s="668"/>
      <c r="AE567" s="668"/>
      <c r="AF567" s="668"/>
      <c r="AG567" s="668"/>
      <c r="AH567" s="668"/>
      <c r="AI567" s="668"/>
      <c r="AJ567" s="668"/>
      <c r="AK567" s="668"/>
    </row>
    <row r="568" ht="15.75" customHeight="1">
      <c r="A568" s="668"/>
      <c r="B568" s="668"/>
      <c r="C568" s="668"/>
      <c r="D568" s="668"/>
      <c r="E568" s="668"/>
      <c r="F568" s="668"/>
      <c r="G568" s="668"/>
      <c r="H568" s="668"/>
      <c r="I568" s="668"/>
      <c r="J568" s="668"/>
      <c r="K568" s="668"/>
      <c r="L568" s="668"/>
      <c r="M568" s="668"/>
      <c r="N568" s="668"/>
      <c r="O568" s="668"/>
      <c r="P568" s="668"/>
      <c r="Q568" s="668"/>
      <c r="R568" s="668"/>
      <c r="S568" s="668"/>
      <c r="T568" s="668"/>
      <c r="U568" s="668"/>
      <c r="V568" s="668"/>
      <c r="W568" s="668"/>
      <c r="X568" s="668"/>
      <c r="Y568" s="668"/>
      <c r="Z568" s="668"/>
      <c r="AA568" s="668"/>
      <c r="AB568" s="668"/>
      <c r="AC568" s="668"/>
      <c r="AD568" s="668"/>
      <c r="AE568" s="668"/>
      <c r="AF568" s="668"/>
      <c r="AG568" s="668"/>
      <c r="AH568" s="668"/>
      <c r="AI568" s="668"/>
      <c r="AJ568" s="668"/>
      <c r="AK568" s="668"/>
    </row>
    <row r="569" ht="15.75" customHeight="1">
      <c r="A569" s="668"/>
      <c r="B569" s="668"/>
      <c r="C569" s="668"/>
      <c r="D569" s="668"/>
      <c r="E569" s="668"/>
      <c r="F569" s="668"/>
      <c r="G569" s="668"/>
      <c r="H569" s="668"/>
      <c r="I569" s="668"/>
      <c r="J569" s="668"/>
      <c r="K569" s="668"/>
      <c r="L569" s="668"/>
      <c r="M569" s="668"/>
      <c r="N569" s="668"/>
      <c r="O569" s="668"/>
      <c r="P569" s="668"/>
      <c r="Q569" s="668"/>
      <c r="R569" s="668"/>
      <c r="S569" s="668"/>
      <c r="T569" s="668"/>
      <c r="U569" s="668"/>
      <c r="V569" s="668"/>
      <c r="W569" s="668"/>
      <c r="X569" s="668"/>
      <c r="Y569" s="668"/>
      <c r="Z569" s="668"/>
      <c r="AA569" s="668"/>
      <c r="AB569" s="668"/>
      <c r="AC569" s="668"/>
      <c r="AD569" s="668"/>
      <c r="AE569" s="668"/>
      <c r="AF569" s="668"/>
      <c r="AG569" s="668"/>
      <c r="AH569" s="668"/>
      <c r="AI569" s="668"/>
      <c r="AJ569" s="668"/>
      <c r="AK569" s="668"/>
    </row>
    <row r="570" ht="15.75" customHeight="1">
      <c r="A570" s="668"/>
      <c r="B570" s="668"/>
      <c r="C570" s="668"/>
      <c r="D570" s="668"/>
      <c r="E570" s="668"/>
      <c r="F570" s="668"/>
      <c r="G570" s="668"/>
      <c r="H570" s="668"/>
      <c r="I570" s="668"/>
      <c r="J570" s="668"/>
      <c r="K570" s="668"/>
      <c r="L570" s="668"/>
      <c r="M570" s="668"/>
      <c r="N570" s="668"/>
      <c r="O570" s="668"/>
      <c r="P570" s="668"/>
      <c r="Q570" s="668"/>
      <c r="R570" s="668"/>
      <c r="S570" s="668"/>
      <c r="T570" s="668"/>
      <c r="U570" s="668"/>
      <c r="V570" s="668"/>
      <c r="W570" s="668"/>
      <c r="X570" s="668"/>
      <c r="Y570" s="668"/>
      <c r="Z570" s="668"/>
      <c r="AA570" s="668"/>
      <c r="AB570" s="668"/>
      <c r="AC570" s="668"/>
      <c r="AD570" s="668"/>
      <c r="AE570" s="668"/>
      <c r="AF570" s="668"/>
      <c r="AG570" s="668"/>
      <c r="AH570" s="668"/>
      <c r="AI570" s="668"/>
      <c r="AJ570" s="668"/>
      <c r="AK570" s="668"/>
    </row>
    <row r="571" ht="15.75" customHeight="1">
      <c r="A571" s="668"/>
      <c r="B571" s="668"/>
      <c r="C571" s="668"/>
      <c r="D571" s="668"/>
      <c r="E571" s="668"/>
      <c r="F571" s="668"/>
      <c r="G571" s="668"/>
      <c r="H571" s="668"/>
      <c r="I571" s="668"/>
      <c r="J571" s="668"/>
      <c r="K571" s="668"/>
      <c r="L571" s="668"/>
      <c r="M571" s="668"/>
      <c r="N571" s="668"/>
      <c r="O571" s="668"/>
      <c r="P571" s="668"/>
      <c r="Q571" s="668"/>
      <c r="R571" s="668"/>
      <c r="S571" s="668"/>
      <c r="T571" s="668"/>
      <c r="U571" s="668"/>
      <c r="V571" s="668"/>
      <c r="W571" s="668"/>
      <c r="X571" s="668"/>
      <c r="Y571" s="668"/>
      <c r="Z571" s="668"/>
      <c r="AA571" s="668"/>
      <c r="AB571" s="668"/>
      <c r="AC571" s="668"/>
      <c r="AD571" s="668"/>
      <c r="AE571" s="668"/>
      <c r="AF571" s="668"/>
      <c r="AG571" s="668"/>
      <c r="AH571" s="668"/>
      <c r="AI571" s="668"/>
      <c r="AJ571" s="668"/>
      <c r="AK571" s="668"/>
    </row>
    <row r="572" ht="15.75" customHeight="1">
      <c r="A572" s="668"/>
      <c r="B572" s="668"/>
      <c r="C572" s="668"/>
      <c r="D572" s="668"/>
      <c r="E572" s="668"/>
      <c r="F572" s="668"/>
      <c r="G572" s="668"/>
      <c r="H572" s="668"/>
      <c r="I572" s="668"/>
      <c r="J572" s="668"/>
      <c r="K572" s="668"/>
      <c r="L572" s="668"/>
      <c r="M572" s="668"/>
      <c r="N572" s="668"/>
      <c r="O572" s="668"/>
      <c r="P572" s="668"/>
      <c r="Q572" s="668"/>
      <c r="R572" s="668"/>
      <c r="S572" s="668"/>
      <c r="T572" s="668"/>
      <c r="U572" s="668"/>
      <c r="V572" s="668"/>
      <c r="W572" s="668"/>
      <c r="X572" s="668"/>
      <c r="Y572" s="668"/>
      <c r="Z572" s="668"/>
      <c r="AA572" s="668"/>
      <c r="AB572" s="668"/>
      <c r="AC572" s="668"/>
      <c r="AD572" s="668"/>
      <c r="AE572" s="668"/>
      <c r="AF572" s="668"/>
      <c r="AG572" s="668"/>
      <c r="AH572" s="668"/>
      <c r="AI572" s="668"/>
      <c r="AJ572" s="668"/>
      <c r="AK572" s="668"/>
    </row>
    <row r="573" ht="15.75" customHeight="1">
      <c r="A573" s="668"/>
      <c r="B573" s="668"/>
      <c r="C573" s="668"/>
      <c r="D573" s="668"/>
      <c r="E573" s="668"/>
      <c r="F573" s="668"/>
      <c r="G573" s="668"/>
      <c r="H573" s="668"/>
      <c r="I573" s="668"/>
      <c r="J573" s="668"/>
      <c r="K573" s="668"/>
      <c r="L573" s="668"/>
      <c r="M573" s="668"/>
      <c r="N573" s="668"/>
      <c r="O573" s="668"/>
      <c r="P573" s="668"/>
      <c r="Q573" s="668"/>
      <c r="R573" s="668"/>
      <c r="S573" s="668"/>
      <c r="T573" s="668"/>
      <c r="U573" s="668"/>
      <c r="V573" s="668"/>
      <c r="W573" s="668"/>
      <c r="X573" s="668"/>
      <c r="Y573" s="668"/>
      <c r="Z573" s="668"/>
      <c r="AA573" s="668"/>
      <c r="AB573" s="668"/>
      <c r="AC573" s="668"/>
      <c r="AD573" s="668"/>
      <c r="AE573" s="668"/>
      <c r="AF573" s="668"/>
      <c r="AG573" s="668"/>
      <c r="AH573" s="668"/>
      <c r="AI573" s="668"/>
      <c r="AJ573" s="668"/>
      <c r="AK573" s="668"/>
    </row>
    <row r="574" ht="15.75" customHeight="1">
      <c r="A574" s="668"/>
      <c r="B574" s="668"/>
      <c r="C574" s="668"/>
      <c r="D574" s="668"/>
      <c r="E574" s="668"/>
      <c r="F574" s="668"/>
      <c r="G574" s="668"/>
      <c r="H574" s="668"/>
      <c r="I574" s="668"/>
      <c r="J574" s="668"/>
      <c r="K574" s="668"/>
      <c r="L574" s="668"/>
      <c r="M574" s="668"/>
      <c r="N574" s="668"/>
      <c r="O574" s="668"/>
      <c r="P574" s="668"/>
      <c r="Q574" s="668"/>
      <c r="R574" s="668"/>
      <c r="S574" s="668"/>
      <c r="T574" s="668"/>
      <c r="U574" s="668"/>
      <c r="V574" s="668"/>
      <c r="W574" s="668"/>
      <c r="X574" s="668"/>
      <c r="Y574" s="668"/>
      <c r="Z574" s="668"/>
      <c r="AA574" s="668"/>
      <c r="AB574" s="668"/>
      <c r="AC574" s="668"/>
      <c r="AD574" s="668"/>
      <c r="AE574" s="668"/>
      <c r="AF574" s="668"/>
      <c r="AG574" s="668"/>
      <c r="AH574" s="668"/>
      <c r="AI574" s="668"/>
      <c r="AJ574" s="668"/>
      <c r="AK574" s="668"/>
    </row>
    <row r="575" ht="15.75" customHeight="1">
      <c r="A575" s="668"/>
      <c r="B575" s="668"/>
      <c r="C575" s="668"/>
      <c r="D575" s="668"/>
      <c r="E575" s="668"/>
      <c r="F575" s="668"/>
      <c r="G575" s="668"/>
      <c r="H575" s="668"/>
      <c r="I575" s="668"/>
      <c r="J575" s="668"/>
      <c r="K575" s="668"/>
      <c r="L575" s="668"/>
      <c r="M575" s="668"/>
      <c r="N575" s="668"/>
      <c r="O575" s="668"/>
      <c r="P575" s="668"/>
      <c r="Q575" s="668"/>
      <c r="R575" s="668"/>
      <c r="S575" s="668"/>
      <c r="T575" s="668"/>
      <c r="U575" s="668"/>
      <c r="V575" s="668"/>
      <c r="W575" s="668"/>
      <c r="X575" s="668"/>
      <c r="Y575" s="668"/>
      <c r="Z575" s="668"/>
      <c r="AA575" s="668"/>
      <c r="AB575" s="668"/>
      <c r="AC575" s="668"/>
      <c r="AD575" s="668"/>
      <c r="AE575" s="668"/>
      <c r="AF575" s="668"/>
      <c r="AG575" s="668"/>
      <c r="AH575" s="668"/>
      <c r="AI575" s="668"/>
      <c r="AJ575" s="668"/>
      <c r="AK575" s="668"/>
    </row>
    <row r="576" ht="15.75" customHeight="1">
      <c r="A576" s="668"/>
      <c r="B576" s="668"/>
      <c r="C576" s="668"/>
      <c r="D576" s="668"/>
      <c r="E576" s="668"/>
      <c r="F576" s="668"/>
      <c r="G576" s="668"/>
      <c r="H576" s="668"/>
      <c r="I576" s="668"/>
      <c r="J576" s="668"/>
      <c r="K576" s="668"/>
      <c r="L576" s="668"/>
      <c r="M576" s="668"/>
      <c r="N576" s="668"/>
      <c r="O576" s="668"/>
      <c r="P576" s="668"/>
      <c r="Q576" s="668"/>
      <c r="R576" s="668"/>
      <c r="S576" s="668"/>
      <c r="T576" s="668"/>
      <c r="U576" s="668"/>
      <c r="V576" s="668"/>
      <c r="W576" s="668"/>
      <c r="X576" s="668"/>
      <c r="Y576" s="668"/>
      <c r="Z576" s="668"/>
      <c r="AA576" s="668"/>
      <c r="AB576" s="668"/>
      <c r="AC576" s="668"/>
      <c r="AD576" s="668"/>
      <c r="AE576" s="668"/>
      <c r="AF576" s="668"/>
      <c r="AG576" s="668"/>
      <c r="AH576" s="668"/>
      <c r="AI576" s="668"/>
      <c r="AJ576" s="668"/>
      <c r="AK576" s="668"/>
    </row>
    <row r="577" ht="15.75" customHeight="1">
      <c r="A577" s="668"/>
      <c r="B577" s="668"/>
      <c r="C577" s="668"/>
      <c r="D577" s="668"/>
      <c r="E577" s="668"/>
      <c r="F577" s="668"/>
      <c r="G577" s="668"/>
      <c r="H577" s="668"/>
      <c r="I577" s="668"/>
      <c r="J577" s="668"/>
      <c r="K577" s="668"/>
      <c r="L577" s="668"/>
      <c r="M577" s="668"/>
      <c r="N577" s="668"/>
      <c r="O577" s="668"/>
      <c r="P577" s="668"/>
      <c r="Q577" s="668"/>
      <c r="R577" s="668"/>
      <c r="S577" s="668"/>
      <c r="T577" s="668"/>
      <c r="U577" s="668"/>
      <c r="V577" s="668"/>
      <c r="W577" s="668"/>
      <c r="X577" s="668"/>
      <c r="Y577" s="668"/>
      <c r="Z577" s="668"/>
      <c r="AA577" s="668"/>
      <c r="AB577" s="668"/>
      <c r="AC577" s="668"/>
      <c r="AD577" s="668"/>
      <c r="AE577" s="668"/>
      <c r="AF577" s="668"/>
      <c r="AG577" s="668"/>
      <c r="AH577" s="668"/>
      <c r="AI577" s="668"/>
      <c r="AJ577" s="668"/>
      <c r="AK577" s="668"/>
    </row>
    <row r="578" ht="15.75" customHeight="1">
      <c r="A578" s="668"/>
      <c r="B578" s="668"/>
      <c r="C578" s="668"/>
      <c r="D578" s="668"/>
      <c r="E578" s="668"/>
      <c r="F578" s="668"/>
      <c r="G578" s="668"/>
      <c r="H578" s="668"/>
      <c r="I578" s="668"/>
      <c r="J578" s="668"/>
      <c r="K578" s="668"/>
      <c r="L578" s="668"/>
      <c r="M578" s="668"/>
      <c r="N578" s="668"/>
      <c r="O578" s="668"/>
      <c r="P578" s="668"/>
      <c r="Q578" s="668"/>
      <c r="R578" s="668"/>
      <c r="S578" s="668"/>
      <c r="T578" s="668"/>
      <c r="U578" s="668"/>
      <c r="V578" s="668"/>
      <c r="W578" s="668"/>
      <c r="X578" s="668"/>
      <c r="Y578" s="668"/>
      <c r="Z578" s="668"/>
      <c r="AA578" s="668"/>
      <c r="AB578" s="668"/>
      <c r="AC578" s="668"/>
      <c r="AD578" s="668"/>
      <c r="AE578" s="668"/>
      <c r="AF578" s="668"/>
      <c r="AG578" s="668"/>
      <c r="AH578" s="668"/>
      <c r="AI578" s="668"/>
      <c r="AJ578" s="668"/>
      <c r="AK578" s="668"/>
    </row>
    <row r="579" ht="15.75" customHeight="1">
      <c r="A579" s="668"/>
      <c r="B579" s="668"/>
      <c r="C579" s="668"/>
      <c r="D579" s="668"/>
      <c r="E579" s="668"/>
      <c r="F579" s="668"/>
      <c r="G579" s="668"/>
      <c r="H579" s="668"/>
      <c r="I579" s="668"/>
      <c r="J579" s="668"/>
      <c r="K579" s="668"/>
      <c r="L579" s="668"/>
      <c r="M579" s="668"/>
      <c r="N579" s="668"/>
      <c r="O579" s="668"/>
      <c r="P579" s="668"/>
      <c r="Q579" s="668"/>
      <c r="R579" s="668"/>
      <c r="S579" s="668"/>
      <c r="T579" s="668"/>
      <c r="U579" s="668"/>
      <c r="V579" s="668"/>
      <c r="W579" s="668"/>
      <c r="X579" s="668"/>
      <c r="Y579" s="668"/>
      <c r="Z579" s="668"/>
      <c r="AA579" s="668"/>
      <c r="AB579" s="668"/>
      <c r="AC579" s="668"/>
      <c r="AD579" s="668"/>
      <c r="AE579" s="668"/>
      <c r="AF579" s="668"/>
      <c r="AG579" s="668"/>
      <c r="AH579" s="668"/>
      <c r="AI579" s="668"/>
      <c r="AJ579" s="668"/>
      <c r="AK579" s="668"/>
    </row>
    <row r="580" ht="15.75" customHeight="1">
      <c r="A580" s="668"/>
      <c r="B580" s="668"/>
      <c r="C580" s="668"/>
      <c r="D580" s="668"/>
      <c r="E580" s="668"/>
      <c r="F580" s="668"/>
      <c r="G580" s="668"/>
      <c r="H580" s="668"/>
      <c r="I580" s="668"/>
      <c r="J580" s="668"/>
      <c r="K580" s="668"/>
      <c r="L580" s="668"/>
      <c r="M580" s="668"/>
      <c r="N580" s="668"/>
      <c r="O580" s="668"/>
      <c r="P580" s="668"/>
      <c r="Q580" s="668"/>
      <c r="R580" s="668"/>
      <c r="S580" s="668"/>
      <c r="T580" s="668"/>
      <c r="U580" s="668"/>
      <c r="V580" s="668"/>
      <c r="W580" s="668"/>
      <c r="X580" s="668"/>
      <c r="Y580" s="668"/>
      <c r="Z580" s="668"/>
      <c r="AA580" s="668"/>
      <c r="AB580" s="668"/>
      <c r="AC580" s="668"/>
      <c r="AD580" s="668"/>
      <c r="AE580" s="668"/>
      <c r="AF580" s="668"/>
      <c r="AG580" s="668"/>
      <c r="AH580" s="668"/>
      <c r="AI580" s="668"/>
      <c r="AJ580" s="668"/>
      <c r="AK580" s="668"/>
    </row>
    <row r="581" ht="15.75" customHeight="1">
      <c r="A581" s="668"/>
      <c r="B581" s="668"/>
      <c r="C581" s="668"/>
      <c r="D581" s="668"/>
      <c r="E581" s="668"/>
      <c r="F581" s="668"/>
      <c r="G581" s="668"/>
      <c r="H581" s="668"/>
      <c r="I581" s="668"/>
      <c r="J581" s="668"/>
      <c r="K581" s="668"/>
      <c r="L581" s="668"/>
      <c r="M581" s="668"/>
      <c r="N581" s="668"/>
      <c r="O581" s="668"/>
      <c r="P581" s="668"/>
      <c r="Q581" s="668"/>
      <c r="R581" s="668"/>
      <c r="S581" s="668"/>
      <c r="T581" s="668"/>
      <c r="U581" s="668"/>
      <c r="V581" s="668"/>
      <c r="W581" s="668"/>
      <c r="X581" s="668"/>
      <c r="Y581" s="668"/>
      <c r="Z581" s="668"/>
      <c r="AA581" s="668"/>
      <c r="AB581" s="668"/>
      <c r="AC581" s="668"/>
      <c r="AD581" s="668"/>
      <c r="AE581" s="668"/>
      <c r="AF581" s="668"/>
      <c r="AG581" s="668"/>
      <c r="AH581" s="668"/>
      <c r="AI581" s="668"/>
      <c r="AJ581" s="668"/>
      <c r="AK581" s="668"/>
    </row>
    <row r="582" ht="15.75" customHeight="1">
      <c r="A582" s="668"/>
      <c r="B582" s="668"/>
      <c r="C582" s="668"/>
      <c r="D582" s="668"/>
      <c r="E582" s="668"/>
      <c r="F582" s="668"/>
      <c r="G582" s="668"/>
      <c r="H582" s="668"/>
      <c r="I582" s="668"/>
      <c r="J582" s="668"/>
      <c r="K582" s="668"/>
      <c r="L582" s="668"/>
      <c r="M582" s="668"/>
      <c r="N582" s="668"/>
      <c r="O582" s="668"/>
      <c r="P582" s="668"/>
      <c r="Q582" s="668"/>
      <c r="R582" s="668"/>
      <c r="S582" s="668"/>
      <c r="T582" s="668"/>
      <c r="U582" s="668"/>
      <c r="V582" s="668"/>
      <c r="W582" s="668"/>
      <c r="X582" s="668"/>
      <c r="Y582" s="668"/>
      <c r="Z582" s="668"/>
      <c r="AA582" s="668"/>
      <c r="AB582" s="668"/>
      <c r="AC582" s="668"/>
      <c r="AD582" s="668"/>
      <c r="AE582" s="668"/>
      <c r="AF582" s="668"/>
      <c r="AG582" s="668"/>
      <c r="AH582" s="668"/>
      <c r="AI582" s="668"/>
      <c r="AJ582" s="668"/>
      <c r="AK582" s="668"/>
    </row>
    <row r="583" ht="15.75" customHeight="1">
      <c r="A583" s="668"/>
      <c r="B583" s="668"/>
      <c r="C583" s="668"/>
      <c r="D583" s="668"/>
      <c r="E583" s="668"/>
      <c r="F583" s="668"/>
      <c r="G583" s="668"/>
      <c r="H583" s="668"/>
      <c r="I583" s="668"/>
      <c r="J583" s="668"/>
      <c r="K583" s="668"/>
      <c r="L583" s="668"/>
      <c r="M583" s="668"/>
      <c r="N583" s="668"/>
      <c r="O583" s="668"/>
      <c r="P583" s="668"/>
      <c r="Q583" s="668"/>
      <c r="R583" s="668"/>
      <c r="S583" s="668"/>
      <c r="T583" s="668"/>
      <c r="U583" s="668"/>
      <c r="V583" s="668"/>
      <c r="W583" s="668"/>
      <c r="X583" s="668"/>
      <c r="Y583" s="668"/>
      <c r="Z583" s="668"/>
      <c r="AA583" s="668"/>
      <c r="AB583" s="668"/>
      <c r="AC583" s="668"/>
      <c r="AD583" s="668"/>
      <c r="AE583" s="668"/>
      <c r="AF583" s="668"/>
      <c r="AG583" s="668"/>
      <c r="AH583" s="668"/>
      <c r="AI583" s="668"/>
      <c r="AJ583" s="668"/>
      <c r="AK583" s="668"/>
    </row>
    <row r="584" ht="15.75" customHeight="1">
      <c r="A584" s="668"/>
      <c r="B584" s="668"/>
      <c r="C584" s="668"/>
      <c r="D584" s="668"/>
      <c r="E584" s="668"/>
      <c r="F584" s="668"/>
      <c r="G584" s="668"/>
      <c r="H584" s="668"/>
      <c r="I584" s="668"/>
      <c r="J584" s="668"/>
      <c r="K584" s="668"/>
      <c r="L584" s="668"/>
      <c r="M584" s="668"/>
      <c r="N584" s="668"/>
      <c r="O584" s="668"/>
      <c r="P584" s="668"/>
      <c r="Q584" s="668"/>
      <c r="R584" s="668"/>
      <c r="S584" s="668"/>
      <c r="T584" s="668"/>
      <c r="U584" s="668"/>
      <c r="V584" s="668"/>
      <c r="W584" s="668"/>
      <c r="X584" s="668"/>
      <c r="Y584" s="668"/>
      <c r="Z584" s="668"/>
      <c r="AA584" s="668"/>
      <c r="AB584" s="668"/>
      <c r="AC584" s="668"/>
      <c r="AD584" s="668"/>
      <c r="AE584" s="668"/>
      <c r="AF584" s="668"/>
      <c r="AG584" s="668"/>
      <c r="AH584" s="668"/>
      <c r="AI584" s="668"/>
      <c r="AJ584" s="668"/>
      <c r="AK584" s="668"/>
    </row>
    <row r="585" ht="15.75" customHeight="1">
      <c r="A585" s="668"/>
      <c r="B585" s="668"/>
      <c r="C585" s="668"/>
      <c r="D585" s="668"/>
      <c r="E585" s="668"/>
      <c r="F585" s="668"/>
      <c r="G585" s="668"/>
      <c r="H585" s="668"/>
      <c r="I585" s="668"/>
      <c r="J585" s="668"/>
      <c r="K585" s="668"/>
      <c r="L585" s="668"/>
      <c r="M585" s="668"/>
      <c r="N585" s="668"/>
      <c r="O585" s="668"/>
      <c r="P585" s="668"/>
      <c r="Q585" s="668"/>
      <c r="R585" s="668"/>
      <c r="S585" s="668"/>
      <c r="T585" s="668"/>
      <c r="U585" s="668"/>
      <c r="V585" s="668"/>
      <c r="W585" s="668"/>
      <c r="X585" s="668"/>
      <c r="Y585" s="668"/>
      <c r="Z585" s="668"/>
      <c r="AA585" s="668"/>
      <c r="AB585" s="668"/>
      <c r="AC585" s="668"/>
      <c r="AD585" s="668"/>
      <c r="AE585" s="668"/>
      <c r="AF585" s="668"/>
      <c r="AG585" s="668"/>
      <c r="AH585" s="668"/>
      <c r="AI585" s="668"/>
      <c r="AJ585" s="668"/>
      <c r="AK585" s="668"/>
    </row>
    <row r="586" ht="15.75" customHeight="1">
      <c r="A586" s="668"/>
      <c r="B586" s="668"/>
      <c r="C586" s="668"/>
      <c r="D586" s="668"/>
      <c r="E586" s="668"/>
      <c r="F586" s="668"/>
      <c r="G586" s="668"/>
      <c r="H586" s="668"/>
      <c r="I586" s="668"/>
      <c r="J586" s="668"/>
      <c r="K586" s="668"/>
      <c r="L586" s="668"/>
      <c r="M586" s="668"/>
      <c r="N586" s="668"/>
      <c r="O586" s="668"/>
      <c r="P586" s="668"/>
      <c r="Q586" s="668"/>
      <c r="R586" s="668"/>
      <c r="S586" s="668"/>
      <c r="T586" s="668"/>
      <c r="U586" s="668"/>
      <c r="V586" s="668"/>
      <c r="W586" s="668"/>
      <c r="X586" s="668"/>
      <c r="Y586" s="668"/>
      <c r="Z586" s="668"/>
      <c r="AA586" s="668"/>
      <c r="AB586" s="668"/>
      <c r="AC586" s="668"/>
      <c r="AD586" s="668"/>
      <c r="AE586" s="668"/>
      <c r="AF586" s="668"/>
      <c r="AG586" s="668"/>
      <c r="AH586" s="668"/>
      <c r="AI586" s="668"/>
      <c r="AJ586" s="668"/>
      <c r="AK586" s="668"/>
    </row>
    <row r="587" ht="15.75" customHeight="1">
      <c r="A587" s="668"/>
      <c r="B587" s="668"/>
      <c r="C587" s="668"/>
      <c r="D587" s="668"/>
      <c r="E587" s="668"/>
      <c r="F587" s="668"/>
      <c r="G587" s="668"/>
      <c r="H587" s="668"/>
      <c r="I587" s="668"/>
      <c r="J587" s="668"/>
      <c r="K587" s="668"/>
      <c r="L587" s="668"/>
      <c r="M587" s="668"/>
      <c r="N587" s="668"/>
      <c r="O587" s="668"/>
      <c r="P587" s="668"/>
      <c r="Q587" s="668"/>
      <c r="R587" s="668"/>
      <c r="S587" s="668"/>
      <c r="T587" s="668"/>
      <c r="U587" s="668"/>
      <c r="V587" s="668"/>
      <c r="W587" s="668"/>
      <c r="X587" s="668"/>
      <c r="Y587" s="668"/>
      <c r="Z587" s="668"/>
      <c r="AA587" s="668"/>
      <c r="AB587" s="668"/>
      <c r="AC587" s="668"/>
      <c r="AD587" s="668"/>
      <c r="AE587" s="668"/>
      <c r="AF587" s="668"/>
      <c r="AG587" s="668"/>
      <c r="AH587" s="668"/>
      <c r="AI587" s="668"/>
      <c r="AJ587" s="668"/>
      <c r="AK587" s="668"/>
    </row>
    <row r="588" ht="15.75" customHeight="1">
      <c r="A588" s="668"/>
      <c r="B588" s="668"/>
      <c r="C588" s="668"/>
      <c r="D588" s="668"/>
      <c r="E588" s="668"/>
      <c r="F588" s="668"/>
      <c r="G588" s="668"/>
      <c r="H588" s="668"/>
      <c r="I588" s="668"/>
      <c r="J588" s="668"/>
      <c r="K588" s="668"/>
      <c r="L588" s="668"/>
      <c r="M588" s="668"/>
      <c r="N588" s="668"/>
      <c r="O588" s="668"/>
      <c r="P588" s="668"/>
      <c r="Q588" s="668"/>
      <c r="R588" s="668"/>
      <c r="S588" s="668"/>
      <c r="T588" s="668"/>
      <c r="U588" s="668"/>
      <c r="V588" s="668"/>
      <c r="W588" s="668"/>
      <c r="X588" s="668"/>
      <c r="Y588" s="668"/>
      <c r="Z588" s="668"/>
      <c r="AA588" s="668"/>
      <c r="AB588" s="668"/>
      <c r="AC588" s="668"/>
      <c r="AD588" s="668"/>
      <c r="AE588" s="668"/>
      <c r="AF588" s="668"/>
      <c r="AG588" s="668"/>
      <c r="AH588" s="668"/>
      <c r="AI588" s="668"/>
      <c r="AJ588" s="668"/>
      <c r="AK588" s="668"/>
    </row>
    <row r="589" ht="15.75" customHeight="1">
      <c r="A589" s="668"/>
      <c r="B589" s="668"/>
      <c r="C589" s="668"/>
      <c r="D589" s="668"/>
      <c r="E589" s="668"/>
      <c r="F589" s="668"/>
      <c r="G589" s="668"/>
      <c r="H589" s="668"/>
      <c r="I589" s="668"/>
      <c r="J589" s="668"/>
      <c r="K589" s="668"/>
      <c r="L589" s="668"/>
      <c r="M589" s="668"/>
      <c r="N589" s="668"/>
      <c r="O589" s="668"/>
      <c r="P589" s="668"/>
      <c r="Q589" s="668"/>
      <c r="R589" s="668"/>
      <c r="S589" s="668"/>
      <c r="T589" s="668"/>
      <c r="U589" s="668"/>
      <c r="V589" s="668"/>
      <c r="W589" s="668"/>
      <c r="X589" s="668"/>
      <c r="Y589" s="668"/>
      <c r="Z589" s="668"/>
      <c r="AA589" s="668"/>
      <c r="AB589" s="668"/>
      <c r="AC589" s="668"/>
      <c r="AD589" s="668"/>
      <c r="AE589" s="668"/>
      <c r="AF589" s="668"/>
      <c r="AG589" s="668"/>
      <c r="AH589" s="668"/>
      <c r="AI589" s="668"/>
      <c r="AJ589" s="668"/>
      <c r="AK589" s="668"/>
    </row>
    <row r="590" ht="15.75" customHeight="1">
      <c r="A590" s="668"/>
      <c r="B590" s="668"/>
      <c r="C590" s="668"/>
      <c r="D590" s="668"/>
      <c r="E590" s="668"/>
      <c r="F590" s="668"/>
      <c r="G590" s="668"/>
      <c r="H590" s="668"/>
      <c r="I590" s="668"/>
      <c r="J590" s="668"/>
      <c r="K590" s="668"/>
      <c r="L590" s="668"/>
      <c r="M590" s="668"/>
      <c r="N590" s="668"/>
      <c r="O590" s="668"/>
      <c r="P590" s="668"/>
      <c r="Q590" s="668"/>
      <c r="R590" s="668"/>
      <c r="S590" s="668"/>
      <c r="T590" s="668"/>
      <c r="U590" s="668"/>
      <c r="V590" s="668"/>
      <c r="W590" s="668"/>
      <c r="X590" s="668"/>
      <c r="Y590" s="668"/>
      <c r="Z590" s="668"/>
      <c r="AA590" s="668"/>
      <c r="AB590" s="668"/>
      <c r="AC590" s="668"/>
      <c r="AD590" s="668"/>
      <c r="AE590" s="668"/>
      <c r="AF590" s="668"/>
      <c r="AG590" s="668"/>
      <c r="AH590" s="668"/>
      <c r="AI590" s="668"/>
      <c r="AJ590" s="668"/>
      <c r="AK590" s="668"/>
    </row>
    <row r="591" ht="15.75" customHeight="1">
      <c r="A591" s="668"/>
      <c r="B591" s="668"/>
      <c r="C591" s="668"/>
      <c r="D591" s="668"/>
      <c r="E591" s="668"/>
      <c r="F591" s="668"/>
      <c r="G591" s="668"/>
      <c r="H591" s="668"/>
      <c r="I591" s="668"/>
      <c r="J591" s="668"/>
      <c r="K591" s="668"/>
      <c r="L591" s="668"/>
      <c r="M591" s="668"/>
      <c r="N591" s="668"/>
      <c r="O591" s="668"/>
      <c r="P591" s="668"/>
      <c r="Q591" s="668"/>
      <c r="R591" s="668"/>
      <c r="S591" s="668"/>
      <c r="T591" s="668"/>
      <c r="U591" s="668"/>
      <c r="V591" s="668"/>
      <c r="W591" s="668"/>
      <c r="X591" s="668"/>
      <c r="Y591" s="668"/>
      <c r="Z591" s="668"/>
      <c r="AA591" s="668"/>
      <c r="AB591" s="668"/>
      <c r="AC591" s="668"/>
      <c r="AD591" s="668"/>
      <c r="AE591" s="668"/>
      <c r="AF591" s="668"/>
      <c r="AG591" s="668"/>
      <c r="AH591" s="668"/>
      <c r="AI591" s="668"/>
      <c r="AJ591" s="668"/>
      <c r="AK591" s="668"/>
    </row>
    <row r="592" ht="15.75" customHeight="1">
      <c r="A592" s="668"/>
      <c r="B592" s="668"/>
      <c r="C592" s="668"/>
      <c r="D592" s="668"/>
      <c r="E592" s="668"/>
      <c r="F592" s="668"/>
      <c r="G592" s="668"/>
      <c r="H592" s="668"/>
      <c r="I592" s="668"/>
      <c r="J592" s="668"/>
      <c r="K592" s="668"/>
      <c r="L592" s="668"/>
      <c r="M592" s="668"/>
      <c r="N592" s="668"/>
      <c r="O592" s="668"/>
      <c r="P592" s="668"/>
      <c r="Q592" s="668"/>
      <c r="R592" s="668"/>
      <c r="S592" s="668"/>
      <c r="T592" s="668"/>
      <c r="U592" s="668"/>
      <c r="V592" s="668"/>
      <c r="W592" s="668"/>
      <c r="X592" s="668"/>
      <c r="Y592" s="668"/>
      <c r="Z592" s="668"/>
      <c r="AA592" s="668"/>
      <c r="AB592" s="668"/>
      <c r="AC592" s="668"/>
      <c r="AD592" s="668"/>
      <c r="AE592" s="668"/>
      <c r="AF592" s="668"/>
      <c r="AG592" s="668"/>
      <c r="AH592" s="668"/>
      <c r="AI592" s="668"/>
      <c r="AJ592" s="668"/>
      <c r="AK592" s="668"/>
    </row>
    <row r="593" ht="15.75" customHeight="1">
      <c r="A593" s="668"/>
      <c r="B593" s="668"/>
      <c r="C593" s="668"/>
      <c r="D593" s="668"/>
      <c r="E593" s="668"/>
      <c r="F593" s="668"/>
      <c r="G593" s="668"/>
      <c r="H593" s="668"/>
      <c r="I593" s="668"/>
      <c r="J593" s="668"/>
      <c r="K593" s="668"/>
      <c r="L593" s="668"/>
      <c r="M593" s="668"/>
      <c r="N593" s="668"/>
      <c r="O593" s="668"/>
      <c r="P593" s="668"/>
      <c r="Q593" s="668"/>
      <c r="R593" s="668"/>
      <c r="S593" s="668"/>
      <c r="T593" s="668"/>
      <c r="U593" s="668"/>
      <c r="V593" s="668"/>
      <c r="W593" s="668"/>
      <c r="X593" s="668"/>
      <c r="Y593" s="668"/>
      <c r="Z593" s="668"/>
      <c r="AA593" s="668"/>
      <c r="AB593" s="668"/>
      <c r="AC593" s="668"/>
      <c r="AD593" s="668"/>
      <c r="AE593" s="668"/>
      <c r="AF593" s="668"/>
      <c r="AG593" s="668"/>
      <c r="AH593" s="668"/>
      <c r="AI593" s="668"/>
      <c r="AJ593" s="668"/>
      <c r="AK593" s="668"/>
    </row>
    <row r="594" ht="15.75" customHeight="1">
      <c r="A594" s="668"/>
      <c r="B594" s="668"/>
      <c r="C594" s="668"/>
      <c r="D594" s="668"/>
      <c r="E594" s="668"/>
      <c r="F594" s="668"/>
      <c r="G594" s="668"/>
      <c r="H594" s="668"/>
      <c r="I594" s="668"/>
      <c r="J594" s="668"/>
      <c r="K594" s="668"/>
      <c r="L594" s="668"/>
      <c r="M594" s="668"/>
      <c r="N594" s="668"/>
      <c r="O594" s="668"/>
      <c r="P594" s="668"/>
      <c r="Q594" s="668"/>
      <c r="R594" s="668"/>
      <c r="S594" s="668"/>
      <c r="T594" s="668"/>
      <c r="U594" s="668"/>
      <c r="V594" s="668"/>
      <c r="W594" s="668"/>
      <c r="X594" s="668"/>
      <c r="Y594" s="668"/>
      <c r="Z594" s="668"/>
      <c r="AA594" s="668"/>
      <c r="AB594" s="668"/>
      <c r="AC594" s="668"/>
      <c r="AD594" s="668"/>
      <c r="AE594" s="668"/>
      <c r="AF594" s="668"/>
      <c r="AG594" s="668"/>
      <c r="AH594" s="668"/>
      <c r="AI594" s="668"/>
      <c r="AJ594" s="668"/>
      <c r="AK594" s="668"/>
    </row>
    <row r="595" ht="15.75" customHeight="1">
      <c r="A595" s="668"/>
      <c r="B595" s="668"/>
      <c r="C595" s="668"/>
      <c r="D595" s="668"/>
      <c r="E595" s="668"/>
      <c r="F595" s="668"/>
      <c r="G595" s="668"/>
      <c r="H595" s="668"/>
      <c r="I595" s="668"/>
      <c r="J595" s="668"/>
      <c r="K595" s="668"/>
      <c r="L595" s="668"/>
      <c r="M595" s="668"/>
      <c r="N595" s="668"/>
      <c r="O595" s="668"/>
      <c r="P595" s="668"/>
      <c r="Q595" s="668"/>
      <c r="R595" s="668"/>
      <c r="S595" s="668"/>
      <c r="T595" s="668"/>
      <c r="U595" s="668"/>
      <c r="V595" s="668"/>
      <c r="W595" s="668"/>
      <c r="X595" s="668"/>
      <c r="Y595" s="668"/>
      <c r="Z595" s="668"/>
      <c r="AA595" s="668"/>
      <c r="AB595" s="668"/>
      <c r="AC595" s="668"/>
      <c r="AD595" s="668"/>
      <c r="AE595" s="668"/>
      <c r="AF595" s="668"/>
      <c r="AG595" s="668"/>
      <c r="AH595" s="668"/>
      <c r="AI595" s="668"/>
      <c r="AJ595" s="668"/>
      <c r="AK595" s="668"/>
    </row>
    <row r="596" ht="15.75" customHeight="1">
      <c r="A596" s="668"/>
      <c r="B596" s="668"/>
      <c r="C596" s="668"/>
      <c r="D596" s="668"/>
      <c r="E596" s="668"/>
      <c r="F596" s="668"/>
      <c r="G596" s="668"/>
      <c r="H596" s="668"/>
      <c r="I596" s="668"/>
      <c r="J596" s="668"/>
      <c r="K596" s="668"/>
      <c r="L596" s="668"/>
      <c r="M596" s="668"/>
      <c r="N596" s="668"/>
      <c r="O596" s="668"/>
      <c r="P596" s="668"/>
      <c r="Q596" s="668"/>
      <c r="R596" s="668"/>
      <c r="S596" s="668"/>
      <c r="T596" s="668"/>
      <c r="U596" s="668"/>
      <c r="V596" s="668"/>
      <c r="W596" s="668"/>
      <c r="X596" s="668"/>
      <c r="Y596" s="668"/>
      <c r="Z596" s="668"/>
      <c r="AA596" s="668"/>
      <c r="AB596" s="668"/>
      <c r="AC596" s="668"/>
      <c r="AD596" s="668"/>
      <c r="AE596" s="668"/>
      <c r="AF596" s="668"/>
      <c r="AG596" s="668"/>
      <c r="AH596" s="668"/>
      <c r="AI596" s="668"/>
      <c r="AJ596" s="668"/>
      <c r="AK596" s="668"/>
    </row>
    <row r="597" ht="15.75" customHeight="1">
      <c r="A597" s="668"/>
      <c r="B597" s="668"/>
      <c r="C597" s="668"/>
      <c r="D597" s="668"/>
      <c r="E597" s="668"/>
      <c r="F597" s="668"/>
      <c r="G597" s="668"/>
      <c r="H597" s="668"/>
      <c r="I597" s="668"/>
      <c r="J597" s="668"/>
      <c r="K597" s="668"/>
      <c r="L597" s="668"/>
      <c r="M597" s="668"/>
      <c r="N597" s="668"/>
      <c r="O597" s="668"/>
      <c r="P597" s="668"/>
      <c r="Q597" s="668"/>
      <c r="R597" s="668"/>
      <c r="S597" s="668"/>
      <c r="T597" s="668"/>
      <c r="U597" s="668"/>
      <c r="V597" s="668"/>
      <c r="W597" s="668"/>
      <c r="X597" s="668"/>
      <c r="Y597" s="668"/>
      <c r="Z597" s="668"/>
      <c r="AA597" s="668"/>
      <c r="AB597" s="668"/>
      <c r="AC597" s="668"/>
      <c r="AD597" s="668"/>
      <c r="AE597" s="668"/>
      <c r="AF597" s="668"/>
      <c r="AG597" s="668"/>
      <c r="AH597" s="668"/>
      <c r="AI597" s="668"/>
      <c r="AJ597" s="668"/>
      <c r="AK597" s="668"/>
    </row>
    <row r="598" ht="15.75" customHeight="1">
      <c r="A598" s="668"/>
      <c r="B598" s="668"/>
      <c r="C598" s="668"/>
      <c r="D598" s="668"/>
      <c r="E598" s="668"/>
      <c r="F598" s="668"/>
      <c r="G598" s="668"/>
      <c r="H598" s="668"/>
      <c r="I598" s="668"/>
      <c r="J598" s="668"/>
      <c r="K598" s="668"/>
      <c r="L598" s="668"/>
      <c r="M598" s="668"/>
      <c r="N598" s="668"/>
      <c r="O598" s="668"/>
      <c r="P598" s="668"/>
      <c r="Q598" s="668"/>
      <c r="R598" s="668"/>
      <c r="S598" s="668"/>
      <c r="T598" s="668"/>
      <c r="U598" s="668"/>
      <c r="V598" s="668"/>
      <c r="W598" s="668"/>
      <c r="X598" s="668"/>
      <c r="Y598" s="668"/>
      <c r="Z598" s="668"/>
      <c r="AA598" s="668"/>
      <c r="AB598" s="668"/>
      <c r="AC598" s="668"/>
      <c r="AD598" s="668"/>
      <c r="AE598" s="668"/>
      <c r="AF598" s="668"/>
      <c r="AG598" s="668"/>
      <c r="AH598" s="668"/>
      <c r="AI598" s="668"/>
      <c r="AJ598" s="668"/>
      <c r="AK598" s="668"/>
    </row>
    <row r="599" ht="15.75" customHeight="1">
      <c r="A599" s="668"/>
      <c r="B599" s="668"/>
      <c r="C599" s="668"/>
      <c r="D599" s="668"/>
      <c r="E599" s="668"/>
      <c r="F599" s="668"/>
      <c r="G599" s="668"/>
      <c r="H599" s="668"/>
      <c r="I599" s="668"/>
      <c r="J599" s="668"/>
      <c r="K599" s="668"/>
      <c r="L599" s="668"/>
      <c r="M599" s="668"/>
      <c r="N599" s="668"/>
      <c r="O599" s="668"/>
      <c r="P599" s="668"/>
      <c r="Q599" s="668"/>
      <c r="R599" s="668"/>
      <c r="S599" s="668"/>
      <c r="T599" s="668"/>
      <c r="U599" s="668"/>
      <c r="V599" s="668"/>
      <c r="W599" s="668"/>
      <c r="X599" s="668"/>
      <c r="Y599" s="668"/>
      <c r="Z599" s="668"/>
      <c r="AA599" s="668"/>
      <c r="AB599" s="668"/>
      <c r="AC599" s="668"/>
      <c r="AD599" s="668"/>
      <c r="AE599" s="668"/>
      <c r="AF599" s="668"/>
      <c r="AG599" s="668"/>
      <c r="AH599" s="668"/>
      <c r="AI599" s="668"/>
      <c r="AJ599" s="668"/>
      <c r="AK599" s="668"/>
    </row>
    <row r="600" ht="15.75" customHeight="1">
      <c r="A600" s="668"/>
      <c r="B600" s="668"/>
      <c r="C600" s="668"/>
      <c r="D600" s="668"/>
      <c r="E600" s="668"/>
      <c r="F600" s="668"/>
      <c r="G600" s="668"/>
      <c r="H600" s="668"/>
      <c r="I600" s="668"/>
      <c r="J600" s="668"/>
      <c r="K600" s="668"/>
      <c r="L600" s="668"/>
      <c r="M600" s="668"/>
      <c r="N600" s="668"/>
      <c r="O600" s="668"/>
      <c r="P600" s="668"/>
      <c r="Q600" s="668"/>
      <c r="R600" s="668"/>
      <c r="S600" s="668"/>
      <c r="T600" s="668"/>
      <c r="U600" s="668"/>
      <c r="V600" s="668"/>
      <c r="W600" s="668"/>
      <c r="X600" s="668"/>
      <c r="Y600" s="668"/>
      <c r="Z600" s="668"/>
      <c r="AA600" s="668"/>
      <c r="AB600" s="668"/>
      <c r="AC600" s="668"/>
      <c r="AD600" s="668"/>
      <c r="AE600" s="668"/>
      <c r="AF600" s="668"/>
      <c r="AG600" s="668"/>
      <c r="AH600" s="668"/>
      <c r="AI600" s="668"/>
      <c r="AJ600" s="668"/>
      <c r="AK600" s="668"/>
    </row>
    <row r="601" ht="15.75" customHeight="1">
      <c r="A601" s="668"/>
      <c r="B601" s="668"/>
      <c r="C601" s="668"/>
      <c r="D601" s="668"/>
      <c r="E601" s="668"/>
      <c r="F601" s="668"/>
      <c r="G601" s="668"/>
      <c r="H601" s="668"/>
      <c r="I601" s="668"/>
      <c r="J601" s="668"/>
      <c r="K601" s="668"/>
      <c r="L601" s="668"/>
      <c r="M601" s="668"/>
      <c r="N601" s="668"/>
      <c r="O601" s="668"/>
      <c r="P601" s="668"/>
      <c r="Q601" s="668"/>
      <c r="R601" s="668"/>
      <c r="S601" s="668"/>
      <c r="T601" s="668"/>
      <c r="U601" s="668"/>
      <c r="V601" s="668"/>
      <c r="W601" s="668"/>
      <c r="X601" s="668"/>
      <c r="Y601" s="668"/>
      <c r="Z601" s="668"/>
      <c r="AA601" s="668"/>
      <c r="AB601" s="668"/>
      <c r="AC601" s="668"/>
      <c r="AD601" s="668"/>
      <c r="AE601" s="668"/>
      <c r="AF601" s="668"/>
      <c r="AG601" s="668"/>
      <c r="AH601" s="668"/>
      <c r="AI601" s="668"/>
      <c r="AJ601" s="668"/>
      <c r="AK601" s="668"/>
    </row>
    <row r="602" ht="15.75" customHeight="1">
      <c r="A602" s="668"/>
      <c r="B602" s="668"/>
      <c r="C602" s="668"/>
      <c r="D602" s="668"/>
      <c r="E602" s="668"/>
      <c r="F602" s="668"/>
      <c r="G602" s="668"/>
      <c r="H602" s="668"/>
      <c r="I602" s="668"/>
      <c r="J602" s="668"/>
      <c r="K602" s="668"/>
      <c r="L602" s="668"/>
      <c r="M602" s="668"/>
      <c r="N602" s="668"/>
      <c r="O602" s="668"/>
      <c r="P602" s="668"/>
      <c r="Q602" s="668"/>
      <c r="R602" s="668"/>
      <c r="S602" s="668"/>
      <c r="T602" s="668"/>
      <c r="U602" s="668"/>
      <c r="V602" s="668"/>
      <c r="W602" s="668"/>
      <c r="X602" s="668"/>
      <c r="Y602" s="668"/>
      <c r="Z602" s="668"/>
      <c r="AA602" s="668"/>
      <c r="AB602" s="668"/>
      <c r="AC602" s="668"/>
      <c r="AD602" s="668"/>
      <c r="AE602" s="668"/>
      <c r="AF602" s="668"/>
      <c r="AG602" s="668"/>
      <c r="AH602" s="668"/>
      <c r="AI602" s="668"/>
      <c r="AJ602" s="668"/>
      <c r="AK602" s="668"/>
    </row>
    <row r="603" ht="15.75" customHeight="1">
      <c r="A603" s="668"/>
      <c r="B603" s="668"/>
      <c r="C603" s="668"/>
      <c r="D603" s="668"/>
      <c r="E603" s="668"/>
      <c r="F603" s="668"/>
      <c r="G603" s="668"/>
      <c r="H603" s="668"/>
      <c r="I603" s="668"/>
      <c r="J603" s="668"/>
      <c r="K603" s="668"/>
      <c r="L603" s="668"/>
      <c r="M603" s="668"/>
      <c r="N603" s="668"/>
      <c r="O603" s="668"/>
      <c r="P603" s="668"/>
      <c r="Q603" s="668"/>
      <c r="R603" s="668"/>
      <c r="S603" s="668"/>
      <c r="T603" s="668"/>
      <c r="U603" s="668"/>
      <c r="V603" s="668"/>
      <c r="W603" s="668"/>
      <c r="X603" s="668"/>
      <c r="Y603" s="668"/>
      <c r="Z603" s="668"/>
      <c r="AA603" s="668"/>
      <c r="AB603" s="668"/>
      <c r="AC603" s="668"/>
      <c r="AD603" s="668"/>
      <c r="AE603" s="668"/>
      <c r="AF603" s="668"/>
      <c r="AG603" s="668"/>
      <c r="AH603" s="668"/>
      <c r="AI603" s="668"/>
      <c r="AJ603" s="668"/>
      <c r="AK603" s="668"/>
    </row>
    <row r="604" ht="15.75" customHeight="1">
      <c r="A604" s="668"/>
      <c r="B604" s="668"/>
      <c r="C604" s="668"/>
      <c r="D604" s="668"/>
      <c r="E604" s="668"/>
      <c r="F604" s="668"/>
      <c r="G604" s="668"/>
      <c r="H604" s="668"/>
      <c r="I604" s="668"/>
      <c r="J604" s="668"/>
      <c r="K604" s="668"/>
      <c r="L604" s="668"/>
      <c r="M604" s="668"/>
      <c r="N604" s="668"/>
      <c r="O604" s="668"/>
      <c r="P604" s="668"/>
      <c r="Q604" s="668"/>
      <c r="R604" s="668"/>
      <c r="S604" s="668"/>
      <c r="T604" s="668"/>
      <c r="U604" s="668"/>
      <c r="V604" s="668"/>
      <c r="W604" s="668"/>
      <c r="X604" s="668"/>
      <c r="Y604" s="668"/>
      <c r="Z604" s="668"/>
      <c r="AA604" s="668"/>
      <c r="AB604" s="668"/>
      <c r="AC604" s="668"/>
      <c r="AD604" s="668"/>
      <c r="AE604" s="668"/>
      <c r="AF604" s="668"/>
      <c r="AG604" s="668"/>
      <c r="AH604" s="668"/>
      <c r="AI604" s="668"/>
      <c r="AJ604" s="668"/>
      <c r="AK604" s="668"/>
    </row>
    <row r="605" ht="15.75" customHeight="1">
      <c r="A605" s="668"/>
      <c r="B605" s="668"/>
      <c r="C605" s="668"/>
      <c r="D605" s="668"/>
      <c r="E605" s="668"/>
      <c r="F605" s="668"/>
      <c r="G605" s="668"/>
      <c r="H605" s="668"/>
      <c r="I605" s="668"/>
      <c r="J605" s="668"/>
      <c r="K605" s="668"/>
      <c r="L605" s="668"/>
      <c r="M605" s="668"/>
      <c r="N605" s="668"/>
      <c r="O605" s="668"/>
      <c r="P605" s="668"/>
      <c r="Q605" s="668"/>
      <c r="R605" s="668"/>
      <c r="S605" s="668"/>
      <c r="T605" s="668"/>
      <c r="U605" s="668"/>
      <c r="V605" s="668"/>
      <c r="W605" s="668"/>
      <c r="X605" s="668"/>
      <c r="Y605" s="668"/>
      <c r="Z605" s="668"/>
      <c r="AA605" s="668"/>
      <c r="AB605" s="668"/>
      <c r="AC605" s="668"/>
      <c r="AD605" s="668"/>
      <c r="AE605" s="668"/>
      <c r="AF605" s="668"/>
      <c r="AG605" s="668"/>
      <c r="AH605" s="668"/>
      <c r="AI605" s="668"/>
      <c r="AJ605" s="668"/>
      <c r="AK605" s="668"/>
    </row>
    <row r="606" ht="15.75" customHeight="1">
      <c r="A606" s="668"/>
      <c r="B606" s="668"/>
      <c r="C606" s="668"/>
      <c r="D606" s="668"/>
      <c r="E606" s="668"/>
      <c r="F606" s="668"/>
      <c r="G606" s="668"/>
      <c r="H606" s="668"/>
      <c r="I606" s="668"/>
      <c r="J606" s="668"/>
      <c r="K606" s="668"/>
      <c r="L606" s="668"/>
      <c r="M606" s="668"/>
      <c r="N606" s="668"/>
      <c r="O606" s="668"/>
      <c r="P606" s="668"/>
      <c r="Q606" s="668"/>
      <c r="R606" s="668"/>
      <c r="S606" s="668"/>
      <c r="T606" s="668"/>
      <c r="U606" s="668"/>
      <c r="V606" s="668"/>
      <c r="W606" s="668"/>
      <c r="X606" s="668"/>
      <c r="Y606" s="668"/>
      <c r="Z606" s="668"/>
      <c r="AA606" s="668"/>
      <c r="AB606" s="668"/>
      <c r="AC606" s="668"/>
      <c r="AD606" s="668"/>
      <c r="AE606" s="668"/>
      <c r="AF606" s="668"/>
      <c r="AG606" s="668"/>
      <c r="AH606" s="668"/>
      <c r="AI606" s="668"/>
      <c r="AJ606" s="668"/>
      <c r="AK606" s="668"/>
    </row>
    <row r="607" ht="15.75" customHeight="1">
      <c r="A607" s="668"/>
      <c r="B607" s="668"/>
      <c r="C607" s="668"/>
      <c r="D607" s="668"/>
      <c r="E607" s="668"/>
      <c r="F607" s="668"/>
      <c r="G607" s="668"/>
      <c r="H607" s="668"/>
      <c r="I607" s="668"/>
      <c r="J607" s="668"/>
      <c r="K607" s="668"/>
      <c r="L607" s="668"/>
      <c r="M607" s="668"/>
      <c r="N607" s="668"/>
      <c r="O607" s="668"/>
      <c r="P607" s="668"/>
      <c r="Q607" s="668"/>
      <c r="R607" s="668"/>
      <c r="S607" s="668"/>
      <c r="T607" s="668"/>
      <c r="U607" s="668"/>
      <c r="V607" s="668"/>
      <c r="W607" s="668"/>
      <c r="X607" s="668"/>
      <c r="Y607" s="668"/>
      <c r="Z607" s="668"/>
      <c r="AA607" s="668"/>
      <c r="AB607" s="668"/>
      <c r="AC607" s="668"/>
      <c r="AD607" s="668"/>
      <c r="AE607" s="668"/>
      <c r="AF607" s="668"/>
      <c r="AG607" s="668"/>
      <c r="AH607" s="668"/>
      <c r="AI607" s="668"/>
      <c r="AJ607" s="668"/>
      <c r="AK607" s="668"/>
    </row>
    <row r="608" ht="15.75" customHeight="1">
      <c r="A608" s="668"/>
      <c r="B608" s="668"/>
      <c r="C608" s="668"/>
      <c r="D608" s="668"/>
      <c r="E608" s="668"/>
      <c r="F608" s="668"/>
      <c r="G608" s="668"/>
      <c r="H608" s="668"/>
      <c r="I608" s="668"/>
      <c r="J608" s="668"/>
      <c r="K608" s="668"/>
      <c r="L608" s="668"/>
      <c r="M608" s="668"/>
      <c r="N608" s="668"/>
      <c r="O608" s="668"/>
      <c r="P608" s="668"/>
      <c r="Q608" s="668"/>
      <c r="R608" s="668"/>
      <c r="S608" s="668"/>
      <c r="T608" s="668"/>
      <c r="U608" s="668"/>
      <c r="V608" s="668"/>
      <c r="W608" s="668"/>
      <c r="X608" s="668"/>
      <c r="Y608" s="668"/>
      <c r="Z608" s="668"/>
      <c r="AA608" s="668"/>
      <c r="AB608" s="668"/>
      <c r="AC608" s="668"/>
      <c r="AD608" s="668"/>
      <c r="AE608" s="668"/>
      <c r="AF608" s="668"/>
      <c r="AG608" s="668"/>
      <c r="AH608" s="668"/>
      <c r="AI608" s="668"/>
      <c r="AJ608" s="668"/>
      <c r="AK608" s="668"/>
    </row>
    <row r="609" ht="15.75" customHeight="1">
      <c r="A609" s="668"/>
      <c r="B609" s="668"/>
      <c r="C609" s="668"/>
      <c r="D609" s="668"/>
      <c r="E609" s="668"/>
      <c r="F609" s="668"/>
      <c r="G609" s="668"/>
      <c r="H609" s="668"/>
      <c r="I609" s="668"/>
      <c r="J609" s="668"/>
      <c r="K609" s="668"/>
      <c r="L609" s="668"/>
      <c r="M609" s="668"/>
      <c r="N609" s="668"/>
      <c r="O609" s="668"/>
      <c r="P609" s="668"/>
      <c r="Q609" s="668"/>
      <c r="R609" s="668"/>
      <c r="S609" s="668"/>
      <c r="T609" s="668"/>
      <c r="U609" s="668"/>
      <c r="V609" s="668"/>
      <c r="W609" s="668"/>
      <c r="X609" s="668"/>
      <c r="Y609" s="668"/>
      <c r="Z609" s="668"/>
      <c r="AA609" s="668"/>
      <c r="AB609" s="668"/>
      <c r="AC609" s="668"/>
      <c r="AD609" s="668"/>
      <c r="AE609" s="668"/>
      <c r="AF609" s="668"/>
      <c r="AG609" s="668"/>
      <c r="AH609" s="668"/>
      <c r="AI609" s="668"/>
      <c r="AJ609" s="668"/>
      <c r="AK609" s="668"/>
    </row>
    <row r="610" ht="15.75" customHeight="1">
      <c r="A610" s="668"/>
      <c r="B610" s="668"/>
      <c r="C610" s="668"/>
      <c r="D610" s="668"/>
      <c r="E610" s="668"/>
      <c r="F610" s="668"/>
      <c r="G610" s="668"/>
      <c r="H610" s="668"/>
      <c r="I610" s="668"/>
      <c r="J610" s="668"/>
      <c r="K610" s="668"/>
      <c r="L610" s="668"/>
      <c r="M610" s="668"/>
      <c r="N610" s="668"/>
      <c r="O610" s="668"/>
      <c r="P610" s="668"/>
      <c r="Q610" s="668"/>
      <c r="R610" s="668"/>
      <c r="S610" s="668"/>
      <c r="T610" s="668"/>
      <c r="U610" s="668"/>
      <c r="V610" s="668"/>
      <c r="W610" s="668"/>
      <c r="X610" s="668"/>
      <c r="Y610" s="668"/>
      <c r="Z610" s="668"/>
      <c r="AA610" s="668"/>
      <c r="AB610" s="668"/>
      <c r="AC610" s="668"/>
      <c r="AD610" s="668"/>
      <c r="AE610" s="668"/>
      <c r="AF610" s="668"/>
      <c r="AG610" s="668"/>
      <c r="AH610" s="668"/>
      <c r="AI610" s="668"/>
      <c r="AJ610" s="668"/>
      <c r="AK610" s="668"/>
    </row>
    <row r="611" ht="15.75" customHeight="1">
      <c r="A611" s="668"/>
      <c r="B611" s="668"/>
      <c r="C611" s="668"/>
      <c r="D611" s="668"/>
      <c r="E611" s="668"/>
      <c r="F611" s="668"/>
      <c r="G611" s="668"/>
      <c r="H611" s="668"/>
      <c r="I611" s="668"/>
      <c r="J611" s="668"/>
      <c r="K611" s="668"/>
      <c r="L611" s="668"/>
      <c r="M611" s="668"/>
      <c r="N611" s="668"/>
      <c r="O611" s="668"/>
      <c r="P611" s="668"/>
      <c r="Q611" s="668"/>
      <c r="R611" s="668"/>
      <c r="S611" s="668"/>
      <c r="T611" s="668"/>
      <c r="U611" s="668"/>
      <c r="V611" s="668"/>
      <c r="W611" s="668"/>
      <c r="X611" s="668"/>
      <c r="Y611" s="668"/>
      <c r="Z611" s="668"/>
      <c r="AA611" s="668"/>
      <c r="AB611" s="668"/>
      <c r="AC611" s="668"/>
      <c r="AD611" s="668"/>
      <c r="AE611" s="668"/>
      <c r="AF611" s="668"/>
      <c r="AG611" s="668"/>
      <c r="AH611" s="668"/>
      <c r="AI611" s="668"/>
      <c r="AJ611" s="668"/>
      <c r="AK611" s="668"/>
    </row>
    <row r="612" ht="15.75" customHeight="1">
      <c r="A612" s="668"/>
      <c r="B612" s="668"/>
      <c r="C612" s="668"/>
      <c r="D612" s="668"/>
      <c r="E612" s="668"/>
      <c r="F612" s="668"/>
      <c r="G612" s="668"/>
      <c r="H612" s="668"/>
      <c r="I612" s="668"/>
      <c r="J612" s="668"/>
      <c r="K612" s="668"/>
      <c r="L612" s="668"/>
      <c r="M612" s="668"/>
      <c r="N612" s="668"/>
      <c r="O612" s="668"/>
      <c r="P612" s="668"/>
      <c r="Q612" s="668"/>
      <c r="R612" s="668"/>
      <c r="S612" s="668"/>
      <c r="T612" s="668"/>
      <c r="U612" s="668"/>
      <c r="V612" s="668"/>
      <c r="W612" s="668"/>
      <c r="X612" s="668"/>
      <c r="Y612" s="668"/>
      <c r="Z612" s="668"/>
      <c r="AA612" s="668"/>
      <c r="AB612" s="668"/>
      <c r="AC612" s="668"/>
      <c r="AD612" s="668"/>
      <c r="AE612" s="668"/>
      <c r="AF612" s="668"/>
      <c r="AG612" s="668"/>
      <c r="AH612" s="668"/>
      <c r="AI612" s="668"/>
      <c r="AJ612" s="668"/>
      <c r="AK612" s="668"/>
    </row>
    <row r="613" ht="15.75" customHeight="1">
      <c r="A613" s="668"/>
      <c r="B613" s="668"/>
      <c r="C613" s="668"/>
      <c r="D613" s="668"/>
      <c r="E613" s="668"/>
      <c r="F613" s="668"/>
      <c r="G613" s="668"/>
      <c r="H613" s="668"/>
      <c r="I613" s="668"/>
      <c r="J613" s="668"/>
      <c r="K613" s="668"/>
      <c r="L613" s="668"/>
      <c r="M613" s="668"/>
      <c r="N613" s="668"/>
      <c r="O613" s="668"/>
      <c r="P613" s="668"/>
      <c r="Q613" s="668"/>
      <c r="R613" s="668"/>
      <c r="S613" s="668"/>
      <c r="T613" s="668"/>
      <c r="U613" s="668"/>
      <c r="V613" s="668"/>
      <c r="W613" s="668"/>
      <c r="X613" s="668"/>
      <c r="Y613" s="668"/>
      <c r="Z613" s="668"/>
      <c r="AA613" s="668"/>
      <c r="AB613" s="668"/>
      <c r="AC613" s="668"/>
      <c r="AD613" s="668"/>
      <c r="AE613" s="668"/>
      <c r="AF613" s="668"/>
      <c r="AG613" s="668"/>
      <c r="AH613" s="668"/>
      <c r="AI613" s="668"/>
      <c r="AJ613" s="668"/>
      <c r="AK613" s="668"/>
    </row>
    <row r="614" ht="15.75" customHeight="1">
      <c r="A614" s="668"/>
      <c r="B614" s="668"/>
      <c r="C614" s="668"/>
      <c r="D614" s="668"/>
      <c r="E614" s="668"/>
      <c r="F614" s="668"/>
      <c r="G614" s="668"/>
      <c r="H614" s="668"/>
      <c r="I614" s="668"/>
      <c r="J614" s="668"/>
      <c r="K614" s="668"/>
      <c r="L614" s="668"/>
      <c r="M614" s="668"/>
      <c r="N614" s="668"/>
      <c r="O614" s="668"/>
      <c r="P614" s="668"/>
      <c r="Q614" s="668"/>
      <c r="R614" s="668"/>
      <c r="S614" s="668"/>
      <c r="T614" s="668"/>
      <c r="U614" s="668"/>
      <c r="V614" s="668"/>
      <c r="W614" s="668"/>
      <c r="X614" s="668"/>
      <c r="Y614" s="668"/>
      <c r="Z614" s="668"/>
      <c r="AA614" s="668"/>
      <c r="AB614" s="668"/>
      <c r="AC614" s="668"/>
      <c r="AD614" s="668"/>
      <c r="AE614" s="668"/>
      <c r="AF614" s="668"/>
      <c r="AG614" s="668"/>
      <c r="AH614" s="668"/>
      <c r="AI614" s="668"/>
      <c r="AJ614" s="668"/>
      <c r="AK614" s="668"/>
    </row>
    <row r="615" ht="15.75" customHeight="1">
      <c r="A615" s="668"/>
      <c r="B615" s="668"/>
      <c r="C615" s="668"/>
      <c r="D615" s="668"/>
      <c r="E615" s="668"/>
      <c r="F615" s="668"/>
      <c r="G615" s="668"/>
      <c r="H615" s="668"/>
      <c r="I615" s="668"/>
      <c r="J615" s="668"/>
      <c r="K615" s="668"/>
      <c r="L615" s="668"/>
      <c r="M615" s="668"/>
      <c r="N615" s="668"/>
      <c r="O615" s="668"/>
      <c r="P615" s="668"/>
      <c r="Q615" s="668"/>
      <c r="R615" s="668"/>
      <c r="S615" s="668"/>
      <c r="T615" s="668"/>
      <c r="U615" s="668"/>
      <c r="V615" s="668"/>
      <c r="W615" s="668"/>
      <c r="X615" s="668"/>
      <c r="Y615" s="668"/>
      <c r="Z615" s="668"/>
      <c r="AA615" s="668"/>
      <c r="AB615" s="668"/>
      <c r="AC615" s="668"/>
      <c r="AD615" s="668"/>
      <c r="AE615" s="668"/>
      <c r="AF615" s="668"/>
      <c r="AG615" s="668"/>
      <c r="AH615" s="668"/>
      <c r="AI615" s="668"/>
      <c r="AJ615" s="668"/>
      <c r="AK615" s="668"/>
    </row>
    <row r="616" ht="15.75" customHeight="1">
      <c r="A616" s="668"/>
      <c r="B616" s="668"/>
      <c r="C616" s="668"/>
      <c r="D616" s="668"/>
      <c r="E616" s="668"/>
      <c r="F616" s="668"/>
      <c r="G616" s="668"/>
      <c r="H616" s="668"/>
      <c r="I616" s="668"/>
      <c r="J616" s="668"/>
      <c r="K616" s="668"/>
      <c r="L616" s="668"/>
      <c r="M616" s="668"/>
      <c r="N616" s="668"/>
      <c r="O616" s="668"/>
      <c r="P616" s="668"/>
      <c r="Q616" s="668"/>
      <c r="R616" s="668"/>
      <c r="S616" s="668"/>
      <c r="T616" s="668"/>
      <c r="U616" s="668"/>
      <c r="V616" s="668"/>
      <c r="W616" s="668"/>
      <c r="X616" s="668"/>
      <c r="Y616" s="668"/>
      <c r="Z616" s="668"/>
      <c r="AA616" s="668"/>
      <c r="AB616" s="668"/>
      <c r="AC616" s="668"/>
      <c r="AD616" s="668"/>
      <c r="AE616" s="668"/>
      <c r="AF616" s="668"/>
      <c r="AG616" s="668"/>
      <c r="AH616" s="668"/>
      <c r="AI616" s="668"/>
      <c r="AJ616" s="668"/>
      <c r="AK616" s="668"/>
    </row>
    <row r="617" ht="15.75" customHeight="1">
      <c r="A617" s="668"/>
      <c r="B617" s="668"/>
      <c r="C617" s="668"/>
      <c r="D617" s="668"/>
      <c r="E617" s="668"/>
      <c r="F617" s="668"/>
      <c r="G617" s="668"/>
      <c r="H617" s="668"/>
      <c r="I617" s="668"/>
      <c r="J617" s="668"/>
      <c r="K617" s="668"/>
      <c r="L617" s="668"/>
      <c r="M617" s="668"/>
      <c r="N617" s="668"/>
      <c r="O617" s="668"/>
      <c r="P617" s="668"/>
      <c r="Q617" s="668"/>
      <c r="R617" s="668"/>
      <c r="S617" s="668"/>
      <c r="T617" s="668"/>
      <c r="U617" s="668"/>
      <c r="V617" s="668"/>
      <c r="W617" s="668"/>
      <c r="X617" s="668"/>
      <c r="Y617" s="668"/>
      <c r="Z617" s="668"/>
      <c r="AA617" s="668"/>
      <c r="AB617" s="668"/>
      <c r="AC617" s="668"/>
      <c r="AD617" s="668"/>
      <c r="AE617" s="668"/>
      <c r="AF617" s="668"/>
      <c r="AG617" s="668"/>
      <c r="AH617" s="668"/>
      <c r="AI617" s="668"/>
      <c r="AJ617" s="668"/>
      <c r="AK617" s="668"/>
    </row>
    <row r="618" ht="15.75" customHeight="1">
      <c r="A618" s="668"/>
      <c r="B618" s="668"/>
      <c r="C618" s="668"/>
      <c r="D618" s="668"/>
      <c r="E618" s="668"/>
      <c r="F618" s="668"/>
      <c r="G618" s="668"/>
      <c r="H618" s="668"/>
      <c r="I618" s="668"/>
      <c r="J618" s="668"/>
      <c r="K618" s="668"/>
      <c r="L618" s="668"/>
      <c r="M618" s="668"/>
      <c r="N618" s="668"/>
      <c r="O618" s="668"/>
      <c r="P618" s="668"/>
      <c r="Q618" s="668"/>
      <c r="R618" s="668"/>
      <c r="S618" s="668"/>
      <c r="T618" s="668"/>
      <c r="U618" s="668"/>
      <c r="V618" s="668"/>
      <c r="W618" s="668"/>
      <c r="X618" s="668"/>
      <c r="Y618" s="668"/>
      <c r="Z618" s="668"/>
      <c r="AA618" s="668"/>
      <c r="AB618" s="668"/>
      <c r="AC618" s="668"/>
      <c r="AD618" s="668"/>
      <c r="AE618" s="668"/>
      <c r="AF618" s="668"/>
      <c r="AG618" s="668"/>
      <c r="AH618" s="668"/>
      <c r="AI618" s="668"/>
      <c r="AJ618" s="668"/>
      <c r="AK618" s="668"/>
    </row>
    <row r="619" ht="15.75" customHeight="1">
      <c r="A619" s="668"/>
      <c r="B619" s="668"/>
      <c r="C619" s="668"/>
      <c r="D619" s="668"/>
      <c r="E619" s="668"/>
      <c r="F619" s="668"/>
      <c r="G619" s="668"/>
      <c r="H619" s="668"/>
      <c r="I619" s="668"/>
      <c r="J619" s="668"/>
      <c r="K619" s="668"/>
      <c r="L619" s="668"/>
      <c r="M619" s="668"/>
      <c r="N619" s="668"/>
      <c r="O619" s="668"/>
      <c r="P619" s="668"/>
      <c r="Q619" s="668"/>
      <c r="R619" s="668"/>
      <c r="S619" s="668"/>
      <c r="T619" s="668"/>
      <c r="U619" s="668"/>
      <c r="V619" s="668"/>
      <c r="W619" s="668"/>
      <c r="X619" s="668"/>
      <c r="Y619" s="668"/>
      <c r="Z619" s="668"/>
      <c r="AA619" s="668"/>
      <c r="AB619" s="668"/>
      <c r="AC619" s="668"/>
      <c r="AD619" s="668"/>
      <c r="AE619" s="668"/>
      <c r="AF619" s="668"/>
      <c r="AG619" s="668"/>
      <c r="AH619" s="668"/>
      <c r="AI619" s="668"/>
      <c r="AJ619" s="668"/>
      <c r="AK619" s="668"/>
    </row>
    <row r="620" ht="15.75" customHeight="1">
      <c r="A620" s="668"/>
      <c r="B620" s="668"/>
      <c r="C620" s="668"/>
      <c r="D620" s="668"/>
      <c r="E620" s="668"/>
      <c r="F620" s="668"/>
      <c r="G620" s="668"/>
      <c r="H620" s="668"/>
      <c r="I620" s="668"/>
      <c r="J620" s="668"/>
      <c r="K620" s="668"/>
      <c r="L620" s="668"/>
      <c r="M620" s="668"/>
      <c r="N620" s="668"/>
      <c r="O620" s="668"/>
      <c r="P620" s="668"/>
      <c r="Q620" s="668"/>
      <c r="R620" s="668"/>
      <c r="S620" s="668"/>
      <c r="T620" s="668"/>
      <c r="U620" s="668"/>
      <c r="V620" s="668"/>
      <c r="W620" s="668"/>
      <c r="X620" s="668"/>
      <c r="Y620" s="668"/>
      <c r="Z620" s="668"/>
      <c r="AA620" s="668"/>
      <c r="AB620" s="668"/>
      <c r="AC620" s="668"/>
      <c r="AD620" s="668"/>
      <c r="AE620" s="668"/>
      <c r="AF620" s="668"/>
      <c r="AG620" s="668"/>
      <c r="AH620" s="668"/>
      <c r="AI620" s="668"/>
      <c r="AJ620" s="668"/>
      <c r="AK620" s="668"/>
    </row>
    <row r="621" ht="15.75" customHeight="1">
      <c r="A621" s="668"/>
      <c r="B621" s="668"/>
      <c r="C621" s="668"/>
      <c r="D621" s="668"/>
      <c r="E621" s="668"/>
      <c r="F621" s="668"/>
      <c r="G621" s="668"/>
      <c r="H621" s="668"/>
      <c r="I621" s="668"/>
      <c r="J621" s="668"/>
      <c r="K621" s="668"/>
      <c r="L621" s="668"/>
      <c r="M621" s="668"/>
      <c r="N621" s="668"/>
      <c r="O621" s="668"/>
      <c r="P621" s="668"/>
      <c r="Q621" s="668"/>
      <c r="R621" s="668"/>
      <c r="S621" s="668"/>
      <c r="T621" s="668"/>
      <c r="U621" s="668"/>
      <c r="V621" s="668"/>
      <c r="W621" s="668"/>
      <c r="X621" s="668"/>
      <c r="Y621" s="668"/>
      <c r="Z621" s="668"/>
      <c r="AA621" s="668"/>
      <c r="AB621" s="668"/>
      <c r="AC621" s="668"/>
      <c r="AD621" s="668"/>
      <c r="AE621" s="668"/>
      <c r="AF621" s="668"/>
      <c r="AG621" s="668"/>
      <c r="AH621" s="668"/>
      <c r="AI621" s="668"/>
      <c r="AJ621" s="668"/>
      <c r="AK621" s="668"/>
    </row>
    <row r="622" ht="15.75" customHeight="1">
      <c r="A622" s="668"/>
      <c r="B622" s="668"/>
      <c r="C622" s="668"/>
      <c r="D622" s="668"/>
      <c r="E622" s="668"/>
      <c r="F622" s="668"/>
      <c r="G622" s="668"/>
      <c r="H622" s="668"/>
      <c r="I622" s="668"/>
      <c r="J622" s="668"/>
      <c r="K622" s="668"/>
      <c r="L622" s="668"/>
      <c r="M622" s="668"/>
      <c r="N622" s="668"/>
      <c r="O622" s="668"/>
      <c r="P622" s="668"/>
      <c r="Q622" s="668"/>
      <c r="R622" s="668"/>
      <c r="S622" s="668"/>
      <c r="T622" s="668"/>
      <c r="U622" s="668"/>
      <c r="V622" s="668"/>
      <c r="W622" s="668"/>
      <c r="X622" s="668"/>
      <c r="Y622" s="668"/>
      <c r="Z622" s="668"/>
      <c r="AA622" s="668"/>
      <c r="AB622" s="668"/>
      <c r="AC622" s="668"/>
      <c r="AD622" s="668"/>
      <c r="AE622" s="668"/>
      <c r="AF622" s="668"/>
      <c r="AG622" s="668"/>
      <c r="AH622" s="668"/>
      <c r="AI622" s="668"/>
      <c r="AJ622" s="668"/>
      <c r="AK622" s="668"/>
    </row>
    <row r="623" ht="15.75" customHeight="1">
      <c r="A623" s="668"/>
      <c r="B623" s="668"/>
      <c r="C623" s="668"/>
      <c r="D623" s="668"/>
      <c r="E623" s="668"/>
      <c r="F623" s="668"/>
      <c r="G623" s="668"/>
      <c r="H623" s="668"/>
      <c r="I623" s="668"/>
      <c r="J623" s="668"/>
      <c r="K623" s="668"/>
      <c r="L623" s="668"/>
      <c r="M623" s="668"/>
      <c r="N623" s="668"/>
      <c r="O623" s="668"/>
      <c r="P623" s="668"/>
      <c r="Q623" s="668"/>
      <c r="R623" s="668"/>
      <c r="S623" s="668"/>
      <c r="T623" s="668"/>
      <c r="U623" s="668"/>
      <c r="V623" s="668"/>
      <c r="W623" s="668"/>
      <c r="X623" s="668"/>
      <c r="Y623" s="668"/>
      <c r="Z623" s="668"/>
      <c r="AA623" s="668"/>
      <c r="AB623" s="668"/>
      <c r="AC623" s="668"/>
      <c r="AD623" s="668"/>
      <c r="AE623" s="668"/>
      <c r="AF623" s="668"/>
      <c r="AG623" s="668"/>
      <c r="AH623" s="668"/>
      <c r="AI623" s="668"/>
      <c r="AJ623" s="668"/>
      <c r="AK623" s="668"/>
    </row>
    <row r="624" ht="15.75" customHeight="1">
      <c r="A624" s="668"/>
      <c r="B624" s="668"/>
      <c r="C624" s="668"/>
      <c r="D624" s="668"/>
      <c r="E624" s="668"/>
      <c r="F624" s="668"/>
      <c r="G624" s="668"/>
      <c r="H624" s="668"/>
      <c r="I624" s="668"/>
      <c r="J624" s="668"/>
      <c r="K624" s="668"/>
      <c r="L624" s="668"/>
      <c r="M624" s="668"/>
      <c r="N624" s="668"/>
      <c r="O624" s="668"/>
      <c r="P624" s="668"/>
      <c r="Q624" s="668"/>
      <c r="R624" s="668"/>
      <c r="S624" s="668"/>
      <c r="T624" s="668"/>
      <c r="U624" s="668"/>
      <c r="V624" s="668"/>
      <c r="W624" s="668"/>
      <c r="X624" s="668"/>
      <c r="Y624" s="668"/>
      <c r="Z624" s="668"/>
      <c r="AA624" s="668"/>
      <c r="AB624" s="668"/>
      <c r="AC624" s="668"/>
      <c r="AD624" s="668"/>
      <c r="AE624" s="668"/>
      <c r="AF624" s="668"/>
      <c r="AG624" s="668"/>
      <c r="AH624" s="668"/>
      <c r="AI624" s="668"/>
      <c r="AJ624" s="668"/>
      <c r="AK624" s="668"/>
    </row>
    <row r="625" ht="15.75" customHeight="1">
      <c r="A625" s="668"/>
      <c r="B625" s="668"/>
      <c r="C625" s="668"/>
      <c r="D625" s="668"/>
      <c r="E625" s="668"/>
      <c r="F625" s="668"/>
      <c r="G625" s="668"/>
      <c r="H625" s="668"/>
      <c r="I625" s="668"/>
      <c r="J625" s="668"/>
      <c r="K625" s="668"/>
      <c r="L625" s="668"/>
      <c r="M625" s="668"/>
      <c r="N625" s="668"/>
      <c r="O625" s="668"/>
      <c r="P625" s="668"/>
      <c r="Q625" s="668"/>
      <c r="R625" s="668"/>
      <c r="S625" s="668"/>
      <c r="T625" s="668"/>
      <c r="U625" s="668"/>
      <c r="V625" s="668"/>
      <c r="W625" s="668"/>
      <c r="X625" s="668"/>
      <c r="Y625" s="668"/>
      <c r="Z625" s="668"/>
      <c r="AA625" s="668"/>
      <c r="AB625" s="668"/>
      <c r="AC625" s="668"/>
      <c r="AD625" s="668"/>
      <c r="AE625" s="668"/>
      <c r="AF625" s="668"/>
      <c r="AG625" s="668"/>
      <c r="AH625" s="668"/>
      <c r="AI625" s="668"/>
      <c r="AJ625" s="668"/>
      <c r="AK625" s="668"/>
    </row>
    <row r="626" ht="15.75" customHeight="1">
      <c r="A626" s="668"/>
      <c r="B626" s="668"/>
      <c r="C626" s="668"/>
      <c r="D626" s="668"/>
      <c r="E626" s="668"/>
      <c r="F626" s="668"/>
      <c r="G626" s="668"/>
      <c r="H626" s="668"/>
      <c r="I626" s="668"/>
      <c r="J626" s="668"/>
      <c r="K626" s="668"/>
      <c r="L626" s="668"/>
      <c r="M626" s="668"/>
      <c r="N626" s="668"/>
      <c r="O626" s="668"/>
      <c r="P626" s="668"/>
      <c r="Q626" s="668"/>
      <c r="R626" s="668"/>
      <c r="S626" s="668"/>
      <c r="T626" s="668"/>
      <c r="U626" s="668"/>
      <c r="V626" s="668"/>
      <c r="W626" s="668"/>
      <c r="X626" s="668"/>
      <c r="Y626" s="668"/>
      <c r="Z626" s="668"/>
      <c r="AA626" s="668"/>
      <c r="AB626" s="668"/>
      <c r="AC626" s="668"/>
      <c r="AD626" s="668"/>
      <c r="AE626" s="668"/>
      <c r="AF626" s="668"/>
      <c r="AG626" s="668"/>
      <c r="AH626" s="668"/>
      <c r="AI626" s="668"/>
      <c r="AJ626" s="668"/>
      <c r="AK626" s="668"/>
    </row>
    <row r="627" ht="15.75" customHeight="1">
      <c r="A627" s="668"/>
      <c r="B627" s="668"/>
      <c r="C627" s="668"/>
      <c r="D627" s="668"/>
      <c r="E627" s="668"/>
      <c r="F627" s="668"/>
      <c r="G627" s="668"/>
      <c r="H627" s="668"/>
      <c r="I627" s="668"/>
      <c r="J627" s="668"/>
      <c r="K627" s="668"/>
      <c r="L627" s="668"/>
      <c r="M627" s="668"/>
      <c r="N627" s="668"/>
      <c r="O627" s="668"/>
      <c r="P627" s="668"/>
      <c r="Q627" s="668"/>
      <c r="R627" s="668"/>
      <c r="S627" s="668"/>
      <c r="T627" s="668"/>
      <c r="U627" s="668"/>
      <c r="V627" s="668"/>
      <c r="W627" s="668"/>
      <c r="X627" s="668"/>
      <c r="Y627" s="668"/>
      <c r="Z627" s="668"/>
      <c r="AA627" s="668"/>
      <c r="AB627" s="668"/>
      <c r="AC627" s="668"/>
      <c r="AD627" s="668"/>
      <c r="AE627" s="668"/>
      <c r="AF627" s="668"/>
      <c r="AG627" s="668"/>
      <c r="AH627" s="668"/>
      <c r="AI627" s="668"/>
      <c r="AJ627" s="668"/>
      <c r="AK627" s="668"/>
    </row>
    <row r="628" ht="15.75" customHeight="1">
      <c r="A628" s="668"/>
      <c r="B628" s="668"/>
      <c r="C628" s="668"/>
      <c r="D628" s="668"/>
      <c r="E628" s="668"/>
      <c r="F628" s="668"/>
      <c r="G628" s="668"/>
      <c r="H628" s="668"/>
      <c r="I628" s="668"/>
      <c r="J628" s="668"/>
      <c r="K628" s="668"/>
      <c r="L628" s="668"/>
      <c r="M628" s="668"/>
      <c r="N628" s="668"/>
      <c r="O628" s="668"/>
      <c r="P628" s="668"/>
      <c r="Q628" s="668"/>
      <c r="R628" s="668"/>
      <c r="S628" s="668"/>
      <c r="T628" s="668"/>
      <c r="U628" s="668"/>
      <c r="V628" s="668"/>
      <c r="W628" s="668"/>
      <c r="X628" s="668"/>
      <c r="Y628" s="668"/>
      <c r="Z628" s="668"/>
      <c r="AA628" s="668"/>
      <c r="AB628" s="668"/>
      <c r="AC628" s="668"/>
      <c r="AD628" s="668"/>
      <c r="AE628" s="668"/>
      <c r="AF628" s="668"/>
      <c r="AG628" s="668"/>
      <c r="AH628" s="668"/>
      <c r="AI628" s="668"/>
      <c r="AJ628" s="668"/>
      <c r="AK628" s="668"/>
    </row>
    <row r="629" ht="15.75" customHeight="1">
      <c r="A629" s="668"/>
      <c r="B629" s="668"/>
      <c r="C629" s="668"/>
      <c r="D629" s="668"/>
      <c r="E629" s="668"/>
      <c r="F629" s="668"/>
      <c r="G629" s="668"/>
      <c r="H629" s="668"/>
      <c r="I629" s="668"/>
      <c r="J629" s="668"/>
      <c r="K629" s="668"/>
      <c r="L629" s="668"/>
      <c r="M629" s="668"/>
      <c r="N629" s="668"/>
      <c r="O629" s="668"/>
      <c r="P629" s="668"/>
      <c r="Q629" s="668"/>
      <c r="R629" s="668"/>
      <c r="S629" s="668"/>
      <c r="T629" s="668"/>
      <c r="U629" s="668"/>
      <c r="V629" s="668"/>
      <c r="W629" s="668"/>
      <c r="X629" s="668"/>
      <c r="Y629" s="668"/>
      <c r="Z629" s="668"/>
      <c r="AA629" s="668"/>
      <c r="AB629" s="668"/>
      <c r="AC629" s="668"/>
      <c r="AD629" s="668"/>
      <c r="AE629" s="668"/>
      <c r="AF629" s="668"/>
      <c r="AG629" s="668"/>
      <c r="AH629" s="668"/>
      <c r="AI629" s="668"/>
      <c r="AJ629" s="668"/>
      <c r="AK629" s="668"/>
    </row>
    <row r="630" ht="15.75" customHeight="1">
      <c r="A630" s="668"/>
      <c r="B630" s="668"/>
      <c r="C630" s="668"/>
      <c r="D630" s="668"/>
      <c r="E630" s="668"/>
      <c r="F630" s="668"/>
      <c r="G630" s="668"/>
      <c r="H630" s="668"/>
      <c r="I630" s="668"/>
      <c r="J630" s="668"/>
      <c r="K630" s="668"/>
      <c r="L630" s="668"/>
      <c r="M630" s="668"/>
      <c r="N630" s="668"/>
      <c r="O630" s="668"/>
      <c r="P630" s="668"/>
      <c r="Q630" s="668"/>
      <c r="R630" s="668"/>
      <c r="S630" s="668"/>
      <c r="T630" s="668"/>
      <c r="U630" s="668"/>
      <c r="V630" s="668"/>
      <c r="W630" s="668"/>
      <c r="X630" s="668"/>
      <c r="Y630" s="668"/>
      <c r="Z630" s="668"/>
      <c r="AA630" s="668"/>
      <c r="AB630" s="668"/>
      <c r="AC630" s="668"/>
      <c r="AD630" s="668"/>
      <c r="AE630" s="668"/>
      <c r="AF630" s="668"/>
      <c r="AG630" s="668"/>
      <c r="AH630" s="668"/>
      <c r="AI630" s="668"/>
      <c r="AJ630" s="668"/>
      <c r="AK630" s="668"/>
    </row>
    <row r="631" ht="15.75" customHeight="1">
      <c r="A631" s="668"/>
      <c r="B631" s="668"/>
      <c r="C631" s="668"/>
      <c r="D631" s="668"/>
      <c r="E631" s="668"/>
      <c r="F631" s="668"/>
      <c r="G631" s="668"/>
      <c r="H631" s="668"/>
      <c r="I631" s="668"/>
      <c r="J631" s="668"/>
      <c r="K631" s="668"/>
      <c r="L631" s="668"/>
      <c r="M631" s="668"/>
      <c r="N631" s="668"/>
      <c r="O631" s="668"/>
      <c r="P631" s="668"/>
      <c r="Q631" s="668"/>
      <c r="R631" s="668"/>
      <c r="S631" s="668"/>
      <c r="T631" s="668"/>
      <c r="U631" s="668"/>
      <c r="V631" s="668"/>
      <c r="W631" s="668"/>
      <c r="X631" s="668"/>
      <c r="Y631" s="668"/>
      <c r="Z631" s="668"/>
      <c r="AA631" s="668"/>
      <c r="AB631" s="668"/>
      <c r="AC631" s="668"/>
      <c r="AD631" s="668"/>
      <c r="AE631" s="668"/>
      <c r="AF631" s="668"/>
      <c r="AG631" s="668"/>
      <c r="AH631" s="668"/>
      <c r="AI631" s="668"/>
      <c r="AJ631" s="668"/>
      <c r="AK631" s="668"/>
    </row>
    <row r="632" ht="15.75" customHeight="1">
      <c r="A632" s="668"/>
      <c r="B632" s="668"/>
      <c r="C632" s="668"/>
      <c r="D632" s="668"/>
      <c r="E632" s="668"/>
      <c r="F632" s="668"/>
      <c r="G632" s="668"/>
      <c r="H632" s="668"/>
      <c r="I632" s="668"/>
      <c r="J632" s="668"/>
      <c r="K632" s="668"/>
      <c r="L632" s="668"/>
      <c r="M632" s="668"/>
      <c r="N632" s="668"/>
      <c r="O632" s="668"/>
      <c r="P632" s="668"/>
      <c r="Q632" s="668"/>
      <c r="R632" s="668"/>
      <c r="S632" s="668"/>
      <c r="T632" s="668"/>
      <c r="U632" s="668"/>
      <c r="V632" s="668"/>
      <c r="W632" s="668"/>
      <c r="X632" s="668"/>
      <c r="Y632" s="668"/>
      <c r="Z632" s="668"/>
      <c r="AA632" s="668"/>
      <c r="AB632" s="668"/>
      <c r="AC632" s="668"/>
      <c r="AD632" s="668"/>
      <c r="AE632" s="668"/>
      <c r="AF632" s="668"/>
      <c r="AG632" s="668"/>
      <c r="AH632" s="668"/>
      <c r="AI632" s="668"/>
      <c r="AJ632" s="668"/>
      <c r="AK632" s="668"/>
    </row>
    <row r="633" ht="15.75" customHeight="1">
      <c r="A633" s="668"/>
      <c r="B633" s="668"/>
      <c r="C633" s="668"/>
      <c r="D633" s="668"/>
      <c r="E633" s="668"/>
      <c r="F633" s="668"/>
      <c r="G633" s="668"/>
      <c r="H633" s="668"/>
      <c r="I633" s="668"/>
      <c r="J633" s="668"/>
      <c r="K633" s="668"/>
      <c r="L633" s="668"/>
      <c r="M633" s="668"/>
      <c r="N633" s="668"/>
      <c r="O633" s="668"/>
      <c r="P633" s="668"/>
      <c r="Q633" s="668"/>
      <c r="R633" s="668"/>
      <c r="S633" s="668"/>
      <c r="T633" s="668"/>
      <c r="U633" s="668"/>
      <c r="V633" s="668"/>
      <c r="W633" s="668"/>
      <c r="X633" s="668"/>
      <c r="Y633" s="668"/>
      <c r="Z633" s="668"/>
      <c r="AA633" s="668"/>
      <c r="AB633" s="668"/>
      <c r="AC633" s="668"/>
      <c r="AD633" s="668"/>
      <c r="AE633" s="668"/>
      <c r="AF633" s="668"/>
      <c r="AG633" s="668"/>
      <c r="AH633" s="668"/>
      <c r="AI633" s="668"/>
      <c r="AJ633" s="668"/>
      <c r="AK633" s="668"/>
    </row>
    <row r="634" ht="15.75" customHeight="1">
      <c r="A634" s="668"/>
      <c r="B634" s="668"/>
      <c r="C634" s="668"/>
      <c r="D634" s="668"/>
      <c r="E634" s="668"/>
      <c r="F634" s="668"/>
      <c r="G634" s="668"/>
      <c r="H634" s="668"/>
      <c r="I634" s="668"/>
      <c r="J634" s="668"/>
      <c r="K634" s="668"/>
      <c r="L634" s="668"/>
      <c r="M634" s="668"/>
      <c r="N634" s="668"/>
      <c r="O634" s="668"/>
      <c r="P634" s="668"/>
      <c r="Q634" s="668"/>
      <c r="R634" s="668"/>
      <c r="S634" s="668"/>
      <c r="T634" s="668"/>
      <c r="U634" s="668"/>
      <c r="V634" s="668"/>
      <c r="W634" s="668"/>
      <c r="X634" s="668"/>
      <c r="Y634" s="668"/>
      <c r="Z634" s="668"/>
      <c r="AA634" s="668"/>
      <c r="AB634" s="668"/>
      <c r="AC634" s="668"/>
      <c r="AD634" s="668"/>
      <c r="AE634" s="668"/>
      <c r="AF634" s="668"/>
      <c r="AG634" s="668"/>
      <c r="AH634" s="668"/>
      <c r="AI634" s="668"/>
      <c r="AJ634" s="668"/>
      <c r="AK634" s="668"/>
    </row>
    <row r="635" ht="15.75" customHeight="1">
      <c r="A635" s="668"/>
      <c r="B635" s="668"/>
      <c r="C635" s="668"/>
      <c r="D635" s="668"/>
      <c r="E635" s="668"/>
      <c r="F635" s="668"/>
      <c r="G635" s="668"/>
      <c r="H635" s="668"/>
      <c r="I635" s="668"/>
      <c r="J635" s="668"/>
      <c r="K635" s="668"/>
      <c r="L635" s="668"/>
      <c r="M635" s="668"/>
      <c r="N635" s="668"/>
      <c r="O635" s="668"/>
      <c r="P635" s="668"/>
      <c r="Q635" s="668"/>
      <c r="R635" s="668"/>
      <c r="S635" s="668"/>
      <c r="T635" s="668"/>
      <c r="U635" s="668"/>
      <c r="V635" s="668"/>
      <c r="W635" s="668"/>
      <c r="X635" s="668"/>
      <c r="Y635" s="668"/>
      <c r="Z635" s="668"/>
      <c r="AA635" s="668"/>
      <c r="AB635" s="668"/>
      <c r="AC635" s="668"/>
      <c r="AD635" s="668"/>
      <c r="AE635" s="668"/>
      <c r="AF635" s="668"/>
      <c r="AG635" s="668"/>
      <c r="AH635" s="668"/>
      <c r="AI635" s="668"/>
      <c r="AJ635" s="668"/>
      <c r="AK635" s="668"/>
    </row>
    <row r="636" ht="15.75" customHeight="1">
      <c r="A636" s="668"/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668"/>
      <c r="S636" s="668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68"/>
      <c r="AF636" s="668"/>
      <c r="AG636" s="668"/>
      <c r="AH636" s="668"/>
      <c r="AI636" s="668"/>
      <c r="AJ636" s="668"/>
      <c r="AK636" s="668"/>
    </row>
    <row r="637" ht="15.75" customHeight="1">
      <c r="A637" s="668"/>
      <c r="B637" s="668"/>
      <c r="C637" s="668"/>
      <c r="D637" s="668"/>
      <c r="E637" s="668"/>
      <c r="F637" s="668"/>
      <c r="G637" s="668"/>
      <c r="H637" s="668"/>
      <c r="I637" s="668"/>
      <c r="J637" s="668"/>
      <c r="K637" s="668"/>
      <c r="L637" s="668"/>
      <c r="M637" s="668"/>
      <c r="N637" s="668"/>
      <c r="O637" s="668"/>
      <c r="P637" s="668"/>
      <c r="Q637" s="668"/>
      <c r="R637" s="668"/>
      <c r="S637" s="668"/>
      <c r="T637" s="668"/>
      <c r="U637" s="668"/>
      <c r="V637" s="668"/>
      <c r="W637" s="668"/>
      <c r="X637" s="668"/>
      <c r="Y637" s="668"/>
      <c r="Z637" s="668"/>
      <c r="AA637" s="668"/>
      <c r="AB637" s="668"/>
      <c r="AC637" s="668"/>
      <c r="AD637" s="668"/>
      <c r="AE637" s="668"/>
      <c r="AF637" s="668"/>
      <c r="AG637" s="668"/>
      <c r="AH637" s="668"/>
      <c r="AI637" s="668"/>
      <c r="AJ637" s="668"/>
      <c r="AK637" s="668"/>
    </row>
    <row r="638" ht="15.75" customHeight="1">
      <c r="A638" s="668"/>
      <c r="B638" s="668"/>
      <c r="C638" s="668"/>
      <c r="D638" s="668"/>
      <c r="E638" s="668"/>
      <c r="F638" s="668"/>
      <c r="G638" s="668"/>
      <c r="H638" s="668"/>
      <c r="I638" s="668"/>
      <c r="J638" s="668"/>
      <c r="K638" s="668"/>
      <c r="L638" s="668"/>
      <c r="M638" s="668"/>
      <c r="N638" s="668"/>
      <c r="O638" s="668"/>
      <c r="P638" s="668"/>
      <c r="Q638" s="668"/>
      <c r="R638" s="668"/>
      <c r="S638" s="668"/>
      <c r="T638" s="668"/>
      <c r="U638" s="668"/>
      <c r="V638" s="668"/>
      <c r="W638" s="668"/>
      <c r="X638" s="668"/>
      <c r="Y638" s="668"/>
      <c r="Z638" s="668"/>
      <c r="AA638" s="668"/>
      <c r="AB638" s="668"/>
      <c r="AC638" s="668"/>
      <c r="AD638" s="668"/>
      <c r="AE638" s="668"/>
      <c r="AF638" s="668"/>
      <c r="AG638" s="668"/>
      <c r="AH638" s="668"/>
      <c r="AI638" s="668"/>
      <c r="AJ638" s="668"/>
      <c r="AK638" s="668"/>
    </row>
    <row r="639" ht="15.75" customHeight="1">
      <c r="A639" s="668"/>
      <c r="B639" s="668"/>
      <c r="C639" s="668"/>
      <c r="D639" s="668"/>
      <c r="E639" s="668"/>
      <c r="F639" s="668"/>
      <c r="G639" s="668"/>
      <c r="H639" s="668"/>
      <c r="I639" s="668"/>
      <c r="J639" s="668"/>
      <c r="K639" s="668"/>
      <c r="L639" s="668"/>
      <c r="M639" s="668"/>
      <c r="N639" s="668"/>
      <c r="O639" s="668"/>
      <c r="P639" s="668"/>
      <c r="Q639" s="668"/>
      <c r="R639" s="668"/>
      <c r="S639" s="668"/>
      <c r="T639" s="668"/>
      <c r="U639" s="668"/>
      <c r="V639" s="668"/>
      <c r="W639" s="668"/>
      <c r="X639" s="668"/>
      <c r="Y639" s="668"/>
      <c r="Z639" s="668"/>
      <c r="AA639" s="668"/>
      <c r="AB639" s="668"/>
      <c r="AC639" s="668"/>
      <c r="AD639" s="668"/>
      <c r="AE639" s="668"/>
      <c r="AF639" s="668"/>
      <c r="AG639" s="668"/>
      <c r="AH639" s="668"/>
      <c r="AI639" s="668"/>
      <c r="AJ639" s="668"/>
      <c r="AK639" s="668"/>
    </row>
    <row r="640" ht="15.75" customHeight="1">
      <c r="A640" s="668"/>
      <c r="B640" s="668"/>
      <c r="C640" s="668"/>
      <c r="D640" s="668"/>
      <c r="E640" s="668"/>
      <c r="F640" s="668"/>
      <c r="G640" s="668"/>
      <c r="H640" s="668"/>
      <c r="I640" s="668"/>
      <c r="J640" s="668"/>
      <c r="K640" s="668"/>
      <c r="L640" s="668"/>
      <c r="M640" s="668"/>
      <c r="N640" s="668"/>
      <c r="O640" s="668"/>
      <c r="P640" s="668"/>
      <c r="Q640" s="668"/>
      <c r="R640" s="668"/>
      <c r="S640" s="668"/>
      <c r="T640" s="668"/>
      <c r="U640" s="668"/>
      <c r="V640" s="668"/>
      <c r="W640" s="668"/>
      <c r="X640" s="668"/>
      <c r="Y640" s="668"/>
      <c r="Z640" s="668"/>
      <c r="AA640" s="668"/>
      <c r="AB640" s="668"/>
      <c r="AC640" s="668"/>
      <c r="AD640" s="668"/>
      <c r="AE640" s="668"/>
      <c r="AF640" s="668"/>
      <c r="AG640" s="668"/>
      <c r="AH640" s="668"/>
      <c r="AI640" s="668"/>
      <c r="AJ640" s="668"/>
      <c r="AK640" s="668"/>
    </row>
    <row r="641" ht="15.75" customHeight="1">
      <c r="A641" s="668"/>
      <c r="B641" s="668"/>
      <c r="C641" s="668"/>
      <c r="D641" s="668"/>
      <c r="E641" s="668"/>
      <c r="F641" s="668"/>
      <c r="G641" s="668"/>
      <c r="H641" s="668"/>
      <c r="I641" s="668"/>
      <c r="J641" s="668"/>
      <c r="K641" s="668"/>
      <c r="L641" s="668"/>
      <c r="M641" s="668"/>
      <c r="N641" s="668"/>
      <c r="O641" s="668"/>
      <c r="P641" s="668"/>
      <c r="Q641" s="668"/>
      <c r="R641" s="668"/>
      <c r="S641" s="668"/>
      <c r="T641" s="668"/>
      <c r="U641" s="668"/>
      <c r="V641" s="668"/>
      <c r="W641" s="668"/>
      <c r="X641" s="668"/>
      <c r="Y641" s="668"/>
      <c r="Z641" s="668"/>
      <c r="AA641" s="668"/>
      <c r="AB641" s="668"/>
      <c r="AC641" s="668"/>
      <c r="AD641" s="668"/>
      <c r="AE641" s="668"/>
      <c r="AF641" s="668"/>
      <c r="AG641" s="668"/>
      <c r="AH641" s="668"/>
      <c r="AI641" s="668"/>
      <c r="AJ641" s="668"/>
      <c r="AK641" s="668"/>
    </row>
    <row r="642" ht="15.75" customHeight="1">
      <c r="A642" s="668"/>
      <c r="B642" s="668"/>
      <c r="C642" s="668"/>
      <c r="D642" s="668"/>
      <c r="E642" s="668"/>
      <c r="F642" s="668"/>
      <c r="G642" s="668"/>
      <c r="H642" s="668"/>
      <c r="I642" s="668"/>
      <c r="J642" s="668"/>
      <c r="K642" s="668"/>
      <c r="L642" s="668"/>
      <c r="M642" s="668"/>
      <c r="N642" s="668"/>
      <c r="O642" s="668"/>
      <c r="P642" s="668"/>
      <c r="Q642" s="668"/>
      <c r="R642" s="668"/>
      <c r="S642" s="668"/>
      <c r="T642" s="668"/>
      <c r="U642" s="668"/>
      <c r="V642" s="668"/>
      <c r="W642" s="668"/>
      <c r="X642" s="668"/>
      <c r="Y642" s="668"/>
      <c r="Z642" s="668"/>
      <c r="AA642" s="668"/>
      <c r="AB642" s="668"/>
      <c r="AC642" s="668"/>
      <c r="AD642" s="668"/>
      <c r="AE642" s="668"/>
      <c r="AF642" s="668"/>
      <c r="AG642" s="668"/>
      <c r="AH642" s="668"/>
      <c r="AI642" s="668"/>
      <c r="AJ642" s="668"/>
      <c r="AK642" s="668"/>
    </row>
    <row r="643" ht="15.75" customHeight="1">
      <c r="A643" s="668"/>
      <c r="B643" s="668"/>
      <c r="C643" s="668"/>
      <c r="D643" s="668"/>
      <c r="E643" s="668"/>
      <c r="F643" s="668"/>
      <c r="G643" s="668"/>
      <c r="H643" s="668"/>
      <c r="I643" s="668"/>
      <c r="J643" s="668"/>
      <c r="K643" s="668"/>
      <c r="L643" s="668"/>
      <c r="M643" s="668"/>
      <c r="N643" s="668"/>
      <c r="O643" s="668"/>
      <c r="P643" s="668"/>
      <c r="Q643" s="668"/>
      <c r="R643" s="668"/>
      <c r="S643" s="668"/>
      <c r="T643" s="668"/>
      <c r="U643" s="668"/>
      <c r="V643" s="668"/>
      <c r="W643" s="668"/>
      <c r="X643" s="668"/>
      <c r="Y643" s="668"/>
      <c r="Z643" s="668"/>
      <c r="AA643" s="668"/>
      <c r="AB643" s="668"/>
      <c r="AC643" s="668"/>
      <c r="AD643" s="668"/>
      <c r="AE643" s="668"/>
      <c r="AF643" s="668"/>
      <c r="AG643" s="668"/>
      <c r="AH643" s="668"/>
      <c r="AI643" s="668"/>
      <c r="AJ643" s="668"/>
      <c r="AK643" s="668"/>
    </row>
    <row r="644" ht="15.75" customHeight="1">
      <c r="A644" s="668"/>
      <c r="B644" s="668"/>
      <c r="C644" s="668"/>
      <c r="D644" s="668"/>
      <c r="E644" s="668"/>
      <c r="F644" s="668"/>
      <c r="G644" s="668"/>
      <c r="H644" s="668"/>
      <c r="I644" s="668"/>
      <c r="J644" s="668"/>
      <c r="K644" s="668"/>
      <c r="L644" s="668"/>
      <c r="M644" s="668"/>
      <c r="N644" s="668"/>
      <c r="O644" s="668"/>
      <c r="P644" s="668"/>
      <c r="Q644" s="668"/>
      <c r="R644" s="668"/>
      <c r="S644" s="668"/>
      <c r="T644" s="668"/>
      <c r="U644" s="668"/>
      <c r="V644" s="668"/>
      <c r="W644" s="668"/>
      <c r="X644" s="668"/>
      <c r="Y644" s="668"/>
      <c r="Z644" s="668"/>
      <c r="AA644" s="668"/>
      <c r="AB644" s="668"/>
      <c r="AC644" s="668"/>
      <c r="AD644" s="668"/>
      <c r="AE644" s="668"/>
      <c r="AF644" s="668"/>
      <c r="AG644" s="668"/>
      <c r="AH644" s="668"/>
      <c r="AI644" s="668"/>
      <c r="AJ644" s="668"/>
      <c r="AK644" s="668"/>
    </row>
    <row r="645" ht="15.75" customHeight="1">
      <c r="A645" s="668"/>
      <c r="B645" s="668"/>
      <c r="C645" s="668"/>
      <c r="D645" s="668"/>
      <c r="E645" s="668"/>
      <c r="F645" s="668"/>
      <c r="G645" s="668"/>
      <c r="H645" s="668"/>
      <c r="I645" s="668"/>
      <c r="J645" s="668"/>
      <c r="K645" s="668"/>
      <c r="L645" s="668"/>
      <c r="M645" s="668"/>
      <c r="N645" s="668"/>
      <c r="O645" s="668"/>
      <c r="P645" s="668"/>
      <c r="Q645" s="668"/>
      <c r="R645" s="668"/>
      <c r="S645" s="668"/>
      <c r="T645" s="668"/>
      <c r="U645" s="668"/>
      <c r="V645" s="668"/>
      <c r="W645" s="668"/>
      <c r="X645" s="668"/>
      <c r="Y645" s="668"/>
      <c r="Z645" s="668"/>
      <c r="AA645" s="668"/>
      <c r="AB645" s="668"/>
      <c r="AC645" s="668"/>
      <c r="AD645" s="668"/>
      <c r="AE645" s="668"/>
      <c r="AF645" s="668"/>
      <c r="AG645" s="668"/>
      <c r="AH645" s="668"/>
      <c r="AI645" s="668"/>
      <c r="AJ645" s="668"/>
      <c r="AK645" s="668"/>
    </row>
    <row r="646" ht="15.75" customHeight="1">
      <c r="A646" s="668"/>
      <c r="B646" s="668"/>
      <c r="C646" s="668"/>
      <c r="D646" s="668"/>
      <c r="E646" s="668"/>
      <c r="F646" s="668"/>
      <c r="G646" s="668"/>
      <c r="H646" s="668"/>
      <c r="I646" s="668"/>
      <c r="J646" s="668"/>
      <c r="K646" s="668"/>
      <c r="L646" s="668"/>
      <c r="M646" s="668"/>
      <c r="N646" s="668"/>
      <c r="O646" s="668"/>
      <c r="P646" s="668"/>
      <c r="Q646" s="668"/>
      <c r="R646" s="668"/>
      <c r="S646" s="668"/>
      <c r="T646" s="668"/>
      <c r="U646" s="668"/>
      <c r="V646" s="668"/>
      <c r="W646" s="668"/>
      <c r="X646" s="668"/>
      <c r="Y646" s="668"/>
      <c r="Z646" s="668"/>
      <c r="AA646" s="668"/>
      <c r="AB646" s="668"/>
      <c r="AC646" s="668"/>
      <c r="AD646" s="668"/>
      <c r="AE646" s="668"/>
      <c r="AF646" s="668"/>
      <c r="AG646" s="668"/>
      <c r="AH646" s="668"/>
      <c r="AI646" s="668"/>
      <c r="AJ646" s="668"/>
      <c r="AK646" s="668"/>
    </row>
    <row r="647" ht="15.75" customHeight="1">
      <c r="A647" s="668"/>
      <c r="B647" s="668"/>
      <c r="C647" s="668"/>
      <c r="D647" s="668"/>
      <c r="E647" s="668"/>
      <c r="F647" s="668"/>
      <c r="G647" s="668"/>
      <c r="H647" s="668"/>
      <c r="I647" s="668"/>
      <c r="J647" s="668"/>
      <c r="K647" s="668"/>
      <c r="L647" s="668"/>
      <c r="M647" s="668"/>
      <c r="N647" s="668"/>
      <c r="O647" s="668"/>
      <c r="P647" s="668"/>
      <c r="Q647" s="668"/>
      <c r="R647" s="668"/>
      <c r="S647" s="668"/>
      <c r="T647" s="668"/>
      <c r="U647" s="668"/>
      <c r="V647" s="668"/>
      <c r="W647" s="668"/>
      <c r="X647" s="668"/>
      <c r="Y647" s="668"/>
      <c r="Z647" s="668"/>
      <c r="AA647" s="668"/>
      <c r="AB647" s="668"/>
      <c r="AC647" s="668"/>
      <c r="AD647" s="668"/>
      <c r="AE647" s="668"/>
      <c r="AF647" s="668"/>
      <c r="AG647" s="668"/>
      <c r="AH647" s="668"/>
      <c r="AI647" s="668"/>
      <c r="AJ647" s="668"/>
      <c r="AK647" s="668"/>
    </row>
    <row r="648" ht="15.75" customHeight="1">
      <c r="A648" s="668"/>
      <c r="B648" s="668"/>
      <c r="C648" s="668"/>
      <c r="D648" s="668"/>
      <c r="E648" s="668"/>
      <c r="F648" s="668"/>
      <c r="G648" s="668"/>
      <c r="H648" s="668"/>
      <c r="I648" s="668"/>
      <c r="J648" s="668"/>
      <c r="K648" s="668"/>
      <c r="L648" s="668"/>
      <c r="M648" s="668"/>
      <c r="N648" s="668"/>
      <c r="O648" s="668"/>
      <c r="P648" s="668"/>
      <c r="Q648" s="668"/>
      <c r="R648" s="668"/>
      <c r="S648" s="668"/>
      <c r="T648" s="668"/>
      <c r="U648" s="668"/>
      <c r="V648" s="668"/>
      <c r="W648" s="668"/>
      <c r="X648" s="668"/>
      <c r="Y648" s="668"/>
      <c r="Z648" s="668"/>
      <c r="AA648" s="668"/>
      <c r="AB648" s="668"/>
      <c r="AC648" s="668"/>
      <c r="AD648" s="668"/>
      <c r="AE648" s="668"/>
      <c r="AF648" s="668"/>
      <c r="AG648" s="668"/>
      <c r="AH648" s="668"/>
      <c r="AI648" s="668"/>
      <c r="AJ648" s="668"/>
      <c r="AK648" s="668"/>
    </row>
    <row r="649" ht="15.75" customHeight="1">
      <c r="A649" s="668"/>
      <c r="B649" s="668"/>
      <c r="C649" s="668"/>
      <c r="D649" s="668"/>
      <c r="E649" s="668"/>
      <c r="F649" s="668"/>
      <c r="G649" s="668"/>
      <c r="H649" s="668"/>
      <c r="I649" s="668"/>
      <c r="J649" s="668"/>
      <c r="K649" s="668"/>
      <c r="L649" s="668"/>
      <c r="M649" s="668"/>
      <c r="N649" s="668"/>
      <c r="O649" s="668"/>
      <c r="P649" s="668"/>
      <c r="Q649" s="668"/>
      <c r="R649" s="668"/>
      <c r="S649" s="668"/>
      <c r="T649" s="668"/>
      <c r="U649" s="668"/>
      <c r="V649" s="668"/>
      <c r="W649" s="668"/>
      <c r="X649" s="668"/>
      <c r="Y649" s="668"/>
      <c r="Z649" s="668"/>
      <c r="AA649" s="668"/>
      <c r="AB649" s="668"/>
      <c r="AC649" s="668"/>
      <c r="AD649" s="668"/>
      <c r="AE649" s="668"/>
      <c r="AF649" s="668"/>
      <c r="AG649" s="668"/>
      <c r="AH649" s="668"/>
      <c r="AI649" s="668"/>
      <c r="AJ649" s="668"/>
      <c r="AK649" s="668"/>
    </row>
    <row r="650" ht="15.75" customHeight="1">
      <c r="A650" s="668"/>
      <c r="B650" s="668"/>
      <c r="C650" s="668"/>
      <c r="D650" s="668"/>
      <c r="E650" s="668"/>
      <c r="F650" s="668"/>
      <c r="G650" s="668"/>
      <c r="H650" s="668"/>
      <c r="I650" s="668"/>
      <c r="J650" s="668"/>
      <c r="K650" s="668"/>
      <c r="L650" s="668"/>
      <c r="M650" s="668"/>
      <c r="N650" s="668"/>
      <c r="O650" s="668"/>
      <c r="P650" s="668"/>
      <c r="Q650" s="668"/>
      <c r="R650" s="668"/>
      <c r="S650" s="668"/>
      <c r="T650" s="668"/>
      <c r="U650" s="668"/>
      <c r="V650" s="668"/>
      <c r="W650" s="668"/>
      <c r="X650" s="668"/>
      <c r="Y650" s="668"/>
      <c r="Z650" s="668"/>
      <c r="AA650" s="668"/>
      <c r="AB650" s="668"/>
      <c r="AC650" s="668"/>
      <c r="AD650" s="668"/>
      <c r="AE650" s="668"/>
      <c r="AF650" s="668"/>
      <c r="AG650" s="668"/>
      <c r="AH650" s="668"/>
      <c r="AI650" s="668"/>
      <c r="AJ650" s="668"/>
      <c r="AK650" s="668"/>
    </row>
    <row r="651" ht="15.75" customHeight="1">
      <c r="A651" s="668"/>
      <c r="B651" s="668"/>
      <c r="C651" s="668"/>
      <c r="D651" s="668"/>
      <c r="E651" s="668"/>
      <c r="F651" s="668"/>
      <c r="G651" s="668"/>
      <c r="H651" s="668"/>
      <c r="I651" s="668"/>
      <c r="J651" s="668"/>
      <c r="K651" s="668"/>
      <c r="L651" s="668"/>
      <c r="M651" s="668"/>
      <c r="N651" s="668"/>
      <c r="O651" s="668"/>
      <c r="P651" s="668"/>
      <c r="Q651" s="668"/>
      <c r="R651" s="668"/>
      <c r="S651" s="668"/>
      <c r="T651" s="668"/>
      <c r="U651" s="668"/>
      <c r="V651" s="668"/>
      <c r="W651" s="668"/>
      <c r="X651" s="668"/>
      <c r="Y651" s="668"/>
      <c r="Z651" s="668"/>
      <c r="AA651" s="668"/>
      <c r="AB651" s="668"/>
      <c r="AC651" s="668"/>
      <c r="AD651" s="668"/>
      <c r="AE651" s="668"/>
      <c r="AF651" s="668"/>
      <c r="AG651" s="668"/>
      <c r="AH651" s="668"/>
      <c r="AI651" s="668"/>
      <c r="AJ651" s="668"/>
      <c r="AK651" s="668"/>
    </row>
    <row r="652" ht="15.75" customHeight="1">
      <c r="A652" s="668"/>
      <c r="B652" s="668"/>
      <c r="C652" s="668"/>
      <c r="D652" s="668"/>
      <c r="E652" s="668"/>
      <c r="F652" s="668"/>
      <c r="G652" s="668"/>
      <c r="H652" s="668"/>
      <c r="I652" s="668"/>
      <c r="J652" s="668"/>
      <c r="K652" s="668"/>
      <c r="L652" s="668"/>
      <c r="M652" s="668"/>
      <c r="N652" s="668"/>
      <c r="O652" s="668"/>
      <c r="P652" s="668"/>
      <c r="Q652" s="668"/>
      <c r="R652" s="668"/>
      <c r="S652" s="668"/>
      <c r="T652" s="668"/>
      <c r="U652" s="668"/>
      <c r="V652" s="668"/>
      <c r="W652" s="668"/>
      <c r="X652" s="668"/>
      <c r="Y652" s="668"/>
      <c r="Z652" s="668"/>
      <c r="AA652" s="668"/>
      <c r="AB652" s="668"/>
      <c r="AC652" s="668"/>
      <c r="AD652" s="668"/>
      <c r="AE652" s="668"/>
      <c r="AF652" s="668"/>
      <c r="AG652" s="668"/>
      <c r="AH652" s="668"/>
      <c r="AI652" s="668"/>
      <c r="AJ652" s="668"/>
      <c r="AK652" s="668"/>
    </row>
    <row r="653" ht="15.75" customHeight="1">
      <c r="A653" s="668"/>
      <c r="B653" s="668"/>
      <c r="C653" s="668"/>
      <c r="D653" s="668"/>
      <c r="E653" s="668"/>
      <c r="F653" s="668"/>
      <c r="G653" s="668"/>
      <c r="H653" s="668"/>
      <c r="I653" s="668"/>
      <c r="J653" s="668"/>
      <c r="K653" s="668"/>
      <c r="L653" s="668"/>
      <c r="M653" s="668"/>
      <c r="N653" s="668"/>
      <c r="O653" s="668"/>
      <c r="P653" s="668"/>
      <c r="Q653" s="668"/>
      <c r="R653" s="668"/>
      <c r="S653" s="668"/>
      <c r="T653" s="668"/>
      <c r="U653" s="668"/>
      <c r="V653" s="668"/>
      <c r="W653" s="668"/>
      <c r="X653" s="668"/>
      <c r="Y653" s="668"/>
      <c r="Z653" s="668"/>
      <c r="AA653" s="668"/>
      <c r="AB653" s="668"/>
      <c r="AC653" s="668"/>
      <c r="AD653" s="668"/>
      <c r="AE653" s="668"/>
      <c r="AF653" s="668"/>
      <c r="AG653" s="668"/>
      <c r="AH653" s="668"/>
      <c r="AI653" s="668"/>
      <c r="AJ653" s="668"/>
      <c r="AK653" s="668"/>
    </row>
    <row r="654" ht="15.75" customHeight="1">
      <c r="A654" s="668"/>
      <c r="B654" s="668"/>
      <c r="C654" s="668"/>
      <c r="D654" s="668"/>
      <c r="E654" s="668"/>
      <c r="F654" s="668"/>
      <c r="G654" s="668"/>
      <c r="H654" s="668"/>
      <c r="I654" s="668"/>
      <c r="J654" s="668"/>
      <c r="K654" s="668"/>
      <c r="L654" s="668"/>
      <c r="M654" s="668"/>
      <c r="N654" s="668"/>
      <c r="O654" s="668"/>
      <c r="P654" s="668"/>
      <c r="Q654" s="668"/>
      <c r="R654" s="668"/>
      <c r="S654" s="668"/>
      <c r="T654" s="668"/>
      <c r="U654" s="668"/>
      <c r="V654" s="668"/>
      <c r="W654" s="668"/>
      <c r="X654" s="668"/>
      <c r="Y654" s="668"/>
      <c r="Z654" s="668"/>
      <c r="AA654" s="668"/>
      <c r="AB654" s="668"/>
      <c r="AC654" s="668"/>
      <c r="AD654" s="668"/>
      <c r="AE654" s="668"/>
      <c r="AF654" s="668"/>
      <c r="AG654" s="668"/>
      <c r="AH654" s="668"/>
      <c r="AI654" s="668"/>
      <c r="AJ654" s="668"/>
      <c r="AK654" s="668"/>
    </row>
    <row r="655" ht="15.75" customHeight="1">
      <c r="A655" s="668"/>
      <c r="B655" s="668"/>
      <c r="C655" s="668"/>
      <c r="D655" s="668"/>
      <c r="E655" s="668"/>
      <c r="F655" s="668"/>
      <c r="G655" s="668"/>
      <c r="H655" s="668"/>
      <c r="I655" s="668"/>
      <c r="J655" s="668"/>
      <c r="K655" s="668"/>
      <c r="L655" s="668"/>
      <c r="M655" s="668"/>
      <c r="N655" s="668"/>
      <c r="O655" s="668"/>
      <c r="P655" s="668"/>
      <c r="Q655" s="668"/>
      <c r="R655" s="668"/>
      <c r="S655" s="668"/>
      <c r="T655" s="668"/>
      <c r="U655" s="668"/>
      <c r="V655" s="668"/>
      <c r="W655" s="668"/>
      <c r="X655" s="668"/>
      <c r="Y655" s="668"/>
      <c r="Z655" s="668"/>
      <c r="AA655" s="668"/>
      <c r="AB655" s="668"/>
      <c r="AC655" s="668"/>
      <c r="AD655" s="668"/>
      <c r="AE655" s="668"/>
      <c r="AF655" s="668"/>
      <c r="AG655" s="668"/>
      <c r="AH655" s="668"/>
      <c r="AI655" s="668"/>
      <c r="AJ655" s="668"/>
      <c r="AK655" s="668"/>
    </row>
    <row r="656" ht="15.75" customHeight="1">
      <c r="A656" s="668"/>
      <c r="B656" s="668"/>
      <c r="C656" s="668"/>
      <c r="D656" s="668"/>
      <c r="E656" s="668"/>
      <c r="F656" s="668"/>
      <c r="G656" s="668"/>
      <c r="H656" s="668"/>
      <c r="I656" s="668"/>
      <c r="J656" s="668"/>
      <c r="K656" s="668"/>
      <c r="L656" s="668"/>
      <c r="M656" s="668"/>
      <c r="N656" s="668"/>
      <c r="O656" s="668"/>
      <c r="P656" s="668"/>
      <c r="Q656" s="668"/>
      <c r="R656" s="668"/>
      <c r="S656" s="668"/>
      <c r="T656" s="668"/>
      <c r="U656" s="668"/>
      <c r="V656" s="668"/>
      <c r="W656" s="668"/>
      <c r="X656" s="668"/>
      <c r="Y656" s="668"/>
      <c r="Z656" s="668"/>
      <c r="AA656" s="668"/>
      <c r="AB656" s="668"/>
      <c r="AC656" s="668"/>
      <c r="AD656" s="668"/>
      <c r="AE656" s="668"/>
      <c r="AF656" s="668"/>
      <c r="AG656" s="668"/>
      <c r="AH656" s="668"/>
      <c r="AI656" s="668"/>
      <c r="AJ656" s="668"/>
      <c r="AK656" s="668"/>
    </row>
    <row r="657" ht="15.75" customHeight="1">
      <c r="A657" s="668"/>
      <c r="B657" s="668"/>
      <c r="C657" s="668"/>
      <c r="D657" s="668"/>
      <c r="E657" s="668"/>
      <c r="F657" s="668"/>
      <c r="G657" s="668"/>
      <c r="H657" s="668"/>
      <c r="I657" s="668"/>
      <c r="J657" s="668"/>
      <c r="K657" s="668"/>
      <c r="L657" s="668"/>
      <c r="M657" s="668"/>
      <c r="N657" s="668"/>
      <c r="O657" s="668"/>
      <c r="P657" s="668"/>
      <c r="Q657" s="668"/>
      <c r="R657" s="668"/>
      <c r="S657" s="668"/>
      <c r="T657" s="668"/>
      <c r="U657" s="668"/>
      <c r="V657" s="668"/>
      <c r="W657" s="668"/>
      <c r="X657" s="668"/>
      <c r="Y657" s="668"/>
      <c r="Z657" s="668"/>
      <c r="AA657" s="668"/>
      <c r="AB657" s="668"/>
      <c r="AC657" s="668"/>
      <c r="AD657" s="668"/>
      <c r="AE657" s="668"/>
      <c r="AF657" s="668"/>
      <c r="AG657" s="668"/>
      <c r="AH657" s="668"/>
      <c r="AI657" s="668"/>
      <c r="AJ657" s="668"/>
      <c r="AK657" s="668"/>
    </row>
    <row r="658" ht="15.75" customHeight="1">
      <c r="A658" s="668"/>
      <c r="B658" s="668"/>
      <c r="C658" s="668"/>
      <c r="D658" s="668"/>
      <c r="E658" s="668"/>
      <c r="F658" s="668"/>
      <c r="G658" s="668"/>
      <c r="H658" s="668"/>
      <c r="I658" s="668"/>
      <c r="J658" s="668"/>
      <c r="K658" s="668"/>
      <c r="L658" s="668"/>
      <c r="M658" s="668"/>
      <c r="N658" s="668"/>
      <c r="O658" s="668"/>
      <c r="P658" s="668"/>
      <c r="Q658" s="668"/>
      <c r="R658" s="668"/>
      <c r="S658" s="668"/>
      <c r="T658" s="668"/>
      <c r="U658" s="668"/>
      <c r="V658" s="668"/>
      <c r="W658" s="668"/>
      <c r="X658" s="668"/>
      <c r="Y658" s="668"/>
      <c r="Z658" s="668"/>
      <c r="AA658" s="668"/>
      <c r="AB658" s="668"/>
      <c r="AC658" s="668"/>
      <c r="AD658" s="668"/>
      <c r="AE658" s="668"/>
      <c r="AF658" s="668"/>
      <c r="AG658" s="668"/>
      <c r="AH658" s="668"/>
      <c r="AI658" s="668"/>
      <c r="AJ658" s="668"/>
      <c r="AK658" s="668"/>
    </row>
    <row r="659" ht="15.75" customHeight="1">
      <c r="A659" s="668"/>
      <c r="B659" s="668"/>
      <c r="C659" s="668"/>
      <c r="D659" s="668"/>
      <c r="E659" s="668"/>
      <c r="F659" s="668"/>
      <c r="G659" s="668"/>
      <c r="H659" s="668"/>
      <c r="I659" s="668"/>
      <c r="J659" s="668"/>
      <c r="K659" s="668"/>
      <c r="L659" s="668"/>
      <c r="M659" s="668"/>
      <c r="N659" s="668"/>
      <c r="O659" s="668"/>
      <c r="P659" s="668"/>
      <c r="Q659" s="668"/>
      <c r="R659" s="668"/>
      <c r="S659" s="668"/>
      <c r="T659" s="668"/>
      <c r="U659" s="668"/>
      <c r="V659" s="668"/>
      <c r="W659" s="668"/>
      <c r="X659" s="668"/>
      <c r="Y659" s="668"/>
      <c r="Z659" s="668"/>
      <c r="AA659" s="668"/>
      <c r="AB659" s="668"/>
      <c r="AC659" s="668"/>
      <c r="AD659" s="668"/>
      <c r="AE659" s="668"/>
      <c r="AF659" s="668"/>
      <c r="AG659" s="668"/>
      <c r="AH659" s="668"/>
      <c r="AI659" s="668"/>
      <c r="AJ659" s="668"/>
      <c r="AK659" s="668"/>
    </row>
    <row r="660" ht="15.75" customHeight="1">
      <c r="A660" s="668"/>
      <c r="B660" s="668"/>
      <c r="C660" s="668"/>
      <c r="D660" s="668"/>
      <c r="E660" s="668"/>
      <c r="F660" s="668"/>
      <c r="G660" s="668"/>
      <c r="H660" s="668"/>
      <c r="I660" s="668"/>
      <c r="J660" s="668"/>
      <c r="K660" s="668"/>
      <c r="L660" s="668"/>
      <c r="M660" s="668"/>
      <c r="N660" s="668"/>
      <c r="O660" s="668"/>
      <c r="P660" s="668"/>
      <c r="Q660" s="668"/>
      <c r="R660" s="668"/>
      <c r="S660" s="668"/>
      <c r="T660" s="668"/>
      <c r="U660" s="668"/>
      <c r="V660" s="668"/>
      <c r="W660" s="668"/>
      <c r="X660" s="668"/>
      <c r="Y660" s="668"/>
      <c r="Z660" s="668"/>
      <c r="AA660" s="668"/>
      <c r="AB660" s="668"/>
      <c r="AC660" s="668"/>
      <c r="AD660" s="668"/>
      <c r="AE660" s="668"/>
      <c r="AF660" s="668"/>
      <c r="AG660" s="668"/>
      <c r="AH660" s="668"/>
      <c r="AI660" s="668"/>
      <c r="AJ660" s="668"/>
      <c r="AK660" s="668"/>
    </row>
    <row r="661" ht="15.75" customHeight="1">
      <c r="A661" s="668"/>
      <c r="B661" s="668"/>
      <c r="C661" s="668"/>
      <c r="D661" s="668"/>
      <c r="E661" s="668"/>
      <c r="F661" s="668"/>
      <c r="G661" s="668"/>
      <c r="H661" s="668"/>
      <c r="I661" s="668"/>
      <c r="J661" s="668"/>
      <c r="K661" s="668"/>
      <c r="L661" s="668"/>
      <c r="M661" s="668"/>
      <c r="N661" s="668"/>
      <c r="O661" s="668"/>
      <c r="P661" s="668"/>
      <c r="Q661" s="668"/>
      <c r="R661" s="668"/>
      <c r="S661" s="668"/>
      <c r="T661" s="668"/>
      <c r="U661" s="668"/>
      <c r="V661" s="668"/>
      <c r="W661" s="668"/>
      <c r="X661" s="668"/>
      <c r="Y661" s="668"/>
      <c r="Z661" s="668"/>
      <c r="AA661" s="668"/>
      <c r="AB661" s="668"/>
      <c r="AC661" s="668"/>
      <c r="AD661" s="668"/>
      <c r="AE661" s="668"/>
      <c r="AF661" s="668"/>
      <c r="AG661" s="668"/>
      <c r="AH661" s="668"/>
      <c r="AI661" s="668"/>
      <c r="AJ661" s="668"/>
      <c r="AK661" s="668"/>
    </row>
    <row r="662" ht="15.75" customHeight="1">
      <c r="A662" s="668"/>
      <c r="B662" s="668"/>
      <c r="C662" s="668"/>
      <c r="D662" s="668"/>
      <c r="E662" s="668"/>
      <c r="F662" s="668"/>
      <c r="G662" s="668"/>
      <c r="H662" s="668"/>
      <c r="I662" s="668"/>
      <c r="J662" s="668"/>
      <c r="K662" s="668"/>
      <c r="L662" s="668"/>
      <c r="M662" s="668"/>
      <c r="N662" s="668"/>
      <c r="O662" s="668"/>
      <c r="P662" s="668"/>
      <c r="Q662" s="668"/>
      <c r="R662" s="668"/>
      <c r="S662" s="668"/>
      <c r="T662" s="668"/>
      <c r="U662" s="668"/>
      <c r="V662" s="668"/>
      <c r="W662" s="668"/>
      <c r="X662" s="668"/>
      <c r="Y662" s="668"/>
      <c r="Z662" s="668"/>
      <c r="AA662" s="668"/>
      <c r="AB662" s="668"/>
      <c r="AC662" s="668"/>
      <c r="AD662" s="668"/>
      <c r="AE662" s="668"/>
      <c r="AF662" s="668"/>
      <c r="AG662" s="668"/>
      <c r="AH662" s="668"/>
      <c r="AI662" s="668"/>
      <c r="AJ662" s="668"/>
      <c r="AK662" s="668"/>
    </row>
    <row r="663" ht="15.75" customHeight="1">
      <c r="A663" s="668"/>
      <c r="B663" s="668"/>
      <c r="C663" s="668"/>
      <c r="D663" s="668"/>
      <c r="E663" s="668"/>
      <c r="F663" s="668"/>
      <c r="G663" s="668"/>
      <c r="H663" s="668"/>
      <c r="I663" s="668"/>
      <c r="J663" s="668"/>
      <c r="K663" s="668"/>
      <c r="L663" s="668"/>
      <c r="M663" s="668"/>
      <c r="N663" s="668"/>
      <c r="O663" s="668"/>
      <c r="P663" s="668"/>
      <c r="Q663" s="668"/>
      <c r="R663" s="668"/>
      <c r="S663" s="668"/>
      <c r="T663" s="668"/>
      <c r="U663" s="668"/>
      <c r="V663" s="668"/>
      <c r="W663" s="668"/>
      <c r="X663" s="668"/>
      <c r="Y663" s="668"/>
      <c r="Z663" s="668"/>
      <c r="AA663" s="668"/>
      <c r="AB663" s="668"/>
      <c r="AC663" s="668"/>
      <c r="AD663" s="668"/>
      <c r="AE663" s="668"/>
      <c r="AF663" s="668"/>
      <c r="AG663" s="668"/>
      <c r="AH663" s="668"/>
      <c r="AI663" s="668"/>
      <c r="AJ663" s="668"/>
      <c r="AK663" s="668"/>
    </row>
    <row r="664" ht="15.75" customHeight="1">
      <c r="A664" s="668"/>
      <c r="B664" s="668"/>
      <c r="C664" s="668"/>
      <c r="D664" s="668"/>
      <c r="E664" s="668"/>
      <c r="F664" s="668"/>
      <c r="G664" s="668"/>
      <c r="H664" s="668"/>
      <c r="I664" s="668"/>
      <c r="J664" s="668"/>
      <c r="K664" s="668"/>
      <c r="L664" s="668"/>
      <c r="M664" s="668"/>
      <c r="N664" s="668"/>
      <c r="O664" s="668"/>
      <c r="P664" s="668"/>
      <c r="Q664" s="668"/>
      <c r="R664" s="668"/>
      <c r="S664" s="668"/>
      <c r="T664" s="668"/>
      <c r="U664" s="668"/>
      <c r="V664" s="668"/>
      <c r="W664" s="668"/>
      <c r="X664" s="668"/>
      <c r="Y664" s="668"/>
      <c r="Z664" s="668"/>
      <c r="AA664" s="668"/>
      <c r="AB664" s="668"/>
      <c r="AC664" s="668"/>
      <c r="AD664" s="668"/>
      <c r="AE664" s="668"/>
      <c r="AF664" s="668"/>
      <c r="AG664" s="668"/>
      <c r="AH664" s="668"/>
      <c r="AI664" s="668"/>
      <c r="AJ664" s="668"/>
      <c r="AK664" s="668"/>
    </row>
    <row r="665" ht="15.75" customHeight="1">
      <c r="A665" s="668"/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68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68"/>
    </row>
    <row r="666" ht="15.75" customHeight="1">
      <c r="A666" s="668"/>
      <c r="B666" s="668"/>
      <c r="C666" s="668"/>
      <c r="D666" s="668"/>
      <c r="E666" s="668"/>
      <c r="F666" s="668"/>
      <c r="G666" s="668"/>
      <c r="H666" s="668"/>
      <c r="I666" s="668"/>
      <c r="J666" s="668"/>
      <c r="K666" s="668"/>
      <c r="L666" s="668"/>
      <c r="M666" s="668"/>
      <c r="N666" s="668"/>
      <c r="O666" s="668"/>
      <c r="P666" s="668"/>
      <c r="Q666" s="668"/>
      <c r="R666" s="668"/>
      <c r="S666" s="668"/>
      <c r="T666" s="668"/>
      <c r="U666" s="668"/>
      <c r="V666" s="668"/>
      <c r="W666" s="668"/>
      <c r="X666" s="668"/>
      <c r="Y666" s="668"/>
      <c r="Z666" s="668"/>
      <c r="AA666" s="668"/>
      <c r="AB666" s="668"/>
      <c r="AC666" s="668"/>
      <c r="AD666" s="668"/>
      <c r="AE666" s="668"/>
      <c r="AF666" s="668"/>
      <c r="AG666" s="668"/>
      <c r="AH666" s="668"/>
      <c r="AI666" s="668"/>
      <c r="AJ666" s="668"/>
      <c r="AK666" s="668"/>
    </row>
    <row r="667" ht="15.75" customHeight="1">
      <c r="A667" s="668"/>
      <c r="B667" s="668"/>
      <c r="C667" s="668"/>
      <c r="D667" s="668"/>
      <c r="E667" s="668"/>
      <c r="F667" s="668"/>
      <c r="G667" s="668"/>
      <c r="H667" s="668"/>
      <c r="I667" s="668"/>
      <c r="J667" s="668"/>
      <c r="K667" s="668"/>
      <c r="L667" s="668"/>
      <c r="M667" s="668"/>
      <c r="N667" s="668"/>
      <c r="O667" s="668"/>
      <c r="P667" s="668"/>
      <c r="Q667" s="668"/>
      <c r="R667" s="668"/>
      <c r="S667" s="668"/>
      <c r="T667" s="668"/>
      <c r="U667" s="668"/>
      <c r="V667" s="668"/>
      <c r="W667" s="668"/>
      <c r="X667" s="668"/>
      <c r="Y667" s="668"/>
      <c r="Z667" s="668"/>
      <c r="AA667" s="668"/>
      <c r="AB667" s="668"/>
      <c r="AC667" s="668"/>
      <c r="AD667" s="668"/>
      <c r="AE667" s="668"/>
      <c r="AF667" s="668"/>
      <c r="AG667" s="668"/>
      <c r="AH667" s="668"/>
      <c r="AI667" s="668"/>
      <c r="AJ667" s="668"/>
      <c r="AK667" s="668"/>
    </row>
    <row r="668" ht="15.75" customHeight="1">
      <c r="A668" s="668"/>
      <c r="B668" s="668"/>
      <c r="C668" s="668"/>
      <c r="D668" s="668"/>
      <c r="E668" s="668"/>
      <c r="F668" s="668"/>
      <c r="G668" s="668"/>
      <c r="H668" s="668"/>
      <c r="I668" s="668"/>
      <c r="J668" s="668"/>
      <c r="K668" s="668"/>
      <c r="L668" s="668"/>
      <c r="M668" s="668"/>
      <c r="N668" s="668"/>
      <c r="O668" s="668"/>
      <c r="P668" s="668"/>
      <c r="Q668" s="668"/>
      <c r="R668" s="668"/>
      <c r="S668" s="668"/>
      <c r="T668" s="668"/>
      <c r="U668" s="668"/>
      <c r="V668" s="668"/>
      <c r="W668" s="668"/>
      <c r="X668" s="668"/>
      <c r="Y668" s="668"/>
      <c r="Z668" s="668"/>
      <c r="AA668" s="668"/>
      <c r="AB668" s="668"/>
      <c r="AC668" s="668"/>
      <c r="AD668" s="668"/>
      <c r="AE668" s="668"/>
      <c r="AF668" s="668"/>
      <c r="AG668" s="668"/>
      <c r="AH668" s="668"/>
      <c r="AI668" s="668"/>
      <c r="AJ668" s="668"/>
      <c r="AK668" s="668"/>
    </row>
    <row r="669" ht="15.75" customHeight="1">
      <c r="A669" s="668"/>
      <c r="B669" s="668"/>
      <c r="C669" s="668"/>
      <c r="D669" s="668"/>
      <c r="E669" s="668"/>
      <c r="F669" s="668"/>
      <c r="G669" s="668"/>
      <c r="H669" s="668"/>
      <c r="I669" s="668"/>
      <c r="J669" s="668"/>
      <c r="K669" s="668"/>
      <c r="L669" s="668"/>
      <c r="M669" s="668"/>
      <c r="N669" s="668"/>
      <c r="O669" s="668"/>
      <c r="P669" s="668"/>
      <c r="Q669" s="668"/>
      <c r="R669" s="668"/>
      <c r="S669" s="668"/>
      <c r="T669" s="668"/>
      <c r="U669" s="668"/>
      <c r="V669" s="668"/>
      <c r="W669" s="668"/>
      <c r="X669" s="668"/>
      <c r="Y669" s="668"/>
      <c r="Z669" s="668"/>
      <c r="AA669" s="668"/>
      <c r="AB669" s="668"/>
      <c r="AC669" s="668"/>
      <c r="AD669" s="668"/>
      <c r="AE669" s="668"/>
      <c r="AF669" s="668"/>
      <c r="AG669" s="668"/>
      <c r="AH669" s="668"/>
      <c r="AI669" s="668"/>
      <c r="AJ669" s="668"/>
      <c r="AK669" s="668"/>
    </row>
    <row r="670" ht="15.75" customHeight="1">
      <c r="A670" s="668"/>
      <c r="B670" s="668"/>
      <c r="C670" s="668"/>
      <c r="D670" s="668"/>
      <c r="E670" s="668"/>
      <c r="F670" s="668"/>
      <c r="G670" s="668"/>
      <c r="H670" s="668"/>
      <c r="I670" s="668"/>
      <c r="J670" s="668"/>
      <c r="K670" s="668"/>
      <c r="L670" s="668"/>
      <c r="M670" s="668"/>
      <c r="N670" s="668"/>
      <c r="O670" s="668"/>
      <c r="P670" s="668"/>
      <c r="Q670" s="668"/>
      <c r="R670" s="668"/>
      <c r="S670" s="668"/>
      <c r="T670" s="668"/>
      <c r="U670" s="668"/>
      <c r="V670" s="668"/>
      <c r="W670" s="668"/>
      <c r="X670" s="668"/>
      <c r="Y670" s="668"/>
      <c r="Z670" s="668"/>
      <c r="AA670" s="668"/>
      <c r="AB670" s="668"/>
      <c r="AC670" s="668"/>
      <c r="AD670" s="668"/>
      <c r="AE670" s="668"/>
      <c r="AF670" s="668"/>
      <c r="AG670" s="668"/>
      <c r="AH670" s="668"/>
      <c r="AI670" s="668"/>
      <c r="AJ670" s="668"/>
      <c r="AK670" s="668"/>
    </row>
    <row r="671" ht="15.75" customHeight="1">
      <c r="A671" s="668"/>
      <c r="B671" s="668"/>
      <c r="C671" s="668"/>
      <c r="D671" s="668"/>
      <c r="E671" s="668"/>
      <c r="F671" s="668"/>
      <c r="G671" s="668"/>
      <c r="H671" s="668"/>
      <c r="I671" s="668"/>
      <c r="J671" s="668"/>
      <c r="K671" s="668"/>
      <c r="L671" s="668"/>
      <c r="M671" s="668"/>
      <c r="N671" s="668"/>
      <c r="O671" s="668"/>
      <c r="P671" s="668"/>
      <c r="Q671" s="668"/>
      <c r="R671" s="668"/>
      <c r="S671" s="668"/>
      <c r="T671" s="668"/>
      <c r="U671" s="668"/>
      <c r="V671" s="668"/>
      <c r="W671" s="668"/>
      <c r="X671" s="668"/>
      <c r="Y671" s="668"/>
      <c r="Z671" s="668"/>
      <c r="AA671" s="668"/>
      <c r="AB671" s="668"/>
      <c r="AC671" s="668"/>
      <c r="AD671" s="668"/>
      <c r="AE671" s="668"/>
      <c r="AF671" s="668"/>
      <c r="AG671" s="668"/>
      <c r="AH671" s="668"/>
      <c r="AI671" s="668"/>
      <c r="AJ671" s="668"/>
      <c r="AK671" s="668"/>
    </row>
    <row r="672" ht="15.75" customHeight="1">
      <c r="A672" s="668"/>
      <c r="B672" s="668"/>
      <c r="C672" s="668"/>
      <c r="D672" s="668"/>
      <c r="E672" s="668"/>
      <c r="F672" s="668"/>
      <c r="G672" s="668"/>
      <c r="H672" s="668"/>
      <c r="I672" s="668"/>
      <c r="J672" s="668"/>
      <c r="K672" s="668"/>
      <c r="L672" s="668"/>
      <c r="M672" s="668"/>
      <c r="N672" s="668"/>
      <c r="O672" s="668"/>
      <c r="P672" s="668"/>
      <c r="Q672" s="668"/>
      <c r="R672" s="668"/>
      <c r="S672" s="668"/>
      <c r="T672" s="668"/>
      <c r="U672" s="668"/>
      <c r="V672" s="668"/>
      <c r="W672" s="668"/>
      <c r="X672" s="668"/>
      <c r="Y672" s="668"/>
      <c r="Z672" s="668"/>
      <c r="AA672" s="668"/>
      <c r="AB672" s="668"/>
      <c r="AC672" s="668"/>
      <c r="AD672" s="668"/>
      <c r="AE672" s="668"/>
      <c r="AF672" s="668"/>
      <c r="AG672" s="668"/>
      <c r="AH672" s="668"/>
      <c r="AI672" s="668"/>
      <c r="AJ672" s="668"/>
      <c r="AK672" s="668"/>
    </row>
    <row r="673" ht="15.75" customHeight="1">
      <c r="A673" s="668"/>
      <c r="B673" s="668"/>
      <c r="C673" s="668"/>
      <c r="D673" s="668"/>
      <c r="E673" s="668"/>
      <c r="F673" s="668"/>
      <c r="G673" s="668"/>
      <c r="H673" s="668"/>
      <c r="I673" s="668"/>
      <c r="J673" s="668"/>
      <c r="K673" s="668"/>
      <c r="L673" s="668"/>
      <c r="M673" s="668"/>
      <c r="N673" s="668"/>
      <c r="O673" s="668"/>
      <c r="P673" s="668"/>
      <c r="Q673" s="668"/>
      <c r="R673" s="668"/>
      <c r="S673" s="668"/>
      <c r="T673" s="668"/>
      <c r="U673" s="668"/>
      <c r="V673" s="668"/>
      <c r="W673" s="668"/>
      <c r="X673" s="668"/>
      <c r="Y673" s="668"/>
      <c r="Z673" s="668"/>
      <c r="AA673" s="668"/>
      <c r="AB673" s="668"/>
      <c r="AC673" s="668"/>
      <c r="AD673" s="668"/>
      <c r="AE673" s="668"/>
      <c r="AF673" s="668"/>
      <c r="AG673" s="668"/>
      <c r="AH673" s="668"/>
      <c r="AI673" s="668"/>
      <c r="AJ673" s="668"/>
      <c r="AK673" s="668"/>
    </row>
    <row r="674" ht="15.75" customHeight="1">
      <c r="A674" s="668"/>
      <c r="B674" s="668"/>
      <c r="C674" s="668"/>
      <c r="D674" s="668"/>
      <c r="E674" s="668"/>
      <c r="F674" s="668"/>
      <c r="G674" s="668"/>
      <c r="H674" s="668"/>
      <c r="I674" s="668"/>
      <c r="J674" s="668"/>
      <c r="K674" s="668"/>
      <c r="L674" s="668"/>
      <c r="M674" s="668"/>
      <c r="N674" s="668"/>
      <c r="O674" s="668"/>
      <c r="P674" s="668"/>
      <c r="Q674" s="668"/>
      <c r="R674" s="668"/>
      <c r="S674" s="668"/>
      <c r="T674" s="668"/>
      <c r="U674" s="668"/>
      <c r="V674" s="668"/>
      <c r="W674" s="668"/>
      <c r="X674" s="668"/>
      <c r="Y674" s="668"/>
      <c r="Z674" s="668"/>
      <c r="AA674" s="668"/>
      <c r="AB674" s="668"/>
      <c r="AC674" s="668"/>
      <c r="AD674" s="668"/>
      <c r="AE674" s="668"/>
      <c r="AF674" s="668"/>
      <c r="AG674" s="668"/>
      <c r="AH674" s="668"/>
      <c r="AI674" s="668"/>
      <c r="AJ674" s="668"/>
      <c r="AK674" s="668"/>
    </row>
    <row r="675" ht="15.75" customHeight="1">
      <c r="A675" s="668"/>
      <c r="B675" s="668"/>
      <c r="C675" s="668"/>
      <c r="D675" s="668"/>
      <c r="E675" s="668"/>
      <c r="F675" s="668"/>
      <c r="G675" s="668"/>
      <c r="H675" s="668"/>
      <c r="I675" s="668"/>
      <c r="J675" s="668"/>
      <c r="K675" s="668"/>
      <c r="L675" s="668"/>
      <c r="M675" s="668"/>
      <c r="N675" s="668"/>
      <c r="O675" s="668"/>
      <c r="P675" s="668"/>
      <c r="Q675" s="668"/>
      <c r="R675" s="668"/>
      <c r="S675" s="668"/>
      <c r="T675" s="668"/>
      <c r="U675" s="668"/>
      <c r="V675" s="668"/>
      <c r="W675" s="668"/>
      <c r="X675" s="668"/>
      <c r="Y675" s="668"/>
      <c r="Z675" s="668"/>
      <c r="AA675" s="668"/>
      <c r="AB675" s="668"/>
      <c r="AC675" s="668"/>
      <c r="AD675" s="668"/>
      <c r="AE675" s="668"/>
      <c r="AF675" s="668"/>
      <c r="AG675" s="668"/>
      <c r="AH675" s="668"/>
      <c r="AI675" s="668"/>
      <c r="AJ675" s="668"/>
      <c r="AK675" s="668"/>
    </row>
    <row r="676" ht="15.75" customHeight="1">
      <c r="A676" s="668"/>
      <c r="B676" s="668"/>
      <c r="C676" s="668"/>
      <c r="D676" s="668"/>
      <c r="E676" s="668"/>
      <c r="F676" s="668"/>
      <c r="G676" s="668"/>
      <c r="H676" s="668"/>
      <c r="I676" s="668"/>
      <c r="J676" s="668"/>
      <c r="K676" s="668"/>
      <c r="L676" s="668"/>
      <c r="M676" s="668"/>
      <c r="N676" s="668"/>
      <c r="O676" s="668"/>
      <c r="P676" s="668"/>
      <c r="Q676" s="668"/>
      <c r="R676" s="668"/>
      <c r="S676" s="668"/>
      <c r="T676" s="668"/>
      <c r="U676" s="668"/>
      <c r="V676" s="668"/>
      <c r="W676" s="668"/>
      <c r="X676" s="668"/>
      <c r="Y676" s="668"/>
      <c r="Z676" s="668"/>
      <c r="AA676" s="668"/>
      <c r="AB676" s="668"/>
      <c r="AC676" s="668"/>
      <c r="AD676" s="668"/>
      <c r="AE676" s="668"/>
      <c r="AF676" s="668"/>
      <c r="AG676" s="668"/>
      <c r="AH676" s="668"/>
      <c r="AI676" s="668"/>
      <c r="AJ676" s="668"/>
      <c r="AK676" s="668"/>
    </row>
    <row r="677" ht="15.75" customHeight="1">
      <c r="A677" s="668"/>
      <c r="B677" s="668"/>
      <c r="C677" s="668"/>
      <c r="D677" s="668"/>
      <c r="E677" s="668"/>
      <c r="F677" s="668"/>
      <c r="G677" s="668"/>
      <c r="H677" s="668"/>
      <c r="I677" s="668"/>
      <c r="J677" s="668"/>
      <c r="K677" s="668"/>
      <c r="L677" s="668"/>
      <c r="M677" s="668"/>
      <c r="N677" s="668"/>
      <c r="O677" s="668"/>
      <c r="P677" s="668"/>
      <c r="Q677" s="668"/>
      <c r="R677" s="668"/>
      <c r="S677" s="668"/>
      <c r="T677" s="668"/>
      <c r="U677" s="668"/>
      <c r="V677" s="668"/>
      <c r="W677" s="668"/>
      <c r="X677" s="668"/>
      <c r="Y677" s="668"/>
      <c r="Z677" s="668"/>
      <c r="AA677" s="668"/>
      <c r="AB677" s="668"/>
      <c r="AC677" s="668"/>
      <c r="AD677" s="668"/>
      <c r="AE677" s="668"/>
      <c r="AF677" s="668"/>
      <c r="AG677" s="668"/>
      <c r="AH677" s="668"/>
      <c r="AI677" s="668"/>
      <c r="AJ677" s="668"/>
      <c r="AK677" s="668"/>
    </row>
    <row r="678" ht="15.75" customHeight="1">
      <c r="A678" s="668"/>
      <c r="B678" s="668"/>
      <c r="C678" s="668"/>
      <c r="D678" s="668"/>
      <c r="E678" s="668"/>
      <c r="F678" s="668"/>
      <c r="G678" s="668"/>
      <c r="H678" s="668"/>
      <c r="I678" s="668"/>
      <c r="J678" s="668"/>
      <c r="K678" s="668"/>
      <c r="L678" s="668"/>
      <c r="M678" s="668"/>
      <c r="N678" s="668"/>
      <c r="O678" s="668"/>
      <c r="P678" s="668"/>
      <c r="Q678" s="668"/>
      <c r="R678" s="668"/>
      <c r="S678" s="668"/>
      <c r="T678" s="668"/>
      <c r="U678" s="668"/>
      <c r="V678" s="668"/>
      <c r="W678" s="668"/>
      <c r="X678" s="668"/>
      <c r="Y678" s="668"/>
      <c r="Z678" s="668"/>
      <c r="AA678" s="668"/>
      <c r="AB678" s="668"/>
      <c r="AC678" s="668"/>
      <c r="AD678" s="668"/>
      <c r="AE678" s="668"/>
      <c r="AF678" s="668"/>
      <c r="AG678" s="668"/>
      <c r="AH678" s="668"/>
      <c r="AI678" s="668"/>
      <c r="AJ678" s="668"/>
      <c r="AK678" s="668"/>
    </row>
    <row r="679" ht="15.75" customHeight="1">
      <c r="A679" s="668"/>
      <c r="B679" s="668"/>
      <c r="C679" s="668"/>
      <c r="D679" s="668"/>
      <c r="E679" s="668"/>
      <c r="F679" s="668"/>
      <c r="G679" s="668"/>
      <c r="H679" s="668"/>
      <c r="I679" s="668"/>
      <c r="J679" s="668"/>
      <c r="K679" s="668"/>
      <c r="L679" s="668"/>
      <c r="M679" s="668"/>
      <c r="N679" s="668"/>
      <c r="O679" s="668"/>
      <c r="P679" s="668"/>
      <c r="Q679" s="668"/>
      <c r="R679" s="668"/>
      <c r="S679" s="668"/>
      <c r="T679" s="668"/>
      <c r="U679" s="668"/>
      <c r="V679" s="668"/>
      <c r="W679" s="668"/>
      <c r="X679" s="668"/>
      <c r="Y679" s="668"/>
      <c r="Z679" s="668"/>
      <c r="AA679" s="668"/>
      <c r="AB679" s="668"/>
      <c r="AC679" s="668"/>
      <c r="AD679" s="668"/>
      <c r="AE679" s="668"/>
      <c r="AF679" s="668"/>
      <c r="AG679" s="668"/>
      <c r="AH679" s="668"/>
      <c r="AI679" s="668"/>
      <c r="AJ679" s="668"/>
      <c r="AK679" s="668"/>
    </row>
    <row r="680" ht="15.75" customHeight="1">
      <c r="A680" s="668"/>
      <c r="B680" s="668"/>
      <c r="C680" s="668"/>
      <c r="D680" s="668"/>
      <c r="E680" s="668"/>
      <c r="F680" s="668"/>
      <c r="G680" s="668"/>
      <c r="H680" s="668"/>
      <c r="I680" s="668"/>
      <c r="J680" s="668"/>
      <c r="K680" s="668"/>
      <c r="L680" s="668"/>
      <c r="M680" s="668"/>
      <c r="N680" s="668"/>
      <c r="O680" s="668"/>
      <c r="P680" s="668"/>
      <c r="Q680" s="668"/>
      <c r="R680" s="668"/>
      <c r="S680" s="668"/>
      <c r="T680" s="668"/>
      <c r="U680" s="668"/>
      <c r="V680" s="668"/>
      <c r="W680" s="668"/>
      <c r="X680" s="668"/>
      <c r="Y680" s="668"/>
      <c r="Z680" s="668"/>
      <c r="AA680" s="668"/>
      <c r="AB680" s="668"/>
      <c r="AC680" s="668"/>
      <c r="AD680" s="668"/>
      <c r="AE680" s="668"/>
      <c r="AF680" s="668"/>
      <c r="AG680" s="668"/>
      <c r="AH680" s="668"/>
      <c r="AI680" s="668"/>
      <c r="AJ680" s="668"/>
      <c r="AK680" s="668"/>
    </row>
    <row r="681" ht="15.75" customHeight="1">
      <c r="A681" s="668"/>
      <c r="B681" s="668"/>
      <c r="C681" s="668"/>
      <c r="D681" s="668"/>
      <c r="E681" s="668"/>
      <c r="F681" s="668"/>
      <c r="G681" s="668"/>
      <c r="H681" s="668"/>
      <c r="I681" s="668"/>
      <c r="J681" s="668"/>
      <c r="K681" s="668"/>
      <c r="L681" s="668"/>
      <c r="M681" s="668"/>
      <c r="N681" s="668"/>
      <c r="O681" s="668"/>
      <c r="P681" s="668"/>
      <c r="Q681" s="668"/>
      <c r="R681" s="668"/>
      <c r="S681" s="668"/>
      <c r="T681" s="668"/>
      <c r="U681" s="668"/>
      <c r="V681" s="668"/>
      <c r="W681" s="668"/>
      <c r="X681" s="668"/>
      <c r="Y681" s="668"/>
      <c r="Z681" s="668"/>
      <c r="AA681" s="668"/>
      <c r="AB681" s="668"/>
      <c r="AC681" s="668"/>
      <c r="AD681" s="668"/>
      <c r="AE681" s="668"/>
      <c r="AF681" s="668"/>
      <c r="AG681" s="668"/>
      <c r="AH681" s="668"/>
      <c r="AI681" s="668"/>
      <c r="AJ681" s="668"/>
      <c r="AK681" s="668"/>
    </row>
    <row r="682" ht="15.75" customHeight="1">
      <c r="A682" s="668"/>
      <c r="B682" s="668"/>
      <c r="C682" s="668"/>
      <c r="D682" s="668"/>
      <c r="E682" s="668"/>
      <c r="F682" s="668"/>
      <c r="G682" s="668"/>
      <c r="H682" s="668"/>
      <c r="I682" s="668"/>
      <c r="J682" s="668"/>
      <c r="K682" s="668"/>
      <c r="L682" s="668"/>
      <c r="M682" s="668"/>
      <c r="N682" s="668"/>
      <c r="O682" s="668"/>
      <c r="P682" s="668"/>
      <c r="Q682" s="668"/>
      <c r="R682" s="668"/>
      <c r="S682" s="668"/>
      <c r="T682" s="668"/>
      <c r="U682" s="668"/>
      <c r="V682" s="668"/>
      <c r="W682" s="668"/>
      <c r="X682" s="668"/>
      <c r="Y682" s="668"/>
      <c r="Z682" s="668"/>
      <c r="AA682" s="668"/>
      <c r="AB682" s="668"/>
      <c r="AC682" s="668"/>
      <c r="AD682" s="668"/>
      <c r="AE682" s="668"/>
      <c r="AF682" s="668"/>
      <c r="AG682" s="668"/>
      <c r="AH682" s="668"/>
      <c r="AI682" s="668"/>
      <c r="AJ682" s="668"/>
      <c r="AK682" s="668"/>
    </row>
    <row r="683" ht="15.75" customHeight="1">
      <c r="A683" s="668"/>
      <c r="B683" s="668"/>
      <c r="C683" s="668"/>
      <c r="D683" s="668"/>
      <c r="E683" s="668"/>
      <c r="F683" s="668"/>
      <c r="G683" s="668"/>
      <c r="H683" s="668"/>
      <c r="I683" s="668"/>
      <c r="J683" s="668"/>
      <c r="K683" s="668"/>
      <c r="L683" s="668"/>
      <c r="M683" s="668"/>
      <c r="N683" s="668"/>
      <c r="O683" s="668"/>
      <c r="P683" s="668"/>
      <c r="Q683" s="668"/>
      <c r="R683" s="668"/>
      <c r="S683" s="668"/>
      <c r="T683" s="668"/>
      <c r="U683" s="668"/>
      <c r="V683" s="668"/>
      <c r="W683" s="668"/>
      <c r="X683" s="668"/>
      <c r="Y683" s="668"/>
      <c r="Z683" s="668"/>
      <c r="AA683" s="668"/>
      <c r="AB683" s="668"/>
      <c r="AC683" s="668"/>
      <c r="AD683" s="668"/>
      <c r="AE683" s="668"/>
      <c r="AF683" s="668"/>
      <c r="AG683" s="668"/>
      <c r="AH683" s="668"/>
      <c r="AI683" s="668"/>
      <c r="AJ683" s="668"/>
      <c r="AK683" s="668"/>
    </row>
    <row r="684" ht="15.75" customHeight="1">
      <c r="A684" s="668"/>
      <c r="B684" s="668"/>
      <c r="C684" s="668"/>
      <c r="D684" s="668"/>
      <c r="E684" s="668"/>
      <c r="F684" s="668"/>
      <c r="G684" s="668"/>
      <c r="H684" s="668"/>
      <c r="I684" s="668"/>
      <c r="J684" s="668"/>
      <c r="K684" s="668"/>
      <c r="L684" s="668"/>
      <c r="M684" s="668"/>
      <c r="N684" s="668"/>
      <c r="O684" s="668"/>
      <c r="P684" s="668"/>
      <c r="Q684" s="668"/>
      <c r="R684" s="668"/>
      <c r="S684" s="668"/>
      <c r="T684" s="668"/>
      <c r="U684" s="668"/>
      <c r="V684" s="668"/>
      <c r="W684" s="668"/>
      <c r="X684" s="668"/>
      <c r="Y684" s="668"/>
      <c r="Z684" s="668"/>
      <c r="AA684" s="668"/>
      <c r="AB684" s="668"/>
      <c r="AC684" s="668"/>
      <c r="AD684" s="668"/>
      <c r="AE684" s="668"/>
      <c r="AF684" s="668"/>
      <c r="AG684" s="668"/>
      <c r="AH684" s="668"/>
      <c r="AI684" s="668"/>
      <c r="AJ684" s="668"/>
      <c r="AK684" s="668"/>
    </row>
    <row r="685" ht="15.75" customHeight="1">
      <c r="A685" s="668"/>
      <c r="B685" s="668"/>
      <c r="C685" s="668"/>
      <c r="D685" s="668"/>
      <c r="E685" s="668"/>
      <c r="F685" s="668"/>
      <c r="G685" s="668"/>
      <c r="H685" s="668"/>
      <c r="I685" s="668"/>
      <c r="J685" s="668"/>
      <c r="K685" s="668"/>
      <c r="L685" s="668"/>
      <c r="M685" s="668"/>
      <c r="N685" s="668"/>
      <c r="O685" s="668"/>
      <c r="P685" s="668"/>
      <c r="Q685" s="668"/>
      <c r="R685" s="668"/>
      <c r="S685" s="668"/>
      <c r="T685" s="668"/>
      <c r="U685" s="668"/>
      <c r="V685" s="668"/>
      <c r="W685" s="668"/>
      <c r="X685" s="668"/>
      <c r="Y685" s="668"/>
      <c r="Z685" s="668"/>
      <c r="AA685" s="668"/>
      <c r="AB685" s="668"/>
      <c r="AC685" s="668"/>
      <c r="AD685" s="668"/>
      <c r="AE685" s="668"/>
      <c r="AF685" s="668"/>
      <c r="AG685" s="668"/>
      <c r="AH685" s="668"/>
      <c r="AI685" s="668"/>
      <c r="AJ685" s="668"/>
      <c r="AK685" s="668"/>
    </row>
    <row r="686" ht="15.75" customHeight="1">
      <c r="A686" s="668"/>
      <c r="B686" s="668"/>
      <c r="C686" s="668"/>
      <c r="D686" s="668"/>
      <c r="E686" s="668"/>
      <c r="F686" s="668"/>
      <c r="G686" s="668"/>
      <c r="H686" s="668"/>
      <c r="I686" s="668"/>
      <c r="J686" s="668"/>
      <c r="K686" s="668"/>
      <c r="L686" s="668"/>
      <c r="M686" s="668"/>
      <c r="N686" s="668"/>
      <c r="O686" s="668"/>
      <c r="P686" s="668"/>
      <c r="Q686" s="668"/>
      <c r="R686" s="668"/>
      <c r="S686" s="668"/>
      <c r="T686" s="668"/>
      <c r="U686" s="668"/>
      <c r="V686" s="668"/>
      <c r="W686" s="668"/>
      <c r="X686" s="668"/>
      <c r="Y686" s="668"/>
      <c r="Z686" s="668"/>
      <c r="AA686" s="668"/>
      <c r="AB686" s="668"/>
      <c r="AC686" s="668"/>
      <c r="AD686" s="668"/>
      <c r="AE686" s="668"/>
      <c r="AF686" s="668"/>
      <c r="AG686" s="668"/>
      <c r="AH686" s="668"/>
      <c r="AI686" s="668"/>
      <c r="AJ686" s="668"/>
      <c r="AK686" s="668"/>
    </row>
    <row r="687" ht="15.75" customHeight="1">
      <c r="A687" s="668"/>
      <c r="B687" s="668"/>
      <c r="C687" s="668"/>
      <c r="D687" s="668"/>
      <c r="E687" s="668"/>
      <c r="F687" s="668"/>
      <c r="G687" s="668"/>
      <c r="H687" s="668"/>
      <c r="I687" s="668"/>
      <c r="J687" s="668"/>
      <c r="K687" s="668"/>
      <c r="L687" s="668"/>
      <c r="M687" s="668"/>
      <c r="N687" s="668"/>
      <c r="O687" s="668"/>
      <c r="P687" s="668"/>
      <c r="Q687" s="668"/>
      <c r="R687" s="668"/>
      <c r="S687" s="668"/>
      <c r="T687" s="668"/>
      <c r="U687" s="668"/>
      <c r="V687" s="668"/>
      <c r="W687" s="668"/>
      <c r="X687" s="668"/>
      <c r="Y687" s="668"/>
      <c r="Z687" s="668"/>
      <c r="AA687" s="668"/>
      <c r="AB687" s="668"/>
      <c r="AC687" s="668"/>
      <c r="AD687" s="668"/>
      <c r="AE687" s="668"/>
      <c r="AF687" s="668"/>
      <c r="AG687" s="668"/>
      <c r="AH687" s="668"/>
      <c r="AI687" s="668"/>
      <c r="AJ687" s="668"/>
      <c r="AK687" s="668"/>
    </row>
    <row r="688" ht="15.75" customHeight="1">
      <c r="A688" s="668"/>
      <c r="B688" s="668"/>
      <c r="C688" s="668"/>
      <c r="D688" s="668"/>
      <c r="E688" s="668"/>
      <c r="F688" s="668"/>
      <c r="G688" s="668"/>
      <c r="H688" s="668"/>
      <c r="I688" s="668"/>
      <c r="J688" s="668"/>
      <c r="K688" s="668"/>
      <c r="L688" s="668"/>
      <c r="M688" s="668"/>
      <c r="N688" s="668"/>
      <c r="O688" s="668"/>
      <c r="P688" s="668"/>
      <c r="Q688" s="668"/>
      <c r="R688" s="668"/>
      <c r="S688" s="668"/>
      <c r="T688" s="668"/>
      <c r="U688" s="668"/>
      <c r="V688" s="668"/>
      <c r="W688" s="668"/>
      <c r="X688" s="668"/>
      <c r="Y688" s="668"/>
      <c r="Z688" s="668"/>
      <c r="AA688" s="668"/>
      <c r="AB688" s="668"/>
      <c r="AC688" s="668"/>
      <c r="AD688" s="668"/>
      <c r="AE688" s="668"/>
      <c r="AF688" s="668"/>
      <c r="AG688" s="668"/>
      <c r="AH688" s="668"/>
      <c r="AI688" s="668"/>
      <c r="AJ688" s="668"/>
      <c r="AK688" s="668"/>
    </row>
    <row r="689" ht="15.75" customHeight="1">
      <c r="A689" s="668"/>
      <c r="B689" s="668"/>
      <c r="C689" s="668"/>
      <c r="D689" s="668"/>
      <c r="E689" s="668"/>
      <c r="F689" s="668"/>
      <c r="G689" s="668"/>
      <c r="H689" s="668"/>
      <c r="I689" s="668"/>
      <c r="J689" s="668"/>
      <c r="K689" s="668"/>
      <c r="L689" s="668"/>
      <c r="M689" s="668"/>
      <c r="N689" s="668"/>
      <c r="O689" s="668"/>
      <c r="P689" s="668"/>
      <c r="Q689" s="668"/>
      <c r="R689" s="668"/>
      <c r="S689" s="668"/>
      <c r="T689" s="668"/>
      <c r="U689" s="668"/>
      <c r="V689" s="668"/>
      <c r="W689" s="668"/>
      <c r="X689" s="668"/>
      <c r="Y689" s="668"/>
      <c r="Z689" s="668"/>
      <c r="AA689" s="668"/>
      <c r="AB689" s="668"/>
      <c r="AC689" s="668"/>
      <c r="AD689" s="668"/>
      <c r="AE689" s="668"/>
      <c r="AF689" s="668"/>
      <c r="AG689" s="668"/>
      <c r="AH689" s="668"/>
      <c r="AI689" s="668"/>
      <c r="AJ689" s="668"/>
      <c r="AK689" s="668"/>
    </row>
    <row r="690" ht="15.75" customHeight="1">
      <c r="A690" s="668"/>
      <c r="B690" s="668"/>
      <c r="C690" s="668"/>
      <c r="D690" s="668"/>
      <c r="E690" s="668"/>
      <c r="F690" s="668"/>
      <c r="G690" s="668"/>
      <c r="H690" s="668"/>
      <c r="I690" s="668"/>
      <c r="J690" s="668"/>
      <c r="K690" s="668"/>
      <c r="L690" s="668"/>
      <c r="M690" s="668"/>
      <c r="N690" s="668"/>
      <c r="O690" s="668"/>
      <c r="P690" s="668"/>
      <c r="Q690" s="668"/>
      <c r="R690" s="668"/>
      <c r="S690" s="668"/>
      <c r="T690" s="668"/>
      <c r="U690" s="668"/>
      <c r="V690" s="668"/>
      <c r="W690" s="668"/>
      <c r="X690" s="668"/>
      <c r="Y690" s="668"/>
      <c r="Z690" s="668"/>
      <c r="AA690" s="668"/>
      <c r="AB690" s="668"/>
      <c r="AC690" s="668"/>
      <c r="AD690" s="668"/>
      <c r="AE690" s="668"/>
      <c r="AF690" s="668"/>
      <c r="AG690" s="668"/>
      <c r="AH690" s="668"/>
      <c r="AI690" s="668"/>
      <c r="AJ690" s="668"/>
      <c r="AK690" s="668"/>
    </row>
    <row r="691" ht="15.75" customHeight="1">
      <c r="A691" s="668"/>
      <c r="B691" s="668"/>
      <c r="C691" s="668"/>
      <c r="D691" s="668"/>
      <c r="E691" s="668"/>
      <c r="F691" s="668"/>
      <c r="G691" s="668"/>
      <c r="H691" s="668"/>
      <c r="I691" s="668"/>
      <c r="J691" s="668"/>
      <c r="K691" s="668"/>
      <c r="L691" s="668"/>
      <c r="M691" s="668"/>
      <c r="N691" s="668"/>
      <c r="O691" s="668"/>
      <c r="P691" s="668"/>
      <c r="Q691" s="668"/>
      <c r="R691" s="668"/>
      <c r="S691" s="668"/>
      <c r="T691" s="668"/>
      <c r="U691" s="668"/>
      <c r="V691" s="668"/>
      <c r="W691" s="668"/>
      <c r="X691" s="668"/>
      <c r="Y691" s="668"/>
      <c r="Z691" s="668"/>
      <c r="AA691" s="668"/>
      <c r="AB691" s="668"/>
      <c r="AC691" s="668"/>
      <c r="AD691" s="668"/>
      <c r="AE691" s="668"/>
      <c r="AF691" s="668"/>
      <c r="AG691" s="668"/>
      <c r="AH691" s="668"/>
      <c r="AI691" s="668"/>
      <c r="AJ691" s="668"/>
      <c r="AK691" s="668"/>
    </row>
    <row r="692" ht="15.75" customHeight="1">
      <c r="A692" s="668"/>
      <c r="B692" s="668"/>
      <c r="C692" s="668"/>
      <c r="D692" s="668"/>
      <c r="E692" s="668"/>
      <c r="F692" s="668"/>
      <c r="G692" s="668"/>
      <c r="H692" s="668"/>
      <c r="I692" s="668"/>
      <c r="J692" s="668"/>
      <c r="K692" s="668"/>
      <c r="L692" s="668"/>
      <c r="M692" s="668"/>
      <c r="N692" s="668"/>
      <c r="O692" s="668"/>
      <c r="P692" s="668"/>
      <c r="Q692" s="668"/>
      <c r="R692" s="668"/>
      <c r="S692" s="668"/>
      <c r="T692" s="668"/>
      <c r="U692" s="668"/>
      <c r="V692" s="668"/>
      <c r="W692" s="668"/>
      <c r="X692" s="668"/>
      <c r="Y692" s="668"/>
      <c r="Z692" s="668"/>
      <c r="AA692" s="668"/>
      <c r="AB692" s="668"/>
      <c r="AC692" s="668"/>
      <c r="AD692" s="668"/>
      <c r="AE692" s="668"/>
      <c r="AF692" s="668"/>
      <c r="AG692" s="668"/>
      <c r="AH692" s="668"/>
      <c r="AI692" s="668"/>
      <c r="AJ692" s="668"/>
      <c r="AK692" s="668"/>
    </row>
    <row r="693" ht="15.75" customHeight="1">
      <c r="A693" s="668"/>
      <c r="B693" s="668"/>
      <c r="C693" s="668"/>
      <c r="D693" s="668"/>
      <c r="E693" s="668"/>
      <c r="F693" s="668"/>
      <c r="G693" s="668"/>
      <c r="H693" s="668"/>
      <c r="I693" s="668"/>
      <c r="J693" s="668"/>
      <c r="K693" s="668"/>
      <c r="L693" s="668"/>
      <c r="M693" s="668"/>
      <c r="N693" s="668"/>
      <c r="O693" s="668"/>
      <c r="P693" s="668"/>
      <c r="Q693" s="668"/>
      <c r="R693" s="668"/>
      <c r="S693" s="668"/>
      <c r="T693" s="668"/>
      <c r="U693" s="668"/>
      <c r="V693" s="668"/>
      <c r="W693" s="668"/>
      <c r="X693" s="668"/>
      <c r="Y693" s="668"/>
      <c r="Z693" s="668"/>
      <c r="AA693" s="668"/>
      <c r="AB693" s="668"/>
      <c r="AC693" s="668"/>
      <c r="AD693" s="668"/>
      <c r="AE693" s="668"/>
      <c r="AF693" s="668"/>
      <c r="AG693" s="668"/>
      <c r="AH693" s="668"/>
      <c r="AI693" s="668"/>
      <c r="AJ693" s="668"/>
      <c r="AK693" s="668"/>
    </row>
    <row r="694" ht="15.75" customHeight="1">
      <c r="A694" s="668"/>
      <c r="B694" s="668"/>
      <c r="C694" s="668"/>
      <c r="D694" s="668"/>
      <c r="E694" s="668"/>
      <c r="F694" s="668"/>
      <c r="G694" s="668"/>
      <c r="H694" s="668"/>
      <c r="I694" s="668"/>
      <c r="J694" s="668"/>
      <c r="K694" s="668"/>
      <c r="L694" s="668"/>
      <c r="M694" s="668"/>
      <c r="N694" s="668"/>
      <c r="O694" s="668"/>
      <c r="P694" s="668"/>
      <c r="Q694" s="668"/>
      <c r="R694" s="668"/>
      <c r="S694" s="668"/>
      <c r="T694" s="668"/>
      <c r="U694" s="668"/>
      <c r="V694" s="668"/>
      <c r="W694" s="668"/>
      <c r="X694" s="668"/>
      <c r="Y694" s="668"/>
      <c r="Z694" s="668"/>
      <c r="AA694" s="668"/>
      <c r="AB694" s="668"/>
      <c r="AC694" s="668"/>
      <c r="AD694" s="668"/>
      <c r="AE694" s="668"/>
      <c r="AF694" s="668"/>
      <c r="AG694" s="668"/>
      <c r="AH694" s="668"/>
      <c r="AI694" s="668"/>
      <c r="AJ694" s="668"/>
      <c r="AK694" s="668"/>
    </row>
    <row r="695" ht="15.75" customHeight="1">
      <c r="A695" s="668"/>
      <c r="B695" s="668"/>
      <c r="C695" s="668"/>
      <c r="D695" s="668"/>
      <c r="E695" s="668"/>
      <c r="F695" s="668"/>
      <c r="G695" s="668"/>
      <c r="H695" s="668"/>
      <c r="I695" s="668"/>
      <c r="J695" s="668"/>
      <c r="K695" s="668"/>
      <c r="L695" s="668"/>
      <c r="M695" s="668"/>
      <c r="N695" s="668"/>
      <c r="O695" s="668"/>
      <c r="P695" s="668"/>
      <c r="Q695" s="668"/>
      <c r="R695" s="668"/>
      <c r="S695" s="668"/>
      <c r="T695" s="668"/>
      <c r="U695" s="668"/>
      <c r="V695" s="668"/>
      <c r="W695" s="668"/>
      <c r="X695" s="668"/>
      <c r="Y695" s="668"/>
      <c r="Z695" s="668"/>
      <c r="AA695" s="668"/>
      <c r="AB695" s="668"/>
      <c r="AC695" s="668"/>
      <c r="AD695" s="668"/>
      <c r="AE695" s="668"/>
      <c r="AF695" s="668"/>
      <c r="AG695" s="668"/>
      <c r="AH695" s="668"/>
      <c r="AI695" s="668"/>
      <c r="AJ695" s="668"/>
      <c r="AK695" s="668"/>
    </row>
    <row r="696" ht="15.75" customHeight="1">
      <c r="A696" s="668"/>
      <c r="B696" s="668"/>
      <c r="C696" s="668"/>
      <c r="D696" s="668"/>
      <c r="E696" s="668"/>
      <c r="F696" s="668"/>
      <c r="G696" s="668"/>
      <c r="H696" s="668"/>
      <c r="I696" s="668"/>
      <c r="J696" s="668"/>
      <c r="K696" s="668"/>
      <c r="L696" s="668"/>
      <c r="M696" s="668"/>
      <c r="N696" s="668"/>
      <c r="O696" s="668"/>
      <c r="P696" s="668"/>
      <c r="Q696" s="668"/>
      <c r="R696" s="668"/>
      <c r="S696" s="668"/>
      <c r="T696" s="668"/>
      <c r="U696" s="668"/>
      <c r="V696" s="668"/>
      <c r="W696" s="668"/>
      <c r="X696" s="668"/>
      <c r="Y696" s="668"/>
      <c r="Z696" s="668"/>
      <c r="AA696" s="668"/>
      <c r="AB696" s="668"/>
      <c r="AC696" s="668"/>
      <c r="AD696" s="668"/>
      <c r="AE696" s="668"/>
      <c r="AF696" s="668"/>
      <c r="AG696" s="668"/>
      <c r="AH696" s="668"/>
      <c r="AI696" s="668"/>
      <c r="AJ696" s="668"/>
      <c r="AK696" s="668"/>
    </row>
    <row r="697" ht="15.75" customHeight="1">
      <c r="A697" s="668"/>
      <c r="B697" s="668"/>
      <c r="C697" s="668"/>
      <c r="D697" s="668"/>
      <c r="E697" s="668"/>
      <c r="F697" s="668"/>
      <c r="G697" s="668"/>
      <c r="H697" s="668"/>
      <c r="I697" s="668"/>
      <c r="J697" s="668"/>
      <c r="K697" s="668"/>
      <c r="L697" s="668"/>
      <c r="M697" s="668"/>
      <c r="N697" s="668"/>
      <c r="O697" s="668"/>
      <c r="P697" s="668"/>
      <c r="Q697" s="668"/>
      <c r="R697" s="668"/>
      <c r="S697" s="668"/>
      <c r="T697" s="668"/>
      <c r="U697" s="668"/>
      <c r="V697" s="668"/>
      <c r="W697" s="668"/>
      <c r="X697" s="668"/>
      <c r="Y697" s="668"/>
      <c r="Z697" s="668"/>
      <c r="AA697" s="668"/>
      <c r="AB697" s="668"/>
      <c r="AC697" s="668"/>
      <c r="AD697" s="668"/>
      <c r="AE697" s="668"/>
      <c r="AF697" s="668"/>
      <c r="AG697" s="668"/>
      <c r="AH697" s="668"/>
      <c r="AI697" s="668"/>
      <c r="AJ697" s="668"/>
      <c r="AK697" s="668"/>
    </row>
    <row r="698" ht="15.75" customHeight="1">
      <c r="A698" s="668"/>
      <c r="B698" s="668"/>
      <c r="C698" s="668"/>
      <c r="D698" s="668"/>
      <c r="E698" s="668"/>
      <c r="F698" s="668"/>
      <c r="G698" s="668"/>
      <c r="H698" s="668"/>
      <c r="I698" s="668"/>
      <c r="J698" s="668"/>
      <c r="K698" s="668"/>
      <c r="L698" s="668"/>
      <c r="M698" s="668"/>
      <c r="N698" s="668"/>
      <c r="O698" s="668"/>
      <c r="P698" s="668"/>
      <c r="Q698" s="668"/>
      <c r="R698" s="668"/>
      <c r="S698" s="668"/>
      <c r="T698" s="668"/>
      <c r="U698" s="668"/>
      <c r="V698" s="668"/>
      <c r="W698" s="668"/>
      <c r="X698" s="668"/>
      <c r="Y698" s="668"/>
      <c r="Z698" s="668"/>
      <c r="AA698" s="668"/>
      <c r="AB698" s="668"/>
      <c r="AC698" s="668"/>
      <c r="AD698" s="668"/>
      <c r="AE698" s="668"/>
      <c r="AF698" s="668"/>
      <c r="AG698" s="668"/>
      <c r="AH698" s="668"/>
      <c r="AI698" s="668"/>
      <c r="AJ698" s="668"/>
      <c r="AK698" s="668"/>
    </row>
    <row r="699" ht="15.75" customHeight="1">
      <c r="A699" s="668"/>
      <c r="B699" s="668"/>
      <c r="C699" s="668"/>
      <c r="D699" s="668"/>
      <c r="E699" s="668"/>
      <c r="F699" s="668"/>
      <c r="G699" s="668"/>
      <c r="H699" s="668"/>
      <c r="I699" s="668"/>
      <c r="J699" s="668"/>
      <c r="K699" s="668"/>
      <c r="L699" s="668"/>
      <c r="M699" s="668"/>
      <c r="N699" s="668"/>
      <c r="O699" s="668"/>
      <c r="P699" s="668"/>
      <c r="Q699" s="668"/>
      <c r="R699" s="668"/>
      <c r="S699" s="668"/>
      <c r="T699" s="668"/>
      <c r="U699" s="668"/>
      <c r="V699" s="668"/>
      <c r="W699" s="668"/>
      <c r="X699" s="668"/>
      <c r="Y699" s="668"/>
      <c r="Z699" s="668"/>
      <c r="AA699" s="668"/>
      <c r="AB699" s="668"/>
      <c r="AC699" s="668"/>
      <c r="AD699" s="668"/>
      <c r="AE699" s="668"/>
      <c r="AF699" s="668"/>
      <c r="AG699" s="668"/>
      <c r="AH699" s="668"/>
      <c r="AI699" s="668"/>
      <c r="AJ699" s="668"/>
      <c r="AK699" s="668"/>
    </row>
    <row r="700" ht="15.75" customHeight="1">
      <c r="A700" s="668"/>
      <c r="B700" s="668"/>
      <c r="C700" s="668"/>
      <c r="D700" s="668"/>
      <c r="E700" s="668"/>
      <c r="F700" s="668"/>
      <c r="G700" s="668"/>
      <c r="H700" s="668"/>
      <c r="I700" s="668"/>
      <c r="J700" s="668"/>
      <c r="K700" s="668"/>
      <c r="L700" s="668"/>
      <c r="M700" s="668"/>
      <c r="N700" s="668"/>
      <c r="O700" s="668"/>
      <c r="P700" s="668"/>
      <c r="Q700" s="668"/>
      <c r="R700" s="668"/>
      <c r="S700" s="668"/>
      <c r="T700" s="668"/>
      <c r="U700" s="668"/>
      <c r="V700" s="668"/>
      <c r="W700" s="668"/>
      <c r="X700" s="668"/>
      <c r="Y700" s="668"/>
      <c r="Z700" s="668"/>
      <c r="AA700" s="668"/>
      <c r="AB700" s="668"/>
      <c r="AC700" s="668"/>
      <c r="AD700" s="668"/>
      <c r="AE700" s="668"/>
      <c r="AF700" s="668"/>
      <c r="AG700" s="668"/>
      <c r="AH700" s="668"/>
      <c r="AI700" s="668"/>
      <c r="AJ700" s="668"/>
      <c r="AK700" s="668"/>
    </row>
    <row r="701" ht="15.75" customHeight="1">
      <c r="A701" s="668"/>
      <c r="B701" s="668"/>
      <c r="C701" s="668"/>
      <c r="D701" s="668"/>
      <c r="E701" s="668"/>
      <c r="F701" s="668"/>
      <c r="G701" s="668"/>
      <c r="H701" s="668"/>
      <c r="I701" s="668"/>
      <c r="J701" s="668"/>
      <c r="K701" s="668"/>
      <c r="L701" s="668"/>
      <c r="M701" s="668"/>
      <c r="N701" s="668"/>
      <c r="O701" s="668"/>
      <c r="P701" s="668"/>
      <c r="Q701" s="668"/>
      <c r="R701" s="668"/>
      <c r="S701" s="668"/>
      <c r="T701" s="668"/>
      <c r="U701" s="668"/>
      <c r="V701" s="668"/>
      <c r="W701" s="668"/>
      <c r="X701" s="668"/>
      <c r="Y701" s="668"/>
      <c r="Z701" s="668"/>
      <c r="AA701" s="668"/>
      <c r="AB701" s="668"/>
      <c r="AC701" s="668"/>
      <c r="AD701" s="668"/>
      <c r="AE701" s="668"/>
      <c r="AF701" s="668"/>
      <c r="AG701" s="668"/>
      <c r="AH701" s="668"/>
      <c r="AI701" s="668"/>
      <c r="AJ701" s="668"/>
      <c r="AK701" s="668"/>
    </row>
    <row r="702" ht="15.75" customHeight="1">
      <c r="A702" s="668"/>
      <c r="B702" s="668"/>
      <c r="C702" s="668"/>
      <c r="D702" s="668"/>
      <c r="E702" s="668"/>
      <c r="F702" s="668"/>
      <c r="G702" s="668"/>
      <c r="H702" s="668"/>
      <c r="I702" s="668"/>
      <c r="J702" s="668"/>
      <c r="K702" s="668"/>
      <c r="L702" s="668"/>
      <c r="M702" s="668"/>
      <c r="N702" s="668"/>
      <c r="O702" s="668"/>
      <c r="P702" s="668"/>
      <c r="Q702" s="668"/>
      <c r="R702" s="668"/>
      <c r="S702" s="668"/>
      <c r="T702" s="668"/>
      <c r="U702" s="668"/>
      <c r="V702" s="668"/>
      <c r="W702" s="668"/>
      <c r="X702" s="668"/>
      <c r="Y702" s="668"/>
      <c r="Z702" s="668"/>
      <c r="AA702" s="668"/>
      <c r="AB702" s="668"/>
      <c r="AC702" s="668"/>
      <c r="AD702" s="668"/>
      <c r="AE702" s="668"/>
      <c r="AF702" s="668"/>
      <c r="AG702" s="668"/>
      <c r="AH702" s="668"/>
      <c r="AI702" s="668"/>
      <c r="AJ702" s="668"/>
      <c r="AK702" s="668"/>
    </row>
    <row r="703" ht="15.75" customHeight="1">
      <c r="A703" s="668"/>
      <c r="B703" s="668"/>
      <c r="C703" s="668"/>
      <c r="D703" s="668"/>
      <c r="E703" s="668"/>
      <c r="F703" s="668"/>
      <c r="G703" s="668"/>
      <c r="H703" s="668"/>
      <c r="I703" s="668"/>
      <c r="J703" s="668"/>
      <c r="K703" s="668"/>
      <c r="L703" s="668"/>
      <c r="M703" s="668"/>
      <c r="N703" s="668"/>
      <c r="O703" s="668"/>
      <c r="P703" s="668"/>
      <c r="Q703" s="668"/>
      <c r="R703" s="668"/>
      <c r="S703" s="668"/>
      <c r="T703" s="668"/>
      <c r="U703" s="668"/>
      <c r="V703" s="668"/>
      <c r="W703" s="668"/>
      <c r="X703" s="668"/>
      <c r="Y703" s="668"/>
      <c r="Z703" s="668"/>
      <c r="AA703" s="668"/>
      <c r="AB703" s="668"/>
      <c r="AC703" s="668"/>
      <c r="AD703" s="668"/>
      <c r="AE703" s="668"/>
      <c r="AF703" s="668"/>
      <c r="AG703" s="668"/>
      <c r="AH703" s="668"/>
      <c r="AI703" s="668"/>
      <c r="AJ703" s="668"/>
      <c r="AK703" s="668"/>
    </row>
    <row r="704" ht="15.75" customHeight="1">
      <c r="A704" s="668"/>
      <c r="B704" s="668"/>
      <c r="C704" s="668"/>
      <c r="D704" s="668"/>
      <c r="E704" s="668"/>
      <c r="F704" s="668"/>
      <c r="G704" s="668"/>
      <c r="H704" s="668"/>
      <c r="I704" s="668"/>
      <c r="J704" s="668"/>
      <c r="K704" s="668"/>
      <c r="L704" s="668"/>
      <c r="M704" s="668"/>
      <c r="N704" s="668"/>
      <c r="O704" s="668"/>
      <c r="P704" s="668"/>
      <c r="Q704" s="668"/>
      <c r="R704" s="668"/>
      <c r="S704" s="668"/>
      <c r="T704" s="668"/>
      <c r="U704" s="668"/>
      <c r="V704" s="668"/>
      <c r="W704" s="668"/>
      <c r="X704" s="668"/>
      <c r="Y704" s="668"/>
      <c r="Z704" s="668"/>
      <c r="AA704" s="668"/>
      <c r="AB704" s="668"/>
      <c r="AC704" s="668"/>
      <c r="AD704" s="668"/>
      <c r="AE704" s="668"/>
      <c r="AF704" s="668"/>
      <c r="AG704" s="668"/>
      <c r="AH704" s="668"/>
      <c r="AI704" s="668"/>
      <c r="AJ704" s="668"/>
      <c r="AK704" s="668"/>
    </row>
    <row r="705" ht="15.75" customHeight="1">
      <c r="A705" s="668"/>
      <c r="B705" s="668"/>
      <c r="C705" s="668"/>
      <c r="D705" s="668"/>
      <c r="E705" s="668"/>
      <c r="F705" s="668"/>
      <c r="G705" s="668"/>
      <c r="H705" s="668"/>
      <c r="I705" s="668"/>
      <c r="J705" s="668"/>
      <c r="K705" s="668"/>
      <c r="L705" s="668"/>
      <c r="M705" s="668"/>
      <c r="N705" s="668"/>
      <c r="O705" s="668"/>
      <c r="P705" s="668"/>
      <c r="Q705" s="668"/>
      <c r="R705" s="668"/>
      <c r="S705" s="668"/>
      <c r="T705" s="668"/>
      <c r="U705" s="668"/>
      <c r="V705" s="668"/>
      <c r="W705" s="668"/>
      <c r="X705" s="668"/>
      <c r="Y705" s="668"/>
      <c r="Z705" s="668"/>
      <c r="AA705" s="668"/>
      <c r="AB705" s="668"/>
      <c r="AC705" s="668"/>
      <c r="AD705" s="668"/>
      <c r="AE705" s="668"/>
      <c r="AF705" s="668"/>
      <c r="AG705" s="668"/>
      <c r="AH705" s="668"/>
      <c r="AI705" s="668"/>
      <c r="AJ705" s="668"/>
      <c r="AK705" s="668"/>
    </row>
    <row r="706" ht="15.75" customHeight="1">
      <c r="A706" s="668"/>
      <c r="B706" s="668"/>
      <c r="C706" s="668"/>
      <c r="D706" s="668"/>
      <c r="E706" s="668"/>
      <c r="F706" s="668"/>
      <c r="G706" s="668"/>
      <c r="H706" s="668"/>
      <c r="I706" s="668"/>
      <c r="J706" s="668"/>
      <c r="K706" s="668"/>
      <c r="L706" s="668"/>
      <c r="M706" s="668"/>
      <c r="N706" s="668"/>
      <c r="O706" s="668"/>
      <c r="P706" s="668"/>
      <c r="Q706" s="668"/>
      <c r="R706" s="668"/>
      <c r="S706" s="668"/>
      <c r="T706" s="668"/>
      <c r="U706" s="668"/>
      <c r="V706" s="668"/>
      <c r="W706" s="668"/>
      <c r="X706" s="668"/>
      <c r="Y706" s="668"/>
      <c r="Z706" s="668"/>
      <c r="AA706" s="668"/>
      <c r="AB706" s="668"/>
      <c r="AC706" s="668"/>
      <c r="AD706" s="668"/>
      <c r="AE706" s="668"/>
      <c r="AF706" s="668"/>
      <c r="AG706" s="668"/>
      <c r="AH706" s="668"/>
      <c r="AI706" s="668"/>
      <c r="AJ706" s="668"/>
      <c r="AK706" s="668"/>
    </row>
    <row r="707" ht="15.75" customHeight="1">
      <c r="A707" s="668"/>
      <c r="B707" s="668"/>
      <c r="C707" s="668"/>
      <c r="D707" s="668"/>
      <c r="E707" s="668"/>
      <c r="F707" s="668"/>
      <c r="G707" s="668"/>
      <c r="H707" s="668"/>
      <c r="I707" s="668"/>
      <c r="J707" s="668"/>
      <c r="K707" s="668"/>
      <c r="L707" s="668"/>
      <c r="M707" s="668"/>
      <c r="N707" s="668"/>
      <c r="O707" s="668"/>
      <c r="P707" s="668"/>
      <c r="Q707" s="668"/>
      <c r="R707" s="668"/>
      <c r="S707" s="668"/>
      <c r="T707" s="668"/>
      <c r="U707" s="668"/>
      <c r="V707" s="668"/>
      <c r="W707" s="668"/>
      <c r="X707" s="668"/>
      <c r="Y707" s="668"/>
      <c r="Z707" s="668"/>
      <c r="AA707" s="668"/>
      <c r="AB707" s="668"/>
      <c r="AC707" s="668"/>
      <c r="AD707" s="668"/>
      <c r="AE707" s="668"/>
      <c r="AF707" s="668"/>
      <c r="AG707" s="668"/>
      <c r="AH707" s="668"/>
      <c r="AI707" s="668"/>
      <c r="AJ707" s="668"/>
      <c r="AK707" s="668"/>
    </row>
    <row r="708" ht="15.75" customHeight="1">
      <c r="A708" s="668"/>
      <c r="B708" s="668"/>
      <c r="C708" s="668"/>
      <c r="D708" s="668"/>
      <c r="E708" s="668"/>
      <c r="F708" s="668"/>
      <c r="G708" s="668"/>
      <c r="H708" s="668"/>
      <c r="I708" s="668"/>
      <c r="J708" s="668"/>
      <c r="K708" s="668"/>
      <c r="L708" s="668"/>
      <c r="M708" s="668"/>
      <c r="N708" s="668"/>
      <c r="O708" s="668"/>
      <c r="P708" s="668"/>
      <c r="Q708" s="668"/>
      <c r="R708" s="668"/>
      <c r="S708" s="668"/>
      <c r="T708" s="668"/>
      <c r="U708" s="668"/>
      <c r="V708" s="668"/>
      <c r="W708" s="668"/>
      <c r="X708" s="668"/>
      <c r="Y708" s="668"/>
      <c r="Z708" s="668"/>
      <c r="AA708" s="668"/>
      <c r="AB708" s="668"/>
      <c r="AC708" s="668"/>
      <c r="AD708" s="668"/>
      <c r="AE708" s="668"/>
      <c r="AF708" s="668"/>
      <c r="AG708" s="668"/>
      <c r="AH708" s="668"/>
      <c r="AI708" s="668"/>
      <c r="AJ708" s="668"/>
      <c r="AK708" s="668"/>
    </row>
    <row r="709" ht="15.75" customHeight="1">
      <c r="A709" s="668"/>
      <c r="B709" s="668"/>
      <c r="C709" s="668"/>
      <c r="D709" s="668"/>
      <c r="E709" s="668"/>
      <c r="F709" s="668"/>
      <c r="G709" s="668"/>
      <c r="H709" s="668"/>
      <c r="I709" s="668"/>
      <c r="J709" s="668"/>
      <c r="K709" s="668"/>
      <c r="L709" s="668"/>
      <c r="M709" s="668"/>
      <c r="N709" s="668"/>
      <c r="O709" s="668"/>
      <c r="P709" s="668"/>
      <c r="Q709" s="668"/>
      <c r="R709" s="668"/>
      <c r="S709" s="668"/>
      <c r="T709" s="668"/>
      <c r="U709" s="668"/>
      <c r="V709" s="668"/>
      <c r="W709" s="668"/>
      <c r="X709" s="668"/>
      <c r="Y709" s="668"/>
      <c r="Z709" s="668"/>
      <c r="AA709" s="668"/>
      <c r="AB709" s="668"/>
      <c r="AC709" s="668"/>
      <c r="AD709" s="668"/>
      <c r="AE709" s="668"/>
      <c r="AF709" s="668"/>
      <c r="AG709" s="668"/>
      <c r="AH709" s="668"/>
      <c r="AI709" s="668"/>
      <c r="AJ709" s="668"/>
      <c r="AK709" s="668"/>
    </row>
    <row r="710" ht="15.75" customHeight="1">
      <c r="A710" s="668"/>
      <c r="B710" s="668"/>
      <c r="C710" s="668"/>
      <c r="D710" s="668"/>
      <c r="E710" s="668"/>
      <c r="F710" s="668"/>
      <c r="G710" s="668"/>
      <c r="H710" s="668"/>
      <c r="I710" s="668"/>
      <c r="J710" s="668"/>
      <c r="K710" s="668"/>
      <c r="L710" s="668"/>
      <c r="M710" s="668"/>
      <c r="N710" s="668"/>
      <c r="O710" s="668"/>
      <c r="P710" s="668"/>
      <c r="Q710" s="668"/>
      <c r="R710" s="668"/>
      <c r="S710" s="668"/>
      <c r="T710" s="668"/>
      <c r="U710" s="668"/>
      <c r="V710" s="668"/>
      <c r="W710" s="668"/>
      <c r="X710" s="668"/>
      <c r="Y710" s="668"/>
      <c r="Z710" s="668"/>
      <c r="AA710" s="668"/>
      <c r="AB710" s="668"/>
      <c r="AC710" s="668"/>
      <c r="AD710" s="668"/>
      <c r="AE710" s="668"/>
      <c r="AF710" s="668"/>
      <c r="AG710" s="668"/>
      <c r="AH710" s="668"/>
      <c r="AI710" s="668"/>
      <c r="AJ710" s="668"/>
      <c r="AK710" s="668"/>
    </row>
    <row r="711" ht="15.75" customHeight="1">
      <c r="A711" s="668"/>
      <c r="B711" s="668"/>
      <c r="C711" s="668"/>
      <c r="D711" s="668"/>
      <c r="E711" s="668"/>
      <c r="F711" s="668"/>
      <c r="G711" s="668"/>
      <c r="H711" s="668"/>
      <c r="I711" s="668"/>
      <c r="J711" s="668"/>
      <c r="K711" s="668"/>
      <c r="L711" s="668"/>
      <c r="M711" s="668"/>
      <c r="N711" s="668"/>
      <c r="O711" s="668"/>
      <c r="P711" s="668"/>
      <c r="Q711" s="668"/>
      <c r="R711" s="668"/>
      <c r="S711" s="668"/>
      <c r="T711" s="668"/>
      <c r="U711" s="668"/>
      <c r="V711" s="668"/>
      <c r="W711" s="668"/>
      <c r="X711" s="668"/>
      <c r="Y711" s="668"/>
      <c r="Z711" s="668"/>
      <c r="AA711" s="668"/>
      <c r="AB711" s="668"/>
      <c r="AC711" s="668"/>
      <c r="AD711" s="668"/>
      <c r="AE711" s="668"/>
      <c r="AF711" s="668"/>
      <c r="AG711" s="668"/>
      <c r="AH711" s="668"/>
      <c r="AI711" s="668"/>
      <c r="AJ711" s="668"/>
      <c r="AK711" s="668"/>
    </row>
    <row r="712" ht="15.75" customHeight="1">
      <c r="A712" s="668"/>
      <c r="B712" s="668"/>
      <c r="C712" s="668"/>
      <c r="D712" s="668"/>
      <c r="E712" s="668"/>
      <c r="F712" s="668"/>
      <c r="G712" s="668"/>
      <c r="H712" s="668"/>
      <c r="I712" s="668"/>
      <c r="J712" s="668"/>
      <c r="K712" s="668"/>
      <c r="L712" s="668"/>
      <c r="M712" s="668"/>
      <c r="N712" s="668"/>
      <c r="O712" s="668"/>
      <c r="P712" s="668"/>
      <c r="Q712" s="668"/>
      <c r="R712" s="668"/>
      <c r="S712" s="668"/>
      <c r="T712" s="668"/>
      <c r="U712" s="668"/>
      <c r="V712" s="668"/>
      <c r="W712" s="668"/>
      <c r="X712" s="668"/>
      <c r="Y712" s="668"/>
      <c r="Z712" s="668"/>
      <c r="AA712" s="668"/>
      <c r="AB712" s="668"/>
      <c r="AC712" s="668"/>
      <c r="AD712" s="668"/>
      <c r="AE712" s="668"/>
      <c r="AF712" s="668"/>
      <c r="AG712" s="668"/>
      <c r="AH712" s="668"/>
      <c r="AI712" s="668"/>
      <c r="AJ712" s="668"/>
      <c r="AK712" s="668"/>
    </row>
    <row r="713" ht="15.75" customHeight="1">
      <c r="A713" s="668"/>
      <c r="B713" s="668"/>
      <c r="C713" s="668"/>
      <c r="D713" s="668"/>
      <c r="E713" s="668"/>
      <c r="F713" s="668"/>
      <c r="G713" s="668"/>
      <c r="H713" s="668"/>
      <c r="I713" s="668"/>
      <c r="J713" s="668"/>
      <c r="K713" s="668"/>
      <c r="L713" s="668"/>
      <c r="M713" s="668"/>
      <c r="N713" s="668"/>
      <c r="O713" s="668"/>
      <c r="P713" s="668"/>
      <c r="Q713" s="668"/>
      <c r="R713" s="668"/>
      <c r="S713" s="668"/>
      <c r="T713" s="668"/>
      <c r="U713" s="668"/>
      <c r="V713" s="668"/>
      <c r="W713" s="668"/>
      <c r="X713" s="668"/>
      <c r="Y713" s="668"/>
      <c r="Z713" s="668"/>
      <c r="AA713" s="668"/>
      <c r="AB713" s="668"/>
      <c r="AC713" s="668"/>
      <c r="AD713" s="668"/>
      <c r="AE713" s="668"/>
      <c r="AF713" s="668"/>
      <c r="AG713" s="668"/>
      <c r="AH713" s="668"/>
      <c r="AI713" s="668"/>
      <c r="AJ713" s="668"/>
      <c r="AK713" s="668"/>
    </row>
    <row r="714" ht="15.75" customHeight="1">
      <c r="A714" s="668"/>
      <c r="B714" s="668"/>
      <c r="C714" s="668"/>
      <c r="D714" s="668"/>
      <c r="E714" s="668"/>
      <c r="F714" s="668"/>
      <c r="G714" s="668"/>
      <c r="H714" s="668"/>
      <c r="I714" s="668"/>
      <c r="J714" s="668"/>
      <c r="K714" s="668"/>
      <c r="L714" s="668"/>
      <c r="M714" s="668"/>
      <c r="N714" s="668"/>
      <c r="O714" s="668"/>
      <c r="P714" s="668"/>
      <c r="Q714" s="668"/>
      <c r="R714" s="668"/>
      <c r="S714" s="668"/>
      <c r="T714" s="668"/>
      <c r="U714" s="668"/>
      <c r="V714" s="668"/>
      <c r="W714" s="668"/>
      <c r="X714" s="668"/>
      <c r="Y714" s="668"/>
      <c r="Z714" s="668"/>
      <c r="AA714" s="668"/>
      <c r="AB714" s="668"/>
      <c r="AC714" s="668"/>
      <c r="AD714" s="668"/>
      <c r="AE714" s="668"/>
      <c r="AF714" s="668"/>
      <c r="AG714" s="668"/>
      <c r="AH714" s="668"/>
      <c r="AI714" s="668"/>
      <c r="AJ714" s="668"/>
      <c r="AK714" s="668"/>
    </row>
    <row r="715" ht="15.75" customHeight="1">
      <c r="A715" s="668"/>
      <c r="B715" s="668"/>
      <c r="C715" s="668"/>
      <c r="D715" s="668"/>
      <c r="E715" s="668"/>
      <c r="F715" s="668"/>
      <c r="G715" s="668"/>
      <c r="H715" s="668"/>
      <c r="I715" s="668"/>
      <c r="J715" s="668"/>
      <c r="K715" s="668"/>
      <c r="L715" s="668"/>
      <c r="M715" s="668"/>
      <c r="N715" s="668"/>
      <c r="O715" s="668"/>
      <c r="P715" s="668"/>
      <c r="Q715" s="668"/>
      <c r="R715" s="668"/>
      <c r="S715" s="668"/>
      <c r="T715" s="668"/>
      <c r="U715" s="668"/>
      <c r="V715" s="668"/>
      <c r="W715" s="668"/>
      <c r="X715" s="668"/>
      <c r="Y715" s="668"/>
      <c r="Z715" s="668"/>
      <c r="AA715" s="668"/>
      <c r="AB715" s="668"/>
      <c r="AC715" s="668"/>
      <c r="AD715" s="668"/>
      <c r="AE715" s="668"/>
      <c r="AF715" s="668"/>
      <c r="AG715" s="668"/>
      <c r="AH715" s="668"/>
      <c r="AI715" s="668"/>
      <c r="AJ715" s="668"/>
      <c r="AK715" s="668"/>
    </row>
    <row r="716" ht="15.75" customHeight="1">
      <c r="A716" s="668"/>
      <c r="B716" s="668"/>
      <c r="C716" s="668"/>
      <c r="D716" s="668"/>
      <c r="E716" s="668"/>
      <c r="F716" s="668"/>
      <c r="G716" s="668"/>
      <c r="H716" s="668"/>
      <c r="I716" s="668"/>
      <c r="J716" s="668"/>
      <c r="K716" s="668"/>
      <c r="L716" s="668"/>
      <c r="M716" s="668"/>
      <c r="N716" s="668"/>
      <c r="O716" s="668"/>
      <c r="P716" s="668"/>
      <c r="Q716" s="668"/>
      <c r="R716" s="668"/>
      <c r="S716" s="668"/>
      <c r="T716" s="668"/>
      <c r="U716" s="668"/>
      <c r="V716" s="668"/>
      <c r="W716" s="668"/>
      <c r="X716" s="668"/>
      <c r="Y716" s="668"/>
      <c r="Z716" s="668"/>
      <c r="AA716" s="668"/>
      <c r="AB716" s="668"/>
      <c r="AC716" s="668"/>
      <c r="AD716" s="668"/>
      <c r="AE716" s="668"/>
      <c r="AF716" s="668"/>
      <c r="AG716" s="668"/>
      <c r="AH716" s="668"/>
      <c r="AI716" s="668"/>
      <c r="AJ716" s="668"/>
      <c r="AK716" s="668"/>
    </row>
    <row r="717" ht="15.75" customHeight="1">
      <c r="A717" s="668"/>
      <c r="B717" s="668"/>
      <c r="C717" s="668"/>
      <c r="D717" s="668"/>
      <c r="E717" s="668"/>
      <c r="F717" s="668"/>
      <c r="G717" s="668"/>
      <c r="H717" s="668"/>
      <c r="I717" s="668"/>
      <c r="J717" s="668"/>
      <c r="K717" s="668"/>
      <c r="L717" s="668"/>
      <c r="M717" s="668"/>
      <c r="N717" s="668"/>
      <c r="O717" s="668"/>
      <c r="P717" s="668"/>
      <c r="Q717" s="668"/>
      <c r="R717" s="668"/>
      <c r="S717" s="668"/>
      <c r="T717" s="668"/>
      <c r="U717" s="668"/>
      <c r="V717" s="668"/>
      <c r="W717" s="668"/>
      <c r="X717" s="668"/>
      <c r="Y717" s="668"/>
      <c r="Z717" s="668"/>
      <c r="AA717" s="668"/>
      <c r="AB717" s="668"/>
      <c r="AC717" s="668"/>
      <c r="AD717" s="668"/>
      <c r="AE717" s="668"/>
      <c r="AF717" s="668"/>
      <c r="AG717" s="668"/>
      <c r="AH717" s="668"/>
      <c r="AI717" s="668"/>
      <c r="AJ717" s="668"/>
      <c r="AK717" s="668"/>
    </row>
    <row r="718" ht="15.75" customHeight="1">
      <c r="A718" s="668"/>
      <c r="B718" s="668"/>
      <c r="C718" s="668"/>
      <c r="D718" s="668"/>
      <c r="E718" s="668"/>
      <c r="F718" s="668"/>
      <c r="G718" s="668"/>
      <c r="H718" s="668"/>
      <c r="I718" s="668"/>
      <c r="J718" s="668"/>
      <c r="K718" s="668"/>
      <c r="L718" s="668"/>
      <c r="M718" s="668"/>
      <c r="N718" s="668"/>
      <c r="O718" s="668"/>
      <c r="P718" s="668"/>
      <c r="Q718" s="668"/>
      <c r="R718" s="668"/>
      <c r="S718" s="668"/>
      <c r="T718" s="668"/>
      <c r="U718" s="668"/>
      <c r="V718" s="668"/>
      <c r="W718" s="668"/>
      <c r="X718" s="668"/>
      <c r="Y718" s="668"/>
      <c r="Z718" s="668"/>
      <c r="AA718" s="668"/>
      <c r="AB718" s="668"/>
      <c r="AC718" s="668"/>
      <c r="AD718" s="668"/>
      <c r="AE718" s="668"/>
      <c r="AF718" s="668"/>
      <c r="AG718" s="668"/>
      <c r="AH718" s="668"/>
      <c r="AI718" s="668"/>
      <c r="AJ718" s="668"/>
      <c r="AK718" s="668"/>
    </row>
    <row r="719" ht="15.75" customHeight="1">
      <c r="A719" s="668"/>
      <c r="B719" s="668"/>
      <c r="C719" s="668"/>
      <c r="D719" s="668"/>
      <c r="E719" s="668"/>
      <c r="F719" s="668"/>
      <c r="G719" s="668"/>
      <c r="H719" s="668"/>
      <c r="I719" s="668"/>
      <c r="J719" s="668"/>
      <c r="K719" s="668"/>
      <c r="L719" s="668"/>
      <c r="M719" s="668"/>
      <c r="N719" s="668"/>
      <c r="O719" s="668"/>
      <c r="P719" s="668"/>
      <c r="Q719" s="668"/>
      <c r="R719" s="668"/>
      <c r="S719" s="668"/>
      <c r="T719" s="668"/>
      <c r="U719" s="668"/>
      <c r="V719" s="668"/>
      <c r="W719" s="668"/>
      <c r="X719" s="668"/>
      <c r="Y719" s="668"/>
      <c r="Z719" s="668"/>
      <c r="AA719" s="668"/>
      <c r="AB719" s="668"/>
      <c r="AC719" s="668"/>
      <c r="AD719" s="668"/>
      <c r="AE719" s="668"/>
      <c r="AF719" s="668"/>
      <c r="AG719" s="668"/>
      <c r="AH719" s="668"/>
      <c r="AI719" s="668"/>
      <c r="AJ719" s="668"/>
      <c r="AK719" s="668"/>
    </row>
    <row r="720" ht="15.75" customHeight="1">
      <c r="A720" s="668"/>
      <c r="B720" s="668"/>
      <c r="C720" s="668"/>
      <c r="D720" s="668"/>
      <c r="E720" s="668"/>
      <c r="F720" s="668"/>
      <c r="G720" s="668"/>
      <c r="H720" s="668"/>
      <c r="I720" s="668"/>
      <c r="J720" s="668"/>
      <c r="K720" s="668"/>
      <c r="L720" s="668"/>
      <c r="M720" s="668"/>
      <c r="N720" s="668"/>
      <c r="O720" s="668"/>
      <c r="P720" s="668"/>
      <c r="Q720" s="668"/>
      <c r="R720" s="668"/>
      <c r="S720" s="668"/>
      <c r="T720" s="668"/>
      <c r="U720" s="668"/>
      <c r="V720" s="668"/>
      <c r="W720" s="668"/>
      <c r="X720" s="668"/>
      <c r="Y720" s="668"/>
      <c r="Z720" s="668"/>
      <c r="AA720" s="668"/>
      <c r="AB720" s="668"/>
      <c r="AC720" s="668"/>
      <c r="AD720" s="668"/>
      <c r="AE720" s="668"/>
      <c r="AF720" s="668"/>
      <c r="AG720" s="668"/>
      <c r="AH720" s="668"/>
      <c r="AI720" s="668"/>
      <c r="AJ720" s="668"/>
      <c r="AK720" s="668"/>
    </row>
    <row r="721" ht="15.75" customHeight="1">
      <c r="A721" s="668"/>
      <c r="B721" s="668"/>
      <c r="C721" s="668"/>
      <c r="D721" s="668"/>
      <c r="E721" s="668"/>
      <c r="F721" s="668"/>
      <c r="G721" s="668"/>
      <c r="H721" s="668"/>
      <c r="I721" s="668"/>
      <c r="J721" s="668"/>
      <c r="K721" s="668"/>
      <c r="L721" s="668"/>
      <c r="M721" s="668"/>
      <c r="N721" s="668"/>
      <c r="O721" s="668"/>
      <c r="P721" s="668"/>
      <c r="Q721" s="668"/>
      <c r="R721" s="668"/>
      <c r="S721" s="668"/>
      <c r="T721" s="668"/>
      <c r="U721" s="668"/>
      <c r="V721" s="668"/>
      <c r="W721" s="668"/>
      <c r="X721" s="668"/>
      <c r="Y721" s="668"/>
      <c r="Z721" s="668"/>
      <c r="AA721" s="668"/>
      <c r="AB721" s="668"/>
      <c r="AC721" s="668"/>
      <c r="AD721" s="668"/>
      <c r="AE721" s="668"/>
      <c r="AF721" s="668"/>
      <c r="AG721" s="668"/>
      <c r="AH721" s="668"/>
      <c r="AI721" s="668"/>
      <c r="AJ721" s="668"/>
      <c r="AK721" s="668"/>
    </row>
    <row r="722" ht="15.75" customHeight="1">
      <c r="A722" s="668"/>
      <c r="B722" s="668"/>
      <c r="C722" s="668"/>
      <c r="D722" s="668"/>
      <c r="E722" s="668"/>
      <c r="F722" s="668"/>
      <c r="G722" s="668"/>
      <c r="H722" s="668"/>
      <c r="I722" s="668"/>
      <c r="J722" s="668"/>
      <c r="K722" s="668"/>
      <c r="L722" s="668"/>
      <c r="M722" s="668"/>
      <c r="N722" s="668"/>
      <c r="O722" s="668"/>
      <c r="P722" s="668"/>
      <c r="Q722" s="668"/>
      <c r="R722" s="668"/>
      <c r="S722" s="668"/>
      <c r="T722" s="668"/>
      <c r="U722" s="668"/>
      <c r="V722" s="668"/>
      <c r="W722" s="668"/>
      <c r="X722" s="668"/>
      <c r="Y722" s="668"/>
      <c r="Z722" s="668"/>
      <c r="AA722" s="668"/>
      <c r="AB722" s="668"/>
      <c r="AC722" s="668"/>
      <c r="AD722" s="668"/>
      <c r="AE722" s="668"/>
      <c r="AF722" s="668"/>
      <c r="AG722" s="668"/>
      <c r="AH722" s="668"/>
      <c r="AI722" s="668"/>
      <c r="AJ722" s="668"/>
      <c r="AK722" s="668"/>
    </row>
    <row r="723" ht="15.75" customHeight="1">
      <c r="A723" s="668"/>
      <c r="B723" s="668"/>
      <c r="C723" s="668"/>
      <c r="D723" s="668"/>
      <c r="E723" s="668"/>
      <c r="F723" s="668"/>
      <c r="G723" s="668"/>
      <c r="H723" s="668"/>
      <c r="I723" s="668"/>
      <c r="J723" s="668"/>
      <c r="K723" s="668"/>
      <c r="L723" s="668"/>
      <c r="M723" s="668"/>
      <c r="N723" s="668"/>
      <c r="O723" s="668"/>
      <c r="P723" s="668"/>
      <c r="Q723" s="668"/>
      <c r="R723" s="668"/>
      <c r="S723" s="668"/>
      <c r="T723" s="668"/>
      <c r="U723" s="668"/>
      <c r="V723" s="668"/>
      <c r="W723" s="668"/>
      <c r="X723" s="668"/>
      <c r="Y723" s="668"/>
      <c r="Z723" s="668"/>
      <c r="AA723" s="668"/>
      <c r="AB723" s="668"/>
      <c r="AC723" s="668"/>
      <c r="AD723" s="668"/>
      <c r="AE723" s="668"/>
      <c r="AF723" s="668"/>
      <c r="AG723" s="668"/>
      <c r="AH723" s="668"/>
      <c r="AI723" s="668"/>
      <c r="AJ723" s="668"/>
      <c r="AK723" s="668"/>
    </row>
    <row r="724" ht="15.75" customHeight="1">
      <c r="A724" s="668"/>
      <c r="B724" s="668"/>
      <c r="C724" s="668"/>
      <c r="D724" s="668"/>
      <c r="E724" s="668"/>
      <c r="F724" s="668"/>
      <c r="G724" s="668"/>
      <c r="H724" s="668"/>
      <c r="I724" s="668"/>
      <c r="J724" s="668"/>
      <c r="K724" s="668"/>
      <c r="L724" s="668"/>
      <c r="M724" s="668"/>
      <c r="N724" s="668"/>
      <c r="O724" s="668"/>
      <c r="P724" s="668"/>
      <c r="Q724" s="668"/>
      <c r="R724" s="668"/>
      <c r="S724" s="668"/>
      <c r="T724" s="668"/>
      <c r="U724" s="668"/>
      <c r="V724" s="668"/>
      <c r="W724" s="668"/>
      <c r="X724" s="668"/>
      <c r="Y724" s="668"/>
      <c r="Z724" s="668"/>
      <c r="AA724" s="668"/>
      <c r="AB724" s="668"/>
      <c r="AC724" s="668"/>
      <c r="AD724" s="668"/>
      <c r="AE724" s="668"/>
      <c r="AF724" s="668"/>
      <c r="AG724" s="668"/>
      <c r="AH724" s="668"/>
      <c r="AI724" s="668"/>
      <c r="AJ724" s="668"/>
      <c r="AK724" s="668"/>
    </row>
    <row r="725" ht="15.75" customHeight="1">
      <c r="A725" s="668"/>
      <c r="B725" s="668"/>
      <c r="C725" s="668"/>
      <c r="D725" s="668"/>
      <c r="E725" s="668"/>
      <c r="F725" s="668"/>
      <c r="G725" s="668"/>
      <c r="H725" s="668"/>
      <c r="I725" s="668"/>
      <c r="J725" s="668"/>
      <c r="K725" s="668"/>
      <c r="L725" s="668"/>
      <c r="M725" s="668"/>
      <c r="N725" s="668"/>
      <c r="O725" s="668"/>
      <c r="P725" s="668"/>
      <c r="Q725" s="668"/>
      <c r="R725" s="668"/>
      <c r="S725" s="668"/>
      <c r="T725" s="668"/>
      <c r="U725" s="668"/>
      <c r="V725" s="668"/>
      <c r="W725" s="668"/>
      <c r="X725" s="668"/>
      <c r="Y725" s="668"/>
      <c r="Z725" s="668"/>
      <c r="AA725" s="668"/>
      <c r="AB725" s="668"/>
      <c r="AC725" s="668"/>
      <c r="AD725" s="668"/>
      <c r="AE725" s="668"/>
      <c r="AF725" s="668"/>
      <c r="AG725" s="668"/>
      <c r="AH725" s="668"/>
      <c r="AI725" s="668"/>
      <c r="AJ725" s="668"/>
      <c r="AK725" s="668"/>
    </row>
    <row r="726" ht="15.75" customHeight="1">
      <c r="A726" s="668"/>
      <c r="B726" s="668"/>
      <c r="C726" s="668"/>
      <c r="D726" s="668"/>
      <c r="E726" s="668"/>
      <c r="F726" s="668"/>
      <c r="G726" s="668"/>
      <c r="H726" s="668"/>
      <c r="I726" s="668"/>
      <c r="J726" s="668"/>
      <c r="K726" s="668"/>
      <c r="L726" s="668"/>
      <c r="M726" s="668"/>
      <c r="N726" s="668"/>
      <c r="O726" s="668"/>
      <c r="P726" s="668"/>
      <c r="Q726" s="668"/>
      <c r="R726" s="668"/>
      <c r="S726" s="668"/>
      <c r="T726" s="668"/>
      <c r="U726" s="668"/>
      <c r="V726" s="668"/>
      <c r="W726" s="668"/>
      <c r="X726" s="668"/>
      <c r="Y726" s="668"/>
      <c r="Z726" s="668"/>
      <c r="AA726" s="668"/>
      <c r="AB726" s="668"/>
      <c r="AC726" s="668"/>
      <c r="AD726" s="668"/>
      <c r="AE726" s="668"/>
      <c r="AF726" s="668"/>
      <c r="AG726" s="668"/>
      <c r="AH726" s="668"/>
      <c r="AI726" s="668"/>
      <c r="AJ726" s="668"/>
      <c r="AK726" s="668"/>
    </row>
    <row r="727" ht="15.75" customHeight="1">
      <c r="A727" s="668"/>
      <c r="B727" s="668"/>
      <c r="C727" s="668"/>
      <c r="D727" s="668"/>
      <c r="E727" s="668"/>
      <c r="F727" s="668"/>
      <c r="G727" s="668"/>
      <c r="H727" s="668"/>
      <c r="I727" s="668"/>
      <c r="J727" s="668"/>
      <c r="K727" s="668"/>
      <c r="L727" s="668"/>
      <c r="M727" s="668"/>
      <c r="N727" s="668"/>
      <c r="O727" s="668"/>
      <c r="P727" s="668"/>
      <c r="Q727" s="668"/>
      <c r="R727" s="668"/>
      <c r="S727" s="668"/>
      <c r="T727" s="668"/>
      <c r="U727" s="668"/>
      <c r="V727" s="668"/>
      <c r="W727" s="668"/>
      <c r="X727" s="668"/>
      <c r="Y727" s="668"/>
      <c r="Z727" s="668"/>
      <c r="AA727" s="668"/>
      <c r="AB727" s="668"/>
      <c r="AC727" s="668"/>
      <c r="AD727" s="668"/>
      <c r="AE727" s="668"/>
      <c r="AF727" s="668"/>
      <c r="AG727" s="668"/>
      <c r="AH727" s="668"/>
      <c r="AI727" s="668"/>
      <c r="AJ727" s="668"/>
      <c r="AK727" s="668"/>
    </row>
    <row r="728" ht="15.75" customHeight="1">
      <c r="A728" s="668"/>
      <c r="B728" s="668"/>
      <c r="C728" s="668"/>
      <c r="D728" s="668"/>
      <c r="E728" s="668"/>
      <c r="F728" s="668"/>
      <c r="G728" s="668"/>
      <c r="H728" s="668"/>
      <c r="I728" s="668"/>
      <c r="J728" s="668"/>
      <c r="K728" s="668"/>
      <c r="L728" s="668"/>
      <c r="M728" s="668"/>
      <c r="N728" s="668"/>
      <c r="O728" s="668"/>
      <c r="P728" s="668"/>
      <c r="Q728" s="668"/>
      <c r="R728" s="668"/>
      <c r="S728" s="668"/>
      <c r="T728" s="668"/>
      <c r="U728" s="668"/>
      <c r="V728" s="668"/>
      <c r="W728" s="668"/>
      <c r="X728" s="668"/>
      <c r="Y728" s="668"/>
      <c r="Z728" s="668"/>
      <c r="AA728" s="668"/>
      <c r="AB728" s="668"/>
      <c r="AC728" s="668"/>
      <c r="AD728" s="668"/>
      <c r="AE728" s="668"/>
      <c r="AF728" s="668"/>
      <c r="AG728" s="668"/>
      <c r="AH728" s="668"/>
      <c r="AI728" s="668"/>
      <c r="AJ728" s="668"/>
      <c r="AK728" s="668"/>
    </row>
    <row r="729" ht="15.75" customHeight="1">
      <c r="A729" s="668"/>
      <c r="B729" s="668"/>
      <c r="C729" s="668"/>
      <c r="D729" s="668"/>
      <c r="E729" s="668"/>
      <c r="F729" s="668"/>
      <c r="G729" s="668"/>
      <c r="H729" s="668"/>
      <c r="I729" s="668"/>
      <c r="J729" s="668"/>
      <c r="K729" s="668"/>
      <c r="L729" s="668"/>
      <c r="M729" s="668"/>
      <c r="N729" s="668"/>
      <c r="O729" s="668"/>
      <c r="P729" s="668"/>
      <c r="Q729" s="668"/>
      <c r="R729" s="668"/>
      <c r="S729" s="668"/>
      <c r="T729" s="668"/>
      <c r="U729" s="668"/>
      <c r="V729" s="668"/>
      <c r="W729" s="668"/>
      <c r="X729" s="668"/>
      <c r="Y729" s="668"/>
      <c r="Z729" s="668"/>
      <c r="AA729" s="668"/>
      <c r="AB729" s="668"/>
      <c r="AC729" s="668"/>
      <c r="AD729" s="668"/>
      <c r="AE729" s="668"/>
      <c r="AF729" s="668"/>
      <c r="AG729" s="668"/>
      <c r="AH729" s="668"/>
      <c r="AI729" s="668"/>
      <c r="AJ729" s="668"/>
      <c r="AK729" s="668"/>
    </row>
    <row r="730" ht="15.75" customHeight="1">
      <c r="A730" s="668"/>
      <c r="B730" s="668"/>
      <c r="C730" s="668"/>
      <c r="D730" s="668"/>
      <c r="E730" s="668"/>
      <c r="F730" s="668"/>
      <c r="G730" s="668"/>
      <c r="H730" s="668"/>
      <c r="I730" s="668"/>
      <c r="J730" s="668"/>
      <c r="K730" s="668"/>
      <c r="L730" s="668"/>
      <c r="M730" s="668"/>
      <c r="N730" s="668"/>
      <c r="O730" s="668"/>
      <c r="P730" s="668"/>
      <c r="Q730" s="668"/>
      <c r="R730" s="668"/>
      <c r="S730" s="668"/>
      <c r="T730" s="668"/>
      <c r="U730" s="668"/>
      <c r="V730" s="668"/>
      <c r="W730" s="668"/>
      <c r="X730" s="668"/>
      <c r="Y730" s="668"/>
      <c r="Z730" s="668"/>
      <c r="AA730" s="668"/>
      <c r="AB730" s="668"/>
      <c r="AC730" s="668"/>
      <c r="AD730" s="668"/>
      <c r="AE730" s="668"/>
      <c r="AF730" s="668"/>
      <c r="AG730" s="668"/>
      <c r="AH730" s="668"/>
      <c r="AI730" s="668"/>
      <c r="AJ730" s="668"/>
      <c r="AK730" s="668"/>
    </row>
    <row r="731" ht="15.75" customHeight="1">
      <c r="A731" s="668"/>
      <c r="B731" s="668"/>
      <c r="C731" s="668"/>
      <c r="D731" s="668"/>
      <c r="E731" s="668"/>
      <c r="F731" s="668"/>
      <c r="G731" s="668"/>
      <c r="H731" s="668"/>
      <c r="I731" s="668"/>
      <c r="J731" s="668"/>
      <c r="K731" s="668"/>
      <c r="L731" s="668"/>
      <c r="M731" s="668"/>
      <c r="N731" s="668"/>
      <c r="O731" s="668"/>
      <c r="P731" s="668"/>
      <c r="Q731" s="668"/>
      <c r="R731" s="668"/>
      <c r="S731" s="668"/>
      <c r="T731" s="668"/>
      <c r="U731" s="668"/>
      <c r="V731" s="668"/>
      <c r="W731" s="668"/>
      <c r="X731" s="668"/>
      <c r="Y731" s="668"/>
      <c r="Z731" s="668"/>
      <c r="AA731" s="668"/>
      <c r="AB731" s="668"/>
      <c r="AC731" s="668"/>
      <c r="AD731" s="668"/>
      <c r="AE731" s="668"/>
      <c r="AF731" s="668"/>
      <c r="AG731" s="668"/>
      <c r="AH731" s="668"/>
      <c r="AI731" s="668"/>
      <c r="AJ731" s="668"/>
      <c r="AK731" s="668"/>
    </row>
    <row r="732" ht="15.75" customHeight="1">
      <c r="A732" s="668"/>
      <c r="B732" s="668"/>
      <c r="C732" s="668"/>
      <c r="D732" s="668"/>
      <c r="E732" s="668"/>
      <c r="F732" s="668"/>
      <c r="G732" s="668"/>
      <c r="H732" s="668"/>
      <c r="I732" s="668"/>
      <c r="J732" s="668"/>
      <c r="K732" s="668"/>
      <c r="L732" s="668"/>
      <c r="M732" s="668"/>
      <c r="N732" s="668"/>
      <c r="O732" s="668"/>
      <c r="P732" s="668"/>
      <c r="Q732" s="668"/>
      <c r="R732" s="668"/>
      <c r="S732" s="668"/>
      <c r="T732" s="668"/>
      <c r="U732" s="668"/>
      <c r="V732" s="668"/>
      <c r="W732" s="668"/>
      <c r="X732" s="668"/>
      <c r="Y732" s="668"/>
      <c r="Z732" s="668"/>
      <c r="AA732" s="668"/>
      <c r="AB732" s="668"/>
      <c r="AC732" s="668"/>
      <c r="AD732" s="668"/>
      <c r="AE732" s="668"/>
      <c r="AF732" s="668"/>
      <c r="AG732" s="668"/>
      <c r="AH732" s="668"/>
      <c r="AI732" s="668"/>
      <c r="AJ732" s="668"/>
      <c r="AK732" s="668"/>
    </row>
    <row r="733" ht="15.75" customHeight="1">
      <c r="A733" s="668"/>
      <c r="B733" s="668"/>
      <c r="C733" s="668"/>
      <c r="D733" s="668"/>
      <c r="E733" s="668"/>
      <c r="F733" s="668"/>
      <c r="G733" s="668"/>
      <c r="H733" s="668"/>
      <c r="I733" s="668"/>
      <c r="J733" s="668"/>
      <c r="K733" s="668"/>
      <c r="L733" s="668"/>
      <c r="M733" s="668"/>
      <c r="N733" s="668"/>
      <c r="O733" s="668"/>
      <c r="P733" s="668"/>
      <c r="Q733" s="668"/>
      <c r="R733" s="668"/>
      <c r="S733" s="668"/>
      <c r="T733" s="668"/>
      <c r="U733" s="668"/>
      <c r="V733" s="668"/>
      <c r="W733" s="668"/>
      <c r="X733" s="668"/>
      <c r="Y733" s="668"/>
      <c r="Z733" s="668"/>
      <c r="AA733" s="668"/>
      <c r="AB733" s="668"/>
      <c r="AC733" s="668"/>
      <c r="AD733" s="668"/>
      <c r="AE733" s="668"/>
      <c r="AF733" s="668"/>
      <c r="AG733" s="668"/>
      <c r="AH733" s="668"/>
      <c r="AI733" s="668"/>
      <c r="AJ733" s="668"/>
      <c r="AK733" s="668"/>
    </row>
    <row r="734" ht="15.75" customHeight="1">
      <c r="A734" s="668"/>
      <c r="B734" s="668"/>
      <c r="C734" s="668"/>
      <c r="D734" s="668"/>
      <c r="E734" s="668"/>
      <c r="F734" s="668"/>
      <c r="G734" s="668"/>
      <c r="H734" s="668"/>
      <c r="I734" s="668"/>
      <c r="J734" s="668"/>
      <c r="K734" s="668"/>
      <c r="L734" s="668"/>
      <c r="M734" s="668"/>
      <c r="N734" s="668"/>
      <c r="O734" s="668"/>
      <c r="P734" s="668"/>
      <c r="Q734" s="668"/>
      <c r="R734" s="668"/>
      <c r="S734" s="668"/>
      <c r="T734" s="668"/>
      <c r="U734" s="668"/>
      <c r="V734" s="668"/>
      <c r="W734" s="668"/>
      <c r="X734" s="668"/>
      <c r="Y734" s="668"/>
      <c r="Z734" s="668"/>
      <c r="AA734" s="668"/>
      <c r="AB734" s="668"/>
      <c r="AC734" s="668"/>
      <c r="AD734" s="668"/>
      <c r="AE734" s="668"/>
      <c r="AF734" s="668"/>
      <c r="AG734" s="668"/>
      <c r="AH734" s="668"/>
      <c r="AI734" s="668"/>
      <c r="AJ734" s="668"/>
      <c r="AK734" s="668"/>
    </row>
    <row r="735" ht="15.75" customHeight="1">
      <c r="A735" s="668"/>
      <c r="B735" s="668"/>
      <c r="C735" s="668"/>
      <c r="D735" s="668"/>
      <c r="E735" s="668"/>
      <c r="F735" s="668"/>
      <c r="G735" s="668"/>
      <c r="H735" s="668"/>
      <c r="I735" s="668"/>
      <c r="J735" s="668"/>
      <c r="K735" s="668"/>
      <c r="L735" s="668"/>
      <c r="M735" s="668"/>
      <c r="N735" s="668"/>
      <c r="O735" s="668"/>
      <c r="P735" s="668"/>
      <c r="Q735" s="668"/>
      <c r="R735" s="668"/>
      <c r="S735" s="668"/>
      <c r="T735" s="668"/>
      <c r="U735" s="668"/>
      <c r="V735" s="668"/>
      <c r="W735" s="668"/>
      <c r="X735" s="668"/>
      <c r="Y735" s="668"/>
      <c r="Z735" s="668"/>
      <c r="AA735" s="668"/>
      <c r="AB735" s="668"/>
      <c r="AC735" s="668"/>
      <c r="AD735" s="668"/>
      <c r="AE735" s="668"/>
      <c r="AF735" s="668"/>
      <c r="AG735" s="668"/>
      <c r="AH735" s="668"/>
      <c r="AI735" s="668"/>
      <c r="AJ735" s="668"/>
      <c r="AK735" s="668"/>
    </row>
    <row r="736" ht="15.75" customHeight="1">
      <c r="A736" s="668"/>
      <c r="B736" s="668"/>
      <c r="C736" s="668"/>
      <c r="D736" s="668"/>
      <c r="E736" s="668"/>
      <c r="F736" s="668"/>
      <c r="G736" s="668"/>
      <c r="H736" s="668"/>
      <c r="I736" s="668"/>
      <c r="J736" s="668"/>
      <c r="K736" s="668"/>
      <c r="L736" s="668"/>
      <c r="M736" s="668"/>
      <c r="N736" s="668"/>
      <c r="O736" s="668"/>
      <c r="P736" s="668"/>
      <c r="Q736" s="668"/>
      <c r="R736" s="668"/>
      <c r="S736" s="668"/>
      <c r="T736" s="668"/>
      <c r="U736" s="668"/>
      <c r="V736" s="668"/>
      <c r="W736" s="668"/>
      <c r="X736" s="668"/>
      <c r="Y736" s="668"/>
      <c r="Z736" s="668"/>
      <c r="AA736" s="668"/>
      <c r="AB736" s="668"/>
      <c r="AC736" s="668"/>
      <c r="AD736" s="668"/>
      <c r="AE736" s="668"/>
      <c r="AF736" s="668"/>
      <c r="AG736" s="668"/>
      <c r="AH736" s="668"/>
      <c r="AI736" s="668"/>
      <c r="AJ736" s="668"/>
      <c r="AK736" s="668"/>
    </row>
    <row r="737" ht="15.75" customHeight="1">
      <c r="A737" s="668"/>
      <c r="B737" s="668"/>
      <c r="C737" s="668"/>
      <c r="D737" s="668"/>
      <c r="E737" s="668"/>
      <c r="F737" s="668"/>
      <c r="G737" s="668"/>
      <c r="H737" s="668"/>
      <c r="I737" s="668"/>
      <c r="J737" s="668"/>
      <c r="K737" s="668"/>
      <c r="L737" s="668"/>
      <c r="M737" s="668"/>
      <c r="N737" s="668"/>
      <c r="O737" s="668"/>
      <c r="P737" s="668"/>
      <c r="Q737" s="668"/>
      <c r="R737" s="668"/>
      <c r="S737" s="668"/>
      <c r="T737" s="668"/>
      <c r="U737" s="668"/>
      <c r="V737" s="668"/>
      <c r="W737" s="668"/>
      <c r="X737" s="668"/>
      <c r="Y737" s="668"/>
      <c r="Z737" s="668"/>
      <c r="AA737" s="668"/>
      <c r="AB737" s="668"/>
      <c r="AC737" s="668"/>
      <c r="AD737" s="668"/>
      <c r="AE737" s="668"/>
      <c r="AF737" s="668"/>
      <c r="AG737" s="668"/>
      <c r="AH737" s="668"/>
      <c r="AI737" s="668"/>
      <c r="AJ737" s="668"/>
      <c r="AK737" s="668"/>
    </row>
    <row r="738" ht="15.75" customHeight="1">
      <c r="A738" s="668"/>
      <c r="B738" s="668"/>
      <c r="C738" s="668"/>
      <c r="D738" s="668"/>
      <c r="E738" s="668"/>
      <c r="F738" s="668"/>
      <c r="G738" s="668"/>
      <c r="H738" s="668"/>
      <c r="I738" s="668"/>
      <c r="J738" s="668"/>
      <c r="K738" s="668"/>
      <c r="L738" s="668"/>
      <c r="M738" s="668"/>
      <c r="N738" s="668"/>
      <c r="O738" s="668"/>
      <c r="P738" s="668"/>
      <c r="Q738" s="668"/>
      <c r="R738" s="668"/>
      <c r="S738" s="668"/>
      <c r="T738" s="668"/>
      <c r="U738" s="668"/>
      <c r="V738" s="668"/>
      <c r="W738" s="668"/>
      <c r="X738" s="668"/>
      <c r="Y738" s="668"/>
      <c r="Z738" s="668"/>
      <c r="AA738" s="668"/>
      <c r="AB738" s="668"/>
      <c r="AC738" s="668"/>
      <c r="AD738" s="668"/>
      <c r="AE738" s="668"/>
      <c r="AF738" s="668"/>
      <c r="AG738" s="668"/>
      <c r="AH738" s="668"/>
      <c r="AI738" s="668"/>
      <c r="AJ738" s="668"/>
      <c r="AK738" s="668"/>
    </row>
    <row r="739" ht="15.75" customHeight="1">
      <c r="A739" s="668"/>
      <c r="B739" s="668"/>
      <c r="C739" s="668"/>
      <c r="D739" s="668"/>
      <c r="E739" s="668"/>
      <c r="F739" s="668"/>
      <c r="G739" s="668"/>
      <c r="H739" s="668"/>
      <c r="I739" s="668"/>
      <c r="J739" s="668"/>
      <c r="K739" s="668"/>
      <c r="L739" s="668"/>
      <c r="M739" s="668"/>
      <c r="N739" s="668"/>
      <c r="O739" s="668"/>
      <c r="P739" s="668"/>
      <c r="Q739" s="668"/>
      <c r="R739" s="668"/>
      <c r="S739" s="668"/>
      <c r="T739" s="668"/>
      <c r="U739" s="668"/>
      <c r="V739" s="668"/>
      <c r="W739" s="668"/>
      <c r="X739" s="668"/>
      <c r="Y739" s="668"/>
      <c r="Z739" s="668"/>
      <c r="AA739" s="668"/>
      <c r="AB739" s="668"/>
      <c r="AC739" s="668"/>
      <c r="AD739" s="668"/>
      <c r="AE739" s="668"/>
      <c r="AF739" s="668"/>
      <c r="AG739" s="668"/>
      <c r="AH739" s="668"/>
      <c r="AI739" s="668"/>
      <c r="AJ739" s="668"/>
      <c r="AK739" s="668"/>
    </row>
    <row r="740" ht="15.75" customHeight="1">
      <c r="A740" s="668"/>
      <c r="B740" s="668"/>
      <c r="C740" s="668"/>
      <c r="D740" s="668"/>
      <c r="E740" s="668"/>
      <c r="F740" s="668"/>
      <c r="G740" s="668"/>
      <c r="H740" s="668"/>
      <c r="I740" s="668"/>
      <c r="J740" s="668"/>
      <c r="K740" s="668"/>
      <c r="L740" s="668"/>
      <c r="M740" s="668"/>
      <c r="N740" s="668"/>
      <c r="O740" s="668"/>
      <c r="P740" s="668"/>
      <c r="Q740" s="668"/>
      <c r="R740" s="668"/>
      <c r="S740" s="668"/>
      <c r="T740" s="668"/>
      <c r="U740" s="668"/>
      <c r="V740" s="668"/>
      <c r="W740" s="668"/>
      <c r="X740" s="668"/>
      <c r="Y740" s="668"/>
      <c r="Z740" s="668"/>
      <c r="AA740" s="668"/>
      <c r="AB740" s="668"/>
      <c r="AC740" s="668"/>
      <c r="AD740" s="668"/>
      <c r="AE740" s="668"/>
      <c r="AF740" s="668"/>
      <c r="AG740" s="668"/>
      <c r="AH740" s="668"/>
      <c r="AI740" s="668"/>
      <c r="AJ740" s="668"/>
      <c r="AK740" s="668"/>
    </row>
    <row r="741" ht="15.75" customHeight="1">
      <c r="A741" s="668"/>
      <c r="B741" s="668"/>
      <c r="C741" s="668"/>
      <c r="D741" s="668"/>
      <c r="E741" s="668"/>
      <c r="F741" s="668"/>
      <c r="G741" s="668"/>
      <c r="H741" s="668"/>
      <c r="I741" s="668"/>
      <c r="J741" s="668"/>
      <c r="K741" s="668"/>
      <c r="L741" s="668"/>
      <c r="M741" s="668"/>
      <c r="N741" s="668"/>
      <c r="O741" s="668"/>
      <c r="P741" s="668"/>
      <c r="Q741" s="668"/>
      <c r="R741" s="668"/>
      <c r="S741" s="668"/>
      <c r="T741" s="668"/>
      <c r="U741" s="668"/>
      <c r="V741" s="668"/>
      <c r="W741" s="668"/>
      <c r="X741" s="668"/>
      <c r="Y741" s="668"/>
      <c r="Z741" s="668"/>
      <c r="AA741" s="668"/>
      <c r="AB741" s="668"/>
      <c r="AC741" s="668"/>
      <c r="AD741" s="668"/>
      <c r="AE741" s="668"/>
      <c r="AF741" s="668"/>
      <c r="AG741" s="668"/>
      <c r="AH741" s="668"/>
      <c r="AI741" s="668"/>
      <c r="AJ741" s="668"/>
      <c r="AK741" s="668"/>
    </row>
    <row r="742" ht="15.75" customHeight="1">
      <c r="A742" s="668"/>
      <c r="B742" s="668"/>
      <c r="C742" s="668"/>
      <c r="D742" s="668"/>
      <c r="E742" s="668"/>
      <c r="F742" s="668"/>
      <c r="G742" s="668"/>
      <c r="H742" s="668"/>
      <c r="I742" s="668"/>
      <c r="J742" s="668"/>
      <c r="K742" s="668"/>
      <c r="L742" s="668"/>
      <c r="M742" s="668"/>
      <c r="N742" s="668"/>
      <c r="O742" s="668"/>
      <c r="P742" s="668"/>
      <c r="Q742" s="668"/>
      <c r="R742" s="668"/>
      <c r="S742" s="668"/>
      <c r="T742" s="668"/>
      <c r="U742" s="668"/>
      <c r="V742" s="668"/>
      <c r="W742" s="668"/>
      <c r="X742" s="668"/>
      <c r="Y742" s="668"/>
      <c r="Z742" s="668"/>
      <c r="AA742" s="668"/>
      <c r="AB742" s="668"/>
      <c r="AC742" s="668"/>
      <c r="AD742" s="668"/>
      <c r="AE742" s="668"/>
      <c r="AF742" s="668"/>
      <c r="AG742" s="668"/>
      <c r="AH742" s="668"/>
      <c r="AI742" s="668"/>
      <c r="AJ742" s="668"/>
      <c r="AK742" s="668"/>
    </row>
    <row r="743" ht="15.75" customHeight="1">
      <c r="A743" s="668"/>
      <c r="B743" s="668"/>
      <c r="C743" s="668"/>
      <c r="D743" s="668"/>
      <c r="E743" s="668"/>
      <c r="F743" s="668"/>
      <c r="G743" s="668"/>
      <c r="H743" s="668"/>
      <c r="I743" s="668"/>
      <c r="J743" s="668"/>
      <c r="K743" s="668"/>
      <c r="L743" s="668"/>
      <c r="M743" s="668"/>
      <c r="N743" s="668"/>
      <c r="O743" s="668"/>
      <c r="P743" s="668"/>
      <c r="Q743" s="668"/>
      <c r="R743" s="668"/>
      <c r="S743" s="668"/>
      <c r="T743" s="668"/>
      <c r="U743" s="668"/>
      <c r="V743" s="668"/>
      <c r="W743" s="668"/>
      <c r="X743" s="668"/>
      <c r="Y743" s="668"/>
      <c r="Z743" s="668"/>
      <c r="AA743" s="668"/>
      <c r="AB743" s="668"/>
      <c r="AC743" s="668"/>
      <c r="AD743" s="668"/>
      <c r="AE743" s="668"/>
      <c r="AF743" s="668"/>
      <c r="AG743" s="668"/>
      <c r="AH743" s="668"/>
      <c r="AI743" s="668"/>
      <c r="AJ743" s="668"/>
      <c r="AK743" s="668"/>
    </row>
    <row r="744" ht="15.75" customHeight="1">
      <c r="A744" s="668"/>
      <c r="B744" s="668"/>
      <c r="C744" s="668"/>
      <c r="D744" s="668"/>
      <c r="E744" s="668"/>
      <c r="F744" s="668"/>
      <c r="G744" s="668"/>
      <c r="H744" s="668"/>
      <c r="I744" s="668"/>
      <c r="J744" s="668"/>
      <c r="K744" s="668"/>
      <c r="L744" s="668"/>
      <c r="M744" s="668"/>
      <c r="N744" s="668"/>
      <c r="O744" s="668"/>
      <c r="P744" s="668"/>
      <c r="Q744" s="668"/>
      <c r="R744" s="668"/>
      <c r="S744" s="668"/>
      <c r="T744" s="668"/>
      <c r="U744" s="668"/>
      <c r="V744" s="668"/>
      <c r="W744" s="668"/>
      <c r="X744" s="668"/>
      <c r="Y744" s="668"/>
      <c r="Z744" s="668"/>
      <c r="AA744" s="668"/>
      <c r="AB744" s="668"/>
      <c r="AC744" s="668"/>
      <c r="AD744" s="668"/>
      <c r="AE744" s="668"/>
      <c r="AF744" s="668"/>
      <c r="AG744" s="668"/>
      <c r="AH744" s="668"/>
      <c r="AI744" s="668"/>
      <c r="AJ744" s="668"/>
      <c r="AK744" s="668"/>
    </row>
    <row r="745" ht="15.75" customHeight="1">
      <c r="A745" s="668"/>
      <c r="B745" s="668"/>
      <c r="C745" s="668"/>
      <c r="D745" s="668"/>
      <c r="E745" s="668"/>
      <c r="F745" s="668"/>
      <c r="G745" s="668"/>
      <c r="H745" s="668"/>
      <c r="I745" s="668"/>
      <c r="J745" s="668"/>
      <c r="K745" s="668"/>
      <c r="L745" s="668"/>
      <c r="M745" s="668"/>
      <c r="N745" s="668"/>
      <c r="O745" s="668"/>
      <c r="P745" s="668"/>
      <c r="Q745" s="668"/>
      <c r="R745" s="668"/>
      <c r="S745" s="668"/>
      <c r="T745" s="668"/>
      <c r="U745" s="668"/>
      <c r="V745" s="668"/>
      <c r="W745" s="668"/>
      <c r="X745" s="668"/>
      <c r="Y745" s="668"/>
      <c r="Z745" s="668"/>
      <c r="AA745" s="668"/>
      <c r="AB745" s="668"/>
      <c r="AC745" s="668"/>
      <c r="AD745" s="668"/>
      <c r="AE745" s="668"/>
      <c r="AF745" s="668"/>
      <c r="AG745" s="668"/>
      <c r="AH745" s="668"/>
      <c r="AI745" s="668"/>
      <c r="AJ745" s="668"/>
      <c r="AK745" s="668"/>
    </row>
    <row r="746" ht="15.75" customHeight="1">
      <c r="A746" s="668"/>
      <c r="B746" s="668"/>
      <c r="C746" s="668"/>
      <c r="D746" s="668"/>
      <c r="E746" s="668"/>
      <c r="F746" s="668"/>
      <c r="G746" s="668"/>
      <c r="H746" s="668"/>
      <c r="I746" s="668"/>
      <c r="J746" s="668"/>
      <c r="K746" s="668"/>
      <c r="L746" s="668"/>
      <c r="M746" s="668"/>
      <c r="N746" s="668"/>
      <c r="O746" s="668"/>
      <c r="P746" s="668"/>
      <c r="Q746" s="668"/>
      <c r="R746" s="668"/>
      <c r="S746" s="668"/>
      <c r="T746" s="668"/>
      <c r="U746" s="668"/>
      <c r="V746" s="668"/>
      <c r="W746" s="668"/>
      <c r="X746" s="668"/>
      <c r="Y746" s="668"/>
      <c r="Z746" s="668"/>
      <c r="AA746" s="668"/>
      <c r="AB746" s="668"/>
      <c r="AC746" s="668"/>
      <c r="AD746" s="668"/>
      <c r="AE746" s="668"/>
      <c r="AF746" s="668"/>
      <c r="AG746" s="668"/>
      <c r="AH746" s="668"/>
      <c r="AI746" s="668"/>
      <c r="AJ746" s="668"/>
      <c r="AK746" s="668"/>
    </row>
    <row r="747" ht="15.75" customHeight="1">
      <c r="A747" s="668"/>
      <c r="B747" s="668"/>
      <c r="C747" s="668"/>
      <c r="D747" s="668"/>
      <c r="E747" s="668"/>
      <c r="F747" s="668"/>
      <c r="G747" s="668"/>
      <c r="H747" s="668"/>
      <c r="I747" s="668"/>
      <c r="J747" s="668"/>
      <c r="K747" s="668"/>
      <c r="L747" s="668"/>
      <c r="M747" s="668"/>
      <c r="N747" s="668"/>
      <c r="O747" s="668"/>
      <c r="P747" s="668"/>
      <c r="Q747" s="668"/>
      <c r="R747" s="668"/>
      <c r="S747" s="668"/>
      <c r="T747" s="668"/>
      <c r="U747" s="668"/>
      <c r="V747" s="668"/>
      <c r="W747" s="668"/>
      <c r="X747" s="668"/>
      <c r="Y747" s="668"/>
      <c r="Z747" s="668"/>
      <c r="AA747" s="668"/>
      <c r="AB747" s="668"/>
      <c r="AC747" s="668"/>
      <c r="AD747" s="668"/>
      <c r="AE747" s="668"/>
      <c r="AF747" s="668"/>
      <c r="AG747" s="668"/>
      <c r="AH747" s="668"/>
      <c r="AI747" s="668"/>
      <c r="AJ747" s="668"/>
      <c r="AK747" s="668"/>
    </row>
    <row r="748" ht="15.75" customHeight="1">
      <c r="A748" s="668"/>
      <c r="B748" s="668"/>
      <c r="C748" s="668"/>
      <c r="D748" s="668"/>
      <c r="E748" s="668"/>
      <c r="F748" s="668"/>
      <c r="G748" s="668"/>
      <c r="H748" s="668"/>
      <c r="I748" s="668"/>
      <c r="J748" s="668"/>
      <c r="K748" s="668"/>
      <c r="L748" s="668"/>
      <c r="M748" s="668"/>
      <c r="N748" s="668"/>
      <c r="O748" s="668"/>
      <c r="P748" s="668"/>
      <c r="Q748" s="668"/>
      <c r="R748" s="668"/>
      <c r="S748" s="668"/>
      <c r="T748" s="668"/>
      <c r="U748" s="668"/>
      <c r="V748" s="668"/>
      <c r="W748" s="668"/>
      <c r="X748" s="668"/>
      <c r="Y748" s="668"/>
      <c r="Z748" s="668"/>
      <c r="AA748" s="668"/>
      <c r="AB748" s="668"/>
      <c r="AC748" s="668"/>
      <c r="AD748" s="668"/>
      <c r="AE748" s="668"/>
      <c r="AF748" s="668"/>
      <c r="AG748" s="668"/>
      <c r="AH748" s="668"/>
      <c r="AI748" s="668"/>
      <c r="AJ748" s="668"/>
      <c r="AK748" s="668"/>
    </row>
    <row r="749" ht="15.75" customHeight="1">
      <c r="A749" s="668"/>
      <c r="B749" s="668"/>
      <c r="C749" s="668"/>
      <c r="D749" s="668"/>
      <c r="E749" s="668"/>
      <c r="F749" s="668"/>
      <c r="G749" s="668"/>
      <c r="H749" s="668"/>
      <c r="I749" s="668"/>
      <c r="J749" s="668"/>
      <c r="K749" s="668"/>
      <c r="L749" s="668"/>
      <c r="M749" s="668"/>
      <c r="N749" s="668"/>
      <c r="O749" s="668"/>
      <c r="P749" s="668"/>
      <c r="Q749" s="668"/>
      <c r="R749" s="668"/>
      <c r="S749" s="668"/>
      <c r="T749" s="668"/>
      <c r="U749" s="668"/>
      <c r="V749" s="668"/>
      <c r="W749" s="668"/>
      <c r="X749" s="668"/>
      <c r="Y749" s="668"/>
      <c r="Z749" s="668"/>
      <c r="AA749" s="668"/>
      <c r="AB749" s="668"/>
      <c r="AC749" s="668"/>
      <c r="AD749" s="668"/>
      <c r="AE749" s="668"/>
      <c r="AF749" s="668"/>
      <c r="AG749" s="668"/>
      <c r="AH749" s="668"/>
      <c r="AI749" s="668"/>
      <c r="AJ749" s="668"/>
      <c r="AK749" s="668"/>
    </row>
    <row r="750" ht="15.75" customHeight="1">
      <c r="A750" s="668"/>
      <c r="B750" s="668"/>
      <c r="C750" s="668"/>
      <c r="D750" s="668"/>
      <c r="E750" s="668"/>
      <c r="F750" s="668"/>
      <c r="G750" s="668"/>
      <c r="H750" s="668"/>
      <c r="I750" s="668"/>
      <c r="J750" s="668"/>
      <c r="K750" s="668"/>
      <c r="L750" s="668"/>
      <c r="M750" s="668"/>
      <c r="N750" s="668"/>
      <c r="O750" s="668"/>
      <c r="P750" s="668"/>
      <c r="Q750" s="668"/>
      <c r="R750" s="668"/>
      <c r="S750" s="668"/>
      <c r="T750" s="668"/>
      <c r="U750" s="668"/>
      <c r="V750" s="668"/>
      <c r="W750" s="668"/>
      <c r="X750" s="668"/>
      <c r="Y750" s="668"/>
      <c r="Z750" s="668"/>
      <c r="AA750" s="668"/>
      <c r="AB750" s="668"/>
      <c r="AC750" s="668"/>
      <c r="AD750" s="668"/>
      <c r="AE750" s="668"/>
      <c r="AF750" s="668"/>
      <c r="AG750" s="668"/>
      <c r="AH750" s="668"/>
      <c r="AI750" s="668"/>
      <c r="AJ750" s="668"/>
      <c r="AK750" s="668"/>
    </row>
    <row r="751" ht="15.75" customHeight="1">
      <c r="A751" s="668"/>
      <c r="B751" s="668"/>
      <c r="C751" s="668"/>
      <c r="D751" s="668"/>
      <c r="E751" s="668"/>
      <c r="F751" s="668"/>
      <c r="G751" s="668"/>
      <c r="H751" s="668"/>
      <c r="I751" s="668"/>
      <c r="J751" s="668"/>
      <c r="K751" s="668"/>
      <c r="L751" s="668"/>
      <c r="M751" s="668"/>
      <c r="N751" s="668"/>
      <c r="O751" s="668"/>
      <c r="P751" s="668"/>
      <c r="Q751" s="668"/>
      <c r="R751" s="668"/>
      <c r="S751" s="668"/>
      <c r="T751" s="668"/>
      <c r="U751" s="668"/>
      <c r="V751" s="668"/>
      <c r="W751" s="668"/>
      <c r="X751" s="668"/>
      <c r="Y751" s="668"/>
      <c r="Z751" s="668"/>
      <c r="AA751" s="668"/>
      <c r="AB751" s="668"/>
      <c r="AC751" s="668"/>
      <c r="AD751" s="668"/>
      <c r="AE751" s="668"/>
      <c r="AF751" s="668"/>
      <c r="AG751" s="668"/>
      <c r="AH751" s="668"/>
      <c r="AI751" s="668"/>
      <c r="AJ751" s="668"/>
      <c r="AK751" s="668"/>
    </row>
    <row r="752" ht="15.75" customHeight="1">
      <c r="A752" s="668"/>
      <c r="B752" s="668"/>
      <c r="C752" s="668"/>
      <c r="D752" s="668"/>
      <c r="E752" s="668"/>
      <c r="F752" s="668"/>
      <c r="G752" s="668"/>
      <c r="H752" s="668"/>
      <c r="I752" s="668"/>
      <c r="J752" s="668"/>
      <c r="K752" s="668"/>
      <c r="L752" s="668"/>
      <c r="M752" s="668"/>
      <c r="N752" s="668"/>
      <c r="O752" s="668"/>
      <c r="P752" s="668"/>
      <c r="Q752" s="668"/>
      <c r="R752" s="668"/>
      <c r="S752" s="668"/>
      <c r="T752" s="668"/>
      <c r="U752" s="668"/>
      <c r="V752" s="668"/>
      <c r="W752" s="668"/>
      <c r="X752" s="668"/>
      <c r="Y752" s="668"/>
      <c r="Z752" s="668"/>
      <c r="AA752" s="668"/>
      <c r="AB752" s="668"/>
      <c r="AC752" s="668"/>
      <c r="AD752" s="668"/>
      <c r="AE752" s="668"/>
      <c r="AF752" s="668"/>
      <c r="AG752" s="668"/>
      <c r="AH752" s="668"/>
      <c r="AI752" s="668"/>
      <c r="AJ752" s="668"/>
      <c r="AK752" s="668"/>
    </row>
    <row r="753" ht="15.75" customHeight="1">
      <c r="A753" s="668"/>
      <c r="B753" s="668"/>
      <c r="C753" s="668"/>
      <c r="D753" s="668"/>
      <c r="E753" s="668"/>
      <c r="F753" s="668"/>
      <c r="G753" s="668"/>
      <c r="H753" s="668"/>
      <c r="I753" s="668"/>
      <c r="J753" s="668"/>
      <c r="K753" s="668"/>
      <c r="L753" s="668"/>
      <c r="M753" s="668"/>
      <c r="N753" s="668"/>
      <c r="O753" s="668"/>
      <c r="P753" s="668"/>
      <c r="Q753" s="668"/>
      <c r="R753" s="668"/>
      <c r="S753" s="668"/>
      <c r="T753" s="668"/>
      <c r="U753" s="668"/>
      <c r="V753" s="668"/>
      <c r="W753" s="668"/>
      <c r="X753" s="668"/>
      <c r="Y753" s="668"/>
      <c r="Z753" s="668"/>
      <c r="AA753" s="668"/>
      <c r="AB753" s="668"/>
      <c r="AC753" s="668"/>
      <c r="AD753" s="668"/>
      <c r="AE753" s="668"/>
      <c r="AF753" s="668"/>
      <c r="AG753" s="668"/>
      <c r="AH753" s="668"/>
      <c r="AI753" s="668"/>
      <c r="AJ753" s="668"/>
      <c r="AK753" s="668"/>
    </row>
    <row r="754" ht="15.75" customHeight="1">
      <c r="A754" s="668"/>
      <c r="B754" s="668"/>
      <c r="C754" s="668"/>
      <c r="D754" s="668"/>
      <c r="E754" s="668"/>
      <c r="F754" s="668"/>
      <c r="G754" s="668"/>
      <c r="H754" s="668"/>
      <c r="I754" s="668"/>
      <c r="J754" s="668"/>
      <c r="K754" s="668"/>
      <c r="L754" s="668"/>
      <c r="M754" s="668"/>
      <c r="N754" s="668"/>
      <c r="O754" s="668"/>
      <c r="P754" s="668"/>
      <c r="Q754" s="668"/>
      <c r="R754" s="668"/>
      <c r="S754" s="668"/>
      <c r="T754" s="668"/>
      <c r="U754" s="668"/>
      <c r="V754" s="668"/>
      <c r="W754" s="668"/>
      <c r="X754" s="668"/>
      <c r="Y754" s="668"/>
      <c r="Z754" s="668"/>
      <c r="AA754" s="668"/>
      <c r="AB754" s="668"/>
      <c r="AC754" s="668"/>
      <c r="AD754" s="668"/>
      <c r="AE754" s="668"/>
      <c r="AF754" s="668"/>
      <c r="AG754" s="668"/>
      <c r="AH754" s="668"/>
      <c r="AI754" s="668"/>
      <c r="AJ754" s="668"/>
      <c r="AK754" s="668"/>
    </row>
    <row r="755" ht="15.75" customHeight="1">
      <c r="A755" s="668"/>
      <c r="B755" s="668"/>
      <c r="C755" s="668"/>
      <c r="D755" s="668"/>
      <c r="E755" s="668"/>
      <c r="F755" s="668"/>
      <c r="G755" s="668"/>
      <c r="H755" s="668"/>
      <c r="I755" s="668"/>
      <c r="J755" s="668"/>
      <c r="K755" s="668"/>
      <c r="L755" s="668"/>
      <c r="M755" s="668"/>
      <c r="N755" s="668"/>
      <c r="O755" s="668"/>
      <c r="P755" s="668"/>
      <c r="Q755" s="668"/>
      <c r="R755" s="668"/>
      <c r="S755" s="668"/>
      <c r="T755" s="668"/>
      <c r="U755" s="668"/>
      <c r="V755" s="668"/>
      <c r="W755" s="668"/>
      <c r="X755" s="668"/>
      <c r="Y755" s="668"/>
      <c r="Z755" s="668"/>
      <c r="AA755" s="668"/>
      <c r="AB755" s="668"/>
      <c r="AC755" s="668"/>
      <c r="AD755" s="668"/>
      <c r="AE755" s="668"/>
      <c r="AF755" s="668"/>
      <c r="AG755" s="668"/>
      <c r="AH755" s="668"/>
      <c r="AI755" s="668"/>
      <c r="AJ755" s="668"/>
      <c r="AK755" s="668"/>
    </row>
    <row r="756" ht="15.75" customHeight="1">
      <c r="A756" s="668"/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668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668"/>
    </row>
    <row r="757" ht="15.75" customHeight="1">
      <c r="A757" s="668"/>
      <c r="B757" s="668"/>
      <c r="C757" s="668"/>
      <c r="D757" s="668"/>
      <c r="E757" s="668"/>
      <c r="F757" s="668"/>
      <c r="G757" s="668"/>
      <c r="H757" s="668"/>
      <c r="I757" s="668"/>
      <c r="J757" s="668"/>
      <c r="K757" s="668"/>
      <c r="L757" s="668"/>
      <c r="M757" s="668"/>
      <c r="N757" s="668"/>
      <c r="O757" s="668"/>
      <c r="P757" s="668"/>
      <c r="Q757" s="668"/>
      <c r="R757" s="668"/>
      <c r="S757" s="668"/>
      <c r="T757" s="668"/>
      <c r="U757" s="668"/>
      <c r="V757" s="668"/>
      <c r="W757" s="668"/>
      <c r="X757" s="668"/>
      <c r="Y757" s="668"/>
      <c r="Z757" s="668"/>
      <c r="AA757" s="668"/>
      <c r="AB757" s="668"/>
      <c r="AC757" s="668"/>
      <c r="AD757" s="668"/>
      <c r="AE757" s="668"/>
      <c r="AF757" s="668"/>
      <c r="AG757" s="668"/>
      <c r="AH757" s="668"/>
      <c r="AI757" s="668"/>
      <c r="AJ757" s="668"/>
      <c r="AK757" s="668"/>
    </row>
    <row r="758" ht="15.75" customHeight="1">
      <c r="A758" s="668"/>
      <c r="B758" s="668"/>
      <c r="C758" s="668"/>
      <c r="D758" s="668"/>
      <c r="E758" s="668"/>
      <c r="F758" s="668"/>
      <c r="G758" s="668"/>
      <c r="H758" s="668"/>
      <c r="I758" s="668"/>
      <c r="J758" s="668"/>
      <c r="K758" s="668"/>
      <c r="L758" s="668"/>
      <c r="M758" s="668"/>
      <c r="N758" s="668"/>
      <c r="O758" s="668"/>
      <c r="P758" s="668"/>
      <c r="Q758" s="668"/>
      <c r="R758" s="668"/>
      <c r="S758" s="668"/>
      <c r="T758" s="668"/>
      <c r="U758" s="668"/>
      <c r="V758" s="668"/>
      <c r="W758" s="668"/>
      <c r="X758" s="668"/>
      <c r="Y758" s="668"/>
      <c r="Z758" s="668"/>
      <c r="AA758" s="668"/>
      <c r="AB758" s="668"/>
      <c r="AC758" s="668"/>
      <c r="AD758" s="668"/>
      <c r="AE758" s="668"/>
      <c r="AF758" s="668"/>
      <c r="AG758" s="668"/>
      <c r="AH758" s="668"/>
      <c r="AI758" s="668"/>
      <c r="AJ758" s="668"/>
      <c r="AK758" s="668"/>
    </row>
    <row r="759" ht="15.75" customHeight="1">
      <c r="A759" s="668"/>
      <c r="B759" s="668"/>
      <c r="C759" s="668"/>
      <c r="D759" s="668"/>
      <c r="E759" s="668"/>
      <c r="F759" s="668"/>
      <c r="G759" s="668"/>
      <c r="H759" s="668"/>
      <c r="I759" s="668"/>
      <c r="J759" s="668"/>
      <c r="K759" s="668"/>
      <c r="L759" s="668"/>
      <c r="M759" s="668"/>
      <c r="N759" s="668"/>
      <c r="O759" s="668"/>
      <c r="P759" s="668"/>
      <c r="Q759" s="668"/>
      <c r="R759" s="668"/>
      <c r="S759" s="668"/>
      <c r="T759" s="668"/>
      <c r="U759" s="668"/>
      <c r="V759" s="668"/>
      <c r="W759" s="668"/>
      <c r="X759" s="668"/>
      <c r="Y759" s="668"/>
      <c r="Z759" s="668"/>
      <c r="AA759" s="668"/>
      <c r="AB759" s="668"/>
      <c r="AC759" s="668"/>
      <c r="AD759" s="668"/>
      <c r="AE759" s="668"/>
      <c r="AF759" s="668"/>
      <c r="AG759" s="668"/>
      <c r="AH759" s="668"/>
      <c r="AI759" s="668"/>
      <c r="AJ759" s="668"/>
      <c r="AK759" s="668"/>
    </row>
    <row r="760" ht="15.75" customHeight="1">
      <c r="A760" s="668"/>
      <c r="B760" s="668"/>
      <c r="C760" s="668"/>
      <c r="D760" s="668"/>
      <c r="E760" s="668"/>
      <c r="F760" s="668"/>
      <c r="G760" s="668"/>
      <c r="H760" s="668"/>
      <c r="I760" s="668"/>
      <c r="J760" s="668"/>
      <c r="K760" s="668"/>
      <c r="L760" s="668"/>
      <c r="M760" s="668"/>
      <c r="N760" s="668"/>
      <c r="O760" s="668"/>
      <c r="P760" s="668"/>
      <c r="Q760" s="668"/>
      <c r="R760" s="668"/>
      <c r="S760" s="668"/>
      <c r="T760" s="668"/>
      <c r="U760" s="668"/>
      <c r="V760" s="668"/>
      <c r="W760" s="668"/>
      <c r="X760" s="668"/>
      <c r="Y760" s="668"/>
      <c r="Z760" s="668"/>
      <c r="AA760" s="668"/>
      <c r="AB760" s="668"/>
      <c r="AC760" s="668"/>
      <c r="AD760" s="668"/>
      <c r="AE760" s="668"/>
      <c r="AF760" s="668"/>
      <c r="AG760" s="668"/>
      <c r="AH760" s="668"/>
      <c r="AI760" s="668"/>
      <c r="AJ760" s="668"/>
      <c r="AK760" s="668"/>
    </row>
    <row r="761" ht="15.75" customHeight="1">
      <c r="A761" s="668"/>
      <c r="B761" s="668"/>
      <c r="C761" s="668"/>
      <c r="D761" s="668"/>
      <c r="E761" s="668"/>
      <c r="F761" s="668"/>
      <c r="G761" s="668"/>
      <c r="H761" s="668"/>
      <c r="I761" s="668"/>
      <c r="J761" s="668"/>
      <c r="K761" s="668"/>
      <c r="L761" s="668"/>
      <c r="M761" s="668"/>
      <c r="N761" s="668"/>
      <c r="O761" s="668"/>
      <c r="P761" s="668"/>
      <c r="Q761" s="668"/>
      <c r="R761" s="668"/>
      <c r="S761" s="668"/>
      <c r="T761" s="668"/>
      <c r="U761" s="668"/>
      <c r="V761" s="668"/>
      <c r="W761" s="668"/>
      <c r="X761" s="668"/>
      <c r="Y761" s="668"/>
      <c r="Z761" s="668"/>
      <c r="AA761" s="668"/>
      <c r="AB761" s="668"/>
      <c r="AC761" s="668"/>
      <c r="AD761" s="668"/>
      <c r="AE761" s="668"/>
      <c r="AF761" s="668"/>
      <c r="AG761" s="668"/>
      <c r="AH761" s="668"/>
      <c r="AI761" s="668"/>
      <c r="AJ761" s="668"/>
      <c r="AK761" s="668"/>
    </row>
    <row r="762" ht="15.75" customHeight="1">
      <c r="A762" s="668"/>
      <c r="B762" s="668"/>
      <c r="C762" s="668"/>
      <c r="D762" s="668"/>
      <c r="E762" s="668"/>
      <c r="F762" s="668"/>
      <c r="G762" s="668"/>
      <c r="H762" s="668"/>
      <c r="I762" s="668"/>
      <c r="J762" s="668"/>
      <c r="K762" s="668"/>
      <c r="L762" s="668"/>
      <c r="M762" s="668"/>
      <c r="N762" s="668"/>
      <c r="O762" s="668"/>
      <c r="P762" s="668"/>
      <c r="Q762" s="668"/>
      <c r="R762" s="668"/>
      <c r="S762" s="668"/>
      <c r="T762" s="668"/>
      <c r="U762" s="668"/>
      <c r="V762" s="668"/>
      <c r="W762" s="668"/>
      <c r="X762" s="668"/>
      <c r="Y762" s="668"/>
      <c r="Z762" s="668"/>
      <c r="AA762" s="668"/>
      <c r="AB762" s="668"/>
      <c r="AC762" s="668"/>
      <c r="AD762" s="668"/>
      <c r="AE762" s="668"/>
      <c r="AF762" s="668"/>
      <c r="AG762" s="668"/>
      <c r="AH762" s="668"/>
      <c r="AI762" s="668"/>
      <c r="AJ762" s="668"/>
      <c r="AK762" s="668"/>
    </row>
    <row r="763" ht="15.75" customHeight="1">
      <c r="A763" s="668"/>
      <c r="B763" s="668"/>
      <c r="C763" s="668"/>
      <c r="D763" s="668"/>
      <c r="E763" s="668"/>
      <c r="F763" s="668"/>
      <c r="G763" s="668"/>
      <c r="H763" s="668"/>
      <c r="I763" s="668"/>
      <c r="J763" s="668"/>
      <c r="K763" s="668"/>
      <c r="L763" s="668"/>
      <c r="M763" s="668"/>
      <c r="N763" s="668"/>
      <c r="O763" s="668"/>
      <c r="P763" s="668"/>
      <c r="Q763" s="668"/>
      <c r="R763" s="668"/>
      <c r="S763" s="668"/>
      <c r="T763" s="668"/>
      <c r="U763" s="668"/>
      <c r="V763" s="668"/>
      <c r="W763" s="668"/>
      <c r="X763" s="668"/>
      <c r="Y763" s="668"/>
      <c r="Z763" s="668"/>
      <c r="AA763" s="668"/>
      <c r="AB763" s="668"/>
      <c r="AC763" s="668"/>
      <c r="AD763" s="668"/>
      <c r="AE763" s="668"/>
      <c r="AF763" s="668"/>
      <c r="AG763" s="668"/>
      <c r="AH763" s="668"/>
      <c r="AI763" s="668"/>
      <c r="AJ763" s="668"/>
      <c r="AK763" s="668"/>
    </row>
    <row r="764" ht="15.75" customHeight="1">
      <c r="A764" s="668"/>
      <c r="B764" s="668"/>
      <c r="C764" s="668"/>
      <c r="D764" s="668"/>
      <c r="E764" s="668"/>
      <c r="F764" s="668"/>
      <c r="G764" s="668"/>
      <c r="H764" s="668"/>
      <c r="I764" s="668"/>
      <c r="J764" s="668"/>
      <c r="K764" s="668"/>
      <c r="L764" s="668"/>
      <c r="M764" s="668"/>
      <c r="N764" s="668"/>
      <c r="O764" s="668"/>
      <c r="P764" s="668"/>
      <c r="Q764" s="668"/>
      <c r="R764" s="668"/>
      <c r="S764" s="668"/>
      <c r="T764" s="668"/>
      <c r="U764" s="668"/>
      <c r="V764" s="668"/>
      <c r="W764" s="668"/>
      <c r="X764" s="668"/>
      <c r="Y764" s="668"/>
      <c r="Z764" s="668"/>
      <c r="AA764" s="668"/>
      <c r="AB764" s="668"/>
      <c r="AC764" s="668"/>
      <c r="AD764" s="668"/>
      <c r="AE764" s="668"/>
      <c r="AF764" s="668"/>
      <c r="AG764" s="668"/>
      <c r="AH764" s="668"/>
      <c r="AI764" s="668"/>
      <c r="AJ764" s="668"/>
      <c r="AK764" s="668"/>
    </row>
    <row r="765" ht="15.75" customHeight="1">
      <c r="A765" s="668"/>
      <c r="B765" s="668"/>
      <c r="C765" s="668"/>
      <c r="D765" s="668"/>
      <c r="E765" s="668"/>
      <c r="F765" s="668"/>
      <c r="G765" s="668"/>
      <c r="H765" s="668"/>
      <c r="I765" s="668"/>
      <c r="J765" s="668"/>
      <c r="K765" s="668"/>
      <c r="L765" s="668"/>
      <c r="M765" s="668"/>
      <c r="N765" s="668"/>
      <c r="O765" s="668"/>
      <c r="P765" s="668"/>
      <c r="Q765" s="668"/>
      <c r="R765" s="668"/>
      <c r="S765" s="668"/>
      <c r="T765" s="668"/>
      <c r="U765" s="668"/>
      <c r="V765" s="668"/>
      <c r="W765" s="668"/>
      <c r="X765" s="668"/>
      <c r="Y765" s="668"/>
      <c r="Z765" s="668"/>
      <c r="AA765" s="668"/>
      <c r="AB765" s="668"/>
      <c r="AC765" s="668"/>
      <c r="AD765" s="668"/>
      <c r="AE765" s="668"/>
      <c r="AF765" s="668"/>
      <c r="AG765" s="668"/>
      <c r="AH765" s="668"/>
      <c r="AI765" s="668"/>
      <c r="AJ765" s="668"/>
      <c r="AK765" s="668"/>
    </row>
    <row r="766" ht="15.75" customHeight="1">
      <c r="A766" s="668"/>
      <c r="B766" s="668"/>
      <c r="C766" s="668"/>
      <c r="D766" s="668"/>
      <c r="E766" s="668"/>
      <c r="F766" s="668"/>
      <c r="G766" s="668"/>
      <c r="H766" s="668"/>
      <c r="I766" s="668"/>
      <c r="J766" s="668"/>
      <c r="K766" s="668"/>
      <c r="L766" s="668"/>
      <c r="M766" s="668"/>
      <c r="N766" s="668"/>
      <c r="O766" s="668"/>
      <c r="P766" s="668"/>
      <c r="Q766" s="668"/>
      <c r="R766" s="668"/>
      <c r="S766" s="668"/>
      <c r="T766" s="668"/>
      <c r="U766" s="668"/>
      <c r="V766" s="668"/>
      <c r="W766" s="668"/>
      <c r="X766" s="668"/>
      <c r="Y766" s="668"/>
      <c r="Z766" s="668"/>
      <c r="AA766" s="668"/>
      <c r="AB766" s="668"/>
      <c r="AC766" s="668"/>
      <c r="AD766" s="668"/>
      <c r="AE766" s="668"/>
      <c r="AF766" s="668"/>
      <c r="AG766" s="668"/>
      <c r="AH766" s="668"/>
      <c r="AI766" s="668"/>
      <c r="AJ766" s="668"/>
      <c r="AK766" s="668"/>
    </row>
    <row r="767" ht="15.75" customHeight="1">
      <c r="A767" s="668"/>
      <c r="B767" s="668"/>
      <c r="C767" s="668"/>
      <c r="D767" s="668"/>
      <c r="E767" s="668"/>
      <c r="F767" s="668"/>
      <c r="G767" s="668"/>
      <c r="H767" s="668"/>
      <c r="I767" s="668"/>
      <c r="J767" s="668"/>
      <c r="K767" s="668"/>
      <c r="L767" s="668"/>
      <c r="M767" s="668"/>
      <c r="N767" s="668"/>
      <c r="O767" s="668"/>
      <c r="P767" s="668"/>
      <c r="Q767" s="668"/>
      <c r="R767" s="668"/>
      <c r="S767" s="668"/>
      <c r="T767" s="668"/>
      <c r="U767" s="668"/>
      <c r="V767" s="668"/>
      <c r="W767" s="668"/>
      <c r="X767" s="668"/>
      <c r="Y767" s="668"/>
      <c r="Z767" s="668"/>
      <c r="AA767" s="668"/>
      <c r="AB767" s="668"/>
      <c r="AC767" s="668"/>
      <c r="AD767" s="668"/>
      <c r="AE767" s="668"/>
      <c r="AF767" s="668"/>
      <c r="AG767" s="668"/>
      <c r="AH767" s="668"/>
      <c r="AI767" s="668"/>
      <c r="AJ767" s="668"/>
      <c r="AK767" s="668"/>
    </row>
    <row r="768" ht="15.75" customHeight="1">
      <c r="A768" s="668"/>
      <c r="B768" s="668"/>
      <c r="C768" s="668"/>
      <c r="D768" s="668"/>
      <c r="E768" s="668"/>
      <c r="F768" s="668"/>
      <c r="G768" s="668"/>
      <c r="H768" s="668"/>
      <c r="I768" s="668"/>
      <c r="J768" s="668"/>
      <c r="K768" s="668"/>
      <c r="L768" s="668"/>
      <c r="M768" s="668"/>
      <c r="N768" s="668"/>
      <c r="O768" s="668"/>
      <c r="P768" s="668"/>
      <c r="Q768" s="668"/>
      <c r="R768" s="668"/>
      <c r="S768" s="668"/>
      <c r="T768" s="668"/>
      <c r="U768" s="668"/>
      <c r="V768" s="668"/>
      <c r="W768" s="668"/>
      <c r="X768" s="668"/>
      <c r="Y768" s="668"/>
      <c r="Z768" s="668"/>
      <c r="AA768" s="668"/>
      <c r="AB768" s="668"/>
      <c r="AC768" s="668"/>
      <c r="AD768" s="668"/>
      <c r="AE768" s="668"/>
      <c r="AF768" s="668"/>
      <c r="AG768" s="668"/>
      <c r="AH768" s="668"/>
      <c r="AI768" s="668"/>
      <c r="AJ768" s="668"/>
      <c r="AK768" s="668"/>
    </row>
    <row r="769" ht="15.75" customHeight="1">
      <c r="A769" s="668"/>
      <c r="B769" s="668"/>
      <c r="C769" s="668"/>
      <c r="D769" s="668"/>
      <c r="E769" s="668"/>
      <c r="F769" s="668"/>
      <c r="G769" s="668"/>
      <c r="H769" s="668"/>
      <c r="I769" s="668"/>
      <c r="J769" s="668"/>
      <c r="K769" s="668"/>
      <c r="L769" s="668"/>
      <c r="M769" s="668"/>
      <c r="N769" s="668"/>
      <c r="O769" s="668"/>
      <c r="P769" s="668"/>
      <c r="Q769" s="668"/>
      <c r="R769" s="668"/>
      <c r="S769" s="668"/>
      <c r="T769" s="668"/>
      <c r="U769" s="668"/>
      <c r="V769" s="668"/>
      <c r="W769" s="668"/>
      <c r="X769" s="668"/>
      <c r="Y769" s="668"/>
      <c r="Z769" s="668"/>
      <c r="AA769" s="668"/>
      <c r="AB769" s="668"/>
      <c r="AC769" s="668"/>
      <c r="AD769" s="668"/>
      <c r="AE769" s="668"/>
      <c r="AF769" s="668"/>
      <c r="AG769" s="668"/>
      <c r="AH769" s="668"/>
      <c r="AI769" s="668"/>
      <c r="AJ769" s="668"/>
      <c r="AK769" s="668"/>
    </row>
    <row r="770" ht="15.75" customHeight="1">
      <c r="A770" s="668"/>
      <c r="B770" s="668"/>
      <c r="C770" s="668"/>
      <c r="D770" s="668"/>
      <c r="E770" s="668"/>
      <c r="F770" s="668"/>
      <c r="G770" s="668"/>
      <c r="H770" s="668"/>
      <c r="I770" s="668"/>
      <c r="J770" s="668"/>
      <c r="K770" s="668"/>
      <c r="L770" s="668"/>
      <c r="M770" s="668"/>
      <c r="N770" s="668"/>
      <c r="O770" s="668"/>
      <c r="P770" s="668"/>
      <c r="Q770" s="668"/>
      <c r="R770" s="668"/>
      <c r="S770" s="668"/>
      <c r="T770" s="668"/>
      <c r="U770" s="668"/>
      <c r="V770" s="668"/>
      <c r="W770" s="668"/>
      <c r="X770" s="668"/>
      <c r="Y770" s="668"/>
      <c r="Z770" s="668"/>
      <c r="AA770" s="668"/>
      <c r="AB770" s="668"/>
      <c r="AC770" s="668"/>
      <c r="AD770" s="668"/>
      <c r="AE770" s="668"/>
      <c r="AF770" s="668"/>
      <c r="AG770" s="668"/>
      <c r="AH770" s="668"/>
      <c r="AI770" s="668"/>
      <c r="AJ770" s="668"/>
      <c r="AK770" s="668"/>
    </row>
    <row r="771" ht="15.75" customHeight="1">
      <c r="A771" s="668"/>
      <c r="B771" s="668"/>
      <c r="C771" s="668"/>
      <c r="D771" s="668"/>
      <c r="E771" s="668"/>
      <c r="F771" s="668"/>
      <c r="G771" s="668"/>
      <c r="H771" s="668"/>
      <c r="I771" s="668"/>
      <c r="J771" s="668"/>
      <c r="K771" s="668"/>
      <c r="L771" s="668"/>
      <c r="M771" s="668"/>
      <c r="N771" s="668"/>
      <c r="O771" s="668"/>
      <c r="P771" s="668"/>
      <c r="Q771" s="668"/>
      <c r="R771" s="668"/>
      <c r="S771" s="668"/>
      <c r="T771" s="668"/>
      <c r="U771" s="668"/>
      <c r="V771" s="668"/>
      <c r="W771" s="668"/>
      <c r="X771" s="668"/>
      <c r="Y771" s="668"/>
      <c r="Z771" s="668"/>
      <c r="AA771" s="668"/>
      <c r="AB771" s="668"/>
      <c r="AC771" s="668"/>
      <c r="AD771" s="668"/>
      <c r="AE771" s="668"/>
      <c r="AF771" s="668"/>
      <c r="AG771" s="668"/>
      <c r="AH771" s="668"/>
      <c r="AI771" s="668"/>
      <c r="AJ771" s="668"/>
      <c r="AK771" s="668"/>
    </row>
    <row r="772" ht="15.75" customHeight="1">
      <c r="A772" s="668"/>
      <c r="B772" s="668"/>
      <c r="C772" s="668"/>
      <c r="D772" s="668"/>
      <c r="E772" s="668"/>
      <c r="F772" s="668"/>
      <c r="G772" s="668"/>
      <c r="H772" s="668"/>
      <c r="I772" s="668"/>
      <c r="J772" s="668"/>
      <c r="K772" s="668"/>
      <c r="L772" s="668"/>
      <c r="M772" s="668"/>
      <c r="N772" s="668"/>
      <c r="O772" s="668"/>
      <c r="P772" s="668"/>
      <c r="Q772" s="668"/>
      <c r="R772" s="668"/>
      <c r="S772" s="668"/>
      <c r="T772" s="668"/>
      <c r="U772" s="668"/>
      <c r="V772" s="668"/>
      <c r="W772" s="668"/>
      <c r="X772" s="668"/>
      <c r="Y772" s="668"/>
      <c r="Z772" s="668"/>
      <c r="AA772" s="668"/>
      <c r="AB772" s="668"/>
      <c r="AC772" s="668"/>
      <c r="AD772" s="668"/>
      <c r="AE772" s="668"/>
      <c r="AF772" s="668"/>
      <c r="AG772" s="668"/>
      <c r="AH772" s="668"/>
      <c r="AI772" s="668"/>
      <c r="AJ772" s="668"/>
      <c r="AK772" s="668"/>
    </row>
    <row r="773" ht="15.75" customHeight="1">
      <c r="A773" s="668"/>
      <c r="B773" s="668"/>
      <c r="C773" s="668"/>
      <c r="D773" s="668"/>
      <c r="E773" s="668"/>
      <c r="F773" s="668"/>
      <c r="G773" s="668"/>
      <c r="H773" s="668"/>
      <c r="I773" s="668"/>
      <c r="J773" s="668"/>
      <c r="K773" s="668"/>
      <c r="L773" s="668"/>
      <c r="M773" s="668"/>
      <c r="N773" s="668"/>
      <c r="O773" s="668"/>
      <c r="P773" s="668"/>
      <c r="Q773" s="668"/>
      <c r="R773" s="668"/>
      <c r="S773" s="668"/>
      <c r="T773" s="668"/>
      <c r="U773" s="668"/>
      <c r="V773" s="668"/>
      <c r="W773" s="668"/>
      <c r="X773" s="668"/>
      <c r="Y773" s="668"/>
      <c r="Z773" s="668"/>
      <c r="AA773" s="668"/>
      <c r="AB773" s="668"/>
      <c r="AC773" s="668"/>
      <c r="AD773" s="668"/>
      <c r="AE773" s="668"/>
      <c r="AF773" s="668"/>
      <c r="AG773" s="668"/>
      <c r="AH773" s="668"/>
      <c r="AI773" s="668"/>
      <c r="AJ773" s="668"/>
      <c r="AK773" s="668"/>
    </row>
    <row r="774" ht="15.75" customHeight="1">
      <c r="A774" s="668"/>
      <c r="B774" s="668"/>
      <c r="C774" s="668"/>
      <c r="D774" s="668"/>
      <c r="E774" s="668"/>
      <c r="F774" s="668"/>
      <c r="G774" s="668"/>
      <c r="H774" s="668"/>
      <c r="I774" s="668"/>
      <c r="J774" s="668"/>
      <c r="K774" s="668"/>
      <c r="L774" s="668"/>
      <c r="M774" s="668"/>
      <c r="N774" s="668"/>
      <c r="O774" s="668"/>
      <c r="P774" s="668"/>
      <c r="Q774" s="668"/>
      <c r="R774" s="668"/>
      <c r="S774" s="668"/>
      <c r="T774" s="668"/>
      <c r="U774" s="668"/>
      <c r="V774" s="668"/>
      <c r="W774" s="668"/>
      <c r="X774" s="668"/>
      <c r="Y774" s="668"/>
      <c r="Z774" s="668"/>
      <c r="AA774" s="668"/>
      <c r="AB774" s="668"/>
      <c r="AC774" s="668"/>
      <c r="AD774" s="668"/>
      <c r="AE774" s="668"/>
      <c r="AF774" s="668"/>
      <c r="AG774" s="668"/>
      <c r="AH774" s="668"/>
      <c r="AI774" s="668"/>
      <c r="AJ774" s="668"/>
      <c r="AK774" s="668"/>
    </row>
    <row r="775" ht="15.75" customHeight="1">
      <c r="A775" s="668"/>
      <c r="B775" s="668"/>
      <c r="C775" s="668"/>
      <c r="D775" s="668"/>
      <c r="E775" s="668"/>
      <c r="F775" s="668"/>
      <c r="G775" s="668"/>
      <c r="H775" s="668"/>
      <c r="I775" s="668"/>
      <c r="J775" s="668"/>
      <c r="K775" s="668"/>
      <c r="L775" s="668"/>
      <c r="M775" s="668"/>
      <c r="N775" s="668"/>
      <c r="O775" s="668"/>
      <c r="P775" s="668"/>
      <c r="Q775" s="668"/>
      <c r="R775" s="668"/>
      <c r="S775" s="668"/>
      <c r="T775" s="668"/>
      <c r="U775" s="668"/>
      <c r="V775" s="668"/>
      <c r="W775" s="668"/>
      <c r="X775" s="668"/>
      <c r="Y775" s="668"/>
      <c r="Z775" s="668"/>
      <c r="AA775" s="668"/>
      <c r="AB775" s="668"/>
      <c r="AC775" s="668"/>
      <c r="AD775" s="668"/>
      <c r="AE775" s="668"/>
      <c r="AF775" s="668"/>
      <c r="AG775" s="668"/>
      <c r="AH775" s="668"/>
      <c r="AI775" s="668"/>
      <c r="AJ775" s="668"/>
      <c r="AK775" s="668"/>
    </row>
    <row r="776" ht="15.75" customHeight="1">
      <c r="A776" s="668"/>
      <c r="B776" s="668"/>
      <c r="C776" s="668"/>
      <c r="D776" s="668"/>
      <c r="E776" s="668"/>
      <c r="F776" s="668"/>
      <c r="G776" s="668"/>
      <c r="H776" s="668"/>
      <c r="I776" s="668"/>
      <c r="J776" s="668"/>
      <c r="K776" s="668"/>
      <c r="L776" s="668"/>
      <c r="M776" s="668"/>
      <c r="N776" s="668"/>
      <c r="O776" s="668"/>
      <c r="P776" s="668"/>
      <c r="Q776" s="668"/>
      <c r="R776" s="668"/>
      <c r="S776" s="668"/>
      <c r="T776" s="668"/>
      <c r="U776" s="668"/>
      <c r="V776" s="668"/>
      <c r="W776" s="668"/>
      <c r="X776" s="668"/>
      <c r="Y776" s="668"/>
      <c r="Z776" s="668"/>
      <c r="AA776" s="668"/>
      <c r="AB776" s="668"/>
      <c r="AC776" s="668"/>
      <c r="AD776" s="668"/>
      <c r="AE776" s="668"/>
      <c r="AF776" s="668"/>
      <c r="AG776" s="668"/>
      <c r="AH776" s="668"/>
      <c r="AI776" s="668"/>
      <c r="AJ776" s="668"/>
      <c r="AK776" s="668"/>
    </row>
    <row r="777" ht="15.75" customHeight="1">
      <c r="A777" s="668"/>
      <c r="B777" s="668"/>
      <c r="C777" s="668"/>
      <c r="D777" s="668"/>
      <c r="E777" s="668"/>
      <c r="F777" s="668"/>
      <c r="G777" s="668"/>
      <c r="H777" s="668"/>
      <c r="I777" s="668"/>
      <c r="J777" s="668"/>
      <c r="K777" s="668"/>
      <c r="L777" s="668"/>
      <c r="M777" s="668"/>
      <c r="N777" s="668"/>
      <c r="O777" s="668"/>
      <c r="P777" s="668"/>
      <c r="Q777" s="668"/>
      <c r="R777" s="668"/>
      <c r="S777" s="668"/>
      <c r="T777" s="668"/>
      <c r="U777" s="668"/>
      <c r="V777" s="668"/>
      <c r="W777" s="668"/>
      <c r="X777" s="668"/>
      <c r="Y777" s="668"/>
      <c r="Z777" s="668"/>
      <c r="AA777" s="668"/>
      <c r="AB777" s="668"/>
      <c r="AC777" s="668"/>
      <c r="AD777" s="668"/>
      <c r="AE777" s="668"/>
      <c r="AF777" s="668"/>
      <c r="AG777" s="668"/>
      <c r="AH777" s="668"/>
      <c r="AI777" s="668"/>
      <c r="AJ777" s="668"/>
      <c r="AK777" s="668"/>
    </row>
    <row r="778" ht="15.75" customHeight="1">
      <c r="A778" s="668"/>
      <c r="B778" s="668"/>
      <c r="C778" s="668"/>
      <c r="D778" s="668"/>
      <c r="E778" s="668"/>
      <c r="F778" s="668"/>
      <c r="G778" s="668"/>
      <c r="H778" s="668"/>
      <c r="I778" s="668"/>
      <c r="J778" s="668"/>
      <c r="K778" s="668"/>
      <c r="L778" s="668"/>
      <c r="M778" s="668"/>
      <c r="N778" s="668"/>
      <c r="O778" s="668"/>
      <c r="P778" s="668"/>
      <c r="Q778" s="668"/>
      <c r="R778" s="668"/>
      <c r="S778" s="668"/>
      <c r="T778" s="668"/>
      <c r="U778" s="668"/>
      <c r="V778" s="668"/>
      <c r="W778" s="668"/>
      <c r="X778" s="668"/>
      <c r="Y778" s="668"/>
      <c r="Z778" s="668"/>
      <c r="AA778" s="668"/>
      <c r="AB778" s="668"/>
      <c r="AC778" s="668"/>
      <c r="AD778" s="668"/>
      <c r="AE778" s="668"/>
      <c r="AF778" s="668"/>
      <c r="AG778" s="668"/>
      <c r="AH778" s="668"/>
      <c r="AI778" s="668"/>
      <c r="AJ778" s="668"/>
      <c r="AK778" s="668"/>
    </row>
    <row r="779" ht="15.75" customHeight="1">
      <c r="A779" s="668"/>
      <c r="B779" s="668"/>
      <c r="C779" s="668"/>
      <c r="D779" s="668"/>
      <c r="E779" s="668"/>
      <c r="F779" s="668"/>
      <c r="G779" s="668"/>
      <c r="H779" s="668"/>
      <c r="I779" s="668"/>
      <c r="J779" s="668"/>
      <c r="K779" s="668"/>
      <c r="L779" s="668"/>
      <c r="M779" s="668"/>
      <c r="N779" s="668"/>
      <c r="O779" s="668"/>
      <c r="P779" s="668"/>
      <c r="Q779" s="668"/>
      <c r="R779" s="668"/>
      <c r="S779" s="668"/>
      <c r="T779" s="668"/>
      <c r="U779" s="668"/>
      <c r="V779" s="668"/>
      <c r="W779" s="668"/>
      <c r="X779" s="668"/>
      <c r="Y779" s="668"/>
      <c r="Z779" s="668"/>
      <c r="AA779" s="668"/>
      <c r="AB779" s="668"/>
      <c r="AC779" s="668"/>
      <c r="AD779" s="668"/>
      <c r="AE779" s="668"/>
      <c r="AF779" s="668"/>
      <c r="AG779" s="668"/>
      <c r="AH779" s="668"/>
      <c r="AI779" s="668"/>
      <c r="AJ779" s="668"/>
      <c r="AK779" s="668"/>
    </row>
    <row r="780" ht="15.75" customHeight="1">
      <c r="A780" s="668"/>
      <c r="B780" s="668"/>
      <c r="C780" s="668"/>
      <c r="D780" s="668"/>
      <c r="E780" s="668"/>
      <c r="F780" s="668"/>
      <c r="G780" s="668"/>
      <c r="H780" s="668"/>
      <c r="I780" s="668"/>
      <c r="J780" s="668"/>
      <c r="K780" s="668"/>
      <c r="L780" s="668"/>
      <c r="M780" s="668"/>
      <c r="N780" s="668"/>
      <c r="O780" s="668"/>
      <c r="P780" s="668"/>
      <c r="Q780" s="668"/>
      <c r="R780" s="668"/>
      <c r="S780" s="668"/>
      <c r="T780" s="668"/>
      <c r="U780" s="668"/>
      <c r="V780" s="668"/>
      <c r="W780" s="668"/>
      <c r="X780" s="668"/>
      <c r="Y780" s="668"/>
      <c r="Z780" s="668"/>
      <c r="AA780" s="668"/>
      <c r="AB780" s="668"/>
      <c r="AC780" s="668"/>
      <c r="AD780" s="668"/>
      <c r="AE780" s="668"/>
      <c r="AF780" s="668"/>
      <c r="AG780" s="668"/>
      <c r="AH780" s="668"/>
      <c r="AI780" s="668"/>
      <c r="AJ780" s="668"/>
      <c r="AK780" s="668"/>
    </row>
    <row r="781" ht="15.75" customHeight="1">
      <c r="A781" s="668"/>
      <c r="B781" s="668"/>
      <c r="C781" s="668"/>
      <c r="D781" s="668"/>
      <c r="E781" s="668"/>
      <c r="F781" s="668"/>
      <c r="G781" s="668"/>
      <c r="H781" s="668"/>
      <c r="I781" s="668"/>
      <c r="J781" s="668"/>
      <c r="K781" s="668"/>
      <c r="L781" s="668"/>
      <c r="M781" s="668"/>
      <c r="N781" s="668"/>
      <c r="O781" s="668"/>
      <c r="P781" s="668"/>
      <c r="Q781" s="668"/>
      <c r="R781" s="668"/>
      <c r="S781" s="668"/>
      <c r="T781" s="668"/>
      <c r="U781" s="668"/>
      <c r="V781" s="668"/>
      <c r="W781" s="668"/>
      <c r="X781" s="668"/>
      <c r="Y781" s="668"/>
      <c r="Z781" s="668"/>
      <c r="AA781" s="668"/>
      <c r="AB781" s="668"/>
      <c r="AC781" s="668"/>
      <c r="AD781" s="668"/>
      <c r="AE781" s="668"/>
      <c r="AF781" s="668"/>
      <c r="AG781" s="668"/>
      <c r="AH781" s="668"/>
      <c r="AI781" s="668"/>
      <c r="AJ781" s="668"/>
      <c r="AK781" s="668"/>
    </row>
    <row r="782" ht="15.75" customHeight="1">
      <c r="A782" s="668"/>
      <c r="B782" s="668"/>
      <c r="C782" s="668"/>
      <c r="D782" s="668"/>
      <c r="E782" s="668"/>
      <c r="F782" s="668"/>
      <c r="G782" s="668"/>
      <c r="H782" s="668"/>
      <c r="I782" s="668"/>
      <c r="J782" s="668"/>
      <c r="K782" s="668"/>
      <c r="L782" s="668"/>
      <c r="M782" s="668"/>
      <c r="N782" s="668"/>
      <c r="O782" s="668"/>
      <c r="P782" s="668"/>
      <c r="Q782" s="668"/>
      <c r="R782" s="668"/>
      <c r="S782" s="668"/>
      <c r="T782" s="668"/>
      <c r="U782" s="668"/>
      <c r="V782" s="668"/>
      <c r="W782" s="668"/>
      <c r="X782" s="668"/>
      <c r="Y782" s="668"/>
      <c r="Z782" s="668"/>
      <c r="AA782" s="668"/>
      <c r="AB782" s="668"/>
      <c r="AC782" s="668"/>
      <c r="AD782" s="668"/>
      <c r="AE782" s="668"/>
      <c r="AF782" s="668"/>
      <c r="AG782" s="668"/>
      <c r="AH782" s="668"/>
      <c r="AI782" s="668"/>
      <c r="AJ782" s="668"/>
      <c r="AK782" s="668"/>
    </row>
    <row r="783" ht="15.75" customHeight="1">
      <c r="A783" s="668"/>
      <c r="B783" s="668"/>
      <c r="C783" s="668"/>
      <c r="D783" s="668"/>
      <c r="E783" s="668"/>
      <c r="F783" s="668"/>
      <c r="G783" s="668"/>
      <c r="H783" s="668"/>
      <c r="I783" s="668"/>
      <c r="J783" s="668"/>
      <c r="K783" s="668"/>
      <c r="L783" s="668"/>
      <c r="M783" s="668"/>
      <c r="N783" s="668"/>
      <c r="O783" s="668"/>
      <c r="P783" s="668"/>
      <c r="Q783" s="668"/>
      <c r="R783" s="668"/>
      <c r="S783" s="668"/>
      <c r="T783" s="668"/>
      <c r="U783" s="668"/>
      <c r="V783" s="668"/>
      <c r="W783" s="668"/>
      <c r="X783" s="668"/>
      <c r="Y783" s="668"/>
      <c r="Z783" s="668"/>
      <c r="AA783" s="668"/>
      <c r="AB783" s="668"/>
      <c r="AC783" s="668"/>
      <c r="AD783" s="668"/>
      <c r="AE783" s="668"/>
      <c r="AF783" s="668"/>
      <c r="AG783" s="668"/>
      <c r="AH783" s="668"/>
      <c r="AI783" s="668"/>
      <c r="AJ783" s="668"/>
      <c r="AK783" s="668"/>
    </row>
    <row r="784" ht="15.75" customHeight="1">
      <c r="A784" s="668"/>
      <c r="B784" s="668"/>
      <c r="C784" s="668"/>
      <c r="D784" s="668"/>
      <c r="E784" s="668"/>
      <c r="F784" s="668"/>
      <c r="G784" s="668"/>
      <c r="H784" s="668"/>
      <c r="I784" s="668"/>
      <c r="J784" s="668"/>
      <c r="K784" s="668"/>
      <c r="L784" s="668"/>
      <c r="M784" s="668"/>
      <c r="N784" s="668"/>
      <c r="O784" s="668"/>
      <c r="P784" s="668"/>
      <c r="Q784" s="668"/>
      <c r="R784" s="668"/>
      <c r="S784" s="668"/>
      <c r="T784" s="668"/>
      <c r="U784" s="668"/>
      <c r="V784" s="668"/>
      <c r="W784" s="668"/>
      <c r="X784" s="668"/>
      <c r="Y784" s="668"/>
      <c r="Z784" s="668"/>
      <c r="AA784" s="668"/>
      <c r="AB784" s="668"/>
      <c r="AC784" s="668"/>
      <c r="AD784" s="668"/>
      <c r="AE784" s="668"/>
      <c r="AF784" s="668"/>
      <c r="AG784" s="668"/>
      <c r="AH784" s="668"/>
      <c r="AI784" s="668"/>
      <c r="AJ784" s="668"/>
      <c r="AK784" s="668"/>
    </row>
    <row r="785" ht="15.75" customHeight="1">
      <c r="A785" s="668"/>
      <c r="B785" s="668"/>
      <c r="C785" s="668"/>
      <c r="D785" s="668"/>
      <c r="E785" s="668"/>
      <c r="F785" s="668"/>
      <c r="G785" s="668"/>
      <c r="H785" s="668"/>
      <c r="I785" s="668"/>
      <c r="J785" s="668"/>
      <c r="K785" s="668"/>
      <c r="L785" s="668"/>
      <c r="M785" s="668"/>
      <c r="N785" s="668"/>
      <c r="O785" s="668"/>
      <c r="P785" s="668"/>
      <c r="Q785" s="668"/>
      <c r="R785" s="668"/>
      <c r="S785" s="668"/>
      <c r="T785" s="668"/>
      <c r="U785" s="668"/>
      <c r="V785" s="668"/>
      <c r="W785" s="668"/>
      <c r="X785" s="668"/>
      <c r="Y785" s="668"/>
      <c r="Z785" s="668"/>
      <c r="AA785" s="668"/>
      <c r="AB785" s="668"/>
      <c r="AC785" s="668"/>
      <c r="AD785" s="668"/>
      <c r="AE785" s="668"/>
      <c r="AF785" s="668"/>
      <c r="AG785" s="668"/>
      <c r="AH785" s="668"/>
      <c r="AI785" s="668"/>
      <c r="AJ785" s="668"/>
      <c r="AK785" s="668"/>
    </row>
    <row r="786" ht="15.75" customHeight="1">
      <c r="A786" s="668"/>
      <c r="B786" s="668"/>
      <c r="C786" s="668"/>
      <c r="D786" s="668"/>
      <c r="E786" s="668"/>
      <c r="F786" s="668"/>
      <c r="G786" s="668"/>
      <c r="H786" s="668"/>
      <c r="I786" s="668"/>
      <c r="J786" s="668"/>
      <c r="K786" s="668"/>
      <c r="L786" s="668"/>
      <c r="M786" s="668"/>
      <c r="N786" s="668"/>
      <c r="O786" s="668"/>
      <c r="P786" s="668"/>
      <c r="Q786" s="668"/>
      <c r="R786" s="668"/>
      <c r="S786" s="668"/>
      <c r="T786" s="668"/>
      <c r="U786" s="668"/>
      <c r="V786" s="668"/>
      <c r="W786" s="668"/>
      <c r="X786" s="668"/>
      <c r="Y786" s="668"/>
      <c r="Z786" s="668"/>
      <c r="AA786" s="668"/>
      <c r="AB786" s="668"/>
      <c r="AC786" s="668"/>
      <c r="AD786" s="668"/>
      <c r="AE786" s="668"/>
      <c r="AF786" s="668"/>
      <c r="AG786" s="668"/>
      <c r="AH786" s="668"/>
      <c r="AI786" s="668"/>
      <c r="AJ786" s="668"/>
      <c r="AK786" s="668"/>
    </row>
    <row r="787" ht="15.75" customHeight="1">
      <c r="A787" s="668"/>
      <c r="B787" s="668"/>
      <c r="C787" s="668"/>
      <c r="D787" s="668"/>
      <c r="E787" s="668"/>
      <c r="F787" s="668"/>
      <c r="G787" s="668"/>
      <c r="H787" s="668"/>
      <c r="I787" s="668"/>
      <c r="J787" s="668"/>
      <c r="K787" s="668"/>
      <c r="L787" s="668"/>
      <c r="M787" s="668"/>
      <c r="N787" s="668"/>
      <c r="O787" s="668"/>
      <c r="P787" s="668"/>
      <c r="Q787" s="668"/>
      <c r="R787" s="668"/>
      <c r="S787" s="668"/>
      <c r="T787" s="668"/>
      <c r="U787" s="668"/>
      <c r="V787" s="668"/>
      <c r="W787" s="668"/>
      <c r="X787" s="668"/>
      <c r="Y787" s="668"/>
      <c r="Z787" s="668"/>
      <c r="AA787" s="668"/>
      <c r="AB787" s="668"/>
      <c r="AC787" s="668"/>
      <c r="AD787" s="668"/>
      <c r="AE787" s="668"/>
      <c r="AF787" s="668"/>
      <c r="AG787" s="668"/>
      <c r="AH787" s="668"/>
      <c r="AI787" s="668"/>
      <c r="AJ787" s="668"/>
      <c r="AK787" s="668"/>
    </row>
    <row r="788" ht="15.75" customHeight="1">
      <c r="A788" s="668"/>
      <c r="B788" s="668"/>
      <c r="C788" s="668"/>
      <c r="D788" s="668"/>
      <c r="E788" s="668"/>
      <c r="F788" s="668"/>
      <c r="G788" s="668"/>
      <c r="H788" s="668"/>
      <c r="I788" s="668"/>
      <c r="J788" s="668"/>
      <c r="K788" s="668"/>
      <c r="L788" s="668"/>
      <c r="M788" s="668"/>
      <c r="N788" s="668"/>
      <c r="O788" s="668"/>
      <c r="P788" s="668"/>
      <c r="Q788" s="668"/>
      <c r="R788" s="668"/>
      <c r="S788" s="668"/>
      <c r="T788" s="668"/>
      <c r="U788" s="668"/>
      <c r="V788" s="668"/>
      <c r="W788" s="668"/>
      <c r="X788" s="668"/>
      <c r="Y788" s="668"/>
      <c r="Z788" s="668"/>
      <c r="AA788" s="668"/>
      <c r="AB788" s="668"/>
      <c r="AC788" s="668"/>
      <c r="AD788" s="668"/>
      <c r="AE788" s="668"/>
      <c r="AF788" s="668"/>
      <c r="AG788" s="668"/>
      <c r="AH788" s="668"/>
      <c r="AI788" s="668"/>
      <c r="AJ788" s="668"/>
      <c r="AK788" s="668"/>
    </row>
    <row r="789" ht="15.75" customHeight="1">
      <c r="A789" s="668"/>
      <c r="B789" s="668"/>
      <c r="C789" s="668"/>
      <c r="D789" s="668"/>
      <c r="E789" s="668"/>
      <c r="F789" s="668"/>
      <c r="G789" s="668"/>
      <c r="H789" s="668"/>
      <c r="I789" s="668"/>
      <c r="J789" s="668"/>
      <c r="K789" s="668"/>
      <c r="L789" s="668"/>
      <c r="M789" s="668"/>
      <c r="N789" s="668"/>
      <c r="O789" s="668"/>
      <c r="P789" s="668"/>
      <c r="Q789" s="668"/>
      <c r="R789" s="668"/>
      <c r="S789" s="668"/>
      <c r="T789" s="668"/>
      <c r="U789" s="668"/>
      <c r="V789" s="668"/>
      <c r="W789" s="668"/>
      <c r="X789" s="668"/>
      <c r="Y789" s="668"/>
      <c r="Z789" s="668"/>
      <c r="AA789" s="668"/>
      <c r="AB789" s="668"/>
      <c r="AC789" s="668"/>
      <c r="AD789" s="668"/>
      <c r="AE789" s="668"/>
      <c r="AF789" s="668"/>
      <c r="AG789" s="668"/>
      <c r="AH789" s="668"/>
      <c r="AI789" s="668"/>
      <c r="AJ789" s="668"/>
      <c r="AK789" s="668"/>
    </row>
    <row r="790" ht="15.75" customHeight="1">
      <c r="A790" s="668"/>
      <c r="B790" s="668"/>
      <c r="C790" s="668"/>
      <c r="D790" s="668"/>
      <c r="E790" s="668"/>
      <c r="F790" s="668"/>
      <c r="G790" s="668"/>
      <c r="H790" s="668"/>
      <c r="I790" s="668"/>
      <c r="J790" s="668"/>
      <c r="K790" s="668"/>
      <c r="L790" s="668"/>
      <c r="M790" s="668"/>
      <c r="N790" s="668"/>
      <c r="O790" s="668"/>
      <c r="P790" s="668"/>
      <c r="Q790" s="668"/>
      <c r="R790" s="668"/>
      <c r="S790" s="668"/>
      <c r="T790" s="668"/>
      <c r="U790" s="668"/>
      <c r="V790" s="668"/>
      <c r="W790" s="668"/>
      <c r="X790" s="668"/>
      <c r="Y790" s="668"/>
      <c r="Z790" s="668"/>
      <c r="AA790" s="668"/>
      <c r="AB790" s="668"/>
      <c r="AC790" s="668"/>
      <c r="AD790" s="668"/>
      <c r="AE790" s="668"/>
      <c r="AF790" s="668"/>
      <c r="AG790" s="668"/>
      <c r="AH790" s="668"/>
      <c r="AI790" s="668"/>
      <c r="AJ790" s="668"/>
      <c r="AK790" s="668"/>
    </row>
    <row r="791" ht="15.75" customHeight="1">
      <c r="A791" s="668"/>
      <c r="B791" s="668"/>
      <c r="C791" s="668"/>
      <c r="D791" s="668"/>
      <c r="E791" s="668"/>
      <c r="F791" s="668"/>
      <c r="G791" s="668"/>
      <c r="H791" s="668"/>
      <c r="I791" s="668"/>
      <c r="J791" s="668"/>
      <c r="K791" s="668"/>
      <c r="L791" s="668"/>
      <c r="M791" s="668"/>
      <c r="N791" s="668"/>
      <c r="O791" s="668"/>
      <c r="P791" s="668"/>
      <c r="Q791" s="668"/>
      <c r="R791" s="668"/>
      <c r="S791" s="668"/>
      <c r="T791" s="668"/>
      <c r="U791" s="668"/>
      <c r="V791" s="668"/>
      <c r="W791" s="668"/>
      <c r="X791" s="668"/>
      <c r="Y791" s="668"/>
      <c r="Z791" s="668"/>
      <c r="AA791" s="668"/>
      <c r="AB791" s="668"/>
      <c r="AC791" s="668"/>
      <c r="AD791" s="668"/>
      <c r="AE791" s="668"/>
      <c r="AF791" s="668"/>
      <c r="AG791" s="668"/>
      <c r="AH791" s="668"/>
      <c r="AI791" s="668"/>
      <c r="AJ791" s="668"/>
      <c r="AK791" s="668"/>
    </row>
    <row r="792" ht="15.75" customHeight="1">
      <c r="A792" s="668"/>
      <c r="B792" s="668"/>
      <c r="C792" s="668"/>
      <c r="D792" s="668"/>
      <c r="E792" s="668"/>
      <c r="F792" s="668"/>
      <c r="G792" s="668"/>
      <c r="H792" s="668"/>
      <c r="I792" s="668"/>
      <c r="J792" s="668"/>
      <c r="K792" s="668"/>
      <c r="L792" s="668"/>
      <c r="M792" s="668"/>
      <c r="N792" s="668"/>
      <c r="O792" s="668"/>
      <c r="P792" s="668"/>
      <c r="Q792" s="668"/>
      <c r="R792" s="668"/>
      <c r="S792" s="668"/>
      <c r="T792" s="668"/>
      <c r="U792" s="668"/>
      <c r="V792" s="668"/>
      <c r="W792" s="668"/>
      <c r="X792" s="668"/>
      <c r="Y792" s="668"/>
      <c r="Z792" s="668"/>
      <c r="AA792" s="668"/>
      <c r="AB792" s="668"/>
      <c r="AC792" s="668"/>
      <c r="AD792" s="668"/>
      <c r="AE792" s="668"/>
      <c r="AF792" s="668"/>
      <c r="AG792" s="668"/>
      <c r="AH792" s="668"/>
      <c r="AI792" s="668"/>
      <c r="AJ792" s="668"/>
      <c r="AK792" s="668"/>
    </row>
    <row r="793" ht="15.75" customHeight="1">
      <c r="A793" s="668"/>
      <c r="B793" s="668"/>
      <c r="C793" s="668"/>
      <c r="D793" s="668"/>
      <c r="E793" s="668"/>
      <c r="F793" s="668"/>
      <c r="G793" s="668"/>
      <c r="H793" s="668"/>
      <c r="I793" s="668"/>
      <c r="J793" s="668"/>
      <c r="K793" s="668"/>
      <c r="L793" s="668"/>
      <c r="M793" s="668"/>
      <c r="N793" s="668"/>
      <c r="O793" s="668"/>
      <c r="P793" s="668"/>
      <c r="Q793" s="668"/>
      <c r="R793" s="668"/>
      <c r="S793" s="668"/>
      <c r="T793" s="668"/>
      <c r="U793" s="668"/>
      <c r="V793" s="668"/>
      <c r="W793" s="668"/>
      <c r="X793" s="668"/>
      <c r="Y793" s="668"/>
      <c r="Z793" s="668"/>
      <c r="AA793" s="668"/>
      <c r="AB793" s="668"/>
      <c r="AC793" s="668"/>
      <c r="AD793" s="668"/>
      <c r="AE793" s="668"/>
      <c r="AF793" s="668"/>
      <c r="AG793" s="668"/>
      <c r="AH793" s="668"/>
      <c r="AI793" s="668"/>
      <c r="AJ793" s="668"/>
      <c r="AK793" s="668"/>
    </row>
    <row r="794" ht="15.75" customHeight="1">
      <c r="A794" s="668"/>
      <c r="B794" s="668"/>
      <c r="C794" s="668"/>
      <c r="D794" s="668"/>
      <c r="E794" s="668"/>
      <c r="F794" s="668"/>
      <c r="G794" s="668"/>
      <c r="H794" s="668"/>
      <c r="I794" s="668"/>
      <c r="J794" s="668"/>
      <c r="K794" s="668"/>
      <c r="L794" s="668"/>
      <c r="M794" s="668"/>
      <c r="N794" s="668"/>
      <c r="O794" s="668"/>
      <c r="P794" s="668"/>
      <c r="Q794" s="668"/>
      <c r="R794" s="668"/>
      <c r="S794" s="668"/>
      <c r="T794" s="668"/>
      <c r="U794" s="668"/>
      <c r="V794" s="668"/>
      <c r="W794" s="668"/>
      <c r="X794" s="668"/>
      <c r="Y794" s="668"/>
      <c r="Z794" s="668"/>
      <c r="AA794" s="668"/>
      <c r="AB794" s="668"/>
      <c r="AC794" s="668"/>
      <c r="AD794" s="668"/>
      <c r="AE794" s="668"/>
      <c r="AF794" s="668"/>
      <c r="AG794" s="668"/>
      <c r="AH794" s="668"/>
      <c r="AI794" s="668"/>
      <c r="AJ794" s="668"/>
      <c r="AK794" s="668"/>
    </row>
    <row r="795" ht="15.75" customHeight="1">
      <c r="A795" s="668"/>
      <c r="B795" s="668"/>
      <c r="C795" s="668"/>
      <c r="D795" s="668"/>
      <c r="E795" s="668"/>
      <c r="F795" s="668"/>
      <c r="G795" s="668"/>
      <c r="H795" s="668"/>
      <c r="I795" s="668"/>
      <c r="J795" s="668"/>
      <c r="K795" s="668"/>
      <c r="L795" s="668"/>
      <c r="M795" s="668"/>
      <c r="N795" s="668"/>
      <c r="O795" s="668"/>
      <c r="P795" s="668"/>
      <c r="Q795" s="668"/>
      <c r="R795" s="668"/>
      <c r="S795" s="668"/>
      <c r="T795" s="668"/>
      <c r="U795" s="668"/>
      <c r="V795" s="668"/>
      <c r="W795" s="668"/>
      <c r="X795" s="668"/>
      <c r="Y795" s="668"/>
      <c r="Z795" s="668"/>
      <c r="AA795" s="668"/>
      <c r="AB795" s="668"/>
      <c r="AC795" s="668"/>
      <c r="AD795" s="668"/>
      <c r="AE795" s="668"/>
      <c r="AF795" s="668"/>
      <c r="AG795" s="668"/>
      <c r="AH795" s="668"/>
      <c r="AI795" s="668"/>
      <c r="AJ795" s="668"/>
      <c r="AK795" s="668"/>
    </row>
    <row r="796" ht="15.75" customHeight="1">
      <c r="A796" s="668"/>
      <c r="B796" s="668"/>
      <c r="C796" s="668"/>
      <c r="D796" s="668"/>
      <c r="E796" s="668"/>
      <c r="F796" s="668"/>
      <c r="G796" s="668"/>
      <c r="H796" s="668"/>
      <c r="I796" s="668"/>
      <c r="J796" s="668"/>
      <c r="K796" s="668"/>
      <c r="L796" s="668"/>
      <c r="M796" s="668"/>
      <c r="N796" s="668"/>
      <c r="O796" s="668"/>
      <c r="P796" s="668"/>
      <c r="Q796" s="668"/>
      <c r="R796" s="668"/>
      <c r="S796" s="668"/>
      <c r="T796" s="668"/>
      <c r="U796" s="668"/>
      <c r="V796" s="668"/>
      <c r="W796" s="668"/>
      <c r="X796" s="668"/>
      <c r="Y796" s="668"/>
      <c r="Z796" s="668"/>
      <c r="AA796" s="668"/>
      <c r="AB796" s="668"/>
      <c r="AC796" s="668"/>
      <c r="AD796" s="668"/>
      <c r="AE796" s="668"/>
      <c r="AF796" s="668"/>
      <c r="AG796" s="668"/>
      <c r="AH796" s="668"/>
      <c r="AI796" s="668"/>
      <c r="AJ796" s="668"/>
      <c r="AK796" s="668"/>
    </row>
    <row r="797" ht="15.75" customHeight="1">
      <c r="A797" s="668"/>
      <c r="B797" s="668"/>
      <c r="C797" s="668"/>
      <c r="D797" s="668"/>
      <c r="E797" s="668"/>
      <c r="F797" s="668"/>
      <c r="G797" s="668"/>
      <c r="H797" s="668"/>
      <c r="I797" s="668"/>
      <c r="J797" s="668"/>
      <c r="K797" s="668"/>
      <c r="L797" s="668"/>
      <c r="M797" s="668"/>
      <c r="N797" s="668"/>
      <c r="O797" s="668"/>
      <c r="P797" s="668"/>
      <c r="Q797" s="668"/>
      <c r="R797" s="668"/>
      <c r="S797" s="668"/>
      <c r="T797" s="668"/>
      <c r="U797" s="668"/>
      <c r="V797" s="668"/>
      <c r="W797" s="668"/>
      <c r="X797" s="668"/>
      <c r="Y797" s="668"/>
      <c r="Z797" s="668"/>
      <c r="AA797" s="668"/>
      <c r="AB797" s="668"/>
      <c r="AC797" s="668"/>
      <c r="AD797" s="668"/>
      <c r="AE797" s="668"/>
      <c r="AF797" s="668"/>
      <c r="AG797" s="668"/>
      <c r="AH797" s="668"/>
      <c r="AI797" s="668"/>
      <c r="AJ797" s="668"/>
      <c r="AK797" s="668"/>
    </row>
    <row r="798" ht="15.75" customHeight="1">
      <c r="A798" s="668"/>
      <c r="B798" s="668"/>
      <c r="C798" s="668"/>
      <c r="D798" s="668"/>
      <c r="E798" s="668"/>
      <c r="F798" s="668"/>
      <c r="G798" s="668"/>
      <c r="H798" s="668"/>
      <c r="I798" s="668"/>
      <c r="J798" s="668"/>
      <c r="K798" s="668"/>
      <c r="L798" s="668"/>
      <c r="M798" s="668"/>
      <c r="N798" s="668"/>
      <c r="O798" s="668"/>
      <c r="P798" s="668"/>
      <c r="Q798" s="668"/>
      <c r="R798" s="668"/>
      <c r="S798" s="668"/>
      <c r="T798" s="668"/>
      <c r="U798" s="668"/>
      <c r="V798" s="668"/>
      <c r="W798" s="668"/>
      <c r="X798" s="668"/>
      <c r="Y798" s="668"/>
      <c r="Z798" s="668"/>
      <c r="AA798" s="668"/>
      <c r="AB798" s="668"/>
      <c r="AC798" s="668"/>
      <c r="AD798" s="668"/>
      <c r="AE798" s="668"/>
      <c r="AF798" s="668"/>
      <c r="AG798" s="668"/>
      <c r="AH798" s="668"/>
      <c r="AI798" s="668"/>
      <c r="AJ798" s="668"/>
      <c r="AK798" s="668"/>
    </row>
    <row r="799" ht="15.75" customHeight="1">
      <c r="A799" s="668"/>
      <c r="B799" s="668"/>
      <c r="C799" s="668"/>
      <c r="D799" s="668"/>
      <c r="E799" s="668"/>
      <c r="F799" s="668"/>
      <c r="G799" s="668"/>
      <c r="H799" s="668"/>
      <c r="I799" s="668"/>
      <c r="J799" s="668"/>
      <c r="K799" s="668"/>
      <c r="L799" s="668"/>
      <c r="M799" s="668"/>
      <c r="N799" s="668"/>
      <c r="O799" s="668"/>
      <c r="P799" s="668"/>
      <c r="Q799" s="668"/>
      <c r="R799" s="668"/>
      <c r="S799" s="668"/>
      <c r="T799" s="668"/>
      <c r="U799" s="668"/>
      <c r="V799" s="668"/>
      <c r="W799" s="668"/>
      <c r="X799" s="668"/>
      <c r="Y799" s="668"/>
      <c r="Z799" s="668"/>
      <c r="AA799" s="668"/>
      <c r="AB799" s="668"/>
      <c r="AC799" s="668"/>
      <c r="AD799" s="668"/>
      <c r="AE799" s="668"/>
      <c r="AF799" s="668"/>
      <c r="AG799" s="668"/>
      <c r="AH799" s="668"/>
      <c r="AI799" s="668"/>
      <c r="AJ799" s="668"/>
      <c r="AK799" s="668"/>
    </row>
    <row r="800" ht="15.75" customHeight="1">
      <c r="A800" s="668"/>
      <c r="B800" s="668"/>
      <c r="C800" s="668"/>
      <c r="D800" s="668"/>
      <c r="E800" s="668"/>
      <c r="F800" s="668"/>
      <c r="G800" s="668"/>
      <c r="H800" s="668"/>
      <c r="I800" s="668"/>
      <c r="J800" s="668"/>
      <c r="K800" s="668"/>
      <c r="L800" s="668"/>
      <c r="M800" s="668"/>
      <c r="N800" s="668"/>
      <c r="O800" s="668"/>
      <c r="P800" s="668"/>
      <c r="Q800" s="668"/>
      <c r="R800" s="668"/>
      <c r="S800" s="668"/>
      <c r="T800" s="668"/>
      <c r="U800" s="668"/>
      <c r="V800" s="668"/>
      <c r="W800" s="668"/>
      <c r="X800" s="668"/>
      <c r="Y800" s="668"/>
      <c r="Z800" s="668"/>
      <c r="AA800" s="668"/>
      <c r="AB800" s="668"/>
      <c r="AC800" s="668"/>
      <c r="AD800" s="668"/>
      <c r="AE800" s="668"/>
      <c r="AF800" s="668"/>
      <c r="AG800" s="668"/>
      <c r="AH800" s="668"/>
      <c r="AI800" s="668"/>
      <c r="AJ800" s="668"/>
      <c r="AK800" s="668"/>
    </row>
    <row r="801" ht="15.75" customHeight="1">
      <c r="A801" s="668"/>
      <c r="B801" s="668"/>
      <c r="C801" s="668"/>
      <c r="D801" s="668"/>
      <c r="E801" s="668"/>
      <c r="F801" s="668"/>
      <c r="G801" s="668"/>
      <c r="H801" s="668"/>
      <c r="I801" s="668"/>
      <c r="J801" s="668"/>
      <c r="K801" s="668"/>
      <c r="L801" s="668"/>
      <c r="M801" s="668"/>
      <c r="N801" s="668"/>
      <c r="O801" s="668"/>
      <c r="P801" s="668"/>
      <c r="Q801" s="668"/>
      <c r="R801" s="668"/>
      <c r="S801" s="668"/>
      <c r="T801" s="668"/>
      <c r="U801" s="668"/>
      <c r="V801" s="668"/>
      <c r="W801" s="668"/>
      <c r="X801" s="668"/>
      <c r="Y801" s="668"/>
      <c r="Z801" s="668"/>
      <c r="AA801" s="668"/>
      <c r="AB801" s="668"/>
      <c r="AC801" s="668"/>
      <c r="AD801" s="668"/>
      <c r="AE801" s="668"/>
      <c r="AF801" s="668"/>
      <c r="AG801" s="668"/>
      <c r="AH801" s="668"/>
      <c r="AI801" s="668"/>
      <c r="AJ801" s="668"/>
      <c r="AK801" s="668"/>
    </row>
    <row r="802" ht="15.75" customHeight="1">
      <c r="A802" s="668"/>
      <c r="B802" s="668"/>
      <c r="C802" s="668"/>
      <c r="D802" s="668"/>
      <c r="E802" s="668"/>
      <c r="F802" s="668"/>
      <c r="G802" s="668"/>
      <c r="H802" s="668"/>
      <c r="I802" s="668"/>
      <c r="J802" s="668"/>
      <c r="K802" s="668"/>
      <c r="L802" s="668"/>
      <c r="M802" s="668"/>
      <c r="N802" s="668"/>
      <c r="O802" s="668"/>
      <c r="P802" s="668"/>
      <c r="Q802" s="668"/>
      <c r="R802" s="668"/>
      <c r="S802" s="668"/>
      <c r="T802" s="668"/>
      <c r="U802" s="668"/>
      <c r="V802" s="668"/>
      <c r="W802" s="668"/>
      <c r="X802" s="668"/>
      <c r="Y802" s="668"/>
      <c r="Z802" s="668"/>
      <c r="AA802" s="668"/>
      <c r="AB802" s="668"/>
      <c r="AC802" s="668"/>
      <c r="AD802" s="668"/>
      <c r="AE802" s="668"/>
      <c r="AF802" s="668"/>
      <c r="AG802" s="668"/>
      <c r="AH802" s="668"/>
      <c r="AI802" s="668"/>
      <c r="AJ802" s="668"/>
      <c r="AK802" s="668"/>
    </row>
    <row r="803" ht="15.75" customHeight="1">
      <c r="A803" s="668"/>
      <c r="B803" s="668"/>
      <c r="C803" s="668"/>
      <c r="D803" s="668"/>
      <c r="E803" s="668"/>
      <c r="F803" s="668"/>
      <c r="G803" s="668"/>
      <c r="H803" s="668"/>
      <c r="I803" s="668"/>
      <c r="J803" s="668"/>
      <c r="K803" s="668"/>
      <c r="L803" s="668"/>
      <c r="M803" s="668"/>
      <c r="N803" s="668"/>
      <c r="O803" s="668"/>
      <c r="P803" s="668"/>
      <c r="Q803" s="668"/>
      <c r="R803" s="668"/>
      <c r="S803" s="668"/>
      <c r="T803" s="668"/>
      <c r="U803" s="668"/>
      <c r="V803" s="668"/>
      <c r="W803" s="668"/>
      <c r="X803" s="668"/>
      <c r="Y803" s="668"/>
      <c r="Z803" s="668"/>
      <c r="AA803" s="668"/>
      <c r="AB803" s="668"/>
      <c r="AC803" s="668"/>
      <c r="AD803" s="668"/>
      <c r="AE803" s="668"/>
      <c r="AF803" s="668"/>
      <c r="AG803" s="668"/>
      <c r="AH803" s="668"/>
      <c r="AI803" s="668"/>
      <c r="AJ803" s="668"/>
      <c r="AK803" s="668"/>
    </row>
    <row r="804" ht="15.75" customHeight="1">
      <c r="A804" s="668"/>
      <c r="B804" s="668"/>
      <c r="C804" s="668"/>
      <c r="D804" s="668"/>
      <c r="E804" s="668"/>
      <c r="F804" s="668"/>
      <c r="G804" s="668"/>
      <c r="H804" s="668"/>
      <c r="I804" s="668"/>
      <c r="J804" s="668"/>
      <c r="K804" s="668"/>
      <c r="L804" s="668"/>
      <c r="M804" s="668"/>
      <c r="N804" s="668"/>
      <c r="O804" s="668"/>
      <c r="P804" s="668"/>
      <c r="Q804" s="668"/>
      <c r="R804" s="668"/>
      <c r="S804" s="668"/>
      <c r="T804" s="668"/>
      <c r="U804" s="668"/>
      <c r="V804" s="668"/>
      <c r="W804" s="668"/>
      <c r="X804" s="668"/>
      <c r="Y804" s="668"/>
      <c r="Z804" s="668"/>
      <c r="AA804" s="668"/>
      <c r="AB804" s="668"/>
      <c r="AC804" s="668"/>
      <c r="AD804" s="668"/>
      <c r="AE804" s="668"/>
      <c r="AF804" s="668"/>
      <c r="AG804" s="668"/>
      <c r="AH804" s="668"/>
      <c r="AI804" s="668"/>
      <c r="AJ804" s="668"/>
      <c r="AK804" s="668"/>
    </row>
    <row r="805" ht="15.75" customHeight="1">
      <c r="A805" s="668"/>
      <c r="B805" s="668"/>
      <c r="C805" s="668"/>
      <c r="D805" s="668"/>
      <c r="E805" s="668"/>
      <c r="F805" s="668"/>
      <c r="G805" s="668"/>
      <c r="H805" s="668"/>
      <c r="I805" s="668"/>
      <c r="J805" s="668"/>
      <c r="K805" s="668"/>
      <c r="L805" s="668"/>
      <c r="M805" s="668"/>
      <c r="N805" s="668"/>
      <c r="O805" s="668"/>
      <c r="P805" s="668"/>
      <c r="Q805" s="668"/>
      <c r="R805" s="668"/>
      <c r="S805" s="668"/>
      <c r="T805" s="668"/>
      <c r="U805" s="668"/>
      <c r="V805" s="668"/>
      <c r="W805" s="668"/>
      <c r="X805" s="668"/>
      <c r="Y805" s="668"/>
      <c r="Z805" s="668"/>
      <c r="AA805" s="668"/>
      <c r="AB805" s="668"/>
      <c r="AC805" s="668"/>
      <c r="AD805" s="668"/>
      <c r="AE805" s="668"/>
      <c r="AF805" s="668"/>
      <c r="AG805" s="668"/>
      <c r="AH805" s="668"/>
      <c r="AI805" s="668"/>
      <c r="AJ805" s="668"/>
      <c r="AK805" s="668"/>
    </row>
    <row r="806" ht="15.75" customHeight="1">
      <c r="A806" s="668"/>
      <c r="B806" s="668"/>
      <c r="C806" s="668"/>
      <c r="D806" s="668"/>
      <c r="E806" s="668"/>
      <c r="F806" s="668"/>
      <c r="G806" s="668"/>
      <c r="H806" s="668"/>
      <c r="I806" s="668"/>
      <c r="J806" s="668"/>
      <c r="K806" s="668"/>
      <c r="L806" s="668"/>
      <c r="M806" s="668"/>
      <c r="N806" s="668"/>
      <c r="O806" s="668"/>
      <c r="P806" s="668"/>
      <c r="Q806" s="668"/>
      <c r="R806" s="668"/>
      <c r="S806" s="668"/>
      <c r="T806" s="668"/>
      <c r="U806" s="668"/>
      <c r="V806" s="668"/>
      <c r="W806" s="668"/>
      <c r="X806" s="668"/>
      <c r="Y806" s="668"/>
      <c r="Z806" s="668"/>
      <c r="AA806" s="668"/>
      <c r="AB806" s="668"/>
      <c r="AC806" s="668"/>
      <c r="AD806" s="668"/>
      <c r="AE806" s="668"/>
      <c r="AF806" s="668"/>
      <c r="AG806" s="668"/>
      <c r="AH806" s="668"/>
      <c r="AI806" s="668"/>
      <c r="AJ806" s="668"/>
      <c r="AK806" s="668"/>
    </row>
    <row r="807" ht="15.75" customHeight="1">
      <c r="A807" s="668"/>
      <c r="B807" s="668"/>
      <c r="C807" s="668"/>
      <c r="D807" s="668"/>
      <c r="E807" s="668"/>
      <c r="F807" s="668"/>
      <c r="G807" s="668"/>
      <c r="H807" s="668"/>
      <c r="I807" s="668"/>
      <c r="J807" s="668"/>
      <c r="K807" s="668"/>
      <c r="L807" s="668"/>
      <c r="M807" s="668"/>
      <c r="N807" s="668"/>
      <c r="O807" s="668"/>
      <c r="P807" s="668"/>
      <c r="Q807" s="668"/>
      <c r="R807" s="668"/>
      <c r="S807" s="668"/>
      <c r="T807" s="668"/>
      <c r="U807" s="668"/>
      <c r="V807" s="668"/>
      <c r="W807" s="668"/>
      <c r="X807" s="668"/>
      <c r="Y807" s="668"/>
      <c r="Z807" s="668"/>
      <c r="AA807" s="668"/>
      <c r="AB807" s="668"/>
      <c r="AC807" s="668"/>
      <c r="AD807" s="668"/>
      <c r="AE807" s="668"/>
      <c r="AF807" s="668"/>
      <c r="AG807" s="668"/>
      <c r="AH807" s="668"/>
      <c r="AI807" s="668"/>
      <c r="AJ807" s="668"/>
      <c r="AK807" s="668"/>
    </row>
    <row r="808" ht="15.75" customHeight="1">
      <c r="A808" s="668"/>
      <c r="B808" s="668"/>
      <c r="C808" s="668"/>
      <c r="D808" s="668"/>
      <c r="E808" s="668"/>
      <c r="F808" s="668"/>
      <c r="G808" s="668"/>
      <c r="H808" s="668"/>
      <c r="I808" s="668"/>
      <c r="J808" s="668"/>
      <c r="K808" s="668"/>
      <c r="L808" s="668"/>
      <c r="M808" s="668"/>
      <c r="N808" s="668"/>
      <c r="O808" s="668"/>
      <c r="P808" s="668"/>
      <c r="Q808" s="668"/>
      <c r="R808" s="668"/>
      <c r="S808" s="668"/>
      <c r="T808" s="668"/>
      <c r="U808" s="668"/>
      <c r="V808" s="668"/>
      <c r="W808" s="668"/>
      <c r="X808" s="668"/>
      <c r="Y808" s="668"/>
      <c r="Z808" s="668"/>
      <c r="AA808" s="668"/>
      <c r="AB808" s="668"/>
      <c r="AC808" s="668"/>
      <c r="AD808" s="668"/>
      <c r="AE808" s="668"/>
      <c r="AF808" s="668"/>
      <c r="AG808" s="668"/>
      <c r="AH808" s="668"/>
      <c r="AI808" s="668"/>
      <c r="AJ808" s="668"/>
      <c r="AK808" s="668"/>
    </row>
    <row r="809" ht="15.75" customHeight="1">
      <c r="A809" s="668"/>
      <c r="B809" s="668"/>
      <c r="C809" s="668"/>
      <c r="D809" s="668"/>
      <c r="E809" s="668"/>
      <c r="F809" s="668"/>
      <c r="G809" s="668"/>
      <c r="H809" s="668"/>
      <c r="I809" s="668"/>
      <c r="J809" s="668"/>
      <c r="K809" s="668"/>
      <c r="L809" s="668"/>
      <c r="M809" s="668"/>
      <c r="N809" s="668"/>
      <c r="O809" s="668"/>
      <c r="P809" s="668"/>
      <c r="Q809" s="668"/>
      <c r="R809" s="668"/>
      <c r="S809" s="668"/>
      <c r="T809" s="668"/>
      <c r="U809" s="668"/>
      <c r="V809" s="668"/>
      <c r="W809" s="668"/>
      <c r="X809" s="668"/>
      <c r="Y809" s="668"/>
      <c r="Z809" s="668"/>
      <c r="AA809" s="668"/>
      <c r="AB809" s="668"/>
      <c r="AC809" s="668"/>
      <c r="AD809" s="668"/>
      <c r="AE809" s="668"/>
      <c r="AF809" s="668"/>
      <c r="AG809" s="668"/>
      <c r="AH809" s="668"/>
      <c r="AI809" s="668"/>
      <c r="AJ809" s="668"/>
      <c r="AK809" s="668"/>
    </row>
    <row r="810" ht="15.75" customHeight="1">
      <c r="A810" s="668"/>
      <c r="B810" s="668"/>
      <c r="C810" s="668"/>
      <c r="D810" s="668"/>
      <c r="E810" s="668"/>
      <c r="F810" s="668"/>
      <c r="G810" s="668"/>
      <c r="H810" s="668"/>
      <c r="I810" s="668"/>
      <c r="J810" s="668"/>
      <c r="K810" s="668"/>
      <c r="L810" s="668"/>
      <c r="M810" s="668"/>
      <c r="N810" s="668"/>
      <c r="O810" s="668"/>
      <c r="P810" s="668"/>
      <c r="Q810" s="668"/>
      <c r="R810" s="668"/>
      <c r="S810" s="668"/>
      <c r="T810" s="668"/>
      <c r="U810" s="668"/>
      <c r="V810" s="668"/>
      <c r="W810" s="668"/>
      <c r="X810" s="668"/>
      <c r="Y810" s="668"/>
      <c r="Z810" s="668"/>
      <c r="AA810" s="668"/>
      <c r="AB810" s="668"/>
      <c r="AC810" s="668"/>
      <c r="AD810" s="668"/>
      <c r="AE810" s="668"/>
      <c r="AF810" s="668"/>
      <c r="AG810" s="668"/>
      <c r="AH810" s="668"/>
      <c r="AI810" s="668"/>
      <c r="AJ810" s="668"/>
      <c r="AK810" s="668"/>
    </row>
    <row r="811" ht="15.75" customHeight="1">
      <c r="A811" s="668"/>
      <c r="B811" s="668"/>
      <c r="C811" s="668"/>
      <c r="D811" s="668"/>
      <c r="E811" s="668"/>
      <c r="F811" s="668"/>
      <c r="G811" s="668"/>
      <c r="H811" s="668"/>
      <c r="I811" s="668"/>
      <c r="J811" s="668"/>
      <c r="K811" s="668"/>
      <c r="L811" s="668"/>
      <c r="M811" s="668"/>
      <c r="N811" s="668"/>
      <c r="O811" s="668"/>
      <c r="P811" s="668"/>
      <c r="Q811" s="668"/>
      <c r="R811" s="668"/>
      <c r="S811" s="668"/>
      <c r="T811" s="668"/>
      <c r="U811" s="668"/>
      <c r="V811" s="668"/>
      <c r="W811" s="668"/>
      <c r="X811" s="668"/>
      <c r="Y811" s="668"/>
      <c r="Z811" s="668"/>
      <c r="AA811" s="668"/>
      <c r="AB811" s="668"/>
      <c r="AC811" s="668"/>
      <c r="AD811" s="668"/>
      <c r="AE811" s="668"/>
      <c r="AF811" s="668"/>
      <c r="AG811" s="668"/>
      <c r="AH811" s="668"/>
      <c r="AI811" s="668"/>
      <c r="AJ811" s="668"/>
      <c r="AK811" s="668"/>
    </row>
    <row r="812" ht="15.75" customHeight="1">
      <c r="A812" s="668"/>
      <c r="B812" s="668"/>
      <c r="C812" s="668"/>
      <c r="D812" s="668"/>
      <c r="E812" s="668"/>
      <c r="F812" s="668"/>
      <c r="G812" s="668"/>
      <c r="H812" s="668"/>
      <c r="I812" s="668"/>
      <c r="J812" s="668"/>
      <c r="K812" s="668"/>
      <c r="L812" s="668"/>
      <c r="M812" s="668"/>
      <c r="N812" s="668"/>
      <c r="O812" s="668"/>
      <c r="P812" s="668"/>
      <c r="Q812" s="668"/>
      <c r="R812" s="668"/>
      <c r="S812" s="668"/>
      <c r="T812" s="668"/>
      <c r="U812" s="668"/>
      <c r="V812" s="668"/>
      <c r="W812" s="668"/>
      <c r="X812" s="668"/>
      <c r="Y812" s="668"/>
      <c r="Z812" s="668"/>
      <c r="AA812" s="668"/>
      <c r="AB812" s="668"/>
      <c r="AC812" s="668"/>
      <c r="AD812" s="668"/>
      <c r="AE812" s="668"/>
      <c r="AF812" s="668"/>
      <c r="AG812" s="668"/>
      <c r="AH812" s="668"/>
      <c r="AI812" s="668"/>
      <c r="AJ812" s="668"/>
      <c r="AK812" s="668"/>
    </row>
    <row r="813" ht="15.75" customHeight="1">
      <c r="A813" s="668"/>
      <c r="B813" s="668"/>
      <c r="C813" s="668"/>
      <c r="D813" s="668"/>
      <c r="E813" s="668"/>
      <c r="F813" s="668"/>
      <c r="G813" s="668"/>
      <c r="H813" s="668"/>
      <c r="I813" s="668"/>
      <c r="J813" s="668"/>
      <c r="K813" s="668"/>
      <c r="L813" s="668"/>
      <c r="M813" s="668"/>
      <c r="N813" s="668"/>
      <c r="O813" s="668"/>
      <c r="P813" s="668"/>
      <c r="Q813" s="668"/>
      <c r="R813" s="668"/>
      <c r="S813" s="668"/>
      <c r="T813" s="668"/>
      <c r="U813" s="668"/>
      <c r="V813" s="668"/>
      <c r="W813" s="668"/>
      <c r="X813" s="668"/>
      <c r="Y813" s="668"/>
      <c r="Z813" s="668"/>
      <c r="AA813" s="668"/>
      <c r="AB813" s="668"/>
      <c r="AC813" s="668"/>
      <c r="AD813" s="668"/>
      <c r="AE813" s="668"/>
      <c r="AF813" s="668"/>
      <c r="AG813" s="668"/>
      <c r="AH813" s="668"/>
      <c r="AI813" s="668"/>
      <c r="AJ813" s="668"/>
      <c r="AK813" s="668"/>
    </row>
    <row r="814" ht="15.75" customHeight="1">
      <c r="A814" s="668"/>
      <c r="B814" s="668"/>
      <c r="C814" s="668"/>
      <c r="D814" s="668"/>
      <c r="E814" s="668"/>
      <c r="F814" s="668"/>
      <c r="G814" s="668"/>
      <c r="H814" s="668"/>
      <c r="I814" s="668"/>
      <c r="J814" s="668"/>
      <c r="K814" s="668"/>
      <c r="L814" s="668"/>
      <c r="M814" s="668"/>
      <c r="N814" s="668"/>
      <c r="O814" s="668"/>
      <c r="P814" s="668"/>
      <c r="Q814" s="668"/>
      <c r="R814" s="668"/>
      <c r="S814" s="668"/>
      <c r="T814" s="668"/>
      <c r="U814" s="668"/>
      <c r="V814" s="668"/>
      <c r="W814" s="668"/>
      <c r="X814" s="668"/>
      <c r="Y814" s="668"/>
      <c r="Z814" s="668"/>
      <c r="AA814" s="668"/>
      <c r="AB814" s="668"/>
      <c r="AC814" s="668"/>
      <c r="AD814" s="668"/>
      <c r="AE814" s="668"/>
      <c r="AF814" s="668"/>
      <c r="AG814" s="668"/>
      <c r="AH814" s="668"/>
      <c r="AI814" s="668"/>
      <c r="AJ814" s="668"/>
      <c r="AK814" s="668"/>
    </row>
    <row r="815" ht="15.75" customHeight="1">
      <c r="A815" s="668"/>
      <c r="B815" s="668"/>
      <c r="C815" s="668"/>
      <c r="D815" s="668"/>
      <c r="E815" s="668"/>
      <c r="F815" s="668"/>
      <c r="G815" s="668"/>
      <c r="H815" s="668"/>
      <c r="I815" s="668"/>
      <c r="J815" s="668"/>
      <c r="K815" s="668"/>
      <c r="L815" s="668"/>
      <c r="M815" s="668"/>
      <c r="N815" s="668"/>
      <c r="O815" s="668"/>
      <c r="P815" s="668"/>
      <c r="Q815" s="668"/>
      <c r="R815" s="668"/>
      <c r="S815" s="668"/>
      <c r="T815" s="668"/>
      <c r="U815" s="668"/>
      <c r="V815" s="668"/>
      <c r="W815" s="668"/>
      <c r="X815" s="668"/>
      <c r="Y815" s="668"/>
      <c r="Z815" s="668"/>
      <c r="AA815" s="668"/>
      <c r="AB815" s="668"/>
      <c r="AC815" s="668"/>
      <c r="AD815" s="668"/>
      <c r="AE815" s="668"/>
      <c r="AF815" s="668"/>
      <c r="AG815" s="668"/>
      <c r="AH815" s="668"/>
      <c r="AI815" s="668"/>
      <c r="AJ815" s="668"/>
      <c r="AK815" s="668"/>
    </row>
    <row r="816" ht="15.75" customHeight="1">
      <c r="A816" s="668"/>
      <c r="B816" s="668"/>
      <c r="C816" s="668"/>
      <c r="D816" s="668"/>
      <c r="E816" s="668"/>
      <c r="F816" s="668"/>
      <c r="G816" s="668"/>
      <c r="H816" s="668"/>
      <c r="I816" s="668"/>
      <c r="J816" s="668"/>
      <c r="K816" s="668"/>
      <c r="L816" s="668"/>
      <c r="M816" s="668"/>
      <c r="N816" s="668"/>
      <c r="O816" s="668"/>
      <c r="P816" s="668"/>
      <c r="Q816" s="668"/>
      <c r="R816" s="668"/>
      <c r="S816" s="668"/>
      <c r="T816" s="668"/>
      <c r="U816" s="668"/>
      <c r="V816" s="668"/>
      <c r="W816" s="668"/>
      <c r="X816" s="668"/>
      <c r="Y816" s="668"/>
      <c r="Z816" s="668"/>
      <c r="AA816" s="668"/>
      <c r="AB816" s="668"/>
      <c r="AC816" s="668"/>
      <c r="AD816" s="668"/>
      <c r="AE816" s="668"/>
      <c r="AF816" s="668"/>
      <c r="AG816" s="668"/>
      <c r="AH816" s="668"/>
      <c r="AI816" s="668"/>
      <c r="AJ816" s="668"/>
      <c r="AK816" s="668"/>
    </row>
    <row r="817" ht="15.75" customHeight="1">
      <c r="A817" s="668"/>
      <c r="B817" s="668"/>
      <c r="C817" s="668"/>
      <c r="D817" s="668"/>
      <c r="E817" s="668"/>
      <c r="F817" s="668"/>
      <c r="G817" s="668"/>
      <c r="H817" s="668"/>
      <c r="I817" s="668"/>
      <c r="J817" s="668"/>
      <c r="K817" s="668"/>
      <c r="L817" s="668"/>
      <c r="M817" s="668"/>
      <c r="N817" s="668"/>
      <c r="O817" s="668"/>
      <c r="P817" s="668"/>
      <c r="Q817" s="668"/>
      <c r="R817" s="668"/>
      <c r="S817" s="668"/>
      <c r="T817" s="668"/>
      <c r="U817" s="668"/>
      <c r="V817" s="668"/>
      <c r="W817" s="668"/>
      <c r="X817" s="668"/>
      <c r="Y817" s="668"/>
      <c r="Z817" s="668"/>
      <c r="AA817" s="668"/>
      <c r="AB817" s="668"/>
      <c r="AC817" s="668"/>
      <c r="AD817" s="668"/>
      <c r="AE817" s="668"/>
      <c r="AF817" s="668"/>
      <c r="AG817" s="668"/>
      <c r="AH817" s="668"/>
      <c r="AI817" s="668"/>
      <c r="AJ817" s="668"/>
      <c r="AK817" s="668"/>
    </row>
    <row r="818" ht="15.75" customHeight="1">
      <c r="A818" s="668"/>
      <c r="B818" s="668"/>
      <c r="C818" s="668"/>
      <c r="D818" s="668"/>
      <c r="E818" s="668"/>
      <c r="F818" s="668"/>
      <c r="G818" s="668"/>
      <c r="H818" s="668"/>
      <c r="I818" s="668"/>
      <c r="J818" s="668"/>
      <c r="K818" s="668"/>
      <c r="L818" s="668"/>
      <c r="M818" s="668"/>
      <c r="N818" s="668"/>
      <c r="O818" s="668"/>
      <c r="P818" s="668"/>
      <c r="Q818" s="668"/>
      <c r="R818" s="668"/>
      <c r="S818" s="668"/>
      <c r="T818" s="668"/>
      <c r="U818" s="668"/>
      <c r="V818" s="668"/>
      <c r="W818" s="668"/>
      <c r="X818" s="668"/>
      <c r="Y818" s="668"/>
      <c r="Z818" s="668"/>
      <c r="AA818" s="668"/>
      <c r="AB818" s="668"/>
      <c r="AC818" s="668"/>
      <c r="AD818" s="668"/>
      <c r="AE818" s="668"/>
      <c r="AF818" s="668"/>
      <c r="AG818" s="668"/>
      <c r="AH818" s="668"/>
      <c r="AI818" s="668"/>
      <c r="AJ818" s="668"/>
      <c r="AK818" s="668"/>
    </row>
    <row r="819" ht="15.75" customHeight="1">
      <c r="A819" s="668"/>
      <c r="B819" s="668"/>
      <c r="C819" s="668"/>
      <c r="D819" s="668"/>
      <c r="E819" s="668"/>
      <c r="F819" s="668"/>
      <c r="G819" s="668"/>
      <c r="H819" s="668"/>
      <c r="I819" s="668"/>
      <c r="J819" s="668"/>
      <c r="K819" s="668"/>
      <c r="L819" s="668"/>
      <c r="M819" s="668"/>
      <c r="N819" s="668"/>
      <c r="O819" s="668"/>
      <c r="P819" s="668"/>
      <c r="Q819" s="668"/>
      <c r="R819" s="668"/>
      <c r="S819" s="668"/>
      <c r="T819" s="668"/>
      <c r="U819" s="668"/>
      <c r="V819" s="668"/>
      <c r="W819" s="668"/>
      <c r="X819" s="668"/>
      <c r="Y819" s="668"/>
      <c r="Z819" s="668"/>
      <c r="AA819" s="668"/>
      <c r="AB819" s="668"/>
      <c r="AC819" s="668"/>
      <c r="AD819" s="668"/>
      <c r="AE819" s="668"/>
      <c r="AF819" s="668"/>
      <c r="AG819" s="668"/>
      <c r="AH819" s="668"/>
      <c r="AI819" s="668"/>
      <c r="AJ819" s="668"/>
      <c r="AK819" s="668"/>
    </row>
    <row r="820" ht="15.75" customHeight="1">
      <c r="A820" s="668"/>
      <c r="B820" s="668"/>
      <c r="C820" s="668"/>
      <c r="D820" s="668"/>
      <c r="E820" s="668"/>
      <c r="F820" s="668"/>
      <c r="G820" s="668"/>
      <c r="H820" s="668"/>
      <c r="I820" s="668"/>
      <c r="J820" s="668"/>
      <c r="K820" s="668"/>
      <c r="L820" s="668"/>
      <c r="M820" s="668"/>
      <c r="N820" s="668"/>
      <c r="O820" s="668"/>
      <c r="P820" s="668"/>
      <c r="Q820" s="668"/>
      <c r="R820" s="668"/>
      <c r="S820" s="668"/>
      <c r="T820" s="668"/>
      <c r="U820" s="668"/>
      <c r="V820" s="668"/>
      <c r="W820" s="668"/>
      <c r="X820" s="668"/>
      <c r="Y820" s="668"/>
      <c r="Z820" s="668"/>
      <c r="AA820" s="668"/>
      <c r="AB820" s="668"/>
      <c r="AC820" s="668"/>
      <c r="AD820" s="668"/>
      <c r="AE820" s="668"/>
      <c r="AF820" s="668"/>
      <c r="AG820" s="668"/>
      <c r="AH820" s="668"/>
      <c r="AI820" s="668"/>
      <c r="AJ820" s="668"/>
      <c r="AK820" s="668"/>
    </row>
    <row r="821" ht="15.75" customHeight="1">
      <c r="A821" s="668"/>
      <c r="B821" s="668"/>
      <c r="C821" s="668"/>
      <c r="D821" s="668"/>
      <c r="E821" s="668"/>
      <c r="F821" s="668"/>
      <c r="G821" s="668"/>
      <c r="H821" s="668"/>
      <c r="I821" s="668"/>
      <c r="J821" s="668"/>
      <c r="K821" s="668"/>
      <c r="L821" s="668"/>
      <c r="M821" s="668"/>
      <c r="N821" s="668"/>
      <c r="O821" s="668"/>
      <c r="P821" s="668"/>
      <c r="Q821" s="668"/>
      <c r="R821" s="668"/>
      <c r="S821" s="668"/>
      <c r="T821" s="668"/>
      <c r="U821" s="668"/>
      <c r="V821" s="668"/>
      <c r="W821" s="668"/>
      <c r="X821" s="668"/>
      <c r="Y821" s="668"/>
      <c r="Z821" s="668"/>
      <c r="AA821" s="668"/>
      <c r="AB821" s="668"/>
      <c r="AC821" s="668"/>
      <c r="AD821" s="668"/>
      <c r="AE821" s="668"/>
      <c r="AF821" s="668"/>
      <c r="AG821" s="668"/>
      <c r="AH821" s="668"/>
      <c r="AI821" s="668"/>
      <c r="AJ821" s="668"/>
      <c r="AK821" s="668"/>
    </row>
    <row r="822" ht="15.75" customHeight="1">
      <c r="A822" s="668"/>
      <c r="B822" s="668"/>
      <c r="C822" s="668"/>
      <c r="D822" s="668"/>
      <c r="E822" s="668"/>
      <c r="F822" s="668"/>
      <c r="G822" s="668"/>
      <c r="H822" s="668"/>
      <c r="I822" s="668"/>
      <c r="J822" s="668"/>
      <c r="K822" s="668"/>
      <c r="L822" s="668"/>
      <c r="M822" s="668"/>
      <c r="N822" s="668"/>
      <c r="O822" s="668"/>
      <c r="P822" s="668"/>
      <c r="Q822" s="668"/>
      <c r="R822" s="668"/>
      <c r="S822" s="668"/>
      <c r="T822" s="668"/>
      <c r="U822" s="668"/>
      <c r="V822" s="668"/>
      <c r="W822" s="668"/>
      <c r="X822" s="668"/>
      <c r="Y822" s="668"/>
      <c r="Z822" s="668"/>
      <c r="AA822" s="668"/>
      <c r="AB822" s="668"/>
      <c r="AC822" s="668"/>
      <c r="AD822" s="668"/>
      <c r="AE822" s="668"/>
      <c r="AF822" s="668"/>
      <c r="AG822" s="668"/>
      <c r="AH822" s="668"/>
      <c r="AI822" s="668"/>
      <c r="AJ822" s="668"/>
      <c r="AK822" s="668"/>
    </row>
    <row r="823" ht="15.75" customHeight="1">
      <c r="A823" s="668"/>
      <c r="B823" s="668"/>
      <c r="C823" s="668"/>
      <c r="D823" s="668"/>
      <c r="E823" s="668"/>
      <c r="F823" s="668"/>
      <c r="G823" s="668"/>
      <c r="H823" s="668"/>
      <c r="I823" s="668"/>
      <c r="J823" s="668"/>
      <c r="K823" s="668"/>
      <c r="L823" s="668"/>
      <c r="M823" s="668"/>
      <c r="N823" s="668"/>
      <c r="O823" s="668"/>
      <c r="P823" s="668"/>
      <c r="Q823" s="668"/>
      <c r="R823" s="668"/>
      <c r="S823" s="668"/>
      <c r="T823" s="668"/>
      <c r="U823" s="668"/>
      <c r="V823" s="668"/>
      <c r="W823" s="668"/>
      <c r="X823" s="668"/>
      <c r="Y823" s="668"/>
      <c r="Z823" s="668"/>
      <c r="AA823" s="668"/>
      <c r="AB823" s="668"/>
      <c r="AC823" s="668"/>
      <c r="AD823" s="668"/>
      <c r="AE823" s="668"/>
      <c r="AF823" s="668"/>
      <c r="AG823" s="668"/>
      <c r="AH823" s="668"/>
      <c r="AI823" s="668"/>
      <c r="AJ823" s="668"/>
      <c r="AK823" s="668"/>
    </row>
    <row r="824" ht="15.75" customHeight="1">
      <c r="A824" s="668"/>
      <c r="B824" s="668"/>
      <c r="C824" s="668"/>
      <c r="D824" s="668"/>
      <c r="E824" s="668"/>
      <c r="F824" s="668"/>
      <c r="G824" s="668"/>
      <c r="H824" s="668"/>
      <c r="I824" s="668"/>
      <c r="J824" s="668"/>
      <c r="K824" s="668"/>
      <c r="L824" s="668"/>
      <c r="M824" s="668"/>
      <c r="N824" s="668"/>
      <c r="O824" s="668"/>
      <c r="P824" s="668"/>
      <c r="Q824" s="668"/>
      <c r="R824" s="668"/>
      <c r="S824" s="668"/>
      <c r="T824" s="668"/>
      <c r="U824" s="668"/>
      <c r="V824" s="668"/>
      <c r="W824" s="668"/>
      <c r="X824" s="668"/>
      <c r="Y824" s="668"/>
      <c r="Z824" s="668"/>
      <c r="AA824" s="668"/>
      <c r="AB824" s="668"/>
      <c r="AC824" s="668"/>
      <c r="AD824" s="668"/>
      <c r="AE824" s="668"/>
      <c r="AF824" s="668"/>
      <c r="AG824" s="668"/>
      <c r="AH824" s="668"/>
      <c r="AI824" s="668"/>
      <c r="AJ824" s="668"/>
      <c r="AK824" s="668"/>
    </row>
    <row r="825" ht="15.75" customHeight="1">
      <c r="A825" s="668"/>
      <c r="B825" s="668"/>
      <c r="C825" s="668"/>
      <c r="D825" s="668"/>
      <c r="E825" s="668"/>
      <c r="F825" s="668"/>
      <c r="G825" s="668"/>
      <c r="H825" s="668"/>
      <c r="I825" s="668"/>
      <c r="J825" s="668"/>
      <c r="K825" s="668"/>
      <c r="L825" s="668"/>
      <c r="M825" s="668"/>
      <c r="N825" s="668"/>
      <c r="O825" s="668"/>
      <c r="P825" s="668"/>
      <c r="Q825" s="668"/>
      <c r="R825" s="668"/>
      <c r="S825" s="668"/>
      <c r="T825" s="668"/>
      <c r="U825" s="668"/>
      <c r="V825" s="668"/>
      <c r="W825" s="668"/>
      <c r="X825" s="668"/>
      <c r="Y825" s="668"/>
      <c r="Z825" s="668"/>
      <c r="AA825" s="668"/>
      <c r="AB825" s="668"/>
      <c r="AC825" s="668"/>
      <c r="AD825" s="668"/>
      <c r="AE825" s="668"/>
      <c r="AF825" s="668"/>
      <c r="AG825" s="668"/>
      <c r="AH825" s="668"/>
      <c r="AI825" s="668"/>
      <c r="AJ825" s="668"/>
      <c r="AK825" s="668"/>
    </row>
    <row r="826" ht="15.75" customHeight="1">
      <c r="A826" s="668"/>
      <c r="B826" s="668"/>
      <c r="C826" s="668"/>
      <c r="D826" s="668"/>
      <c r="E826" s="668"/>
      <c r="F826" s="668"/>
      <c r="G826" s="668"/>
      <c r="H826" s="668"/>
      <c r="I826" s="668"/>
      <c r="J826" s="668"/>
      <c r="K826" s="668"/>
      <c r="L826" s="668"/>
      <c r="M826" s="668"/>
      <c r="N826" s="668"/>
      <c r="O826" s="668"/>
      <c r="P826" s="668"/>
      <c r="Q826" s="668"/>
      <c r="R826" s="668"/>
      <c r="S826" s="668"/>
      <c r="T826" s="668"/>
      <c r="U826" s="668"/>
      <c r="V826" s="668"/>
      <c r="W826" s="668"/>
      <c r="X826" s="668"/>
      <c r="Y826" s="668"/>
      <c r="Z826" s="668"/>
      <c r="AA826" s="668"/>
      <c r="AB826" s="668"/>
      <c r="AC826" s="668"/>
      <c r="AD826" s="668"/>
      <c r="AE826" s="668"/>
      <c r="AF826" s="668"/>
      <c r="AG826" s="668"/>
      <c r="AH826" s="668"/>
      <c r="AI826" s="668"/>
      <c r="AJ826" s="668"/>
      <c r="AK826" s="668"/>
    </row>
    <row r="827" ht="15.75" customHeight="1">
      <c r="A827" s="668"/>
      <c r="B827" s="668"/>
      <c r="C827" s="668"/>
      <c r="D827" s="668"/>
      <c r="E827" s="668"/>
      <c r="F827" s="668"/>
      <c r="G827" s="668"/>
      <c r="H827" s="668"/>
      <c r="I827" s="668"/>
      <c r="J827" s="668"/>
      <c r="K827" s="668"/>
      <c r="L827" s="668"/>
      <c r="M827" s="668"/>
      <c r="N827" s="668"/>
      <c r="O827" s="668"/>
      <c r="P827" s="668"/>
      <c r="Q827" s="668"/>
      <c r="R827" s="668"/>
      <c r="S827" s="668"/>
      <c r="T827" s="668"/>
      <c r="U827" s="668"/>
      <c r="V827" s="668"/>
      <c r="W827" s="668"/>
      <c r="X827" s="668"/>
      <c r="Y827" s="668"/>
      <c r="Z827" s="668"/>
      <c r="AA827" s="668"/>
      <c r="AB827" s="668"/>
      <c r="AC827" s="668"/>
      <c r="AD827" s="668"/>
      <c r="AE827" s="668"/>
      <c r="AF827" s="668"/>
      <c r="AG827" s="668"/>
      <c r="AH827" s="668"/>
      <c r="AI827" s="668"/>
      <c r="AJ827" s="668"/>
      <c r="AK827" s="668"/>
    </row>
    <row r="828" ht="15.75" customHeight="1">
      <c r="A828" s="668"/>
      <c r="B828" s="668"/>
      <c r="C828" s="668"/>
      <c r="D828" s="668"/>
      <c r="E828" s="668"/>
      <c r="F828" s="668"/>
      <c r="G828" s="668"/>
      <c r="H828" s="668"/>
      <c r="I828" s="668"/>
      <c r="J828" s="668"/>
      <c r="K828" s="668"/>
      <c r="L828" s="668"/>
      <c r="M828" s="668"/>
      <c r="N828" s="668"/>
      <c r="O828" s="668"/>
      <c r="P828" s="668"/>
      <c r="Q828" s="668"/>
      <c r="R828" s="668"/>
      <c r="S828" s="668"/>
      <c r="T828" s="668"/>
      <c r="U828" s="668"/>
      <c r="V828" s="668"/>
      <c r="W828" s="668"/>
      <c r="X828" s="668"/>
      <c r="Y828" s="668"/>
      <c r="Z828" s="668"/>
      <c r="AA828" s="668"/>
      <c r="AB828" s="668"/>
      <c r="AC828" s="668"/>
      <c r="AD828" s="668"/>
      <c r="AE828" s="668"/>
      <c r="AF828" s="668"/>
      <c r="AG828" s="668"/>
      <c r="AH828" s="668"/>
      <c r="AI828" s="668"/>
      <c r="AJ828" s="668"/>
      <c r="AK828" s="668"/>
    </row>
    <row r="829" ht="15.75" customHeight="1">
      <c r="A829" s="668"/>
      <c r="B829" s="668"/>
      <c r="C829" s="668"/>
      <c r="D829" s="668"/>
      <c r="E829" s="668"/>
      <c r="F829" s="668"/>
      <c r="G829" s="668"/>
      <c r="H829" s="668"/>
      <c r="I829" s="668"/>
      <c r="J829" s="668"/>
      <c r="K829" s="668"/>
      <c r="L829" s="668"/>
      <c r="M829" s="668"/>
      <c r="N829" s="668"/>
      <c r="O829" s="668"/>
      <c r="P829" s="668"/>
      <c r="Q829" s="668"/>
      <c r="R829" s="668"/>
      <c r="S829" s="668"/>
      <c r="T829" s="668"/>
      <c r="U829" s="668"/>
      <c r="V829" s="668"/>
      <c r="W829" s="668"/>
      <c r="X829" s="668"/>
      <c r="Y829" s="668"/>
      <c r="Z829" s="668"/>
      <c r="AA829" s="668"/>
      <c r="AB829" s="668"/>
      <c r="AC829" s="668"/>
      <c r="AD829" s="668"/>
      <c r="AE829" s="668"/>
      <c r="AF829" s="668"/>
      <c r="AG829" s="668"/>
      <c r="AH829" s="668"/>
      <c r="AI829" s="668"/>
      <c r="AJ829" s="668"/>
      <c r="AK829" s="668"/>
    </row>
    <row r="830" ht="15.75" customHeight="1">
      <c r="A830" s="668"/>
      <c r="B830" s="668"/>
      <c r="C830" s="668"/>
      <c r="D830" s="668"/>
      <c r="E830" s="668"/>
      <c r="F830" s="668"/>
      <c r="G830" s="668"/>
      <c r="H830" s="668"/>
      <c r="I830" s="668"/>
      <c r="J830" s="668"/>
      <c r="K830" s="668"/>
      <c r="L830" s="668"/>
      <c r="M830" s="668"/>
      <c r="N830" s="668"/>
      <c r="O830" s="668"/>
      <c r="P830" s="668"/>
      <c r="Q830" s="668"/>
      <c r="R830" s="668"/>
      <c r="S830" s="668"/>
      <c r="T830" s="668"/>
      <c r="U830" s="668"/>
      <c r="V830" s="668"/>
      <c r="W830" s="668"/>
      <c r="X830" s="668"/>
      <c r="Y830" s="668"/>
      <c r="Z830" s="668"/>
      <c r="AA830" s="668"/>
      <c r="AB830" s="668"/>
      <c r="AC830" s="668"/>
      <c r="AD830" s="668"/>
      <c r="AE830" s="668"/>
      <c r="AF830" s="668"/>
      <c r="AG830" s="668"/>
      <c r="AH830" s="668"/>
      <c r="AI830" s="668"/>
      <c r="AJ830" s="668"/>
      <c r="AK830" s="668"/>
    </row>
    <row r="831" ht="15.75" customHeight="1">
      <c r="A831" s="668"/>
      <c r="B831" s="668"/>
      <c r="C831" s="668"/>
      <c r="D831" s="668"/>
      <c r="E831" s="668"/>
      <c r="F831" s="668"/>
      <c r="G831" s="668"/>
      <c r="H831" s="668"/>
      <c r="I831" s="668"/>
      <c r="J831" s="668"/>
      <c r="K831" s="668"/>
      <c r="L831" s="668"/>
      <c r="M831" s="668"/>
      <c r="N831" s="668"/>
      <c r="O831" s="668"/>
      <c r="P831" s="668"/>
      <c r="Q831" s="668"/>
      <c r="R831" s="668"/>
      <c r="S831" s="668"/>
      <c r="T831" s="668"/>
      <c r="U831" s="668"/>
      <c r="V831" s="668"/>
      <c r="W831" s="668"/>
      <c r="X831" s="668"/>
      <c r="Y831" s="668"/>
      <c r="Z831" s="668"/>
      <c r="AA831" s="668"/>
      <c r="AB831" s="668"/>
      <c r="AC831" s="668"/>
      <c r="AD831" s="668"/>
      <c r="AE831" s="668"/>
      <c r="AF831" s="668"/>
      <c r="AG831" s="668"/>
      <c r="AH831" s="668"/>
      <c r="AI831" s="668"/>
      <c r="AJ831" s="668"/>
      <c r="AK831" s="668"/>
    </row>
    <row r="832" ht="15.75" customHeight="1">
      <c r="A832" s="668"/>
      <c r="B832" s="668"/>
      <c r="C832" s="668"/>
      <c r="D832" s="668"/>
      <c r="E832" s="668"/>
      <c r="F832" s="668"/>
      <c r="G832" s="668"/>
      <c r="H832" s="668"/>
      <c r="I832" s="668"/>
      <c r="J832" s="668"/>
      <c r="K832" s="668"/>
      <c r="L832" s="668"/>
      <c r="M832" s="668"/>
      <c r="N832" s="668"/>
      <c r="O832" s="668"/>
      <c r="P832" s="668"/>
      <c r="Q832" s="668"/>
      <c r="R832" s="668"/>
      <c r="S832" s="668"/>
      <c r="T832" s="668"/>
      <c r="U832" s="668"/>
      <c r="V832" s="668"/>
      <c r="W832" s="668"/>
      <c r="X832" s="668"/>
      <c r="Y832" s="668"/>
      <c r="Z832" s="668"/>
      <c r="AA832" s="668"/>
      <c r="AB832" s="668"/>
      <c r="AC832" s="668"/>
      <c r="AD832" s="668"/>
      <c r="AE832" s="668"/>
      <c r="AF832" s="668"/>
      <c r="AG832" s="668"/>
      <c r="AH832" s="668"/>
      <c r="AI832" s="668"/>
      <c r="AJ832" s="668"/>
      <c r="AK832" s="668"/>
    </row>
    <row r="833" ht="15.75" customHeight="1">
      <c r="A833" s="668"/>
      <c r="B833" s="668"/>
      <c r="C833" s="668"/>
      <c r="D833" s="668"/>
      <c r="E833" s="668"/>
      <c r="F833" s="668"/>
      <c r="G833" s="668"/>
      <c r="H833" s="668"/>
      <c r="I833" s="668"/>
      <c r="J833" s="668"/>
      <c r="K833" s="668"/>
      <c r="L833" s="668"/>
      <c r="M833" s="668"/>
      <c r="N833" s="668"/>
      <c r="O833" s="668"/>
      <c r="P833" s="668"/>
      <c r="Q833" s="668"/>
      <c r="R833" s="668"/>
      <c r="S833" s="668"/>
      <c r="T833" s="668"/>
      <c r="U833" s="668"/>
      <c r="V833" s="668"/>
      <c r="W833" s="668"/>
      <c r="X833" s="668"/>
      <c r="Y833" s="668"/>
      <c r="Z833" s="668"/>
      <c r="AA833" s="668"/>
      <c r="AB833" s="668"/>
      <c r="AC833" s="668"/>
      <c r="AD833" s="668"/>
      <c r="AE833" s="668"/>
      <c r="AF833" s="668"/>
      <c r="AG833" s="668"/>
      <c r="AH833" s="668"/>
      <c r="AI833" s="668"/>
      <c r="AJ833" s="668"/>
      <c r="AK833" s="668"/>
    </row>
    <row r="834" ht="15.75" customHeight="1">
      <c r="A834" s="668"/>
      <c r="B834" s="668"/>
      <c r="C834" s="668"/>
      <c r="D834" s="668"/>
      <c r="E834" s="668"/>
      <c r="F834" s="668"/>
      <c r="G834" s="668"/>
      <c r="H834" s="668"/>
      <c r="I834" s="668"/>
      <c r="J834" s="668"/>
      <c r="K834" s="668"/>
      <c r="L834" s="668"/>
      <c r="M834" s="668"/>
      <c r="N834" s="668"/>
      <c r="O834" s="668"/>
      <c r="P834" s="668"/>
      <c r="Q834" s="668"/>
      <c r="R834" s="668"/>
      <c r="S834" s="668"/>
      <c r="T834" s="668"/>
      <c r="U834" s="668"/>
      <c r="V834" s="668"/>
      <c r="W834" s="668"/>
      <c r="X834" s="668"/>
      <c r="Y834" s="668"/>
      <c r="Z834" s="668"/>
      <c r="AA834" s="668"/>
      <c r="AB834" s="668"/>
      <c r="AC834" s="668"/>
      <c r="AD834" s="668"/>
      <c r="AE834" s="668"/>
      <c r="AF834" s="668"/>
      <c r="AG834" s="668"/>
      <c r="AH834" s="668"/>
      <c r="AI834" s="668"/>
      <c r="AJ834" s="668"/>
      <c r="AK834" s="668"/>
    </row>
    <row r="835" ht="15.75" customHeight="1">
      <c r="A835" s="668"/>
      <c r="B835" s="668"/>
      <c r="C835" s="668"/>
      <c r="D835" s="668"/>
      <c r="E835" s="668"/>
      <c r="F835" s="668"/>
      <c r="G835" s="668"/>
      <c r="H835" s="668"/>
      <c r="I835" s="668"/>
      <c r="J835" s="668"/>
      <c r="K835" s="668"/>
      <c r="L835" s="668"/>
      <c r="M835" s="668"/>
      <c r="N835" s="668"/>
      <c r="O835" s="668"/>
      <c r="P835" s="668"/>
      <c r="Q835" s="668"/>
      <c r="R835" s="668"/>
      <c r="S835" s="668"/>
      <c r="T835" s="668"/>
      <c r="U835" s="668"/>
      <c r="V835" s="668"/>
      <c r="W835" s="668"/>
      <c r="X835" s="668"/>
      <c r="Y835" s="668"/>
      <c r="Z835" s="668"/>
      <c r="AA835" s="668"/>
      <c r="AB835" s="668"/>
      <c r="AC835" s="668"/>
      <c r="AD835" s="668"/>
      <c r="AE835" s="668"/>
      <c r="AF835" s="668"/>
      <c r="AG835" s="668"/>
      <c r="AH835" s="668"/>
      <c r="AI835" s="668"/>
      <c r="AJ835" s="668"/>
      <c r="AK835" s="668"/>
    </row>
    <row r="836" ht="15.75" customHeight="1">
      <c r="A836" s="668"/>
      <c r="B836" s="668"/>
      <c r="C836" s="668"/>
      <c r="D836" s="668"/>
      <c r="E836" s="668"/>
      <c r="F836" s="668"/>
      <c r="G836" s="668"/>
      <c r="H836" s="668"/>
      <c r="I836" s="668"/>
      <c r="J836" s="668"/>
      <c r="K836" s="668"/>
      <c r="L836" s="668"/>
      <c r="M836" s="668"/>
      <c r="N836" s="668"/>
      <c r="O836" s="668"/>
      <c r="P836" s="668"/>
      <c r="Q836" s="668"/>
      <c r="R836" s="668"/>
      <c r="S836" s="668"/>
      <c r="T836" s="668"/>
      <c r="U836" s="668"/>
      <c r="V836" s="668"/>
      <c r="W836" s="668"/>
      <c r="X836" s="668"/>
      <c r="Y836" s="668"/>
      <c r="Z836" s="668"/>
      <c r="AA836" s="668"/>
      <c r="AB836" s="668"/>
      <c r="AC836" s="668"/>
      <c r="AD836" s="668"/>
      <c r="AE836" s="668"/>
      <c r="AF836" s="668"/>
      <c r="AG836" s="668"/>
      <c r="AH836" s="668"/>
      <c r="AI836" s="668"/>
      <c r="AJ836" s="668"/>
      <c r="AK836" s="668"/>
    </row>
    <row r="837" ht="15.75" customHeight="1">
      <c r="A837" s="668"/>
      <c r="B837" s="668"/>
      <c r="C837" s="668"/>
      <c r="D837" s="668"/>
      <c r="E837" s="668"/>
      <c r="F837" s="668"/>
      <c r="G837" s="668"/>
      <c r="H837" s="668"/>
      <c r="I837" s="668"/>
      <c r="J837" s="668"/>
      <c r="K837" s="668"/>
      <c r="L837" s="668"/>
      <c r="M837" s="668"/>
      <c r="N837" s="668"/>
      <c r="O837" s="668"/>
      <c r="P837" s="668"/>
      <c r="Q837" s="668"/>
      <c r="R837" s="668"/>
      <c r="S837" s="668"/>
      <c r="T837" s="668"/>
      <c r="U837" s="668"/>
      <c r="V837" s="668"/>
      <c r="W837" s="668"/>
      <c r="X837" s="668"/>
      <c r="Y837" s="668"/>
      <c r="Z837" s="668"/>
      <c r="AA837" s="668"/>
      <c r="AB837" s="668"/>
      <c r="AC837" s="668"/>
      <c r="AD837" s="668"/>
      <c r="AE837" s="668"/>
      <c r="AF837" s="668"/>
      <c r="AG837" s="668"/>
      <c r="AH837" s="668"/>
      <c r="AI837" s="668"/>
      <c r="AJ837" s="668"/>
      <c r="AK837" s="668"/>
    </row>
    <row r="838" ht="15.75" customHeight="1">
      <c r="A838" s="668"/>
      <c r="B838" s="668"/>
      <c r="C838" s="668"/>
      <c r="D838" s="668"/>
      <c r="E838" s="668"/>
      <c r="F838" s="668"/>
      <c r="G838" s="668"/>
      <c r="H838" s="668"/>
      <c r="I838" s="668"/>
      <c r="J838" s="668"/>
      <c r="K838" s="668"/>
      <c r="L838" s="668"/>
      <c r="M838" s="668"/>
      <c r="N838" s="668"/>
      <c r="O838" s="668"/>
      <c r="P838" s="668"/>
      <c r="Q838" s="668"/>
      <c r="R838" s="668"/>
      <c r="S838" s="668"/>
      <c r="T838" s="668"/>
      <c r="U838" s="668"/>
      <c r="V838" s="668"/>
      <c r="W838" s="668"/>
      <c r="X838" s="668"/>
      <c r="Y838" s="668"/>
      <c r="Z838" s="668"/>
      <c r="AA838" s="668"/>
      <c r="AB838" s="668"/>
      <c r="AC838" s="668"/>
      <c r="AD838" s="668"/>
      <c r="AE838" s="668"/>
      <c r="AF838" s="668"/>
      <c r="AG838" s="668"/>
      <c r="AH838" s="668"/>
      <c r="AI838" s="668"/>
      <c r="AJ838" s="668"/>
      <c r="AK838" s="668"/>
    </row>
    <row r="839" ht="15.75" customHeight="1">
      <c r="A839" s="668"/>
      <c r="B839" s="668"/>
      <c r="C839" s="668"/>
      <c r="D839" s="668"/>
      <c r="E839" s="668"/>
      <c r="F839" s="668"/>
      <c r="G839" s="668"/>
      <c r="H839" s="668"/>
      <c r="I839" s="668"/>
      <c r="J839" s="668"/>
      <c r="K839" s="668"/>
      <c r="L839" s="668"/>
      <c r="M839" s="668"/>
      <c r="N839" s="668"/>
      <c r="O839" s="668"/>
      <c r="P839" s="668"/>
      <c r="Q839" s="668"/>
      <c r="R839" s="668"/>
      <c r="S839" s="668"/>
      <c r="T839" s="668"/>
      <c r="U839" s="668"/>
      <c r="V839" s="668"/>
      <c r="W839" s="668"/>
      <c r="X839" s="668"/>
      <c r="Y839" s="668"/>
      <c r="Z839" s="668"/>
      <c r="AA839" s="668"/>
      <c r="AB839" s="668"/>
      <c r="AC839" s="668"/>
      <c r="AD839" s="668"/>
      <c r="AE839" s="668"/>
      <c r="AF839" s="668"/>
      <c r="AG839" s="668"/>
      <c r="AH839" s="668"/>
      <c r="AI839" s="668"/>
      <c r="AJ839" s="668"/>
      <c r="AK839" s="668"/>
    </row>
    <row r="840" ht="15.75" customHeight="1">
      <c r="A840" s="668"/>
      <c r="B840" s="668"/>
      <c r="C840" s="668"/>
      <c r="D840" s="668"/>
      <c r="E840" s="668"/>
      <c r="F840" s="668"/>
      <c r="G840" s="668"/>
      <c r="H840" s="668"/>
      <c r="I840" s="668"/>
      <c r="J840" s="668"/>
      <c r="K840" s="668"/>
      <c r="L840" s="668"/>
      <c r="M840" s="668"/>
      <c r="N840" s="668"/>
      <c r="O840" s="668"/>
      <c r="P840" s="668"/>
      <c r="Q840" s="668"/>
      <c r="R840" s="668"/>
      <c r="S840" s="668"/>
      <c r="T840" s="668"/>
      <c r="U840" s="668"/>
      <c r="V840" s="668"/>
      <c r="W840" s="668"/>
      <c r="X840" s="668"/>
      <c r="Y840" s="668"/>
      <c r="Z840" s="668"/>
      <c r="AA840" s="668"/>
      <c r="AB840" s="668"/>
      <c r="AC840" s="668"/>
      <c r="AD840" s="668"/>
      <c r="AE840" s="668"/>
      <c r="AF840" s="668"/>
      <c r="AG840" s="668"/>
      <c r="AH840" s="668"/>
      <c r="AI840" s="668"/>
      <c r="AJ840" s="668"/>
      <c r="AK840" s="668"/>
    </row>
    <row r="841" ht="15.75" customHeight="1">
      <c r="A841" s="668"/>
      <c r="B841" s="668"/>
      <c r="C841" s="668"/>
      <c r="D841" s="668"/>
      <c r="E841" s="668"/>
      <c r="F841" s="668"/>
      <c r="G841" s="668"/>
      <c r="H841" s="668"/>
      <c r="I841" s="668"/>
      <c r="J841" s="668"/>
      <c r="K841" s="668"/>
      <c r="L841" s="668"/>
      <c r="M841" s="668"/>
      <c r="N841" s="668"/>
      <c r="O841" s="668"/>
      <c r="P841" s="668"/>
      <c r="Q841" s="668"/>
      <c r="R841" s="668"/>
      <c r="S841" s="668"/>
      <c r="T841" s="668"/>
      <c r="U841" s="668"/>
      <c r="V841" s="668"/>
      <c r="W841" s="668"/>
      <c r="X841" s="668"/>
      <c r="Y841" s="668"/>
      <c r="Z841" s="668"/>
      <c r="AA841" s="668"/>
      <c r="AB841" s="668"/>
      <c r="AC841" s="668"/>
      <c r="AD841" s="668"/>
      <c r="AE841" s="668"/>
      <c r="AF841" s="668"/>
      <c r="AG841" s="668"/>
      <c r="AH841" s="668"/>
      <c r="AI841" s="668"/>
      <c r="AJ841" s="668"/>
      <c r="AK841" s="668"/>
    </row>
    <row r="842" ht="15.75" customHeight="1">
      <c r="A842" s="668"/>
      <c r="B842" s="668"/>
      <c r="C842" s="668"/>
      <c r="D842" s="668"/>
      <c r="E842" s="668"/>
      <c r="F842" s="668"/>
      <c r="G842" s="668"/>
      <c r="H842" s="668"/>
      <c r="I842" s="668"/>
      <c r="J842" s="668"/>
      <c r="K842" s="668"/>
      <c r="L842" s="668"/>
      <c r="M842" s="668"/>
      <c r="N842" s="668"/>
      <c r="O842" s="668"/>
      <c r="P842" s="668"/>
      <c r="Q842" s="668"/>
      <c r="R842" s="668"/>
      <c r="S842" s="668"/>
      <c r="T842" s="668"/>
      <c r="U842" s="668"/>
      <c r="V842" s="668"/>
      <c r="W842" s="668"/>
      <c r="X842" s="668"/>
      <c r="Y842" s="668"/>
      <c r="Z842" s="668"/>
      <c r="AA842" s="668"/>
      <c r="AB842" s="668"/>
      <c r="AC842" s="668"/>
      <c r="AD842" s="668"/>
      <c r="AE842" s="668"/>
      <c r="AF842" s="668"/>
      <c r="AG842" s="668"/>
      <c r="AH842" s="668"/>
      <c r="AI842" s="668"/>
      <c r="AJ842" s="668"/>
      <c r="AK842" s="668"/>
    </row>
    <row r="843" ht="15.75" customHeight="1">
      <c r="A843" s="668"/>
      <c r="B843" s="668"/>
      <c r="C843" s="668"/>
      <c r="D843" s="668"/>
      <c r="E843" s="668"/>
      <c r="F843" s="668"/>
      <c r="G843" s="668"/>
      <c r="H843" s="668"/>
      <c r="I843" s="668"/>
      <c r="J843" s="668"/>
      <c r="K843" s="668"/>
      <c r="L843" s="668"/>
      <c r="M843" s="668"/>
      <c r="N843" s="668"/>
      <c r="O843" s="668"/>
      <c r="P843" s="668"/>
      <c r="Q843" s="668"/>
      <c r="R843" s="668"/>
      <c r="S843" s="668"/>
      <c r="T843" s="668"/>
      <c r="U843" s="668"/>
      <c r="V843" s="668"/>
      <c r="W843" s="668"/>
      <c r="X843" s="668"/>
      <c r="Y843" s="668"/>
      <c r="Z843" s="668"/>
      <c r="AA843" s="668"/>
      <c r="AB843" s="668"/>
      <c r="AC843" s="668"/>
      <c r="AD843" s="668"/>
      <c r="AE843" s="668"/>
      <c r="AF843" s="668"/>
      <c r="AG843" s="668"/>
      <c r="AH843" s="668"/>
      <c r="AI843" s="668"/>
      <c r="AJ843" s="668"/>
      <c r="AK843" s="668"/>
    </row>
    <row r="844" ht="15.75" customHeight="1">
      <c r="A844" s="668"/>
      <c r="B844" s="668"/>
      <c r="C844" s="668"/>
      <c r="D844" s="668"/>
      <c r="E844" s="668"/>
      <c r="F844" s="668"/>
      <c r="G844" s="668"/>
      <c r="H844" s="668"/>
      <c r="I844" s="668"/>
      <c r="J844" s="668"/>
      <c r="K844" s="668"/>
      <c r="L844" s="668"/>
      <c r="M844" s="668"/>
      <c r="N844" s="668"/>
      <c r="O844" s="668"/>
      <c r="P844" s="668"/>
      <c r="Q844" s="668"/>
      <c r="R844" s="668"/>
      <c r="S844" s="668"/>
      <c r="T844" s="668"/>
      <c r="U844" s="668"/>
      <c r="V844" s="668"/>
      <c r="W844" s="668"/>
      <c r="X844" s="668"/>
      <c r="Y844" s="668"/>
      <c r="Z844" s="668"/>
      <c r="AA844" s="668"/>
      <c r="AB844" s="668"/>
      <c r="AC844" s="668"/>
      <c r="AD844" s="668"/>
      <c r="AE844" s="668"/>
      <c r="AF844" s="668"/>
      <c r="AG844" s="668"/>
      <c r="AH844" s="668"/>
      <c r="AI844" s="668"/>
      <c r="AJ844" s="668"/>
      <c r="AK844" s="668"/>
    </row>
    <row r="845" ht="15.75" customHeight="1">
      <c r="A845" s="668"/>
      <c r="B845" s="668"/>
      <c r="C845" s="668"/>
      <c r="D845" s="668"/>
      <c r="E845" s="668"/>
      <c r="F845" s="668"/>
      <c r="G845" s="668"/>
      <c r="H845" s="668"/>
      <c r="I845" s="668"/>
      <c r="J845" s="668"/>
      <c r="K845" s="668"/>
      <c r="L845" s="668"/>
      <c r="M845" s="668"/>
      <c r="N845" s="668"/>
      <c r="O845" s="668"/>
      <c r="P845" s="668"/>
      <c r="Q845" s="668"/>
      <c r="R845" s="668"/>
      <c r="S845" s="668"/>
      <c r="T845" s="668"/>
      <c r="U845" s="668"/>
      <c r="V845" s="668"/>
      <c r="W845" s="668"/>
      <c r="X845" s="668"/>
      <c r="Y845" s="668"/>
      <c r="Z845" s="668"/>
      <c r="AA845" s="668"/>
      <c r="AB845" s="668"/>
      <c r="AC845" s="668"/>
      <c r="AD845" s="668"/>
      <c r="AE845" s="668"/>
      <c r="AF845" s="668"/>
      <c r="AG845" s="668"/>
      <c r="AH845" s="668"/>
      <c r="AI845" s="668"/>
      <c r="AJ845" s="668"/>
      <c r="AK845" s="668"/>
    </row>
    <row r="846" ht="15.75" customHeight="1">
      <c r="A846" s="668"/>
      <c r="B846" s="668"/>
      <c r="C846" s="668"/>
      <c r="D846" s="668"/>
      <c r="E846" s="668"/>
      <c r="F846" s="668"/>
      <c r="G846" s="668"/>
      <c r="H846" s="668"/>
      <c r="I846" s="668"/>
      <c r="J846" s="668"/>
      <c r="K846" s="668"/>
      <c r="L846" s="668"/>
      <c r="M846" s="668"/>
      <c r="N846" s="668"/>
      <c r="O846" s="668"/>
      <c r="P846" s="668"/>
      <c r="Q846" s="668"/>
      <c r="R846" s="668"/>
      <c r="S846" s="668"/>
      <c r="T846" s="668"/>
      <c r="U846" s="668"/>
      <c r="V846" s="668"/>
      <c r="W846" s="668"/>
      <c r="X846" s="668"/>
      <c r="Y846" s="668"/>
      <c r="Z846" s="668"/>
      <c r="AA846" s="668"/>
      <c r="AB846" s="668"/>
      <c r="AC846" s="668"/>
      <c r="AD846" s="668"/>
      <c r="AE846" s="668"/>
      <c r="AF846" s="668"/>
      <c r="AG846" s="668"/>
      <c r="AH846" s="668"/>
      <c r="AI846" s="668"/>
      <c r="AJ846" s="668"/>
      <c r="AK846" s="668"/>
    </row>
    <row r="847" ht="15.75" customHeight="1">
      <c r="A847" s="668"/>
      <c r="B847" s="668"/>
      <c r="C847" s="668"/>
      <c r="D847" s="668"/>
      <c r="E847" s="668"/>
      <c r="F847" s="668"/>
      <c r="G847" s="668"/>
      <c r="H847" s="668"/>
      <c r="I847" s="668"/>
      <c r="J847" s="668"/>
      <c r="K847" s="668"/>
      <c r="L847" s="668"/>
      <c r="M847" s="668"/>
      <c r="N847" s="668"/>
      <c r="O847" s="668"/>
      <c r="P847" s="668"/>
      <c r="Q847" s="668"/>
      <c r="R847" s="668"/>
      <c r="S847" s="668"/>
      <c r="T847" s="668"/>
      <c r="U847" s="668"/>
      <c r="V847" s="668"/>
      <c r="W847" s="668"/>
      <c r="X847" s="668"/>
      <c r="Y847" s="668"/>
      <c r="Z847" s="668"/>
      <c r="AA847" s="668"/>
      <c r="AB847" s="668"/>
      <c r="AC847" s="668"/>
      <c r="AD847" s="668"/>
      <c r="AE847" s="668"/>
      <c r="AF847" s="668"/>
      <c r="AG847" s="668"/>
      <c r="AH847" s="668"/>
      <c r="AI847" s="668"/>
      <c r="AJ847" s="668"/>
      <c r="AK847" s="668"/>
    </row>
    <row r="848" ht="15.75" customHeight="1">
      <c r="A848" s="668"/>
      <c r="B848" s="668"/>
      <c r="C848" s="668"/>
      <c r="D848" s="668"/>
      <c r="E848" s="668"/>
      <c r="F848" s="668"/>
      <c r="G848" s="668"/>
      <c r="H848" s="668"/>
      <c r="I848" s="668"/>
      <c r="J848" s="668"/>
      <c r="K848" s="668"/>
      <c r="L848" s="668"/>
      <c r="M848" s="668"/>
      <c r="N848" s="668"/>
      <c r="O848" s="668"/>
      <c r="P848" s="668"/>
      <c r="Q848" s="668"/>
      <c r="R848" s="668"/>
      <c r="S848" s="668"/>
      <c r="T848" s="668"/>
      <c r="U848" s="668"/>
      <c r="V848" s="668"/>
      <c r="W848" s="668"/>
      <c r="X848" s="668"/>
      <c r="Y848" s="668"/>
      <c r="Z848" s="668"/>
      <c r="AA848" s="668"/>
      <c r="AB848" s="668"/>
      <c r="AC848" s="668"/>
      <c r="AD848" s="668"/>
      <c r="AE848" s="668"/>
      <c r="AF848" s="668"/>
      <c r="AG848" s="668"/>
      <c r="AH848" s="668"/>
      <c r="AI848" s="668"/>
      <c r="AJ848" s="668"/>
      <c r="AK848" s="668"/>
    </row>
    <row r="849" ht="15.75" customHeight="1">
      <c r="A849" s="668"/>
      <c r="B849" s="668"/>
      <c r="C849" s="668"/>
      <c r="D849" s="668"/>
      <c r="E849" s="668"/>
      <c r="F849" s="668"/>
      <c r="G849" s="668"/>
      <c r="H849" s="668"/>
      <c r="I849" s="668"/>
      <c r="J849" s="668"/>
      <c r="K849" s="668"/>
      <c r="L849" s="668"/>
      <c r="M849" s="668"/>
      <c r="N849" s="668"/>
      <c r="O849" s="668"/>
      <c r="P849" s="668"/>
      <c r="Q849" s="668"/>
      <c r="R849" s="668"/>
      <c r="S849" s="668"/>
      <c r="T849" s="668"/>
      <c r="U849" s="668"/>
      <c r="V849" s="668"/>
      <c r="W849" s="668"/>
      <c r="X849" s="668"/>
      <c r="Y849" s="668"/>
      <c r="Z849" s="668"/>
      <c r="AA849" s="668"/>
      <c r="AB849" s="668"/>
      <c r="AC849" s="668"/>
      <c r="AD849" s="668"/>
      <c r="AE849" s="668"/>
      <c r="AF849" s="668"/>
      <c r="AG849" s="668"/>
      <c r="AH849" s="668"/>
      <c r="AI849" s="668"/>
      <c r="AJ849" s="668"/>
      <c r="AK849" s="668"/>
    </row>
    <row r="850" ht="15.75" customHeight="1">
      <c r="A850" s="668"/>
      <c r="B850" s="668"/>
      <c r="C850" s="668"/>
      <c r="D850" s="668"/>
      <c r="E850" s="668"/>
      <c r="F850" s="668"/>
      <c r="G850" s="668"/>
      <c r="H850" s="668"/>
      <c r="I850" s="668"/>
      <c r="J850" s="668"/>
      <c r="K850" s="668"/>
      <c r="L850" s="668"/>
      <c r="M850" s="668"/>
      <c r="N850" s="668"/>
      <c r="O850" s="668"/>
      <c r="P850" s="668"/>
      <c r="Q850" s="668"/>
      <c r="R850" s="668"/>
      <c r="S850" s="668"/>
      <c r="T850" s="668"/>
      <c r="U850" s="668"/>
      <c r="V850" s="668"/>
      <c r="W850" s="668"/>
      <c r="X850" s="668"/>
      <c r="Y850" s="668"/>
      <c r="Z850" s="668"/>
      <c r="AA850" s="668"/>
      <c r="AB850" s="668"/>
      <c r="AC850" s="668"/>
      <c r="AD850" s="668"/>
      <c r="AE850" s="668"/>
      <c r="AF850" s="668"/>
      <c r="AG850" s="668"/>
      <c r="AH850" s="668"/>
      <c r="AI850" s="668"/>
      <c r="AJ850" s="668"/>
      <c r="AK850" s="668"/>
    </row>
    <row r="851" ht="15.75" customHeight="1">
      <c r="A851" s="668"/>
      <c r="B851" s="668"/>
      <c r="C851" s="668"/>
      <c r="D851" s="668"/>
      <c r="E851" s="668"/>
      <c r="F851" s="668"/>
      <c r="G851" s="668"/>
      <c r="H851" s="668"/>
      <c r="I851" s="668"/>
      <c r="J851" s="668"/>
      <c r="K851" s="668"/>
      <c r="L851" s="668"/>
      <c r="M851" s="668"/>
      <c r="N851" s="668"/>
      <c r="O851" s="668"/>
      <c r="P851" s="668"/>
      <c r="Q851" s="668"/>
      <c r="R851" s="668"/>
      <c r="S851" s="668"/>
      <c r="T851" s="668"/>
      <c r="U851" s="668"/>
      <c r="V851" s="668"/>
      <c r="W851" s="668"/>
      <c r="X851" s="668"/>
      <c r="Y851" s="668"/>
      <c r="Z851" s="668"/>
      <c r="AA851" s="668"/>
      <c r="AB851" s="668"/>
      <c r="AC851" s="668"/>
      <c r="AD851" s="668"/>
      <c r="AE851" s="668"/>
      <c r="AF851" s="668"/>
      <c r="AG851" s="668"/>
      <c r="AH851" s="668"/>
      <c r="AI851" s="668"/>
      <c r="AJ851" s="668"/>
      <c r="AK851" s="668"/>
    </row>
    <row r="852" ht="15.75" customHeight="1">
      <c r="A852" s="668"/>
      <c r="B852" s="668"/>
      <c r="C852" s="668"/>
      <c r="D852" s="668"/>
      <c r="E852" s="668"/>
      <c r="F852" s="668"/>
      <c r="G852" s="668"/>
      <c r="H852" s="668"/>
      <c r="I852" s="668"/>
      <c r="J852" s="668"/>
      <c r="K852" s="668"/>
      <c r="L852" s="668"/>
      <c r="M852" s="668"/>
      <c r="N852" s="668"/>
      <c r="O852" s="668"/>
      <c r="P852" s="668"/>
      <c r="Q852" s="668"/>
      <c r="R852" s="668"/>
      <c r="S852" s="668"/>
      <c r="T852" s="668"/>
      <c r="U852" s="668"/>
      <c r="V852" s="668"/>
      <c r="W852" s="668"/>
      <c r="X852" s="668"/>
      <c r="Y852" s="668"/>
      <c r="Z852" s="668"/>
      <c r="AA852" s="668"/>
      <c r="AB852" s="668"/>
      <c r="AC852" s="668"/>
      <c r="AD852" s="668"/>
      <c r="AE852" s="668"/>
      <c r="AF852" s="668"/>
      <c r="AG852" s="668"/>
      <c r="AH852" s="668"/>
      <c r="AI852" s="668"/>
      <c r="AJ852" s="668"/>
      <c r="AK852" s="668"/>
    </row>
    <row r="853" ht="15.75" customHeight="1">
      <c r="A853" s="668"/>
      <c r="B853" s="668"/>
      <c r="C853" s="668"/>
      <c r="D853" s="668"/>
      <c r="E853" s="668"/>
      <c r="F853" s="668"/>
      <c r="G853" s="668"/>
      <c r="H853" s="668"/>
      <c r="I853" s="668"/>
      <c r="J853" s="668"/>
      <c r="K853" s="668"/>
      <c r="L853" s="668"/>
      <c r="M853" s="668"/>
      <c r="N853" s="668"/>
      <c r="O853" s="668"/>
      <c r="P853" s="668"/>
      <c r="Q853" s="668"/>
      <c r="R853" s="668"/>
      <c r="S853" s="668"/>
      <c r="T853" s="668"/>
      <c r="U853" s="668"/>
      <c r="V853" s="668"/>
      <c r="W853" s="668"/>
      <c r="X853" s="668"/>
      <c r="Y853" s="668"/>
      <c r="Z853" s="668"/>
      <c r="AA853" s="668"/>
      <c r="AB853" s="668"/>
      <c r="AC853" s="668"/>
      <c r="AD853" s="668"/>
      <c r="AE853" s="668"/>
      <c r="AF853" s="668"/>
      <c r="AG853" s="668"/>
      <c r="AH853" s="668"/>
      <c r="AI853" s="668"/>
      <c r="AJ853" s="668"/>
      <c r="AK853" s="668"/>
    </row>
    <row r="854" ht="15.75" customHeight="1">
      <c r="A854" s="668"/>
      <c r="B854" s="668"/>
      <c r="C854" s="668"/>
      <c r="D854" s="668"/>
      <c r="E854" s="668"/>
      <c r="F854" s="668"/>
      <c r="G854" s="668"/>
      <c r="H854" s="668"/>
      <c r="I854" s="668"/>
      <c r="J854" s="668"/>
      <c r="K854" s="668"/>
      <c r="L854" s="668"/>
      <c r="M854" s="668"/>
      <c r="N854" s="668"/>
      <c r="O854" s="668"/>
      <c r="P854" s="668"/>
      <c r="Q854" s="668"/>
      <c r="R854" s="668"/>
      <c r="S854" s="668"/>
      <c r="T854" s="668"/>
      <c r="U854" s="668"/>
      <c r="V854" s="668"/>
      <c r="W854" s="668"/>
      <c r="X854" s="668"/>
      <c r="Y854" s="668"/>
      <c r="Z854" s="668"/>
      <c r="AA854" s="668"/>
      <c r="AB854" s="668"/>
      <c r="AC854" s="668"/>
      <c r="AD854" s="668"/>
      <c r="AE854" s="668"/>
      <c r="AF854" s="668"/>
      <c r="AG854" s="668"/>
      <c r="AH854" s="668"/>
      <c r="AI854" s="668"/>
      <c r="AJ854" s="668"/>
      <c r="AK854" s="668"/>
    </row>
    <row r="855" ht="15.75" customHeight="1">
      <c r="A855" s="668"/>
      <c r="B855" s="668"/>
      <c r="C855" s="668"/>
      <c r="D855" s="668"/>
      <c r="E855" s="668"/>
      <c r="F855" s="668"/>
      <c r="G855" s="668"/>
      <c r="H855" s="668"/>
      <c r="I855" s="668"/>
      <c r="J855" s="668"/>
      <c r="K855" s="668"/>
      <c r="L855" s="668"/>
      <c r="M855" s="668"/>
      <c r="N855" s="668"/>
      <c r="O855" s="668"/>
      <c r="P855" s="668"/>
      <c r="Q855" s="668"/>
      <c r="R855" s="668"/>
      <c r="S855" s="668"/>
      <c r="T855" s="668"/>
      <c r="U855" s="668"/>
      <c r="V855" s="668"/>
      <c r="W855" s="668"/>
      <c r="X855" s="668"/>
      <c r="Y855" s="668"/>
      <c r="Z855" s="668"/>
      <c r="AA855" s="668"/>
      <c r="AB855" s="668"/>
      <c r="AC855" s="668"/>
      <c r="AD855" s="668"/>
      <c r="AE855" s="668"/>
      <c r="AF855" s="668"/>
      <c r="AG855" s="668"/>
      <c r="AH855" s="668"/>
      <c r="AI855" s="668"/>
      <c r="AJ855" s="668"/>
      <c r="AK855" s="668"/>
    </row>
    <row r="856" ht="15.75" customHeight="1">
      <c r="A856" s="668"/>
      <c r="B856" s="668"/>
      <c r="C856" s="668"/>
      <c r="D856" s="668"/>
      <c r="E856" s="668"/>
      <c r="F856" s="668"/>
      <c r="G856" s="668"/>
      <c r="H856" s="668"/>
      <c r="I856" s="668"/>
      <c r="J856" s="668"/>
      <c r="K856" s="668"/>
      <c r="L856" s="668"/>
      <c r="M856" s="668"/>
      <c r="N856" s="668"/>
      <c r="O856" s="668"/>
      <c r="P856" s="668"/>
      <c r="Q856" s="668"/>
      <c r="R856" s="668"/>
      <c r="S856" s="668"/>
      <c r="T856" s="668"/>
      <c r="U856" s="668"/>
      <c r="V856" s="668"/>
      <c r="W856" s="668"/>
      <c r="X856" s="668"/>
      <c r="Y856" s="668"/>
      <c r="Z856" s="668"/>
      <c r="AA856" s="668"/>
      <c r="AB856" s="668"/>
      <c r="AC856" s="668"/>
      <c r="AD856" s="668"/>
      <c r="AE856" s="668"/>
      <c r="AF856" s="668"/>
      <c r="AG856" s="668"/>
      <c r="AH856" s="668"/>
      <c r="AI856" s="668"/>
      <c r="AJ856" s="668"/>
      <c r="AK856" s="668"/>
    </row>
    <row r="857" ht="15.75" customHeight="1">
      <c r="A857" s="668"/>
      <c r="B857" s="668"/>
      <c r="C857" s="668"/>
      <c r="D857" s="668"/>
      <c r="E857" s="668"/>
      <c r="F857" s="668"/>
      <c r="G857" s="668"/>
      <c r="H857" s="668"/>
      <c r="I857" s="668"/>
      <c r="J857" s="668"/>
      <c r="K857" s="668"/>
      <c r="L857" s="668"/>
      <c r="M857" s="668"/>
      <c r="N857" s="668"/>
      <c r="O857" s="668"/>
      <c r="P857" s="668"/>
      <c r="Q857" s="668"/>
      <c r="R857" s="668"/>
      <c r="S857" s="668"/>
      <c r="T857" s="668"/>
      <c r="U857" s="668"/>
      <c r="V857" s="668"/>
      <c r="W857" s="668"/>
      <c r="X857" s="668"/>
      <c r="Y857" s="668"/>
      <c r="Z857" s="668"/>
      <c r="AA857" s="668"/>
      <c r="AB857" s="668"/>
      <c r="AC857" s="668"/>
      <c r="AD857" s="668"/>
      <c r="AE857" s="668"/>
      <c r="AF857" s="668"/>
      <c r="AG857" s="668"/>
      <c r="AH857" s="668"/>
      <c r="AI857" s="668"/>
      <c r="AJ857" s="668"/>
      <c r="AK857" s="668"/>
    </row>
    <row r="858" ht="15.75" customHeight="1">
      <c r="A858" s="668"/>
      <c r="B858" s="668"/>
      <c r="C858" s="668"/>
      <c r="D858" s="668"/>
      <c r="E858" s="668"/>
      <c r="F858" s="668"/>
      <c r="G858" s="668"/>
      <c r="H858" s="668"/>
      <c r="I858" s="668"/>
      <c r="J858" s="668"/>
      <c r="K858" s="668"/>
      <c r="L858" s="668"/>
      <c r="M858" s="668"/>
      <c r="N858" s="668"/>
      <c r="O858" s="668"/>
      <c r="P858" s="668"/>
      <c r="Q858" s="668"/>
      <c r="R858" s="668"/>
      <c r="S858" s="668"/>
      <c r="T858" s="668"/>
      <c r="U858" s="668"/>
      <c r="V858" s="668"/>
      <c r="W858" s="668"/>
      <c r="X858" s="668"/>
      <c r="Y858" s="668"/>
      <c r="Z858" s="668"/>
      <c r="AA858" s="668"/>
      <c r="AB858" s="668"/>
      <c r="AC858" s="668"/>
      <c r="AD858" s="668"/>
      <c r="AE858" s="668"/>
      <c r="AF858" s="668"/>
      <c r="AG858" s="668"/>
      <c r="AH858" s="668"/>
      <c r="AI858" s="668"/>
      <c r="AJ858" s="668"/>
      <c r="AK858" s="668"/>
    </row>
    <row r="859" ht="15.75" customHeight="1">
      <c r="A859" s="668"/>
      <c r="B859" s="668"/>
      <c r="C859" s="668"/>
      <c r="D859" s="668"/>
      <c r="E859" s="668"/>
      <c r="F859" s="668"/>
      <c r="G859" s="668"/>
      <c r="H859" s="668"/>
      <c r="I859" s="668"/>
      <c r="J859" s="668"/>
      <c r="K859" s="668"/>
      <c r="L859" s="668"/>
      <c r="M859" s="668"/>
      <c r="N859" s="668"/>
      <c r="O859" s="668"/>
      <c r="P859" s="668"/>
      <c r="Q859" s="668"/>
      <c r="R859" s="668"/>
      <c r="S859" s="668"/>
      <c r="T859" s="668"/>
      <c r="U859" s="668"/>
      <c r="V859" s="668"/>
      <c r="W859" s="668"/>
      <c r="X859" s="668"/>
      <c r="Y859" s="668"/>
      <c r="Z859" s="668"/>
      <c r="AA859" s="668"/>
      <c r="AB859" s="668"/>
      <c r="AC859" s="668"/>
      <c r="AD859" s="668"/>
      <c r="AE859" s="668"/>
      <c r="AF859" s="668"/>
      <c r="AG859" s="668"/>
      <c r="AH859" s="668"/>
      <c r="AI859" s="668"/>
      <c r="AJ859" s="668"/>
      <c r="AK859" s="668"/>
    </row>
    <row r="860" ht="15.75" customHeight="1">
      <c r="A860" s="668"/>
      <c r="B860" s="668"/>
      <c r="C860" s="668"/>
      <c r="D860" s="668"/>
      <c r="E860" s="668"/>
      <c r="F860" s="668"/>
      <c r="G860" s="668"/>
      <c r="H860" s="668"/>
      <c r="I860" s="668"/>
      <c r="J860" s="668"/>
      <c r="K860" s="668"/>
      <c r="L860" s="668"/>
      <c r="M860" s="668"/>
      <c r="N860" s="668"/>
      <c r="O860" s="668"/>
      <c r="P860" s="668"/>
      <c r="Q860" s="668"/>
      <c r="R860" s="668"/>
      <c r="S860" s="668"/>
      <c r="T860" s="668"/>
      <c r="U860" s="668"/>
      <c r="V860" s="668"/>
      <c r="W860" s="668"/>
      <c r="X860" s="668"/>
      <c r="Y860" s="668"/>
      <c r="Z860" s="668"/>
      <c r="AA860" s="668"/>
      <c r="AB860" s="668"/>
      <c r="AC860" s="668"/>
      <c r="AD860" s="668"/>
      <c r="AE860" s="668"/>
      <c r="AF860" s="668"/>
      <c r="AG860" s="668"/>
      <c r="AH860" s="668"/>
      <c r="AI860" s="668"/>
      <c r="AJ860" s="668"/>
      <c r="AK860" s="668"/>
    </row>
    <row r="861" ht="15.75" customHeight="1">
      <c r="A861" s="668"/>
      <c r="B861" s="668"/>
      <c r="C861" s="668"/>
      <c r="D861" s="668"/>
      <c r="E861" s="668"/>
      <c r="F861" s="668"/>
      <c r="G861" s="668"/>
      <c r="H861" s="668"/>
      <c r="I861" s="668"/>
      <c r="J861" s="668"/>
      <c r="K861" s="668"/>
      <c r="L861" s="668"/>
      <c r="M861" s="668"/>
      <c r="N861" s="668"/>
      <c r="O861" s="668"/>
      <c r="P861" s="668"/>
      <c r="Q861" s="668"/>
      <c r="R861" s="668"/>
      <c r="S861" s="668"/>
      <c r="T861" s="668"/>
      <c r="U861" s="668"/>
      <c r="V861" s="668"/>
      <c r="W861" s="668"/>
      <c r="X861" s="668"/>
      <c r="Y861" s="668"/>
      <c r="Z861" s="668"/>
      <c r="AA861" s="668"/>
      <c r="AB861" s="668"/>
      <c r="AC861" s="668"/>
      <c r="AD861" s="668"/>
      <c r="AE861" s="668"/>
      <c r="AF861" s="668"/>
      <c r="AG861" s="668"/>
      <c r="AH861" s="668"/>
      <c r="AI861" s="668"/>
      <c r="AJ861" s="668"/>
      <c r="AK861" s="668"/>
    </row>
    <row r="862" ht="15.75" customHeight="1">
      <c r="A862" s="668"/>
      <c r="B862" s="668"/>
      <c r="C862" s="668"/>
      <c r="D862" s="668"/>
      <c r="E862" s="668"/>
      <c r="F862" s="668"/>
      <c r="G862" s="668"/>
      <c r="H862" s="668"/>
      <c r="I862" s="668"/>
      <c r="J862" s="668"/>
      <c r="K862" s="668"/>
      <c r="L862" s="668"/>
      <c r="M862" s="668"/>
      <c r="N862" s="668"/>
      <c r="O862" s="668"/>
      <c r="P862" s="668"/>
      <c r="Q862" s="668"/>
      <c r="R862" s="668"/>
      <c r="S862" s="668"/>
      <c r="T862" s="668"/>
      <c r="U862" s="668"/>
      <c r="V862" s="668"/>
      <c r="W862" s="668"/>
      <c r="X862" s="668"/>
      <c r="Y862" s="668"/>
      <c r="Z862" s="668"/>
      <c r="AA862" s="668"/>
      <c r="AB862" s="668"/>
      <c r="AC862" s="668"/>
      <c r="AD862" s="668"/>
      <c r="AE862" s="668"/>
      <c r="AF862" s="668"/>
      <c r="AG862" s="668"/>
      <c r="AH862" s="668"/>
      <c r="AI862" s="668"/>
      <c r="AJ862" s="668"/>
      <c r="AK862" s="668"/>
    </row>
    <row r="863" ht="15.75" customHeight="1">
      <c r="A863" s="668"/>
      <c r="B863" s="668"/>
      <c r="C863" s="668"/>
      <c r="D863" s="668"/>
      <c r="E863" s="668"/>
      <c r="F863" s="668"/>
      <c r="G863" s="668"/>
      <c r="H863" s="668"/>
      <c r="I863" s="668"/>
      <c r="J863" s="668"/>
      <c r="K863" s="668"/>
      <c r="L863" s="668"/>
      <c r="M863" s="668"/>
      <c r="N863" s="668"/>
      <c r="O863" s="668"/>
      <c r="P863" s="668"/>
      <c r="Q863" s="668"/>
      <c r="R863" s="668"/>
      <c r="S863" s="668"/>
      <c r="T863" s="668"/>
      <c r="U863" s="668"/>
      <c r="V863" s="668"/>
      <c r="W863" s="668"/>
      <c r="X863" s="668"/>
      <c r="Y863" s="668"/>
      <c r="Z863" s="668"/>
      <c r="AA863" s="668"/>
      <c r="AB863" s="668"/>
      <c r="AC863" s="668"/>
      <c r="AD863" s="668"/>
      <c r="AE863" s="668"/>
      <c r="AF863" s="668"/>
      <c r="AG863" s="668"/>
      <c r="AH863" s="668"/>
      <c r="AI863" s="668"/>
      <c r="AJ863" s="668"/>
      <c r="AK863" s="668"/>
    </row>
    <row r="864" ht="15.75" customHeight="1">
      <c r="A864" s="668"/>
      <c r="B864" s="668"/>
      <c r="C864" s="668"/>
      <c r="D864" s="668"/>
      <c r="E864" s="668"/>
      <c r="F864" s="668"/>
      <c r="G864" s="668"/>
      <c r="H864" s="668"/>
      <c r="I864" s="668"/>
      <c r="J864" s="668"/>
      <c r="K864" s="668"/>
      <c r="L864" s="668"/>
      <c r="M864" s="668"/>
      <c r="N864" s="668"/>
      <c r="O864" s="668"/>
      <c r="P864" s="668"/>
      <c r="Q864" s="668"/>
      <c r="R864" s="668"/>
      <c r="S864" s="668"/>
      <c r="T864" s="668"/>
      <c r="U864" s="668"/>
      <c r="V864" s="668"/>
      <c r="W864" s="668"/>
      <c r="X864" s="668"/>
      <c r="Y864" s="668"/>
      <c r="Z864" s="668"/>
      <c r="AA864" s="668"/>
      <c r="AB864" s="668"/>
      <c r="AC864" s="668"/>
      <c r="AD864" s="668"/>
      <c r="AE864" s="668"/>
      <c r="AF864" s="668"/>
      <c r="AG864" s="668"/>
      <c r="AH864" s="668"/>
      <c r="AI864" s="668"/>
      <c r="AJ864" s="668"/>
      <c r="AK864" s="668"/>
    </row>
    <row r="865" ht="15.75" customHeight="1">
      <c r="A865" s="668"/>
      <c r="B865" s="668"/>
      <c r="C865" s="668"/>
      <c r="D865" s="668"/>
      <c r="E865" s="668"/>
      <c r="F865" s="668"/>
      <c r="G865" s="668"/>
      <c r="H865" s="668"/>
      <c r="I865" s="668"/>
      <c r="J865" s="668"/>
      <c r="K865" s="668"/>
      <c r="L865" s="668"/>
      <c r="M865" s="668"/>
      <c r="N865" s="668"/>
      <c r="O865" s="668"/>
      <c r="P865" s="668"/>
      <c r="Q865" s="668"/>
      <c r="R865" s="668"/>
      <c r="S865" s="668"/>
      <c r="T865" s="668"/>
      <c r="U865" s="668"/>
      <c r="V865" s="668"/>
      <c r="W865" s="668"/>
      <c r="X865" s="668"/>
      <c r="Y865" s="668"/>
      <c r="Z865" s="668"/>
      <c r="AA865" s="668"/>
      <c r="AB865" s="668"/>
      <c r="AC865" s="668"/>
      <c r="AD865" s="668"/>
      <c r="AE865" s="668"/>
      <c r="AF865" s="668"/>
      <c r="AG865" s="668"/>
      <c r="AH865" s="668"/>
      <c r="AI865" s="668"/>
      <c r="AJ865" s="668"/>
      <c r="AK865" s="668"/>
    </row>
    <row r="866" ht="15.75" customHeight="1">
      <c r="A866" s="668"/>
      <c r="B866" s="668"/>
      <c r="C866" s="668"/>
      <c r="D866" s="668"/>
      <c r="E866" s="668"/>
      <c r="F866" s="668"/>
      <c r="G866" s="668"/>
      <c r="H866" s="668"/>
      <c r="I866" s="668"/>
      <c r="J866" s="668"/>
      <c r="K866" s="668"/>
      <c r="L866" s="668"/>
      <c r="M866" s="668"/>
      <c r="N866" s="668"/>
      <c r="O866" s="668"/>
      <c r="P866" s="668"/>
      <c r="Q866" s="668"/>
      <c r="R866" s="668"/>
      <c r="S866" s="668"/>
      <c r="T866" s="668"/>
      <c r="U866" s="668"/>
      <c r="V866" s="668"/>
      <c r="W866" s="668"/>
      <c r="X866" s="668"/>
      <c r="Y866" s="668"/>
      <c r="Z866" s="668"/>
      <c r="AA866" s="668"/>
      <c r="AB866" s="668"/>
      <c r="AC866" s="668"/>
      <c r="AD866" s="668"/>
      <c r="AE866" s="668"/>
      <c r="AF866" s="668"/>
      <c r="AG866" s="668"/>
      <c r="AH866" s="668"/>
      <c r="AI866" s="668"/>
      <c r="AJ866" s="668"/>
      <c r="AK866" s="668"/>
    </row>
    <row r="867" ht="15.75" customHeight="1">
      <c r="A867" s="668"/>
      <c r="B867" s="668"/>
      <c r="C867" s="668"/>
      <c r="D867" s="668"/>
      <c r="E867" s="668"/>
      <c r="F867" s="668"/>
      <c r="G867" s="668"/>
      <c r="H867" s="668"/>
      <c r="I867" s="668"/>
      <c r="J867" s="668"/>
      <c r="K867" s="668"/>
      <c r="L867" s="668"/>
      <c r="M867" s="668"/>
      <c r="N867" s="668"/>
      <c r="O867" s="668"/>
      <c r="P867" s="668"/>
      <c r="Q867" s="668"/>
      <c r="R867" s="668"/>
      <c r="S867" s="668"/>
      <c r="T867" s="668"/>
      <c r="U867" s="668"/>
      <c r="V867" s="668"/>
      <c r="W867" s="668"/>
      <c r="X867" s="668"/>
      <c r="Y867" s="668"/>
      <c r="Z867" s="668"/>
      <c r="AA867" s="668"/>
      <c r="AB867" s="668"/>
      <c r="AC867" s="668"/>
      <c r="AD867" s="668"/>
      <c r="AE867" s="668"/>
      <c r="AF867" s="668"/>
      <c r="AG867" s="668"/>
      <c r="AH867" s="668"/>
      <c r="AI867" s="668"/>
      <c r="AJ867" s="668"/>
      <c r="AK867" s="668"/>
    </row>
    <row r="868" ht="15.75" customHeight="1">
      <c r="A868" s="668"/>
      <c r="B868" s="668"/>
      <c r="C868" s="668"/>
      <c r="D868" s="668"/>
      <c r="E868" s="668"/>
      <c r="F868" s="668"/>
      <c r="G868" s="668"/>
      <c r="H868" s="668"/>
      <c r="I868" s="668"/>
      <c r="J868" s="668"/>
      <c r="K868" s="668"/>
      <c r="L868" s="668"/>
      <c r="M868" s="668"/>
      <c r="N868" s="668"/>
      <c r="O868" s="668"/>
      <c r="P868" s="668"/>
      <c r="Q868" s="668"/>
      <c r="R868" s="668"/>
      <c r="S868" s="668"/>
      <c r="T868" s="668"/>
      <c r="U868" s="668"/>
      <c r="V868" s="668"/>
      <c r="W868" s="668"/>
      <c r="X868" s="668"/>
      <c r="Y868" s="668"/>
      <c r="Z868" s="668"/>
      <c r="AA868" s="668"/>
      <c r="AB868" s="668"/>
      <c r="AC868" s="668"/>
      <c r="AD868" s="668"/>
      <c r="AE868" s="668"/>
      <c r="AF868" s="668"/>
      <c r="AG868" s="668"/>
      <c r="AH868" s="668"/>
      <c r="AI868" s="668"/>
      <c r="AJ868" s="668"/>
      <c r="AK868" s="668"/>
    </row>
    <row r="869" ht="15.75" customHeight="1">
      <c r="A869" s="668"/>
      <c r="B869" s="668"/>
      <c r="C869" s="668"/>
      <c r="D869" s="668"/>
      <c r="E869" s="668"/>
      <c r="F869" s="668"/>
      <c r="G869" s="668"/>
      <c r="H869" s="668"/>
      <c r="I869" s="668"/>
      <c r="J869" s="668"/>
      <c r="K869" s="668"/>
      <c r="L869" s="668"/>
      <c r="M869" s="668"/>
      <c r="N869" s="668"/>
      <c r="O869" s="668"/>
      <c r="P869" s="668"/>
      <c r="Q869" s="668"/>
      <c r="R869" s="668"/>
      <c r="S869" s="668"/>
      <c r="T869" s="668"/>
      <c r="U869" s="668"/>
      <c r="V869" s="668"/>
      <c r="W869" s="668"/>
      <c r="X869" s="668"/>
      <c r="Y869" s="668"/>
      <c r="Z869" s="668"/>
      <c r="AA869" s="668"/>
      <c r="AB869" s="668"/>
      <c r="AC869" s="668"/>
      <c r="AD869" s="668"/>
      <c r="AE869" s="668"/>
      <c r="AF869" s="668"/>
      <c r="AG869" s="668"/>
      <c r="AH869" s="668"/>
      <c r="AI869" s="668"/>
      <c r="AJ869" s="668"/>
      <c r="AK869" s="668"/>
    </row>
    <row r="870" ht="15.75" customHeight="1">
      <c r="A870" s="668"/>
      <c r="B870" s="668"/>
      <c r="C870" s="668"/>
      <c r="D870" s="668"/>
      <c r="E870" s="668"/>
      <c r="F870" s="668"/>
      <c r="G870" s="668"/>
      <c r="H870" s="668"/>
      <c r="I870" s="668"/>
      <c r="J870" s="668"/>
      <c r="K870" s="668"/>
      <c r="L870" s="668"/>
      <c r="M870" s="668"/>
      <c r="N870" s="668"/>
      <c r="O870" s="668"/>
      <c r="P870" s="668"/>
      <c r="Q870" s="668"/>
      <c r="R870" s="668"/>
      <c r="S870" s="668"/>
      <c r="T870" s="668"/>
      <c r="U870" s="668"/>
      <c r="V870" s="668"/>
      <c r="W870" s="668"/>
      <c r="X870" s="668"/>
      <c r="Y870" s="668"/>
      <c r="Z870" s="668"/>
      <c r="AA870" s="668"/>
      <c r="AB870" s="668"/>
      <c r="AC870" s="668"/>
      <c r="AD870" s="668"/>
      <c r="AE870" s="668"/>
      <c r="AF870" s="668"/>
      <c r="AG870" s="668"/>
      <c r="AH870" s="668"/>
      <c r="AI870" s="668"/>
      <c r="AJ870" s="668"/>
      <c r="AK870" s="668"/>
    </row>
    <row r="871" ht="15.75" customHeight="1">
      <c r="A871" s="668"/>
      <c r="B871" s="668"/>
      <c r="C871" s="668"/>
      <c r="D871" s="668"/>
      <c r="E871" s="668"/>
      <c r="F871" s="668"/>
      <c r="G871" s="668"/>
      <c r="H871" s="668"/>
      <c r="I871" s="668"/>
      <c r="J871" s="668"/>
      <c r="K871" s="668"/>
      <c r="L871" s="668"/>
      <c r="M871" s="668"/>
      <c r="N871" s="668"/>
      <c r="O871" s="668"/>
      <c r="P871" s="668"/>
      <c r="Q871" s="668"/>
      <c r="R871" s="668"/>
      <c r="S871" s="668"/>
      <c r="T871" s="668"/>
      <c r="U871" s="668"/>
      <c r="V871" s="668"/>
      <c r="W871" s="668"/>
      <c r="X871" s="668"/>
      <c r="Y871" s="668"/>
      <c r="Z871" s="668"/>
      <c r="AA871" s="668"/>
      <c r="AB871" s="668"/>
      <c r="AC871" s="668"/>
      <c r="AD871" s="668"/>
      <c r="AE871" s="668"/>
      <c r="AF871" s="668"/>
      <c r="AG871" s="668"/>
      <c r="AH871" s="668"/>
      <c r="AI871" s="668"/>
      <c r="AJ871" s="668"/>
      <c r="AK871" s="668"/>
    </row>
    <row r="872" ht="15.75" customHeight="1">
      <c r="A872" s="668"/>
      <c r="B872" s="668"/>
      <c r="C872" s="668"/>
      <c r="D872" s="668"/>
      <c r="E872" s="668"/>
      <c r="F872" s="668"/>
      <c r="G872" s="668"/>
      <c r="H872" s="668"/>
      <c r="I872" s="668"/>
      <c r="J872" s="668"/>
      <c r="K872" s="668"/>
      <c r="L872" s="668"/>
      <c r="M872" s="668"/>
      <c r="N872" s="668"/>
      <c r="O872" s="668"/>
      <c r="P872" s="668"/>
      <c r="Q872" s="668"/>
      <c r="R872" s="668"/>
      <c r="S872" s="668"/>
      <c r="T872" s="668"/>
      <c r="U872" s="668"/>
      <c r="V872" s="668"/>
      <c r="W872" s="668"/>
      <c r="X872" s="668"/>
      <c r="Y872" s="668"/>
      <c r="Z872" s="668"/>
      <c r="AA872" s="668"/>
      <c r="AB872" s="668"/>
      <c r="AC872" s="668"/>
      <c r="AD872" s="668"/>
      <c r="AE872" s="668"/>
      <c r="AF872" s="668"/>
      <c r="AG872" s="668"/>
      <c r="AH872" s="668"/>
      <c r="AI872" s="668"/>
      <c r="AJ872" s="668"/>
      <c r="AK872" s="668"/>
    </row>
    <row r="873" ht="15.75" customHeight="1">
      <c r="A873" s="668"/>
      <c r="B873" s="668"/>
      <c r="C873" s="668"/>
      <c r="D873" s="668"/>
      <c r="E873" s="668"/>
      <c r="F873" s="668"/>
      <c r="G873" s="668"/>
      <c r="H873" s="668"/>
      <c r="I873" s="668"/>
      <c r="J873" s="668"/>
      <c r="K873" s="668"/>
      <c r="L873" s="668"/>
      <c r="M873" s="668"/>
      <c r="N873" s="668"/>
      <c r="O873" s="668"/>
      <c r="P873" s="668"/>
      <c r="Q873" s="668"/>
      <c r="R873" s="668"/>
      <c r="S873" s="668"/>
      <c r="T873" s="668"/>
      <c r="U873" s="668"/>
      <c r="V873" s="668"/>
      <c r="W873" s="668"/>
      <c r="X873" s="668"/>
      <c r="Y873" s="668"/>
      <c r="Z873" s="668"/>
      <c r="AA873" s="668"/>
      <c r="AB873" s="668"/>
      <c r="AC873" s="668"/>
      <c r="AD873" s="668"/>
      <c r="AE873" s="668"/>
      <c r="AF873" s="668"/>
      <c r="AG873" s="668"/>
      <c r="AH873" s="668"/>
      <c r="AI873" s="668"/>
      <c r="AJ873" s="668"/>
      <c r="AK873" s="668"/>
    </row>
    <row r="874" ht="15.75" customHeight="1">
      <c r="A874" s="668"/>
      <c r="B874" s="668"/>
      <c r="C874" s="668"/>
      <c r="D874" s="668"/>
      <c r="E874" s="668"/>
      <c r="F874" s="668"/>
      <c r="G874" s="668"/>
      <c r="H874" s="668"/>
      <c r="I874" s="668"/>
      <c r="J874" s="668"/>
      <c r="K874" s="668"/>
      <c r="L874" s="668"/>
      <c r="M874" s="668"/>
      <c r="N874" s="668"/>
      <c r="O874" s="668"/>
      <c r="P874" s="668"/>
      <c r="Q874" s="668"/>
      <c r="R874" s="668"/>
      <c r="S874" s="668"/>
      <c r="T874" s="668"/>
      <c r="U874" s="668"/>
      <c r="V874" s="668"/>
      <c r="W874" s="668"/>
      <c r="X874" s="668"/>
      <c r="Y874" s="668"/>
      <c r="Z874" s="668"/>
      <c r="AA874" s="668"/>
      <c r="AB874" s="668"/>
      <c r="AC874" s="668"/>
      <c r="AD874" s="668"/>
      <c r="AE874" s="668"/>
      <c r="AF874" s="668"/>
      <c r="AG874" s="668"/>
      <c r="AH874" s="668"/>
      <c r="AI874" s="668"/>
      <c r="AJ874" s="668"/>
      <c r="AK874" s="668"/>
    </row>
    <row r="875" ht="15.75" customHeight="1">
      <c r="A875" s="668"/>
      <c r="B875" s="668"/>
      <c r="C875" s="668"/>
      <c r="D875" s="668"/>
      <c r="E875" s="668"/>
      <c r="F875" s="668"/>
      <c r="G875" s="668"/>
      <c r="H875" s="668"/>
      <c r="I875" s="668"/>
      <c r="J875" s="668"/>
      <c r="K875" s="668"/>
      <c r="L875" s="668"/>
      <c r="M875" s="668"/>
      <c r="N875" s="668"/>
      <c r="O875" s="668"/>
      <c r="P875" s="668"/>
      <c r="Q875" s="668"/>
      <c r="R875" s="668"/>
      <c r="S875" s="668"/>
      <c r="T875" s="668"/>
      <c r="U875" s="668"/>
      <c r="V875" s="668"/>
      <c r="W875" s="668"/>
      <c r="X875" s="668"/>
      <c r="Y875" s="668"/>
      <c r="Z875" s="668"/>
      <c r="AA875" s="668"/>
      <c r="AB875" s="668"/>
      <c r="AC875" s="668"/>
      <c r="AD875" s="668"/>
      <c r="AE875" s="668"/>
      <c r="AF875" s="668"/>
      <c r="AG875" s="668"/>
      <c r="AH875" s="668"/>
      <c r="AI875" s="668"/>
      <c r="AJ875" s="668"/>
      <c r="AK875" s="668"/>
    </row>
    <row r="876" ht="15.75" customHeight="1">
      <c r="A876" s="668"/>
      <c r="B876" s="668"/>
      <c r="C876" s="668"/>
      <c r="D876" s="668"/>
      <c r="E876" s="668"/>
      <c r="F876" s="668"/>
      <c r="G876" s="668"/>
      <c r="H876" s="668"/>
      <c r="I876" s="668"/>
      <c r="J876" s="668"/>
      <c r="K876" s="668"/>
      <c r="L876" s="668"/>
      <c r="M876" s="668"/>
      <c r="N876" s="668"/>
      <c r="O876" s="668"/>
      <c r="P876" s="668"/>
      <c r="Q876" s="668"/>
      <c r="R876" s="668"/>
      <c r="S876" s="668"/>
      <c r="T876" s="668"/>
      <c r="U876" s="668"/>
      <c r="V876" s="668"/>
      <c r="W876" s="668"/>
      <c r="X876" s="668"/>
      <c r="Y876" s="668"/>
      <c r="Z876" s="668"/>
      <c r="AA876" s="668"/>
      <c r="AB876" s="668"/>
      <c r="AC876" s="668"/>
      <c r="AD876" s="668"/>
      <c r="AE876" s="668"/>
      <c r="AF876" s="668"/>
      <c r="AG876" s="668"/>
      <c r="AH876" s="668"/>
      <c r="AI876" s="668"/>
      <c r="AJ876" s="668"/>
      <c r="AK876" s="668"/>
    </row>
    <row r="877" ht="15.75" customHeight="1">
      <c r="A877" s="668"/>
      <c r="B877" s="668"/>
      <c r="C877" s="668"/>
      <c r="D877" s="668"/>
      <c r="E877" s="668"/>
      <c r="F877" s="668"/>
      <c r="G877" s="668"/>
      <c r="H877" s="668"/>
      <c r="I877" s="668"/>
      <c r="J877" s="668"/>
      <c r="K877" s="668"/>
      <c r="L877" s="668"/>
      <c r="M877" s="668"/>
      <c r="N877" s="668"/>
      <c r="O877" s="668"/>
      <c r="P877" s="668"/>
      <c r="Q877" s="668"/>
      <c r="R877" s="668"/>
      <c r="S877" s="668"/>
      <c r="T877" s="668"/>
      <c r="U877" s="668"/>
      <c r="V877" s="668"/>
      <c r="W877" s="668"/>
      <c r="X877" s="668"/>
      <c r="Y877" s="668"/>
      <c r="Z877" s="668"/>
      <c r="AA877" s="668"/>
      <c r="AB877" s="668"/>
      <c r="AC877" s="668"/>
      <c r="AD877" s="668"/>
      <c r="AE877" s="668"/>
      <c r="AF877" s="668"/>
      <c r="AG877" s="668"/>
      <c r="AH877" s="668"/>
      <c r="AI877" s="668"/>
      <c r="AJ877" s="668"/>
      <c r="AK877" s="668"/>
    </row>
    <row r="878" ht="15.75" customHeight="1">
      <c r="A878" s="668"/>
      <c r="B878" s="668"/>
      <c r="C878" s="668"/>
      <c r="D878" s="668"/>
      <c r="E878" s="668"/>
      <c r="F878" s="668"/>
      <c r="G878" s="668"/>
      <c r="H878" s="668"/>
      <c r="I878" s="668"/>
      <c r="J878" s="668"/>
      <c r="K878" s="668"/>
      <c r="L878" s="668"/>
      <c r="M878" s="668"/>
      <c r="N878" s="668"/>
      <c r="O878" s="668"/>
      <c r="P878" s="668"/>
      <c r="Q878" s="668"/>
      <c r="R878" s="668"/>
      <c r="S878" s="668"/>
      <c r="T878" s="668"/>
      <c r="U878" s="668"/>
      <c r="V878" s="668"/>
      <c r="W878" s="668"/>
      <c r="X878" s="668"/>
      <c r="Y878" s="668"/>
      <c r="Z878" s="668"/>
      <c r="AA878" s="668"/>
      <c r="AB878" s="668"/>
      <c r="AC878" s="668"/>
      <c r="AD878" s="668"/>
      <c r="AE878" s="668"/>
      <c r="AF878" s="668"/>
      <c r="AG878" s="668"/>
      <c r="AH878" s="668"/>
      <c r="AI878" s="668"/>
      <c r="AJ878" s="668"/>
      <c r="AK878" s="668"/>
    </row>
    <row r="879" ht="15.75" customHeight="1">
      <c r="A879" s="668"/>
      <c r="B879" s="668"/>
      <c r="C879" s="668"/>
      <c r="D879" s="668"/>
      <c r="E879" s="668"/>
      <c r="F879" s="668"/>
      <c r="G879" s="668"/>
      <c r="H879" s="668"/>
      <c r="I879" s="668"/>
      <c r="J879" s="668"/>
      <c r="K879" s="668"/>
      <c r="L879" s="668"/>
      <c r="M879" s="668"/>
      <c r="N879" s="668"/>
      <c r="O879" s="668"/>
      <c r="P879" s="668"/>
      <c r="Q879" s="668"/>
      <c r="R879" s="668"/>
      <c r="S879" s="668"/>
      <c r="T879" s="668"/>
      <c r="U879" s="668"/>
      <c r="V879" s="668"/>
      <c r="W879" s="668"/>
      <c r="X879" s="668"/>
      <c r="Y879" s="668"/>
      <c r="Z879" s="668"/>
      <c r="AA879" s="668"/>
      <c r="AB879" s="668"/>
      <c r="AC879" s="668"/>
      <c r="AD879" s="668"/>
      <c r="AE879" s="668"/>
      <c r="AF879" s="668"/>
      <c r="AG879" s="668"/>
      <c r="AH879" s="668"/>
      <c r="AI879" s="668"/>
      <c r="AJ879" s="668"/>
      <c r="AK879" s="668"/>
    </row>
    <row r="880" ht="15.75" customHeight="1">
      <c r="A880" s="668"/>
      <c r="B880" s="668"/>
      <c r="C880" s="668"/>
      <c r="D880" s="668"/>
      <c r="E880" s="668"/>
      <c r="F880" s="668"/>
      <c r="G880" s="668"/>
      <c r="H880" s="668"/>
      <c r="I880" s="668"/>
      <c r="J880" s="668"/>
      <c r="K880" s="668"/>
      <c r="L880" s="668"/>
      <c r="M880" s="668"/>
      <c r="N880" s="668"/>
      <c r="O880" s="668"/>
      <c r="P880" s="668"/>
      <c r="Q880" s="668"/>
      <c r="R880" s="668"/>
      <c r="S880" s="668"/>
      <c r="T880" s="668"/>
      <c r="U880" s="668"/>
      <c r="V880" s="668"/>
      <c r="W880" s="668"/>
      <c r="X880" s="668"/>
      <c r="Y880" s="668"/>
      <c r="Z880" s="668"/>
      <c r="AA880" s="668"/>
      <c r="AB880" s="668"/>
      <c r="AC880" s="668"/>
      <c r="AD880" s="668"/>
      <c r="AE880" s="668"/>
      <c r="AF880" s="668"/>
      <c r="AG880" s="668"/>
      <c r="AH880" s="668"/>
      <c r="AI880" s="668"/>
      <c r="AJ880" s="668"/>
      <c r="AK880" s="668"/>
    </row>
    <row r="881" ht="15.75" customHeight="1">
      <c r="A881" s="668"/>
      <c r="B881" s="668"/>
      <c r="C881" s="668"/>
      <c r="D881" s="668"/>
      <c r="E881" s="668"/>
      <c r="F881" s="668"/>
      <c r="G881" s="668"/>
      <c r="H881" s="668"/>
      <c r="I881" s="668"/>
      <c r="J881" s="668"/>
      <c r="K881" s="668"/>
      <c r="L881" s="668"/>
      <c r="M881" s="668"/>
      <c r="N881" s="668"/>
      <c r="O881" s="668"/>
      <c r="P881" s="668"/>
      <c r="Q881" s="668"/>
      <c r="R881" s="668"/>
      <c r="S881" s="668"/>
      <c r="T881" s="668"/>
      <c r="U881" s="668"/>
      <c r="V881" s="668"/>
      <c r="W881" s="668"/>
      <c r="X881" s="668"/>
      <c r="Y881" s="668"/>
      <c r="Z881" s="668"/>
      <c r="AA881" s="668"/>
      <c r="AB881" s="668"/>
      <c r="AC881" s="668"/>
      <c r="AD881" s="668"/>
      <c r="AE881" s="668"/>
      <c r="AF881" s="668"/>
      <c r="AG881" s="668"/>
      <c r="AH881" s="668"/>
      <c r="AI881" s="668"/>
      <c r="AJ881" s="668"/>
      <c r="AK881" s="668"/>
    </row>
    <row r="882" ht="15.75" customHeight="1">
      <c r="A882" s="668"/>
      <c r="B882" s="668"/>
      <c r="C882" s="668"/>
      <c r="D882" s="668"/>
      <c r="E882" s="668"/>
      <c r="F882" s="668"/>
      <c r="G882" s="668"/>
      <c r="H882" s="668"/>
      <c r="I882" s="668"/>
      <c r="J882" s="668"/>
      <c r="K882" s="668"/>
      <c r="L882" s="668"/>
      <c r="M882" s="668"/>
      <c r="N882" s="668"/>
      <c r="O882" s="668"/>
      <c r="P882" s="668"/>
      <c r="Q882" s="668"/>
      <c r="R882" s="668"/>
      <c r="S882" s="668"/>
      <c r="T882" s="668"/>
      <c r="U882" s="668"/>
      <c r="V882" s="668"/>
      <c r="W882" s="668"/>
      <c r="X882" s="668"/>
      <c r="Y882" s="668"/>
      <c r="Z882" s="668"/>
      <c r="AA882" s="668"/>
      <c r="AB882" s="668"/>
      <c r="AC882" s="668"/>
      <c r="AD882" s="668"/>
      <c r="AE882" s="668"/>
      <c r="AF882" s="668"/>
      <c r="AG882" s="668"/>
      <c r="AH882" s="668"/>
      <c r="AI882" s="668"/>
      <c r="AJ882" s="668"/>
      <c r="AK882" s="668"/>
    </row>
    <row r="883" ht="15.75" customHeight="1">
      <c r="A883" s="668"/>
      <c r="B883" s="668"/>
      <c r="C883" s="668"/>
      <c r="D883" s="668"/>
      <c r="E883" s="668"/>
      <c r="F883" s="668"/>
      <c r="G883" s="668"/>
      <c r="H883" s="668"/>
      <c r="I883" s="668"/>
      <c r="J883" s="668"/>
      <c r="K883" s="668"/>
      <c r="L883" s="668"/>
      <c r="M883" s="668"/>
      <c r="N883" s="668"/>
      <c r="O883" s="668"/>
      <c r="P883" s="668"/>
      <c r="Q883" s="668"/>
      <c r="R883" s="668"/>
      <c r="S883" s="668"/>
      <c r="T883" s="668"/>
      <c r="U883" s="668"/>
      <c r="V883" s="668"/>
      <c r="W883" s="668"/>
      <c r="X883" s="668"/>
      <c r="Y883" s="668"/>
      <c r="Z883" s="668"/>
      <c r="AA883" s="668"/>
      <c r="AB883" s="668"/>
      <c r="AC883" s="668"/>
      <c r="AD883" s="668"/>
      <c r="AE883" s="668"/>
      <c r="AF883" s="668"/>
      <c r="AG883" s="668"/>
      <c r="AH883" s="668"/>
      <c r="AI883" s="668"/>
      <c r="AJ883" s="668"/>
      <c r="AK883" s="668"/>
    </row>
    <row r="884" ht="15.75" customHeight="1">
      <c r="A884" s="668"/>
      <c r="B884" s="668"/>
      <c r="C884" s="668"/>
      <c r="D884" s="668"/>
      <c r="E884" s="668"/>
      <c r="F884" s="668"/>
      <c r="G884" s="668"/>
      <c r="H884" s="668"/>
      <c r="I884" s="668"/>
      <c r="J884" s="668"/>
      <c r="K884" s="668"/>
      <c r="L884" s="668"/>
      <c r="M884" s="668"/>
      <c r="N884" s="668"/>
      <c r="O884" s="668"/>
      <c r="P884" s="668"/>
      <c r="Q884" s="668"/>
      <c r="R884" s="668"/>
      <c r="S884" s="668"/>
      <c r="T884" s="668"/>
      <c r="U884" s="668"/>
      <c r="V884" s="668"/>
      <c r="W884" s="668"/>
      <c r="X884" s="668"/>
      <c r="Y884" s="668"/>
      <c r="Z884" s="668"/>
      <c r="AA884" s="668"/>
      <c r="AB884" s="668"/>
      <c r="AC884" s="668"/>
      <c r="AD884" s="668"/>
      <c r="AE884" s="668"/>
      <c r="AF884" s="668"/>
      <c r="AG884" s="668"/>
      <c r="AH884" s="668"/>
      <c r="AI884" s="668"/>
      <c r="AJ884" s="668"/>
      <c r="AK884" s="668"/>
    </row>
    <row r="885" ht="15.75" customHeight="1">
      <c r="A885" s="668"/>
      <c r="B885" s="668"/>
      <c r="C885" s="668"/>
      <c r="D885" s="668"/>
      <c r="E885" s="668"/>
      <c r="F885" s="668"/>
      <c r="G885" s="668"/>
      <c r="H885" s="668"/>
      <c r="I885" s="668"/>
      <c r="J885" s="668"/>
      <c r="K885" s="668"/>
      <c r="L885" s="668"/>
      <c r="M885" s="668"/>
      <c r="N885" s="668"/>
      <c r="O885" s="668"/>
      <c r="P885" s="668"/>
      <c r="Q885" s="668"/>
      <c r="R885" s="668"/>
      <c r="S885" s="668"/>
      <c r="T885" s="668"/>
      <c r="U885" s="668"/>
      <c r="V885" s="668"/>
      <c r="W885" s="668"/>
      <c r="X885" s="668"/>
      <c r="Y885" s="668"/>
      <c r="Z885" s="668"/>
      <c r="AA885" s="668"/>
      <c r="AB885" s="668"/>
      <c r="AC885" s="668"/>
      <c r="AD885" s="668"/>
      <c r="AE885" s="668"/>
      <c r="AF885" s="668"/>
      <c r="AG885" s="668"/>
      <c r="AH885" s="668"/>
      <c r="AI885" s="668"/>
      <c r="AJ885" s="668"/>
      <c r="AK885" s="668"/>
    </row>
    <row r="886" ht="15.75" customHeight="1">
      <c r="A886" s="668"/>
      <c r="B886" s="668"/>
      <c r="C886" s="668"/>
      <c r="D886" s="668"/>
      <c r="E886" s="668"/>
      <c r="F886" s="668"/>
      <c r="G886" s="668"/>
      <c r="H886" s="668"/>
      <c r="I886" s="668"/>
      <c r="J886" s="668"/>
      <c r="K886" s="668"/>
      <c r="L886" s="668"/>
      <c r="M886" s="668"/>
      <c r="N886" s="668"/>
      <c r="O886" s="668"/>
      <c r="P886" s="668"/>
      <c r="Q886" s="668"/>
      <c r="R886" s="668"/>
      <c r="S886" s="668"/>
      <c r="T886" s="668"/>
      <c r="U886" s="668"/>
      <c r="V886" s="668"/>
      <c r="W886" s="668"/>
      <c r="X886" s="668"/>
      <c r="Y886" s="668"/>
      <c r="Z886" s="668"/>
      <c r="AA886" s="668"/>
      <c r="AB886" s="668"/>
      <c r="AC886" s="668"/>
      <c r="AD886" s="668"/>
      <c r="AE886" s="668"/>
      <c r="AF886" s="668"/>
      <c r="AG886" s="668"/>
      <c r="AH886" s="668"/>
      <c r="AI886" s="668"/>
      <c r="AJ886" s="668"/>
      <c r="AK886" s="668"/>
    </row>
    <row r="887" ht="15.75" customHeight="1">
      <c r="A887" s="668"/>
      <c r="B887" s="668"/>
      <c r="C887" s="668"/>
      <c r="D887" s="668"/>
      <c r="E887" s="668"/>
      <c r="F887" s="668"/>
      <c r="G887" s="668"/>
      <c r="H887" s="668"/>
      <c r="I887" s="668"/>
      <c r="J887" s="668"/>
      <c r="K887" s="668"/>
      <c r="L887" s="668"/>
      <c r="M887" s="668"/>
      <c r="N887" s="668"/>
      <c r="O887" s="668"/>
      <c r="P887" s="668"/>
      <c r="Q887" s="668"/>
      <c r="R887" s="668"/>
      <c r="S887" s="668"/>
      <c r="T887" s="668"/>
      <c r="U887" s="668"/>
      <c r="V887" s="668"/>
      <c r="W887" s="668"/>
      <c r="X887" s="668"/>
      <c r="Y887" s="668"/>
      <c r="Z887" s="668"/>
      <c r="AA887" s="668"/>
      <c r="AB887" s="668"/>
      <c r="AC887" s="668"/>
      <c r="AD887" s="668"/>
      <c r="AE887" s="668"/>
      <c r="AF887" s="668"/>
      <c r="AG887" s="668"/>
      <c r="AH887" s="668"/>
      <c r="AI887" s="668"/>
      <c r="AJ887" s="668"/>
      <c r="AK887" s="668"/>
    </row>
    <row r="888" ht="15.75" customHeight="1">
      <c r="A888" s="668"/>
      <c r="B888" s="668"/>
      <c r="C888" s="668"/>
      <c r="D888" s="668"/>
      <c r="E888" s="668"/>
      <c r="F888" s="668"/>
      <c r="G888" s="668"/>
      <c r="H888" s="668"/>
      <c r="I888" s="668"/>
      <c r="J888" s="668"/>
      <c r="K888" s="668"/>
      <c r="L888" s="668"/>
      <c r="M888" s="668"/>
      <c r="N888" s="668"/>
      <c r="O888" s="668"/>
      <c r="P888" s="668"/>
      <c r="Q888" s="668"/>
      <c r="R888" s="668"/>
      <c r="S888" s="668"/>
      <c r="T888" s="668"/>
      <c r="U888" s="668"/>
      <c r="V888" s="668"/>
      <c r="W888" s="668"/>
      <c r="X888" s="668"/>
      <c r="Y888" s="668"/>
      <c r="Z888" s="668"/>
      <c r="AA888" s="668"/>
      <c r="AB888" s="668"/>
      <c r="AC888" s="668"/>
      <c r="AD888" s="668"/>
      <c r="AE888" s="668"/>
      <c r="AF888" s="668"/>
      <c r="AG888" s="668"/>
      <c r="AH888" s="668"/>
      <c r="AI888" s="668"/>
      <c r="AJ888" s="668"/>
      <c r="AK888" s="668"/>
    </row>
    <row r="889" ht="15.75" customHeight="1">
      <c r="A889" s="668"/>
      <c r="B889" s="668"/>
      <c r="C889" s="668"/>
      <c r="D889" s="668"/>
      <c r="E889" s="668"/>
      <c r="F889" s="668"/>
      <c r="G889" s="668"/>
      <c r="H889" s="668"/>
      <c r="I889" s="668"/>
      <c r="J889" s="668"/>
      <c r="K889" s="668"/>
      <c r="L889" s="668"/>
      <c r="M889" s="668"/>
      <c r="N889" s="668"/>
      <c r="O889" s="668"/>
      <c r="P889" s="668"/>
      <c r="Q889" s="668"/>
      <c r="R889" s="668"/>
      <c r="S889" s="668"/>
      <c r="T889" s="668"/>
      <c r="U889" s="668"/>
      <c r="V889" s="668"/>
      <c r="W889" s="668"/>
      <c r="X889" s="668"/>
      <c r="Y889" s="668"/>
      <c r="Z889" s="668"/>
      <c r="AA889" s="668"/>
      <c r="AB889" s="668"/>
      <c r="AC889" s="668"/>
      <c r="AD889" s="668"/>
      <c r="AE889" s="668"/>
      <c r="AF889" s="668"/>
      <c r="AG889" s="668"/>
      <c r="AH889" s="668"/>
      <c r="AI889" s="668"/>
      <c r="AJ889" s="668"/>
      <c r="AK889" s="668"/>
    </row>
    <row r="890" ht="15.75" customHeight="1">
      <c r="A890" s="668"/>
      <c r="B890" s="668"/>
      <c r="C890" s="668"/>
      <c r="D890" s="668"/>
      <c r="E890" s="668"/>
      <c r="F890" s="668"/>
      <c r="G890" s="668"/>
      <c r="H890" s="668"/>
      <c r="I890" s="668"/>
      <c r="J890" s="668"/>
      <c r="K890" s="668"/>
      <c r="L890" s="668"/>
      <c r="M890" s="668"/>
      <c r="N890" s="668"/>
      <c r="O890" s="668"/>
      <c r="P890" s="668"/>
      <c r="Q890" s="668"/>
      <c r="R890" s="668"/>
      <c r="S890" s="668"/>
      <c r="T890" s="668"/>
      <c r="U890" s="668"/>
      <c r="V890" s="668"/>
      <c r="W890" s="668"/>
      <c r="X890" s="668"/>
      <c r="Y890" s="668"/>
      <c r="Z890" s="668"/>
      <c r="AA890" s="668"/>
      <c r="AB890" s="668"/>
      <c r="AC890" s="668"/>
      <c r="AD890" s="668"/>
      <c r="AE890" s="668"/>
      <c r="AF890" s="668"/>
      <c r="AG890" s="668"/>
      <c r="AH890" s="668"/>
      <c r="AI890" s="668"/>
      <c r="AJ890" s="668"/>
      <c r="AK890" s="668"/>
    </row>
    <row r="891" ht="15.75" customHeight="1">
      <c r="A891" s="668"/>
      <c r="B891" s="668"/>
      <c r="C891" s="668"/>
      <c r="D891" s="668"/>
      <c r="E891" s="668"/>
      <c r="F891" s="668"/>
      <c r="G891" s="668"/>
      <c r="H891" s="668"/>
      <c r="I891" s="668"/>
      <c r="J891" s="668"/>
      <c r="K891" s="668"/>
      <c r="L891" s="668"/>
      <c r="M891" s="668"/>
      <c r="N891" s="668"/>
      <c r="O891" s="668"/>
      <c r="P891" s="668"/>
      <c r="Q891" s="668"/>
      <c r="R891" s="668"/>
      <c r="S891" s="668"/>
      <c r="T891" s="668"/>
      <c r="U891" s="668"/>
      <c r="V891" s="668"/>
      <c r="W891" s="668"/>
      <c r="X891" s="668"/>
      <c r="Y891" s="668"/>
      <c r="Z891" s="668"/>
      <c r="AA891" s="668"/>
      <c r="AB891" s="668"/>
      <c r="AC891" s="668"/>
      <c r="AD891" s="668"/>
      <c r="AE891" s="668"/>
      <c r="AF891" s="668"/>
      <c r="AG891" s="668"/>
      <c r="AH891" s="668"/>
      <c r="AI891" s="668"/>
      <c r="AJ891" s="668"/>
      <c r="AK891" s="668"/>
    </row>
    <row r="892" ht="15.75" customHeight="1">
      <c r="A892" s="668"/>
      <c r="B892" s="668"/>
      <c r="C892" s="668"/>
      <c r="D892" s="668"/>
      <c r="E892" s="668"/>
      <c r="F892" s="668"/>
      <c r="G892" s="668"/>
      <c r="H892" s="668"/>
      <c r="I892" s="668"/>
      <c r="J892" s="668"/>
      <c r="K892" s="668"/>
      <c r="L892" s="668"/>
      <c r="M892" s="668"/>
      <c r="N892" s="668"/>
      <c r="O892" s="668"/>
      <c r="P892" s="668"/>
      <c r="Q892" s="668"/>
      <c r="R892" s="668"/>
      <c r="S892" s="668"/>
      <c r="T892" s="668"/>
      <c r="U892" s="668"/>
      <c r="V892" s="668"/>
      <c r="W892" s="668"/>
      <c r="X892" s="668"/>
      <c r="Y892" s="668"/>
      <c r="Z892" s="668"/>
      <c r="AA892" s="668"/>
      <c r="AB892" s="668"/>
      <c r="AC892" s="668"/>
      <c r="AD892" s="668"/>
      <c r="AE892" s="668"/>
      <c r="AF892" s="668"/>
      <c r="AG892" s="668"/>
      <c r="AH892" s="668"/>
      <c r="AI892" s="668"/>
      <c r="AJ892" s="668"/>
      <c r="AK892" s="668"/>
    </row>
    <row r="893" ht="15.75" customHeight="1">
      <c r="A893" s="668"/>
      <c r="B893" s="668"/>
      <c r="C893" s="668"/>
      <c r="D893" s="668"/>
      <c r="E893" s="668"/>
      <c r="F893" s="668"/>
      <c r="G893" s="668"/>
      <c r="H893" s="668"/>
      <c r="I893" s="668"/>
      <c r="J893" s="668"/>
      <c r="K893" s="668"/>
      <c r="L893" s="668"/>
      <c r="M893" s="668"/>
      <c r="N893" s="668"/>
      <c r="O893" s="668"/>
      <c r="P893" s="668"/>
      <c r="Q893" s="668"/>
      <c r="R893" s="668"/>
      <c r="S893" s="668"/>
      <c r="T893" s="668"/>
      <c r="U893" s="668"/>
      <c r="V893" s="668"/>
      <c r="W893" s="668"/>
      <c r="X893" s="668"/>
      <c r="Y893" s="668"/>
      <c r="Z893" s="668"/>
      <c r="AA893" s="668"/>
      <c r="AB893" s="668"/>
      <c r="AC893" s="668"/>
      <c r="AD893" s="668"/>
      <c r="AE893" s="668"/>
      <c r="AF893" s="668"/>
      <c r="AG893" s="668"/>
      <c r="AH893" s="668"/>
      <c r="AI893" s="668"/>
      <c r="AJ893" s="668"/>
      <c r="AK893" s="668"/>
    </row>
    <row r="894" ht="15.75" customHeight="1">
      <c r="A894" s="668"/>
      <c r="B894" s="668"/>
      <c r="C894" s="668"/>
      <c r="D894" s="668"/>
      <c r="E894" s="668"/>
      <c r="F894" s="668"/>
      <c r="G894" s="668"/>
      <c r="H894" s="668"/>
      <c r="I894" s="668"/>
      <c r="J894" s="668"/>
      <c r="K894" s="668"/>
      <c r="L894" s="668"/>
      <c r="M894" s="668"/>
      <c r="N894" s="668"/>
      <c r="O894" s="668"/>
      <c r="P894" s="668"/>
      <c r="Q894" s="668"/>
      <c r="R894" s="668"/>
      <c r="S894" s="668"/>
      <c r="T894" s="668"/>
      <c r="U894" s="668"/>
      <c r="V894" s="668"/>
      <c r="W894" s="668"/>
      <c r="X894" s="668"/>
      <c r="Y894" s="668"/>
      <c r="Z894" s="668"/>
      <c r="AA894" s="668"/>
      <c r="AB894" s="668"/>
      <c r="AC894" s="668"/>
      <c r="AD894" s="668"/>
      <c r="AE894" s="668"/>
      <c r="AF894" s="668"/>
      <c r="AG894" s="668"/>
      <c r="AH894" s="668"/>
      <c r="AI894" s="668"/>
      <c r="AJ894" s="668"/>
      <c r="AK894" s="668"/>
    </row>
    <row r="895" ht="15.75" customHeight="1">
      <c r="A895" s="668"/>
      <c r="B895" s="668"/>
      <c r="C895" s="668"/>
      <c r="D895" s="668"/>
      <c r="E895" s="668"/>
      <c r="F895" s="668"/>
      <c r="G895" s="668"/>
      <c r="H895" s="668"/>
      <c r="I895" s="668"/>
      <c r="J895" s="668"/>
      <c r="K895" s="668"/>
      <c r="L895" s="668"/>
      <c r="M895" s="668"/>
      <c r="N895" s="668"/>
      <c r="O895" s="668"/>
      <c r="P895" s="668"/>
      <c r="Q895" s="668"/>
      <c r="R895" s="668"/>
      <c r="S895" s="668"/>
      <c r="T895" s="668"/>
      <c r="U895" s="668"/>
      <c r="V895" s="668"/>
      <c r="W895" s="668"/>
      <c r="X895" s="668"/>
      <c r="Y895" s="668"/>
      <c r="Z895" s="668"/>
      <c r="AA895" s="668"/>
      <c r="AB895" s="668"/>
      <c r="AC895" s="668"/>
      <c r="AD895" s="668"/>
      <c r="AE895" s="668"/>
      <c r="AF895" s="668"/>
      <c r="AG895" s="668"/>
      <c r="AH895" s="668"/>
      <c r="AI895" s="668"/>
      <c r="AJ895" s="668"/>
      <c r="AK895" s="668"/>
    </row>
    <row r="896" ht="15.75" customHeight="1">
      <c r="A896" s="668"/>
      <c r="B896" s="668"/>
      <c r="C896" s="668"/>
      <c r="D896" s="668"/>
      <c r="E896" s="668"/>
      <c r="F896" s="668"/>
      <c r="G896" s="668"/>
      <c r="H896" s="668"/>
      <c r="I896" s="668"/>
      <c r="J896" s="668"/>
      <c r="K896" s="668"/>
      <c r="L896" s="668"/>
      <c r="M896" s="668"/>
      <c r="N896" s="668"/>
      <c r="O896" s="668"/>
      <c r="P896" s="668"/>
      <c r="Q896" s="668"/>
      <c r="R896" s="668"/>
      <c r="S896" s="668"/>
      <c r="T896" s="668"/>
      <c r="U896" s="668"/>
      <c r="V896" s="668"/>
      <c r="W896" s="668"/>
      <c r="X896" s="668"/>
      <c r="Y896" s="668"/>
      <c r="Z896" s="668"/>
      <c r="AA896" s="668"/>
      <c r="AB896" s="668"/>
      <c r="AC896" s="668"/>
      <c r="AD896" s="668"/>
      <c r="AE896" s="668"/>
      <c r="AF896" s="668"/>
      <c r="AG896" s="668"/>
      <c r="AH896" s="668"/>
      <c r="AI896" s="668"/>
      <c r="AJ896" s="668"/>
      <c r="AK896" s="668"/>
    </row>
    <row r="897" ht="15.75" customHeight="1">
      <c r="A897" s="668"/>
      <c r="B897" s="668"/>
      <c r="C897" s="668"/>
      <c r="D897" s="668"/>
      <c r="E897" s="668"/>
      <c r="F897" s="668"/>
      <c r="G897" s="668"/>
      <c r="H897" s="668"/>
      <c r="I897" s="668"/>
      <c r="J897" s="668"/>
      <c r="K897" s="668"/>
      <c r="L897" s="668"/>
      <c r="M897" s="668"/>
      <c r="N897" s="668"/>
      <c r="O897" s="668"/>
      <c r="P897" s="668"/>
      <c r="Q897" s="668"/>
      <c r="R897" s="668"/>
      <c r="S897" s="668"/>
      <c r="T897" s="668"/>
      <c r="U897" s="668"/>
      <c r="V897" s="668"/>
      <c r="W897" s="668"/>
      <c r="X897" s="668"/>
      <c r="Y897" s="668"/>
      <c r="Z897" s="668"/>
      <c r="AA897" s="668"/>
      <c r="AB897" s="668"/>
      <c r="AC897" s="668"/>
      <c r="AD897" s="668"/>
      <c r="AE897" s="668"/>
      <c r="AF897" s="668"/>
      <c r="AG897" s="668"/>
      <c r="AH897" s="668"/>
      <c r="AI897" s="668"/>
      <c r="AJ897" s="668"/>
      <c r="AK897" s="668"/>
    </row>
    <row r="898" ht="15.75" customHeight="1">
      <c r="A898" s="668"/>
      <c r="B898" s="668"/>
      <c r="C898" s="668"/>
      <c r="D898" s="668"/>
      <c r="E898" s="668"/>
      <c r="F898" s="668"/>
      <c r="G898" s="668"/>
      <c r="H898" s="668"/>
      <c r="I898" s="668"/>
      <c r="J898" s="668"/>
      <c r="K898" s="668"/>
      <c r="L898" s="668"/>
      <c r="M898" s="668"/>
      <c r="N898" s="668"/>
      <c r="O898" s="668"/>
      <c r="P898" s="668"/>
      <c r="Q898" s="668"/>
      <c r="R898" s="668"/>
      <c r="S898" s="668"/>
      <c r="T898" s="668"/>
      <c r="U898" s="668"/>
      <c r="V898" s="668"/>
      <c r="W898" s="668"/>
      <c r="X898" s="668"/>
      <c r="Y898" s="668"/>
      <c r="Z898" s="668"/>
      <c r="AA898" s="668"/>
      <c r="AB898" s="668"/>
      <c r="AC898" s="668"/>
      <c r="AD898" s="668"/>
      <c r="AE898" s="668"/>
      <c r="AF898" s="668"/>
      <c r="AG898" s="668"/>
      <c r="AH898" s="668"/>
      <c r="AI898" s="668"/>
      <c r="AJ898" s="668"/>
      <c r="AK898" s="668"/>
    </row>
    <row r="899" ht="15.75" customHeight="1">
      <c r="A899" s="668"/>
      <c r="B899" s="668"/>
      <c r="C899" s="668"/>
      <c r="D899" s="668"/>
      <c r="E899" s="668"/>
      <c r="F899" s="668"/>
      <c r="G899" s="668"/>
      <c r="H899" s="668"/>
      <c r="I899" s="668"/>
      <c r="J899" s="668"/>
      <c r="K899" s="668"/>
      <c r="L899" s="668"/>
      <c r="M899" s="668"/>
      <c r="N899" s="668"/>
      <c r="O899" s="668"/>
      <c r="P899" s="668"/>
      <c r="Q899" s="668"/>
      <c r="R899" s="668"/>
      <c r="S899" s="668"/>
      <c r="T899" s="668"/>
      <c r="U899" s="668"/>
      <c r="V899" s="668"/>
      <c r="W899" s="668"/>
      <c r="X899" s="668"/>
      <c r="Y899" s="668"/>
      <c r="Z899" s="668"/>
      <c r="AA899" s="668"/>
      <c r="AB899" s="668"/>
      <c r="AC899" s="668"/>
      <c r="AD899" s="668"/>
      <c r="AE899" s="668"/>
      <c r="AF899" s="668"/>
      <c r="AG899" s="668"/>
      <c r="AH899" s="668"/>
      <c r="AI899" s="668"/>
      <c r="AJ899" s="668"/>
      <c r="AK899" s="668"/>
    </row>
    <row r="900" ht="15.75" customHeight="1">
      <c r="A900" s="668"/>
      <c r="B900" s="668"/>
      <c r="C900" s="668"/>
      <c r="D900" s="668"/>
      <c r="E900" s="668"/>
      <c r="F900" s="668"/>
      <c r="G900" s="668"/>
      <c r="H900" s="668"/>
      <c r="I900" s="668"/>
      <c r="J900" s="668"/>
      <c r="K900" s="668"/>
      <c r="L900" s="668"/>
      <c r="M900" s="668"/>
      <c r="N900" s="668"/>
      <c r="O900" s="668"/>
      <c r="P900" s="668"/>
      <c r="Q900" s="668"/>
      <c r="R900" s="668"/>
      <c r="S900" s="668"/>
      <c r="T900" s="668"/>
      <c r="U900" s="668"/>
      <c r="V900" s="668"/>
      <c r="W900" s="668"/>
      <c r="X900" s="668"/>
      <c r="Y900" s="668"/>
      <c r="Z900" s="668"/>
      <c r="AA900" s="668"/>
      <c r="AB900" s="668"/>
      <c r="AC900" s="668"/>
      <c r="AD900" s="668"/>
      <c r="AE900" s="668"/>
      <c r="AF900" s="668"/>
      <c r="AG900" s="668"/>
      <c r="AH900" s="668"/>
      <c r="AI900" s="668"/>
      <c r="AJ900" s="668"/>
      <c r="AK900" s="668"/>
    </row>
    <row r="901" ht="15.75" customHeight="1">
      <c r="A901" s="668"/>
      <c r="B901" s="668"/>
      <c r="C901" s="668"/>
      <c r="D901" s="668"/>
      <c r="E901" s="668"/>
      <c r="F901" s="668"/>
      <c r="G901" s="668"/>
      <c r="H901" s="668"/>
      <c r="I901" s="668"/>
      <c r="J901" s="668"/>
      <c r="K901" s="668"/>
      <c r="L901" s="668"/>
      <c r="M901" s="668"/>
      <c r="N901" s="668"/>
      <c r="O901" s="668"/>
      <c r="P901" s="668"/>
      <c r="Q901" s="668"/>
      <c r="R901" s="668"/>
      <c r="S901" s="668"/>
      <c r="T901" s="668"/>
      <c r="U901" s="668"/>
      <c r="V901" s="668"/>
      <c r="W901" s="668"/>
      <c r="X901" s="668"/>
      <c r="Y901" s="668"/>
      <c r="Z901" s="668"/>
      <c r="AA901" s="668"/>
      <c r="AB901" s="668"/>
      <c r="AC901" s="668"/>
      <c r="AD901" s="668"/>
      <c r="AE901" s="668"/>
      <c r="AF901" s="668"/>
      <c r="AG901" s="668"/>
      <c r="AH901" s="668"/>
      <c r="AI901" s="668"/>
      <c r="AJ901" s="668"/>
      <c r="AK901" s="668"/>
    </row>
    <row r="902" ht="15.75" customHeight="1">
      <c r="A902" s="668"/>
      <c r="B902" s="668"/>
      <c r="C902" s="668"/>
      <c r="D902" s="668"/>
      <c r="E902" s="668"/>
      <c r="F902" s="668"/>
      <c r="G902" s="668"/>
      <c r="H902" s="668"/>
      <c r="I902" s="668"/>
      <c r="J902" s="668"/>
      <c r="K902" s="668"/>
      <c r="L902" s="668"/>
      <c r="M902" s="668"/>
      <c r="N902" s="668"/>
      <c r="O902" s="668"/>
      <c r="P902" s="668"/>
      <c r="Q902" s="668"/>
      <c r="R902" s="668"/>
      <c r="S902" s="668"/>
      <c r="T902" s="668"/>
      <c r="U902" s="668"/>
      <c r="V902" s="668"/>
      <c r="W902" s="668"/>
      <c r="X902" s="668"/>
      <c r="Y902" s="668"/>
      <c r="Z902" s="668"/>
      <c r="AA902" s="668"/>
      <c r="AB902" s="668"/>
      <c r="AC902" s="668"/>
      <c r="AD902" s="668"/>
      <c r="AE902" s="668"/>
      <c r="AF902" s="668"/>
      <c r="AG902" s="668"/>
      <c r="AH902" s="668"/>
      <c r="AI902" s="668"/>
      <c r="AJ902" s="668"/>
      <c r="AK902" s="668"/>
    </row>
    <row r="903" ht="15.75" customHeight="1">
      <c r="A903" s="668"/>
      <c r="B903" s="668"/>
      <c r="C903" s="668"/>
      <c r="D903" s="668"/>
      <c r="E903" s="668"/>
      <c r="F903" s="668"/>
      <c r="G903" s="668"/>
      <c r="H903" s="668"/>
      <c r="I903" s="668"/>
      <c r="J903" s="668"/>
      <c r="K903" s="668"/>
      <c r="L903" s="668"/>
      <c r="M903" s="668"/>
      <c r="N903" s="668"/>
      <c r="O903" s="668"/>
      <c r="P903" s="668"/>
      <c r="Q903" s="668"/>
      <c r="R903" s="668"/>
      <c r="S903" s="668"/>
      <c r="T903" s="668"/>
      <c r="U903" s="668"/>
      <c r="V903" s="668"/>
      <c r="W903" s="668"/>
      <c r="X903" s="668"/>
      <c r="Y903" s="668"/>
      <c r="Z903" s="668"/>
      <c r="AA903" s="668"/>
      <c r="AB903" s="668"/>
      <c r="AC903" s="668"/>
      <c r="AD903" s="668"/>
      <c r="AE903" s="668"/>
      <c r="AF903" s="668"/>
      <c r="AG903" s="668"/>
      <c r="AH903" s="668"/>
      <c r="AI903" s="668"/>
      <c r="AJ903" s="668"/>
      <c r="AK903" s="668"/>
    </row>
    <row r="904" ht="15.75" customHeight="1">
      <c r="A904" s="668"/>
      <c r="B904" s="668"/>
      <c r="C904" s="668"/>
      <c r="D904" s="668"/>
      <c r="E904" s="668"/>
      <c r="F904" s="668"/>
      <c r="G904" s="668"/>
      <c r="H904" s="668"/>
      <c r="I904" s="668"/>
      <c r="J904" s="668"/>
      <c r="K904" s="668"/>
      <c r="L904" s="668"/>
      <c r="M904" s="668"/>
      <c r="N904" s="668"/>
      <c r="O904" s="668"/>
      <c r="P904" s="668"/>
      <c r="Q904" s="668"/>
      <c r="R904" s="668"/>
      <c r="S904" s="668"/>
      <c r="T904" s="668"/>
      <c r="U904" s="668"/>
      <c r="V904" s="668"/>
      <c r="W904" s="668"/>
      <c r="X904" s="668"/>
      <c r="Y904" s="668"/>
      <c r="Z904" s="668"/>
      <c r="AA904" s="668"/>
      <c r="AB904" s="668"/>
      <c r="AC904" s="668"/>
      <c r="AD904" s="668"/>
      <c r="AE904" s="668"/>
      <c r="AF904" s="668"/>
      <c r="AG904" s="668"/>
      <c r="AH904" s="668"/>
      <c r="AI904" s="668"/>
      <c r="AJ904" s="668"/>
      <c r="AK904" s="668"/>
    </row>
    <row r="905" ht="15.75" customHeight="1">
      <c r="A905" s="668"/>
      <c r="B905" s="668"/>
      <c r="C905" s="668"/>
      <c r="D905" s="668"/>
      <c r="E905" s="668"/>
      <c r="F905" s="668"/>
      <c r="G905" s="668"/>
      <c r="H905" s="668"/>
      <c r="I905" s="668"/>
      <c r="J905" s="668"/>
      <c r="K905" s="668"/>
      <c r="L905" s="668"/>
      <c r="M905" s="668"/>
      <c r="N905" s="668"/>
      <c r="O905" s="668"/>
      <c r="P905" s="668"/>
      <c r="Q905" s="668"/>
      <c r="R905" s="668"/>
      <c r="S905" s="668"/>
      <c r="T905" s="668"/>
      <c r="U905" s="668"/>
      <c r="V905" s="668"/>
      <c r="W905" s="668"/>
      <c r="X905" s="668"/>
      <c r="Y905" s="668"/>
      <c r="Z905" s="668"/>
      <c r="AA905" s="668"/>
      <c r="AB905" s="668"/>
      <c r="AC905" s="668"/>
      <c r="AD905" s="668"/>
      <c r="AE905" s="668"/>
      <c r="AF905" s="668"/>
      <c r="AG905" s="668"/>
      <c r="AH905" s="668"/>
      <c r="AI905" s="668"/>
      <c r="AJ905" s="668"/>
      <c r="AK905" s="668"/>
    </row>
    <row r="906" ht="15.75" customHeight="1">
      <c r="A906" s="668"/>
      <c r="B906" s="668"/>
      <c r="C906" s="668"/>
      <c r="D906" s="668"/>
      <c r="E906" s="668"/>
      <c r="F906" s="668"/>
      <c r="G906" s="668"/>
      <c r="H906" s="668"/>
      <c r="I906" s="668"/>
      <c r="J906" s="668"/>
      <c r="K906" s="668"/>
      <c r="L906" s="668"/>
      <c r="M906" s="668"/>
      <c r="N906" s="668"/>
      <c r="O906" s="668"/>
      <c r="P906" s="668"/>
      <c r="Q906" s="668"/>
      <c r="R906" s="668"/>
      <c r="S906" s="668"/>
      <c r="T906" s="668"/>
      <c r="U906" s="668"/>
      <c r="V906" s="668"/>
      <c r="W906" s="668"/>
      <c r="X906" s="668"/>
      <c r="Y906" s="668"/>
      <c r="Z906" s="668"/>
      <c r="AA906" s="668"/>
      <c r="AB906" s="668"/>
      <c r="AC906" s="668"/>
      <c r="AD906" s="668"/>
      <c r="AE906" s="668"/>
      <c r="AF906" s="668"/>
      <c r="AG906" s="668"/>
      <c r="AH906" s="668"/>
      <c r="AI906" s="668"/>
      <c r="AJ906" s="668"/>
      <c r="AK906" s="668"/>
    </row>
    <row r="907" ht="15.75" customHeight="1">
      <c r="A907" s="668"/>
      <c r="B907" s="668"/>
      <c r="C907" s="668"/>
      <c r="D907" s="668"/>
      <c r="E907" s="668"/>
      <c r="F907" s="668"/>
      <c r="G907" s="668"/>
      <c r="H907" s="668"/>
      <c r="I907" s="668"/>
      <c r="J907" s="668"/>
      <c r="K907" s="668"/>
      <c r="L907" s="668"/>
      <c r="M907" s="668"/>
      <c r="N907" s="668"/>
      <c r="O907" s="668"/>
      <c r="P907" s="668"/>
      <c r="Q907" s="668"/>
      <c r="R907" s="668"/>
      <c r="S907" s="668"/>
      <c r="T907" s="668"/>
      <c r="U907" s="668"/>
      <c r="V907" s="668"/>
      <c r="W907" s="668"/>
      <c r="X907" s="668"/>
      <c r="Y907" s="668"/>
      <c r="Z907" s="668"/>
      <c r="AA907" s="668"/>
      <c r="AB907" s="668"/>
      <c r="AC907" s="668"/>
      <c r="AD907" s="668"/>
      <c r="AE907" s="668"/>
      <c r="AF907" s="668"/>
      <c r="AG907" s="668"/>
      <c r="AH907" s="668"/>
      <c r="AI907" s="668"/>
      <c r="AJ907" s="668"/>
      <c r="AK907" s="668"/>
    </row>
    <row r="908" ht="15.75" customHeight="1">
      <c r="A908" s="668"/>
      <c r="B908" s="668"/>
      <c r="C908" s="668"/>
      <c r="D908" s="668"/>
      <c r="E908" s="668"/>
      <c r="F908" s="668"/>
      <c r="G908" s="668"/>
      <c r="H908" s="668"/>
      <c r="I908" s="668"/>
      <c r="J908" s="668"/>
      <c r="K908" s="668"/>
      <c r="L908" s="668"/>
      <c r="M908" s="668"/>
      <c r="N908" s="668"/>
      <c r="O908" s="668"/>
      <c r="P908" s="668"/>
      <c r="Q908" s="668"/>
      <c r="R908" s="668"/>
      <c r="S908" s="668"/>
      <c r="T908" s="668"/>
      <c r="U908" s="668"/>
      <c r="V908" s="668"/>
      <c r="W908" s="668"/>
      <c r="X908" s="668"/>
      <c r="Y908" s="668"/>
      <c r="Z908" s="668"/>
      <c r="AA908" s="668"/>
      <c r="AB908" s="668"/>
      <c r="AC908" s="668"/>
      <c r="AD908" s="668"/>
      <c r="AE908" s="668"/>
      <c r="AF908" s="668"/>
      <c r="AG908" s="668"/>
      <c r="AH908" s="668"/>
      <c r="AI908" s="668"/>
      <c r="AJ908" s="668"/>
      <c r="AK908" s="668"/>
    </row>
    <row r="909" ht="15.75" customHeight="1">
      <c r="A909" s="668"/>
      <c r="B909" s="668"/>
      <c r="C909" s="668"/>
      <c r="D909" s="668"/>
      <c r="E909" s="668"/>
      <c r="F909" s="668"/>
      <c r="G909" s="668"/>
      <c r="H909" s="668"/>
      <c r="I909" s="668"/>
      <c r="J909" s="668"/>
      <c r="K909" s="668"/>
      <c r="L909" s="668"/>
      <c r="M909" s="668"/>
      <c r="N909" s="668"/>
      <c r="O909" s="668"/>
      <c r="P909" s="668"/>
      <c r="Q909" s="668"/>
      <c r="R909" s="668"/>
      <c r="S909" s="668"/>
      <c r="T909" s="668"/>
      <c r="U909" s="668"/>
      <c r="V909" s="668"/>
      <c r="W909" s="668"/>
      <c r="X909" s="668"/>
      <c r="Y909" s="668"/>
      <c r="Z909" s="668"/>
      <c r="AA909" s="668"/>
      <c r="AB909" s="668"/>
      <c r="AC909" s="668"/>
      <c r="AD909" s="668"/>
      <c r="AE909" s="668"/>
      <c r="AF909" s="668"/>
      <c r="AG909" s="668"/>
      <c r="AH909" s="668"/>
      <c r="AI909" s="668"/>
      <c r="AJ909" s="668"/>
      <c r="AK909" s="668"/>
    </row>
    <row r="910" ht="15.75" customHeight="1">
      <c r="A910" s="668"/>
      <c r="B910" s="668"/>
      <c r="C910" s="668"/>
      <c r="D910" s="668"/>
      <c r="E910" s="668"/>
      <c r="F910" s="668"/>
      <c r="G910" s="668"/>
      <c r="H910" s="668"/>
      <c r="I910" s="668"/>
      <c r="J910" s="668"/>
      <c r="K910" s="668"/>
      <c r="L910" s="668"/>
      <c r="M910" s="668"/>
      <c r="N910" s="668"/>
      <c r="O910" s="668"/>
      <c r="P910" s="668"/>
      <c r="Q910" s="668"/>
      <c r="R910" s="668"/>
      <c r="S910" s="668"/>
      <c r="T910" s="668"/>
      <c r="U910" s="668"/>
      <c r="V910" s="668"/>
      <c r="W910" s="668"/>
      <c r="X910" s="668"/>
      <c r="Y910" s="668"/>
      <c r="Z910" s="668"/>
      <c r="AA910" s="668"/>
      <c r="AB910" s="668"/>
      <c r="AC910" s="668"/>
      <c r="AD910" s="668"/>
      <c r="AE910" s="668"/>
      <c r="AF910" s="668"/>
      <c r="AG910" s="668"/>
      <c r="AH910" s="668"/>
      <c r="AI910" s="668"/>
      <c r="AJ910" s="668"/>
      <c r="AK910" s="668"/>
    </row>
    <row r="911" ht="15.75" customHeight="1">
      <c r="A911" s="668"/>
      <c r="B911" s="668"/>
      <c r="C911" s="668"/>
      <c r="D911" s="668"/>
      <c r="E911" s="668"/>
      <c r="F911" s="668"/>
      <c r="G911" s="668"/>
      <c r="H911" s="668"/>
      <c r="I911" s="668"/>
      <c r="J911" s="668"/>
      <c r="K911" s="668"/>
      <c r="L911" s="668"/>
      <c r="M911" s="668"/>
      <c r="N911" s="668"/>
      <c r="O911" s="668"/>
      <c r="P911" s="668"/>
      <c r="Q911" s="668"/>
      <c r="R911" s="668"/>
      <c r="S911" s="668"/>
      <c r="T911" s="668"/>
      <c r="U911" s="668"/>
      <c r="V911" s="668"/>
      <c r="W911" s="668"/>
      <c r="X911" s="668"/>
      <c r="Y911" s="668"/>
      <c r="Z911" s="668"/>
      <c r="AA911" s="668"/>
      <c r="AB911" s="668"/>
      <c r="AC911" s="668"/>
      <c r="AD911" s="668"/>
      <c r="AE911" s="668"/>
      <c r="AF911" s="668"/>
      <c r="AG911" s="668"/>
      <c r="AH911" s="668"/>
      <c r="AI911" s="668"/>
      <c r="AJ911" s="668"/>
      <c r="AK911" s="668"/>
    </row>
    <row r="912" ht="15.75" customHeight="1">
      <c r="A912" s="668"/>
      <c r="B912" s="668"/>
      <c r="C912" s="668"/>
      <c r="D912" s="668"/>
      <c r="E912" s="668"/>
      <c r="F912" s="668"/>
      <c r="G912" s="668"/>
      <c r="H912" s="668"/>
      <c r="I912" s="668"/>
      <c r="J912" s="668"/>
      <c r="K912" s="668"/>
      <c r="L912" s="668"/>
      <c r="M912" s="668"/>
      <c r="N912" s="668"/>
      <c r="O912" s="668"/>
      <c r="P912" s="668"/>
      <c r="Q912" s="668"/>
      <c r="R912" s="668"/>
      <c r="S912" s="668"/>
      <c r="T912" s="668"/>
      <c r="U912" s="668"/>
      <c r="V912" s="668"/>
      <c r="W912" s="668"/>
      <c r="X912" s="668"/>
      <c r="Y912" s="668"/>
      <c r="Z912" s="668"/>
      <c r="AA912" s="668"/>
      <c r="AB912" s="668"/>
      <c r="AC912" s="668"/>
      <c r="AD912" s="668"/>
      <c r="AE912" s="668"/>
      <c r="AF912" s="668"/>
      <c r="AG912" s="668"/>
      <c r="AH912" s="668"/>
      <c r="AI912" s="668"/>
      <c r="AJ912" s="668"/>
      <c r="AK912" s="668"/>
    </row>
    <row r="913" ht="15.75" customHeight="1">
      <c r="A913" s="668"/>
      <c r="B913" s="668"/>
      <c r="C913" s="668"/>
      <c r="D913" s="668"/>
      <c r="E913" s="668"/>
      <c r="F913" s="668"/>
      <c r="G913" s="668"/>
      <c r="H913" s="668"/>
      <c r="I913" s="668"/>
      <c r="J913" s="668"/>
      <c r="K913" s="668"/>
      <c r="L913" s="668"/>
      <c r="M913" s="668"/>
      <c r="N913" s="668"/>
      <c r="O913" s="668"/>
      <c r="P913" s="668"/>
      <c r="Q913" s="668"/>
      <c r="R913" s="668"/>
      <c r="S913" s="668"/>
      <c r="T913" s="668"/>
      <c r="U913" s="668"/>
      <c r="V913" s="668"/>
      <c r="W913" s="668"/>
      <c r="X913" s="668"/>
      <c r="Y913" s="668"/>
      <c r="Z913" s="668"/>
      <c r="AA913" s="668"/>
      <c r="AB913" s="668"/>
      <c r="AC913" s="668"/>
      <c r="AD913" s="668"/>
      <c r="AE913" s="668"/>
      <c r="AF913" s="668"/>
      <c r="AG913" s="668"/>
      <c r="AH913" s="668"/>
      <c r="AI913" s="668"/>
      <c r="AJ913" s="668"/>
      <c r="AK913" s="668"/>
    </row>
    <row r="914" ht="15.75" customHeight="1">
      <c r="A914" s="668"/>
      <c r="B914" s="668"/>
      <c r="C914" s="668"/>
      <c r="D914" s="668"/>
      <c r="E914" s="668"/>
      <c r="F914" s="668"/>
      <c r="G914" s="668"/>
      <c r="H914" s="668"/>
      <c r="I914" s="668"/>
      <c r="J914" s="668"/>
      <c r="K914" s="668"/>
      <c r="L914" s="668"/>
      <c r="M914" s="668"/>
      <c r="N914" s="668"/>
      <c r="O914" s="668"/>
      <c r="P914" s="668"/>
      <c r="Q914" s="668"/>
      <c r="R914" s="668"/>
      <c r="S914" s="668"/>
      <c r="T914" s="668"/>
      <c r="U914" s="668"/>
      <c r="V914" s="668"/>
      <c r="W914" s="668"/>
      <c r="X914" s="668"/>
      <c r="Y914" s="668"/>
      <c r="Z914" s="668"/>
      <c r="AA914" s="668"/>
      <c r="AB914" s="668"/>
      <c r="AC914" s="668"/>
      <c r="AD914" s="668"/>
      <c r="AE914" s="668"/>
      <c r="AF914" s="668"/>
      <c r="AG914" s="668"/>
      <c r="AH914" s="668"/>
      <c r="AI914" s="668"/>
      <c r="AJ914" s="668"/>
      <c r="AK914" s="668"/>
    </row>
    <row r="915" ht="15.75" customHeight="1">
      <c r="A915" s="668"/>
      <c r="B915" s="668"/>
      <c r="C915" s="668"/>
      <c r="D915" s="668"/>
      <c r="E915" s="668"/>
      <c r="F915" s="668"/>
      <c r="G915" s="668"/>
      <c r="H915" s="668"/>
      <c r="I915" s="668"/>
      <c r="J915" s="668"/>
      <c r="K915" s="668"/>
      <c r="L915" s="668"/>
      <c r="M915" s="668"/>
      <c r="N915" s="668"/>
      <c r="O915" s="668"/>
      <c r="P915" s="668"/>
      <c r="Q915" s="668"/>
      <c r="R915" s="668"/>
      <c r="S915" s="668"/>
      <c r="T915" s="668"/>
      <c r="U915" s="668"/>
      <c r="V915" s="668"/>
      <c r="W915" s="668"/>
      <c r="X915" s="668"/>
      <c r="Y915" s="668"/>
      <c r="Z915" s="668"/>
      <c r="AA915" s="668"/>
      <c r="AB915" s="668"/>
      <c r="AC915" s="668"/>
      <c r="AD915" s="668"/>
      <c r="AE915" s="668"/>
      <c r="AF915" s="668"/>
      <c r="AG915" s="668"/>
      <c r="AH915" s="668"/>
      <c r="AI915" s="668"/>
      <c r="AJ915" s="668"/>
      <c r="AK915" s="668"/>
    </row>
    <row r="916" ht="15.75" customHeight="1">
      <c r="A916" s="668"/>
      <c r="B916" s="668"/>
      <c r="C916" s="668"/>
      <c r="D916" s="668"/>
      <c r="E916" s="668"/>
      <c r="F916" s="668"/>
      <c r="G916" s="668"/>
      <c r="H916" s="668"/>
      <c r="I916" s="668"/>
      <c r="J916" s="668"/>
      <c r="K916" s="668"/>
      <c r="L916" s="668"/>
      <c r="M916" s="668"/>
      <c r="N916" s="668"/>
      <c r="O916" s="668"/>
      <c r="P916" s="668"/>
      <c r="Q916" s="668"/>
      <c r="R916" s="668"/>
      <c r="S916" s="668"/>
      <c r="T916" s="668"/>
      <c r="U916" s="668"/>
      <c r="V916" s="668"/>
      <c r="W916" s="668"/>
      <c r="X916" s="668"/>
      <c r="Y916" s="668"/>
      <c r="Z916" s="668"/>
      <c r="AA916" s="668"/>
      <c r="AB916" s="668"/>
      <c r="AC916" s="668"/>
      <c r="AD916" s="668"/>
      <c r="AE916" s="668"/>
      <c r="AF916" s="668"/>
      <c r="AG916" s="668"/>
      <c r="AH916" s="668"/>
      <c r="AI916" s="668"/>
      <c r="AJ916" s="668"/>
      <c r="AK916" s="668"/>
    </row>
    <row r="917" ht="15.75" customHeight="1">
      <c r="A917" s="668"/>
      <c r="B917" s="668"/>
      <c r="C917" s="668"/>
      <c r="D917" s="668"/>
      <c r="E917" s="668"/>
      <c r="F917" s="668"/>
      <c r="G917" s="668"/>
      <c r="H917" s="668"/>
      <c r="I917" s="668"/>
      <c r="J917" s="668"/>
      <c r="K917" s="668"/>
      <c r="L917" s="668"/>
      <c r="M917" s="668"/>
      <c r="N917" s="668"/>
      <c r="O917" s="668"/>
      <c r="P917" s="668"/>
      <c r="Q917" s="668"/>
      <c r="R917" s="668"/>
      <c r="S917" s="668"/>
      <c r="T917" s="668"/>
      <c r="U917" s="668"/>
      <c r="V917" s="668"/>
      <c r="W917" s="668"/>
      <c r="X917" s="668"/>
      <c r="Y917" s="668"/>
      <c r="Z917" s="668"/>
      <c r="AA917" s="668"/>
      <c r="AB917" s="668"/>
      <c r="AC917" s="668"/>
      <c r="AD917" s="668"/>
      <c r="AE917" s="668"/>
      <c r="AF917" s="668"/>
      <c r="AG917" s="668"/>
      <c r="AH917" s="668"/>
      <c r="AI917" s="668"/>
      <c r="AJ917" s="668"/>
      <c r="AK917" s="668"/>
    </row>
    <row r="918" ht="15.75" customHeight="1">
      <c r="A918" s="668"/>
      <c r="B918" s="668"/>
      <c r="C918" s="668"/>
      <c r="D918" s="668"/>
      <c r="E918" s="668"/>
      <c r="F918" s="668"/>
      <c r="G918" s="668"/>
      <c r="H918" s="668"/>
      <c r="I918" s="668"/>
      <c r="J918" s="668"/>
      <c r="K918" s="668"/>
      <c r="L918" s="668"/>
      <c r="M918" s="668"/>
      <c r="N918" s="668"/>
      <c r="O918" s="668"/>
      <c r="P918" s="668"/>
      <c r="Q918" s="668"/>
      <c r="R918" s="668"/>
      <c r="S918" s="668"/>
      <c r="T918" s="668"/>
      <c r="U918" s="668"/>
      <c r="V918" s="668"/>
      <c r="W918" s="668"/>
      <c r="X918" s="668"/>
      <c r="Y918" s="668"/>
      <c r="Z918" s="668"/>
      <c r="AA918" s="668"/>
      <c r="AB918" s="668"/>
      <c r="AC918" s="668"/>
      <c r="AD918" s="668"/>
      <c r="AE918" s="668"/>
      <c r="AF918" s="668"/>
      <c r="AG918" s="668"/>
      <c r="AH918" s="668"/>
      <c r="AI918" s="668"/>
      <c r="AJ918" s="668"/>
      <c r="AK918" s="668"/>
    </row>
    <row r="919" ht="15.75" customHeight="1">
      <c r="A919" s="668"/>
      <c r="B919" s="668"/>
      <c r="C919" s="668"/>
      <c r="D919" s="668"/>
      <c r="E919" s="668"/>
      <c r="F919" s="668"/>
      <c r="G919" s="668"/>
      <c r="H919" s="668"/>
      <c r="I919" s="668"/>
      <c r="J919" s="668"/>
      <c r="K919" s="668"/>
      <c r="L919" s="668"/>
      <c r="M919" s="668"/>
      <c r="N919" s="668"/>
      <c r="O919" s="668"/>
      <c r="P919" s="668"/>
      <c r="Q919" s="668"/>
      <c r="R919" s="668"/>
      <c r="S919" s="668"/>
      <c r="T919" s="668"/>
      <c r="U919" s="668"/>
      <c r="V919" s="668"/>
      <c r="W919" s="668"/>
      <c r="X919" s="668"/>
      <c r="Y919" s="668"/>
      <c r="Z919" s="668"/>
      <c r="AA919" s="668"/>
      <c r="AB919" s="668"/>
      <c r="AC919" s="668"/>
      <c r="AD919" s="668"/>
      <c r="AE919" s="668"/>
      <c r="AF919" s="668"/>
      <c r="AG919" s="668"/>
      <c r="AH919" s="668"/>
      <c r="AI919" s="668"/>
      <c r="AJ919" s="668"/>
      <c r="AK919" s="668"/>
    </row>
    <row r="920" ht="15.75" customHeight="1">
      <c r="A920" s="668"/>
      <c r="B920" s="668"/>
      <c r="C920" s="668"/>
      <c r="D920" s="668"/>
      <c r="E920" s="668"/>
      <c r="F920" s="668"/>
      <c r="G920" s="668"/>
      <c r="H920" s="668"/>
      <c r="I920" s="668"/>
      <c r="J920" s="668"/>
      <c r="K920" s="668"/>
      <c r="L920" s="668"/>
      <c r="M920" s="668"/>
      <c r="N920" s="668"/>
      <c r="O920" s="668"/>
      <c r="P920" s="668"/>
      <c r="Q920" s="668"/>
      <c r="R920" s="668"/>
      <c r="S920" s="668"/>
      <c r="T920" s="668"/>
      <c r="U920" s="668"/>
      <c r="V920" s="668"/>
      <c r="W920" s="668"/>
      <c r="X920" s="668"/>
      <c r="Y920" s="668"/>
      <c r="Z920" s="668"/>
      <c r="AA920" s="668"/>
      <c r="AB920" s="668"/>
      <c r="AC920" s="668"/>
      <c r="AD920" s="668"/>
      <c r="AE920" s="668"/>
      <c r="AF920" s="668"/>
      <c r="AG920" s="668"/>
      <c r="AH920" s="668"/>
      <c r="AI920" s="668"/>
      <c r="AJ920" s="668"/>
      <c r="AK920" s="668"/>
    </row>
    <row r="921" ht="15.75" customHeight="1">
      <c r="A921" s="668"/>
      <c r="B921" s="668"/>
      <c r="C921" s="668"/>
      <c r="D921" s="668"/>
      <c r="E921" s="668"/>
      <c r="F921" s="668"/>
      <c r="G921" s="668"/>
      <c r="H921" s="668"/>
      <c r="I921" s="668"/>
      <c r="J921" s="668"/>
      <c r="K921" s="668"/>
      <c r="L921" s="668"/>
      <c r="M921" s="668"/>
      <c r="N921" s="668"/>
      <c r="O921" s="668"/>
      <c r="P921" s="668"/>
      <c r="Q921" s="668"/>
      <c r="R921" s="668"/>
      <c r="S921" s="668"/>
      <c r="T921" s="668"/>
      <c r="U921" s="668"/>
      <c r="V921" s="668"/>
      <c r="W921" s="668"/>
      <c r="X921" s="668"/>
      <c r="Y921" s="668"/>
      <c r="Z921" s="668"/>
      <c r="AA921" s="668"/>
      <c r="AB921" s="668"/>
      <c r="AC921" s="668"/>
      <c r="AD921" s="668"/>
      <c r="AE921" s="668"/>
      <c r="AF921" s="668"/>
      <c r="AG921" s="668"/>
      <c r="AH921" s="668"/>
      <c r="AI921" s="668"/>
      <c r="AJ921" s="668"/>
      <c r="AK921" s="668"/>
    </row>
    <row r="922" ht="15.75" customHeight="1">
      <c r="A922" s="668"/>
      <c r="B922" s="668"/>
      <c r="C922" s="668"/>
      <c r="D922" s="668"/>
      <c r="E922" s="668"/>
      <c r="F922" s="668"/>
      <c r="G922" s="668"/>
      <c r="H922" s="668"/>
      <c r="I922" s="668"/>
      <c r="J922" s="668"/>
      <c r="K922" s="668"/>
      <c r="L922" s="668"/>
      <c r="M922" s="668"/>
      <c r="N922" s="668"/>
      <c r="O922" s="668"/>
      <c r="P922" s="668"/>
      <c r="Q922" s="668"/>
      <c r="R922" s="668"/>
      <c r="S922" s="668"/>
      <c r="T922" s="668"/>
      <c r="U922" s="668"/>
      <c r="V922" s="668"/>
      <c r="W922" s="668"/>
      <c r="X922" s="668"/>
      <c r="Y922" s="668"/>
      <c r="Z922" s="668"/>
      <c r="AA922" s="668"/>
      <c r="AB922" s="668"/>
      <c r="AC922" s="668"/>
      <c r="AD922" s="668"/>
      <c r="AE922" s="668"/>
      <c r="AF922" s="668"/>
      <c r="AG922" s="668"/>
      <c r="AH922" s="668"/>
      <c r="AI922" s="668"/>
      <c r="AJ922" s="668"/>
      <c r="AK922" s="668"/>
    </row>
    <row r="923" ht="15.75" customHeight="1">
      <c r="A923" s="668"/>
      <c r="B923" s="668"/>
      <c r="C923" s="668"/>
      <c r="D923" s="668"/>
      <c r="E923" s="668"/>
      <c r="F923" s="668"/>
      <c r="G923" s="668"/>
      <c r="H923" s="668"/>
      <c r="I923" s="668"/>
      <c r="J923" s="668"/>
      <c r="K923" s="668"/>
      <c r="L923" s="668"/>
      <c r="M923" s="668"/>
      <c r="N923" s="668"/>
      <c r="O923" s="668"/>
      <c r="P923" s="668"/>
      <c r="Q923" s="668"/>
      <c r="R923" s="668"/>
      <c r="S923" s="668"/>
      <c r="T923" s="668"/>
      <c r="U923" s="668"/>
      <c r="V923" s="668"/>
      <c r="W923" s="668"/>
      <c r="X923" s="668"/>
      <c r="Y923" s="668"/>
      <c r="Z923" s="668"/>
      <c r="AA923" s="668"/>
      <c r="AB923" s="668"/>
      <c r="AC923" s="668"/>
      <c r="AD923" s="668"/>
      <c r="AE923" s="668"/>
      <c r="AF923" s="668"/>
      <c r="AG923" s="668"/>
      <c r="AH923" s="668"/>
      <c r="AI923" s="668"/>
      <c r="AJ923" s="668"/>
      <c r="AK923" s="668"/>
    </row>
    <row r="924" ht="15.75" customHeight="1">
      <c r="A924" s="668"/>
      <c r="B924" s="668"/>
      <c r="C924" s="668"/>
      <c r="D924" s="668"/>
      <c r="E924" s="668"/>
      <c r="F924" s="668"/>
      <c r="G924" s="668"/>
      <c r="H924" s="668"/>
      <c r="I924" s="668"/>
      <c r="J924" s="668"/>
      <c r="K924" s="668"/>
      <c r="L924" s="668"/>
      <c r="M924" s="668"/>
      <c r="N924" s="668"/>
      <c r="O924" s="668"/>
      <c r="P924" s="668"/>
      <c r="Q924" s="668"/>
      <c r="R924" s="668"/>
      <c r="S924" s="668"/>
      <c r="T924" s="668"/>
      <c r="U924" s="668"/>
      <c r="V924" s="668"/>
      <c r="W924" s="668"/>
      <c r="X924" s="668"/>
      <c r="Y924" s="668"/>
      <c r="Z924" s="668"/>
      <c r="AA924" s="668"/>
      <c r="AB924" s="668"/>
      <c r="AC924" s="668"/>
      <c r="AD924" s="668"/>
      <c r="AE924" s="668"/>
      <c r="AF924" s="668"/>
      <c r="AG924" s="668"/>
      <c r="AH924" s="668"/>
      <c r="AI924" s="668"/>
      <c r="AJ924" s="668"/>
      <c r="AK924" s="668"/>
    </row>
    <row r="925" ht="15.75" customHeight="1">
      <c r="A925" s="668"/>
      <c r="B925" s="668"/>
      <c r="C925" s="668"/>
      <c r="D925" s="668"/>
      <c r="E925" s="668"/>
      <c r="F925" s="668"/>
      <c r="G925" s="668"/>
      <c r="H925" s="668"/>
      <c r="I925" s="668"/>
      <c r="J925" s="668"/>
      <c r="K925" s="668"/>
      <c r="L925" s="668"/>
      <c r="M925" s="668"/>
      <c r="N925" s="668"/>
      <c r="O925" s="668"/>
      <c r="P925" s="668"/>
      <c r="Q925" s="668"/>
      <c r="R925" s="668"/>
      <c r="S925" s="668"/>
      <c r="T925" s="668"/>
      <c r="U925" s="668"/>
      <c r="V925" s="668"/>
      <c r="W925" s="668"/>
      <c r="X925" s="668"/>
      <c r="Y925" s="668"/>
      <c r="Z925" s="668"/>
      <c r="AA925" s="668"/>
      <c r="AB925" s="668"/>
      <c r="AC925" s="668"/>
      <c r="AD925" s="668"/>
      <c r="AE925" s="668"/>
      <c r="AF925" s="668"/>
      <c r="AG925" s="668"/>
      <c r="AH925" s="668"/>
      <c r="AI925" s="668"/>
      <c r="AJ925" s="668"/>
      <c r="AK925" s="668"/>
    </row>
    <row r="926" ht="15.75" customHeight="1">
      <c r="A926" s="668"/>
      <c r="B926" s="668"/>
      <c r="C926" s="668"/>
      <c r="D926" s="668"/>
      <c r="E926" s="668"/>
      <c r="F926" s="668"/>
      <c r="G926" s="668"/>
      <c r="H926" s="668"/>
      <c r="I926" s="668"/>
      <c r="J926" s="668"/>
      <c r="K926" s="668"/>
      <c r="L926" s="668"/>
      <c r="M926" s="668"/>
      <c r="N926" s="668"/>
      <c r="O926" s="668"/>
      <c r="P926" s="668"/>
      <c r="Q926" s="668"/>
      <c r="R926" s="668"/>
      <c r="S926" s="668"/>
      <c r="T926" s="668"/>
      <c r="U926" s="668"/>
      <c r="V926" s="668"/>
      <c r="W926" s="668"/>
      <c r="X926" s="668"/>
      <c r="Y926" s="668"/>
      <c r="Z926" s="668"/>
      <c r="AA926" s="668"/>
      <c r="AB926" s="668"/>
      <c r="AC926" s="668"/>
      <c r="AD926" s="668"/>
      <c r="AE926" s="668"/>
      <c r="AF926" s="668"/>
      <c r="AG926" s="668"/>
      <c r="AH926" s="668"/>
      <c r="AI926" s="668"/>
      <c r="AJ926" s="668"/>
      <c r="AK926" s="668"/>
    </row>
    <row r="927" ht="15.75" customHeight="1">
      <c r="A927" s="668"/>
      <c r="B927" s="668"/>
      <c r="C927" s="668"/>
      <c r="D927" s="668"/>
      <c r="E927" s="668"/>
      <c r="F927" s="668"/>
      <c r="G927" s="668"/>
      <c r="H927" s="668"/>
      <c r="I927" s="668"/>
      <c r="J927" s="668"/>
      <c r="K927" s="668"/>
      <c r="L927" s="668"/>
      <c r="M927" s="668"/>
      <c r="N927" s="668"/>
      <c r="O927" s="668"/>
      <c r="P927" s="668"/>
      <c r="Q927" s="668"/>
      <c r="R927" s="668"/>
      <c r="S927" s="668"/>
      <c r="T927" s="668"/>
      <c r="U927" s="668"/>
      <c r="V927" s="668"/>
      <c r="W927" s="668"/>
      <c r="X927" s="668"/>
      <c r="Y927" s="668"/>
      <c r="Z927" s="668"/>
      <c r="AA927" s="668"/>
      <c r="AB927" s="668"/>
      <c r="AC927" s="668"/>
      <c r="AD927" s="668"/>
      <c r="AE927" s="668"/>
      <c r="AF927" s="668"/>
      <c r="AG927" s="668"/>
      <c r="AH927" s="668"/>
      <c r="AI927" s="668"/>
      <c r="AJ927" s="668"/>
      <c r="AK927" s="668"/>
    </row>
    <row r="928" ht="15.75" customHeight="1">
      <c r="A928" s="668"/>
      <c r="B928" s="668"/>
      <c r="C928" s="668"/>
      <c r="D928" s="668"/>
      <c r="E928" s="668"/>
      <c r="F928" s="668"/>
      <c r="G928" s="668"/>
      <c r="H928" s="668"/>
      <c r="I928" s="668"/>
      <c r="J928" s="668"/>
      <c r="K928" s="668"/>
      <c r="L928" s="668"/>
      <c r="M928" s="668"/>
      <c r="N928" s="668"/>
      <c r="O928" s="668"/>
      <c r="P928" s="668"/>
      <c r="Q928" s="668"/>
      <c r="R928" s="668"/>
      <c r="S928" s="668"/>
      <c r="T928" s="668"/>
      <c r="U928" s="668"/>
      <c r="V928" s="668"/>
      <c r="W928" s="668"/>
      <c r="X928" s="668"/>
      <c r="Y928" s="668"/>
      <c r="Z928" s="668"/>
      <c r="AA928" s="668"/>
      <c r="AB928" s="668"/>
      <c r="AC928" s="668"/>
      <c r="AD928" s="668"/>
      <c r="AE928" s="668"/>
      <c r="AF928" s="668"/>
      <c r="AG928" s="668"/>
      <c r="AH928" s="668"/>
      <c r="AI928" s="668"/>
      <c r="AJ928" s="668"/>
      <c r="AK928" s="668"/>
    </row>
    <row r="929" ht="15.75" customHeight="1">
      <c r="A929" s="668"/>
      <c r="B929" s="668"/>
      <c r="C929" s="668"/>
      <c r="D929" s="668"/>
      <c r="E929" s="668"/>
      <c r="F929" s="668"/>
      <c r="G929" s="668"/>
      <c r="H929" s="668"/>
      <c r="I929" s="668"/>
      <c r="J929" s="668"/>
      <c r="K929" s="668"/>
      <c r="L929" s="668"/>
      <c r="M929" s="668"/>
      <c r="N929" s="668"/>
      <c r="O929" s="668"/>
      <c r="P929" s="668"/>
      <c r="Q929" s="668"/>
      <c r="R929" s="668"/>
      <c r="S929" s="668"/>
      <c r="T929" s="668"/>
      <c r="U929" s="668"/>
      <c r="V929" s="668"/>
      <c r="W929" s="668"/>
      <c r="X929" s="668"/>
      <c r="Y929" s="668"/>
      <c r="Z929" s="668"/>
      <c r="AA929" s="668"/>
      <c r="AB929" s="668"/>
      <c r="AC929" s="668"/>
      <c r="AD929" s="668"/>
      <c r="AE929" s="668"/>
      <c r="AF929" s="668"/>
      <c r="AG929" s="668"/>
      <c r="AH929" s="668"/>
      <c r="AI929" s="668"/>
      <c r="AJ929" s="668"/>
      <c r="AK929" s="668"/>
    </row>
    <row r="930" ht="15.75" customHeight="1">
      <c r="A930" s="668"/>
      <c r="B930" s="668"/>
      <c r="C930" s="668"/>
      <c r="D930" s="668"/>
      <c r="E930" s="668"/>
      <c r="F930" s="668"/>
      <c r="G930" s="668"/>
      <c r="H930" s="668"/>
      <c r="I930" s="668"/>
      <c r="J930" s="668"/>
      <c r="K930" s="668"/>
      <c r="L930" s="668"/>
      <c r="M930" s="668"/>
      <c r="N930" s="668"/>
      <c r="O930" s="668"/>
      <c r="P930" s="668"/>
      <c r="Q930" s="668"/>
      <c r="R930" s="668"/>
      <c r="S930" s="668"/>
      <c r="T930" s="668"/>
      <c r="U930" s="668"/>
      <c r="V930" s="668"/>
      <c r="W930" s="668"/>
      <c r="X930" s="668"/>
      <c r="Y930" s="668"/>
      <c r="Z930" s="668"/>
      <c r="AA930" s="668"/>
      <c r="AB930" s="668"/>
      <c r="AC930" s="668"/>
      <c r="AD930" s="668"/>
      <c r="AE930" s="668"/>
      <c r="AF930" s="668"/>
      <c r="AG930" s="668"/>
      <c r="AH930" s="668"/>
      <c r="AI930" s="668"/>
      <c r="AJ930" s="668"/>
      <c r="AK930" s="668"/>
    </row>
    <row r="931" ht="15.75" customHeight="1">
      <c r="A931" s="668"/>
      <c r="B931" s="668"/>
      <c r="C931" s="668"/>
      <c r="D931" s="668"/>
      <c r="E931" s="668"/>
      <c r="F931" s="668"/>
      <c r="G931" s="668"/>
      <c r="H931" s="668"/>
      <c r="I931" s="668"/>
      <c r="J931" s="668"/>
      <c r="K931" s="668"/>
      <c r="L931" s="668"/>
      <c r="M931" s="668"/>
      <c r="N931" s="668"/>
      <c r="O931" s="668"/>
      <c r="P931" s="668"/>
      <c r="Q931" s="668"/>
      <c r="R931" s="668"/>
      <c r="S931" s="668"/>
      <c r="T931" s="668"/>
      <c r="U931" s="668"/>
      <c r="V931" s="668"/>
      <c r="W931" s="668"/>
      <c r="X931" s="668"/>
      <c r="Y931" s="668"/>
      <c r="Z931" s="668"/>
      <c r="AA931" s="668"/>
      <c r="AB931" s="668"/>
      <c r="AC931" s="668"/>
      <c r="AD931" s="668"/>
      <c r="AE931" s="668"/>
      <c r="AF931" s="668"/>
      <c r="AG931" s="668"/>
      <c r="AH931" s="668"/>
      <c r="AI931" s="668"/>
      <c r="AJ931" s="668"/>
      <c r="AK931" s="668"/>
    </row>
    <row r="932" ht="15.75" customHeight="1">
      <c r="A932" s="668"/>
      <c r="B932" s="668"/>
      <c r="C932" s="668"/>
      <c r="D932" s="668"/>
      <c r="E932" s="668"/>
      <c r="F932" s="668"/>
      <c r="G932" s="668"/>
      <c r="H932" s="668"/>
      <c r="I932" s="668"/>
      <c r="J932" s="668"/>
      <c r="K932" s="668"/>
      <c r="L932" s="668"/>
      <c r="M932" s="668"/>
      <c r="N932" s="668"/>
      <c r="O932" s="668"/>
      <c r="P932" s="668"/>
      <c r="Q932" s="668"/>
      <c r="R932" s="668"/>
      <c r="S932" s="668"/>
      <c r="T932" s="668"/>
      <c r="U932" s="668"/>
      <c r="V932" s="668"/>
      <c r="W932" s="668"/>
      <c r="X932" s="668"/>
      <c r="Y932" s="668"/>
      <c r="Z932" s="668"/>
      <c r="AA932" s="668"/>
      <c r="AB932" s="668"/>
      <c r="AC932" s="668"/>
      <c r="AD932" s="668"/>
      <c r="AE932" s="668"/>
      <c r="AF932" s="668"/>
      <c r="AG932" s="668"/>
      <c r="AH932" s="668"/>
      <c r="AI932" s="668"/>
      <c r="AJ932" s="668"/>
      <c r="AK932" s="668"/>
    </row>
    <row r="933" ht="15.75" customHeight="1">
      <c r="A933" s="668"/>
      <c r="B933" s="668"/>
      <c r="C933" s="668"/>
      <c r="D933" s="668"/>
      <c r="E933" s="668"/>
      <c r="F933" s="668"/>
      <c r="G933" s="668"/>
      <c r="H933" s="668"/>
      <c r="I933" s="668"/>
      <c r="J933" s="668"/>
      <c r="K933" s="668"/>
      <c r="L933" s="668"/>
      <c r="M933" s="668"/>
      <c r="N933" s="668"/>
      <c r="O933" s="668"/>
      <c r="P933" s="668"/>
      <c r="Q933" s="668"/>
      <c r="R933" s="668"/>
      <c r="S933" s="668"/>
      <c r="T933" s="668"/>
      <c r="U933" s="668"/>
      <c r="V933" s="668"/>
      <c r="W933" s="668"/>
      <c r="X933" s="668"/>
      <c r="Y933" s="668"/>
      <c r="Z933" s="668"/>
      <c r="AA933" s="668"/>
      <c r="AB933" s="668"/>
      <c r="AC933" s="668"/>
      <c r="AD933" s="668"/>
      <c r="AE933" s="668"/>
      <c r="AF933" s="668"/>
      <c r="AG933" s="668"/>
      <c r="AH933" s="668"/>
      <c r="AI933" s="668"/>
      <c r="AJ933" s="668"/>
      <c r="AK933" s="668"/>
    </row>
    <row r="934" ht="15.75" customHeight="1">
      <c r="A934" s="668"/>
      <c r="B934" s="668"/>
      <c r="C934" s="668"/>
      <c r="D934" s="668"/>
      <c r="E934" s="668"/>
      <c r="F934" s="668"/>
      <c r="G934" s="668"/>
      <c r="H934" s="668"/>
      <c r="I934" s="668"/>
      <c r="J934" s="668"/>
      <c r="K934" s="668"/>
      <c r="L934" s="668"/>
      <c r="M934" s="668"/>
      <c r="N934" s="668"/>
      <c r="O934" s="668"/>
      <c r="P934" s="668"/>
      <c r="Q934" s="668"/>
      <c r="R934" s="668"/>
      <c r="S934" s="668"/>
      <c r="T934" s="668"/>
      <c r="U934" s="668"/>
      <c r="V934" s="668"/>
      <c r="W934" s="668"/>
      <c r="X934" s="668"/>
      <c r="Y934" s="668"/>
      <c r="Z934" s="668"/>
      <c r="AA934" s="668"/>
      <c r="AB934" s="668"/>
      <c r="AC934" s="668"/>
      <c r="AD934" s="668"/>
      <c r="AE934" s="668"/>
      <c r="AF934" s="668"/>
      <c r="AG934" s="668"/>
      <c r="AH934" s="668"/>
      <c r="AI934" s="668"/>
      <c r="AJ934" s="668"/>
      <c r="AK934" s="668"/>
    </row>
    <row r="935" ht="15.75" customHeight="1">
      <c r="A935" s="668"/>
      <c r="B935" s="668"/>
      <c r="C935" s="668"/>
      <c r="D935" s="668"/>
      <c r="E935" s="668"/>
      <c r="F935" s="668"/>
      <c r="G935" s="668"/>
      <c r="H935" s="668"/>
      <c r="I935" s="668"/>
      <c r="J935" s="668"/>
      <c r="K935" s="668"/>
      <c r="L935" s="668"/>
      <c r="M935" s="668"/>
      <c r="N935" s="668"/>
      <c r="O935" s="668"/>
      <c r="P935" s="668"/>
      <c r="Q935" s="668"/>
      <c r="R935" s="668"/>
      <c r="S935" s="668"/>
      <c r="T935" s="668"/>
      <c r="U935" s="668"/>
      <c r="V935" s="668"/>
      <c r="W935" s="668"/>
      <c r="X935" s="668"/>
      <c r="Y935" s="668"/>
      <c r="Z935" s="668"/>
      <c r="AA935" s="668"/>
      <c r="AB935" s="668"/>
      <c r="AC935" s="668"/>
      <c r="AD935" s="668"/>
      <c r="AE935" s="668"/>
      <c r="AF935" s="668"/>
      <c r="AG935" s="668"/>
      <c r="AH935" s="668"/>
      <c r="AI935" s="668"/>
      <c r="AJ935" s="668"/>
      <c r="AK935" s="668"/>
    </row>
    <row r="936" ht="15.75" customHeight="1">
      <c r="A936" s="668"/>
      <c r="B936" s="668"/>
      <c r="C936" s="668"/>
      <c r="D936" s="668"/>
      <c r="E936" s="668"/>
      <c r="F936" s="668"/>
      <c r="G936" s="668"/>
      <c r="H936" s="668"/>
      <c r="I936" s="668"/>
      <c r="J936" s="668"/>
      <c r="K936" s="668"/>
      <c r="L936" s="668"/>
      <c r="M936" s="668"/>
      <c r="N936" s="668"/>
      <c r="O936" s="668"/>
      <c r="P936" s="668"/>
      <c r="Q936" s="668"/>
      <c r="R936" s="668"/>
      <c r="S936" s="668"/>
      <c r="T936" s="668"/>
      <c r="U936" s="668"/>
      <c r="V936" s="668"/>
      <c r="W936" s="668"/>
      <c r="X936" s="668"/>
      <c r="Y936" s="668"/>
      <c r="Z936" s="668"/>
      <c r="AA936" s="668"/>
      <c r="AB936" s="668"/>
      <c r="AC936" s="668"/>
      <c r="AD936" s="668"/>
      <c r="AE936" s="668"/>
      <c r="AF936" s="668"/>
      <c r="AG936" s="668"/>
      <c r="AH936" s="668"/>
      <c r="AI936" s="668"/>
      <c r="AJ936" s="668"/>
      <c r="AK936" s="668"/>
    </row>
    <row r="937" ht="15.75" customHeight="1">
      <c r="A937" s="668"/>
      <c r="B937" s="668"/>
      <c r="C937" s="668"/>
      <c r="D937" s="668"/>
      <c r="E937" s="668"/>
      <c r="F937" s="668"/>
      <c r="G937" s="668"/>
      <c r="H937" s="668"/>
      <c r="I937" s="668"/>
      <c r="J937" s="668"/>
      <c r="K937" s="668"/>
      <c r="L937" s="668"/>
      <c r="M937" s="668"/>
      <c r="N937" s="668"/>
      <c r="O937" s="668"/>
      <c r="P937" s="668"/>
      <c r="Q937" s="668"/>
      <c r="R937" s="668"/>
      <c r="S937" s="668"/>
      <c r="T937" s="668"/>
      <c r="U937" s="668"/>
      <c r="V937" s="668"/>
      <c r="W937" s="668"/>
      <c r="X937" s="668"/>
      <c r="Y937" s="668"/>
      <c r="Z937" s="668"/>
      <c r="AA937" s="668"/>
      <c r="AB937" s="668"/>
      <c r="AC937" s="668"/>
      <c r="AD937" s="668"/>
      <c r="AE937" s="668"/>
      <c r="AF937" s="668"/>
      <c r="AG937" s="668"/>
      <c r="AH937" s="668"/>
      <c r="AI937" s="668"/>
      <c r="AJ937" s="668"/>
      <c r="AK937" s="668"/>
    </row>
    <row r="938" ht="15.75" customHeight="1">
      <c r="A938" s="668"/>
      <c r="B938" s="668"/>
      <c r="C938" s="668"/>
      <c r="D938" s="668"/>
      <c r="E938" s="668"/>
      <c r="F938" s="668"/>
      <c r="G938" s="668"/>
      <c r="H938" s="668"/>
      <c r="I938" s="668"/>
      <c r="J938" s="668"/>
      <c r="K938" s="668"/>
      <c r="L938" s="668"/>
      <c r="M938" s="668"/>
      <c r="N938" s="668"/>
      <c r="O938" s="668"/>
      <c r="P938" s="668"/>
      <c r="Q938" s="668"/>
      <c r="R938" s="668"/>
      <c r="S938" s="668"/>
      <c r="T938" s="668"/>
      <c r="U938" s="668"/>
      <c r="V938" s="668"/>
      <c r="W938" s="668"/>
      <c r="X938" s="668"/>
      <c r="Y938" s="668"/>
      <c r="Z938" s="668"/>
      <c r="AA938" s="668"/>
      <c r="AB938" s="668"/>
      <c r="AC938" s="668"/>
      <c r="AD938" s="668"/>
      <c r="AE938" s="668"/>
      <c r="AF938" s="668"/>
      <c r="AG938" s="668"/>
      <c r="AH938" s="668"/>
      <c r="AI938" s="668"/>
      <c r="AJ938" s="668"/>
      <c r="AK938" s="668"/>
    </row>
    <row r="939" ht="15.75" customHeight="1">
      <c r="A939" s="668"/>
      <c r="B939" s="668"/>
      <c r="C939" s="668"/>
      <c r="D939" s="668"/>
      <c r="E939" s="668"/>
      <c r="F939" s="668"/>
      <c r="G939" s="668"/>
      <c r="H939" s="668"/>
      <c r="I939" s="668"/>
      <c r="J939" s="668"/>
      <c r="K939" s="668"/>
      <c r="L939" s="668"/>
      <c r="M939" s="668"/>
      <c r="N939" s="668"/>
      <c r="O939" s="668"/>
      <c r="P939" s="668"/>
      <c r="Q939" s="668"/>
      <c r="R939" s="668"/>
      <c r="S939" s="668"/>
      <c r="T939" s="668"/>
      <c r="U939" s="668"/>
      <c r="V939" s="668"/>
      <c r="W939" s="668"/>
      <c r="X939" s="668"/>
      <c r="Y939" s="668"/>
      <c r="Z939" s="668"/>
      <c r="AA939" s="668"/>
      <c r="AB939" s="668"/>
      <c r="AC939" s="668"/>
      <c r="AD939" s="668"/>
      <c r="AE939" s="668"/>
      <c r="AF939" s="668"/>
      <c r="AG939" s="668"/>
      <c r="AH939" s="668"/>
      <c r="AI939" s="668"/>
      <c r="AJ939" s="668"/>
      <c r="AK939" s="668"/>
    </row>
    <row r="940" ht="15.75" customHeight="1">
      <c r="A940" s="668"/>
      <c r="B940" s="668"/>
      <c r="C940" s="668"/>
      <c r="D940" s="668"/>
      <c r="E940" s="668"/>
      <c r="F940" s="668"/>
      <c r="G940" s="668"/>
      <c r="H940" s="668"/>
      <c r="I940" s="668"/>
      <c r="J940" s="668"/>
      <c r="K940" s="668"/>
      <c r="L940" s="668"/>
      <c r="M940" s="668"/>
      <c r="N940" s="668"/>
      <c r="O940" s="668"/>
      <c r="P940" s="668"/>
      <c r="Q940" s="668"/>
      <c r="R940" s="668"/>
      <c r="S940" s="668"/>
      <c r="T940" s="668"/>
      <c r="U940" s="668"/>
      <c r="V940" s="668"/>
      <c r="W940" s="668"/>
      <c r="X940" s="668"/>
      <c r="Y940" s="668"/>
      <c r="Z940" s="668"/>
      <c r="AA940" s="668"/>
      <c r="AB940" s="668"/>
      <c r="AC940" s="668"/>
      <c r="AD940" s="668"/>
      <c r="AE940" s="668"/>
      <c r="AF940" s="668"/>
      <c r="AG940" s="668"/>
      <c r="AH940" s="668"/>
      <c r="AI940" s="668"/>
      <c r="AJ940" s="668"/>
      <c r="AK940" s="668"/>
    </row>
    <row r="941" ht="15.75" customHeight="1">
      <c r="A941" s="668"/>
      <c r="B941" s="668"/>
      <c r="C941" s="668"/>
      <c r="D941" s="668"/>
      <c r="E941" s="668"/>
      <c r="F941" s="668"/>
      <c r="G941" s="668"/>
      <c r="H941" s="668"/>
      <c r="I941" s="668"/>
      <c r="J941" s="668"/>
      <c r="K941" s="668"/>
      <c r="L941" s="668"/>
      <c r="M941" s="668"/>
      <c r="N941" s="668"/>
      <c r="O941" s="668"/>
      <c r="P941" s="668"/>
      <c r="Q941" s="668"/>
      <c r="R941" s="668"/>
      <c r="S941" s="668"/>
      <c r="T941" s="668"/>
      <c r="U941" s="668"/>
      <c r="V941" s="668"/>
      <c r="W941" s="668"/>
      <c r="X941" s="668"/>
      <c r="Y941" s="668"/>
      <c r="Z941" s="668"/>
      <c r="AA941" s="668"/>
      <c r="AB941" s="668"/>
      <c r="AC941" s="668"/>
      <c r="AD941" s="668"/>
      <c r="AE941" s="668"/>
      <c r="AF941" s="668"/>
      <c r="AG941" s="668"/>
      <c r="AH941" s="668"/>
      <c r="AI941" s="668"/>
      <c r="AJ941" s="668"/>
      <c r="AK941" s="668"/>
    </row>
    <row r="942" ht="15.75" customHeight="1">
      <c r="A942" s="668"/>
      <c r="B942" s="668"/>
      <c r="C942" s="668"/>
      <c r="D942" s="668"/>
      <c r="E942" s="668"/>
      <c r="F942" s="668"/>
      <c r="G942" s="668"/>
      <c r="H942" s="668"/>
      <c r="I942" s="668"/>
      <c r="J942" s="668"/>
      <c r="K942" s="668"/>
      <c r="L942" s="668"/>
      <c r="M942" s="668"/>
      <c r="N942" s="668"/>
      <c r="O942" s="668"/>
      <c r="P942" s="668"/>
      <c r="Q942" s="668"/>
      <c r="R942" s="668"/>
      <c r="S942" s="668"/>
      <c r="T942" s="668"/>
      <c r="U942" s="668"/>
      <c r="V942" s="668"/>
      <c r="W942" s="668"/>
      <c r="X942" s="668"/>
      <c r="Y942" s="668"/>
      <c r="Z942" s="668"/>
      <c r="AA942" s="668"/>
      <c r="AB942" s="668"/>
      <c r="AC942" s="668"/>
      <c r="AD942" s="668"/>
      <c r="AE942" s="668"/>
      <c r="AF942" s="668"/>
      <c r="AG942" s="668"/>
      <c r="AH942" s="668"/>
      <c r="AI942" s="668"/>
      <c r="AJ942" s="668"/>
      <c r="AK942" s="668"/>
    </row>
    <row r="943" ht="15.75" customHeight="1">
      <c r="A943" s="668"/>
      <c r="B943" s="668"/>
      <c r="C943" s="668"/>
      <c r="D943" s="668"/>
      <c r="E943" s="668"/>
      <c r="F943" s="668"/>
      <c r="G943" s="668"/>
      <c r="H943" s="668"/>
      <c r="I943" s="668"/>
      <c r="J943" s="668"/>
      <c r="K943" s="668"/>
      <c r="L943" s="668"/>
      <c r="M943" s="668"/>
      <c r="N943" s="668"/>
      <c r="O943" s="668"/>
      <c r="P943" s="668"/>
      <c r="Q943" s="668"/>
      <c r="R943" s="668"/>
      <c r="S943" s="668"/>
      <c r="T943" s="668"/>
      <c r="U943" s="668"/>
      <c r="V943" s="668"/>
      <c r="W943" s="668"/>
      <c r="X943" s="668"/>
      <c r="Y943" s="668"/>
      <c r="Z943" s="668"/>
      <c r="AA943" s="668"/>
      <c r="AB943" s="668"/>
      <c r="AC943" s="668"/>
      <c r="AD943" s="668"/>
      <c r="AE943" s="668"/>
      <c r="AF943" s="668"/>
      <c r="AG943" s="668"/>
      <c r="AH943" s="668"/>
      <c r="AI943" s="668"/>
      <c r="AJ943" s="668"/>
      <c r="AK943" s="668"/>
    </row>
    <row r="944" ht="15.75" customHeight="1">
      <c r="A944" s="668"/>
      <c r="B944" s="668"/>
      <c r="C944" s="668"/>
      <c r="D944" s="668"/>
      <c r="E944" s="668"/>
      <c r="F944" s="668"/>
      <c r="G944" s="668"/>
      <c r="H944" s="668"/>
      <c r="I944" s="668"/>
      <c r="J944" s="668"/>
      <c r="K944" s="668"/>
      <c r="L944" s="668"/>
      <c r="M944" s="668"/>
      <c r="N944" s="668"/>
      <c r="O944" s="668"/>
      <c r="P944" s="668"/>
      <c r="Q944" s="668"/>
      <c r="R944" s="668"/>
      <c r="S944" s="668"/>
      <c r="T944" s="668"/>
      <c r="U944" s="668"/>
      <c r="V944" s="668"/>
      <c r="W944" s="668"/>
      <c r="X944" s="668"/>
      <c r="Y944" s="668"/>
      <c r="Z944" s="668"/>
      <c r="AA944" s="668"/>
      <c r="AB944" s="668"/>
      <c r="AC944" s="668"/>
      <c r="AD944" s="668"/>
      <c r="AE944" s="668"/>
      <c r="AF944" s="668"/>
      <c r="AG944" s="668"/>
      <c r="AH944" s="668"/>
      <c r="AI944" s="668"/>
      <c r="AJ944" s="668"/>
      <c r="AK944" s="668"/>
    </row>
    <row r="945" ht="15.75" customHeight="1">
      <c r="A945" s="668"/>
      <c r="B945" s="668"/>
      <c r="C945" s="668"/>
      <c r="D945" s="668"/>
      <c r="E945" s="668"/>
      <c r="F945" s="668"/>
      <c r="G945" s="668"/>
      <c r="H945" s="668"/>
      <c r="I945" s="668"/>
      <c r="J945" s="668"/>
      <c r="K945" s="668"/>
      <c r="L945" s="668"/>
      <c r="M945" s="668"/>
      <c r="N945" s="668"/>
      <c r="O945" s="668"/>
      <c r="P945" s="668"/>
      <c r="Q945" s="668"/>
      <c r="R945" s="668"/>
      <c r="S945" s="668"/>
      <c r="T945" s="668"/>
      <c r="U945" s="668"/>
      <c r="V945" s="668"/>
      <c r="W945" s="668"/>
      <c r="X945" s="668"/>
      <c r="Y945" s="668"/>
      <c r="Z945" s="668"/>
      <c r="AA945" s="668"/>
      <c r="AB945" s="668"/>
      <c r="AC945" s="668"/>
      <c r="AD945" s="668"/>
      <c r="AE945" s="668"/>
      <c r="AF945" s="668"/>
      <c r="AG945" s="668"/>
      <c r="AH945" s="668"/>
      <c r="AI945" s="668"/>
      <c r="AJ945" s="668"/>
      <c r="AK945" s="668"/>
    </row>
    <row r="946" ht="15.75" customHeight="1">
      <c r="A946" s="668"/>
      <c r="B946" s="668"/>
      <c r="C946" s="668"/>
      <c r="D946" s="668"/>
      <c r="E946" s="668"/>
      <c r="F946" s="668"/>
      <c r="G946" s="668"/>
      <c r="H946" s="668"/>
      <c r="I946" s="668"/>
      <c r="J946" s="668"/>
      <c r="K946" s="668"/>
      <c r="L946" s="668"/>
      <c r="M946" s="668"/>
      <c r="N946" s="668"/>
      <c r="O946" s="668"/>
      <c r="P946" s="668"/>
      <c r="Q946" s="668"/>
      <c r="R946" s="668"/>
      <c r="S946" s="668"/>
      <c r="T946" s="668"/>
      <c r="U946" s="668"/>
      <c r="V946" s="668"/>
      <c r="W946" s="668"/>
      <c r="X946" s="668"/>
      <c r="Y946" s="668"/>
      <c r="Z946" s="668"/>
      <c r="AA946" s="668"/>
      <c r="AB946" s="668"/>
      <c r="AC946" s="668"/>
      <c r="AD946" s="668"/>
      <c r="AE946" s="668"/>
      <c r="AF946" s="668"/>
      <c r="AG946" s="668"/>
      <c r="AH946" s="668"/>
      <c r="AI946" s="668"/>
      <c r="AJ946" s="668"/>
      <c r="AK946" s="668"/>
    </row>
    <row r="947" ht="15.75" customHeight="1">
      <c r="A947" s="668"/>
      <c r="B947" s="668"/>
      <c r="C947" s="668"/>
      <c r="D947" s="668"/>
      <c r="E947" s="668"/>
      <c r="F947" s="668"/>
      <c r="G947" s="668"/>
      <c r="H947" s="668"/>
      <c r="I947" s="668"/>
      <c r="J947" s="668"/>
      <c r="K947" s="668"/>
      <c r="L947" s="668"/>
      <c r="M947" s="668"/>
      <c r="N947" s="668"/>
      <c r="O947" s="668"/>
      <c r="P947" s="668"/>
      <c r="Q947" s="668"/>
      <c r="R947" s="668"/>
      <c r="S947" s="668"/>
      <c r="T947" s="668"/>
      <c r="U947" s="668"/>
      <c r="V947" s="668"/>
      <c r="W947" s="668"/>
      <c r="X947" s="668"/>
      <c r="Y947" s="668"/>
      <c r="Z947" s="668"/>
      <c r="AA947" s="668"/>
      <c r="AB947" s="668"/>
      <c r="AC947" s="668"/>
      <c r="AD947" s="668"/>
      <c r="AE947" s="668"/>
      <c r="AF947" s="668"/>
      <c r="AG947" s="668"/>
      <c r="AH947" s="668"/>
      <c r="AI947" s="668"/>
      <c r="AJ947" s="668"/>
      <c r="AK947" s="668"/>
    </row>
    <row r="948" ht="15.75" customHeight="1">
      <c r="A948" s="668"/>
      <c r="B948" s="668"/>
      <c r="C948" s="668"/>
      <c r="D948" s="668"/>
      <c r="E948" s="668"/>
      <c r="F948" s="668"/>
      <c r="G948" s="668"/>
      <c r="H948" s="668"/>
      <c r="I948" s="668"/>
      <c r="J948" s="668"/>
      <c r="K948" s="668"/>
      <c r="L948" s="668"/>
      <c r="M948" s="668"/>
      <c r="N948" s="668"/>
      <c r="O948" s="668"/>
      <c r="P948" s="668"/>
      <c r="Q948" s="668"/>
      <c r="R948" s="668"/>
      <c r="S948" s="668"/>
      <c r="T948" s="668"/>
      <c r="U948" s="668"/>
      <c r="V948" s="668"/>
      <c r="W948" s="668"/>
      <c r="X948" s="668"/>
      <c r="Y948" s="668"/>
      <c r="Z948" s="668"/>
      <c r="AA948" s="668"/>
      <c r="AB948" s="668"/>
      <c r="AC948" s="668"/>
      <c r="AD948" s="668"/>
      <c r="AE948" s="668"/>
      <c r="AF948" s="668"/>
      <c r="AG948" s="668"/>
      <c r="AH948" s="668"/>
      <c r="AI948" s="668"/>
      <c r="AJ948" s="668"/>
      <c r="AK948" s="668"/>
    </row>
    <row r="949" ht="15.75" customHeight="1">
      <c r="A949" s="668"/>
      <c r="B949" s="668"/>
      <c r="C949" s="668"/>
      <c r="D949" s="668"/>
      <c r="E949" s="668"/>
      <c r="F949" s="668"/>
      <c r="G949" s="668"/>
      <c r="H949" s="668"/>
      <c r="I949" s="668"/>
      <c r="J949" s="668"/>
      <c r="K949" s="668"/>
      <c r="L949" s="668"/>
      <c r="M949" s="668"/>
      <c r="N949" s="668"/>
      <c r="O949" s="668"/>
      <c r="P949" s="668"/>
      <c r="Q949" s="668"/>
      <c r="R949" s="668"/>
      <c r="S949" s="668"/>
      <c r="T949" s="668"/>
      <c r="U949" s="668"/>
      <c r="V949" s="668"/>
      <c r="W949" s="668"/>
      <c r="X949" s="668"/>
      <c r="Y949" s="668"/>
      <c r="Z949" s="668"/>
      <c r="AA949" s="668"/>
      <c r="AB949" s="668"/>
      <c r="AC949" s="668"/>
      <c r="AD949" s="668"/>
      <c r="AE949" s="668"/>
      <c r="AF949" s="668"/>
      <c r="AG949" s="668"/>
      <c r="AH949" s="668"/>
      <c r="AI949" s="668"/>
      <c r="AJ949" s="668"/>
      <c r="AK949" s="668"/>
    </row>
    <row r="950" ht="15.75" customHeight="1">
      <c r="A950" s="668"/>
      <c r="B950" s="668"/>
      <c r="C950" s="668"/>
      <c r="D950" s="668"/>
      <c r="E950" s="668"/>
      <c r="F950" s="668"/>
      <c r="G950" s="668"/>
      <c r="H950" s="668"/>
      <c r="I950" s="668"/>
      <c r="J950" s="668"/>
      <c r="K950" s="668"/>
      <c r="L950" s="668"/>
      <c r="M950" s="668"/>
      <c r="N950" s="668"/>
      <c r="O950" s="668"/>
      <c r="P950" s="668"/>
      <c r="Q950" s="668"/>
      <c r="R950" s="668"/>
      <c r="S950" s="668"/>
      <c r="T950" s="668"/>
      <c r="U950" s="668"/>
      <c r="V950" s="668"/>
      <c r="W950" s="668"/>
      <c r="X950" s="668"/>
      <c r="Y950" s="668"/>
      <c r="Z950" s="668"/>
      <c r="AA950" s="668"/>
      <c r="AB950" s="668"/>
      <c r="AC950" s="668"/>
      <c r="AD950" s="668"/>
      <c r="AE950" s="668"/>
      <c r="AF950" s="668"/>
      <c r="AG950" s="668"/>
      <c r="AH950" s="668"/>
      <c r="AI950" s="668"/>
      <c r="AJ950" s="668"/>
      <c r="AK950" s="668"/>
    </row>
    <row r="951" ht="15.75" customHeight="1">
      <c r="A951" s="668"/>
      <c r="B951" s="668"/>
      <c r="C951" s="668"/>
      <c r="D951" s="668"/>
      <c r="E951" s="668"/>
      <c r="F951" s="668"/>
      <c r="G951" s="668"/>
      <c r="H951" s="668"/>
      <c r="I951" s="668"/>
      <c r="J951" s="668"/>
      <c r="K951" s="668"/>
      <c r="L951" s="668"/>
      <c r="M951" s="668"/>
      <c r="N951" s="668"/>
      <c r="O951" s="668"/>
      <c r="P951" s="668"/>
      <c r="Q951" s="668"/>
      <c r="R951" s="668"/>
      <c r="S951" s="668"/>
      <c r="T951" s="668"/>
      <c r="U951" s="668"/>
      <c r="V951" s="668"/>
      <c r="W951" s="668"/>
      <c r="X951" s="668"/>
      <c r="Y951" s="668"/>
      <c r="Z951" s="668"/>
      <c r="AA951" s="668"/>
      <c r="AB951" s="668"/>
      <c r="AC951" s="668"/>
      <c r="AD951" s="668"/>
      <c r="AE951" s="668"/>
      <c r="AF951" s="668"/>
      <c r="AG951" s="668"/>
      <c r="AH951" s="668"/>
      <c r="AI951" s="668"/>
      <c r="AJ951" s="668"/>
      <c r="AK951" s="668"/>
    </row>
    <row r="952" ht="15.75" customHeight="1">
      <c r="A952" s="668"/>
      <c r="B952" s="668"/>
      <c r="C952" s="668"/>
      <c r="D952" s="668"/>
      <c r="E952" s="668"/>
      <c r="F952" s="668"/>
      <c r="G952" s="668"/>
      <c r="H952" s="668"/>
      <c r="I952" s="668"/>
      <c r="J952" s="668"/>
      <c r="K952" s="668"/>
      <c r="L952" s="668"/>
      <c r="M952" s="668"/>
      <c r="N952" s="668"/>
      <c r="O952" s="668"/>
      <c r="P952" s="668"/>
      <c r="Q952" s="668"/>
      <c r="R952" s="668"/>
      <c r="S952" s="668"/>
      <c r="T952" s="668"/>
      <c r="U952" s="668"/>
      <c r="V952" s="668"/>
      <c r="W952" s="668"/>
      <c r="X952" s="668"/>
      <c r="Y952" s="668"/>
      <c r="Z952" s="668"/>
      <c r="AA952" s="668"/>
      <c r="AB952" s="668"/>
      <c r="AC952" s="668"/>
      <c r="AD952" s="668"/>
      <c r="AE952" s="668"/>
      <c r="AF952" s="668"/>
      <c r="AG952" s="668"/>
      <c r="AH952" s="668"/>
      <c r="AI952" s="668"/>
      <c r="AJ952" s="668"/>
      <c r="AK952" s="668"/>
    </row>
    <row r="953" ht="15.75" customHeight="1">
      <c r="A953" s="668"/>
      <c r="B953" s="668"/>
      <c r="C953" s="668"/>
      <c r="D953" s="668"/>
      <c r="E953" s="668"/>
      <c r="F953" s="668"/>
      <c r="G953" s="668"/>
      <c r="H953" s="668"/>
      <c r="I953" s="668"/>
      <c r="J953" s="668"/>
      <c r="K953" s="668"/>
      <c r="L953" s="668"/>
      <c r="M953" s="668"/>
      <c r="N953" s="668"/>
      <c r="O953" s="668"/>
      <c r="P953" s="668"/>
      <c r="Q953" s="668"/>
      <c r="R953" s="668"/>
      <c r="S953" s="668"/>
      <c r="T953" s="668"/>
      <c r="U953" s="668"/>
      <c r="V953" s="668"/>
      <c r="W953" s="668"/>
      <c r="X953" s="668"/>
      <c r="Y953" s="668"/>
      <c r="Z953" s="668"/>
      <c r="AA953" s="668"/>
      <c r="AB953" s="668"/>
      <c r="AC953" s="668"/>
      <c r="AD953" s="668"/>
      <c r="AE953" s="668"/>
      <c r="AF953" s="668"/>
      <c r="AG953" s="668"/>
      <c r="AH953" s="668"/>
      <c r="AI953" s="668"/>
      <c r="AJ953" s="668"/>
      <c r="AK953" s="668"/>
    </row>
    <row r="954" ht="15.75" customHeight="1">
      <c r="A954" s="668"/>
      <c r="B954" s="668"/>
      <c r="C954" s="668"/>
      <c r="D954" s="668"/>
      <c r="E954" s="668"/>
      <c r="F954" s="668"/>
      <c r="G954" s="668"/>
      <c r="H954" s="668"/>
      <c r="I954" s="668"/>
      <c r="J954" s="668"/>
      <c r="K954" s="668"/>
      <c r="L954" s="668"/>
      <c r="M954" s="668"/>
      <c r="N954" s="668"/>
      <c r="O954" s="668"/>
      <c r="P954" s="668"/>
      <c r="Q954" s="668"/>
      <c r="R954" s="668"/>
      <c r="S954" s="668"/>
      <c r="T954" s="668"/>
      <c r="U954" s="668"/>
      <c r="V954" s="668"/>
      <c r="W954" s="668"/>
      <c r="X954" s="668"/>
      <c r="Y954" s="668"/>
      <c r="Z954" s="668"/>
      <c r="AA954" s="668"/>
      <c r="AB954" s="668"/>
      <c r="AC954" s="668"/>
      <c r="AD954" s="668"/>
      <c r="AE954" s="668"/>
      <c r="AF954" s="668"/>
      <c r="AG954" s="668"/>
      <c r="AH954" s="668"/>
      <c r="AI954" s="668"/>
      <c r="AJ954" s="668"/>
      <c r="AK954" s="668"/>
    </row>
    <row r="955" ht="15.75" customHeight="1">
      <c r="A955" s="668"/>
      <c r="B955" s="668"/>
      <c r="C955" s="668"/>
      <c r="D955" s="668"/>
      <c r="E955" s="668"/>
      <c r="F955" s="668"/>
      <c r="G955" s="668"/>
      <c r="H955" s="668"/>
      <c r="I955" s="668"/>
      <c r="J955" s="668"/>
      <c r="K955" s="668"/>
      <c r="L955" s="668"/>
      <c r="M955" s="668"/>
      <c r="N955" s="668"/>
      <c r="O955" s="668"/>
      <c r="P955" s="668"/>
      <c r="Q955" s="668"/>
      <c r="R955" s="668"/>
      <c r="S955" s="668"/>
      <c r="T955" s="668"/>
      <c r="U955" s="668"/>
      <c r="V955" s="668"/>
      <c r="W955" s="668"/>
      <c r="X955" s="668"/>
      <c r="Y955" s="668"/>
      <c r="Z955" s="668"/>
      <c r="AA955" s="668"/>
      <c r="AB955" s="668"/>
      <c r="AC955" s="668"/>
      <c r="AD955" s="668"/>
      <c r="AE955" s="668"/>
      <c r="AF955" s="668"/>
      <c r="AG955" s="668"/>
      <c r="AH955" s="668"/>
      <c r="AI955" s="668"/>
      <c r="AJ955" s="668"/>
      <c r="AK955" s="668"/>
    </row>
    <row r="956" ht="15.75" customHeight="1">
      <c r="A956" s="668"/>
      <c r="B956" s="668"/>
      <c r="C956" s="668"/>
      <c r="D956" s="668"/>
      <c r="E956" s="668"/>
      <c r="F956" s="668"/>
      <c r="G956" s="668"/>
      <c r="H956" s="668"/>
      <c r="I956" s="668"/>
      <c r="J956" s="668"/>
      <c r="K956" s="668"/>
      <c r="L956" s="668"/>
      <c r="M956" s="668"/>
      <c r="N956" s="668"/>
      <c r="O956" s="668"/>
      <c r="P956" s="668"/>
      <c r="Q956" s="668"/>
      <c r="R956" s="668"/>
      <c r="S956" s="668"/>
      <c r="T956" s="668"/>
      <c r="U956" s="668"/>
      <c r="V956" s="668"/>
      <c r="W956" s="668"/>
      <c r="X956" s="668"/>
      <c r="Y956" s="668"/>
      <c r="Z956" s="668"/>
      <c r="AA956" s="668"/>
      <c r="AB956" s="668"/>
      <c r="AC956" s="668"/>
      <c r="AD956" s="668"/>
      <c r="AE956" s="668"/>
      <c r="AF956" s="668"/>
      <c r="AG956" s="668"/>
      <c r="AH956" s="668"/>
      <c r="AI956" s="668"/>
      <c r="AJ956" s="668"/>
      <c r="AK956" s="668"/>
    </row>
    <row r="957" ht="15.75" customHeight="1">
      <c r="A957" s="668"/>
      <c r="B957" s="668"/>
      <c r="C957" s="668"/>
      <c r="D957" s="668"/>
      <c r="E957" s="668"/>
      <c r="F957" s="668"/>
      <c r="G957" s="668"/>
      <c r="H957" s="668"/>
      <c r="I957" s="668"/>
      <c r="J957" s="668"/>
      <c r="K957" s="668"/>
      <c r="L957" s="668"/>
      <c r="M957" s="668"/>
      <c r="N957" s="668"/>
      <c r="O957" s="668"/>
      <c r="P957" s="668"/>
      <c r="Q957" s="668"/>
      <c r="R957" s="668"/>
      <c r="S957" s="668"/>
      <c r="T957" s="668"/>
      <c r="U957" s="668"/>
      <c r="V957" s="668"/>
      <c r="W957" s="668"/>
      <c r="X957" s="668"/>
      <c r="Y957" s="668"/>
      <c r="Z957" s="668"/>
      <c r="AA957" s="668"/>
      <c r="AB957" s="668"/>
      <c r="AC957" s="668"/>
      <c r="AD957" s="668"/>
      <c r="AE957" s="668"/>
      <c r="AF957" s="668"/>
      <c r="AG957" s="668"/>
      <c r="AH957" s="668"/>
      <c r="AI957" s="668"/>
      <c r="AJ957" s="668"/>
      <c r="AK957" s="668"/>
    </row>
    <row r="958" ht="15.75" customHeight="1">
      <c r="A958" s="668"/>
      <c r="B958" s="668"/>
      <c r="C958" s="668"/>
      <c r="D958" s="668"/>
      <c r="E958" s="668"/>
      <c r="F958" s="668"/>
      <c r="G958" s="668"/>
      <c r="H958" s="668"/>
      <c r="I958" s="668"/>
      <c r="J958" s="668"/>
      <c r="K958" s="668"/>
      <c r="L958" s="668"/>
      <c r="M958" s="668"/>
      <c r="N958" s="668"/>
      <c r="O958" s="668"/>
      <c r="P958" s="668"/>
      <c r="Q958" s="668"/>
      <c r="R958" s="668"/>
      <c r="S958" s="668"/>
      <c r="T958" s="668"/>
      <c r="U958" s="668"/>
      <c r="V958" s="668"/>
      <c r="W958" s="668"/>
      <c r="X958" s="668"/>
      <c r="Y958" s="668"/>
      <c r="Z958" s="668"/>
      <c r="AA958" s="668"/>
      <c r="AB958" s="668"/>
      <c r="AC958" s="668"/>
      <c r="AD958" s="668"/>
      <c r="AE958" s="668"/>
      <c r="AF958" s="668"/>
      <c r="AG958" s="668"/>
      <c r="AH958" s="668"/>
      <c r="AI958" s="668"/>
      <c r="AJ958" s="668"/>
      <c r="AK958" s="668"/>
    </row>
    <row r="959" ht="15.75" customHeight="1">
      <c r="A959" s="668"/>
      <c r="B959" s="668"/>
      <c r="C959" s="668"/>
      <c r="D959" s="668"/>
      <c r="E959" s="668"/>
      <c r="F959" s="668"/>
      <c r="G959" s="668"/>
      <c r="H959" s="668"/>
      <c r="I959" s="668"/>
      <c r="J959" s="668"/>
      <c r="K959" s="668"/>
      <c r="L959" s="668"/>
      <c r="M959" s="668"/>
      <c r="N959" s="668"/>
      <c r="O959" s="668"/>
      <c r="P959" s="668"/>
      <c r="Q959" s="668"/>
      <c r="R959" s="668"/>
      <c r="S959" s="668"/>
      <c r="T959" s="668"/>
      <c r="U959" s="668"/>
      <c r="V959" s="668"/>
      <c r="W959" s="668"/>
      <c r="X959" s="668"/>
      <c r="Y959" s="668"/>
      <c r="Z959" s="668"/>
      <c r="AA959" s="668"/>
      <c r="AB959" s="668"/>
      <c r="AC959" s="668"/>
      <c r="AD959" s="668"/>
      <c r="AE959" s="668"/>
      <c r="AF959" s="668"/>
      <c r="AG959" s="668"/>
      <c r="AH959" s="668"/>
      <c r="AI959" s="668"/>
      <c r="AJ959" s="668"/>
      <c r="AK959" s="668"/>
    </row>
    <row r="960" ht="15.75" customHeight="1">
      <c r="A960" s="668"/>
      <c r="B960" s="668"/>
      <c r="C960" s="668"/>
      <c r="D960" s="668"/>
      <c r="E960" s="668"/>
      <c r="F960" s="668"/>
      <c r="G960" s="668"/>
      <c r="H960" s="668"/>
      <c r="I960" s="668"/>
      <c r="J960" s="668"/>
      <c r="K960" s="668"/>
      <c r="L960" s="668"/>
      <c r="M960" s="668"/>
      <c r="N960" s="668"/>
      <c r="O960" s="668"/>
      <c r="P960" s="668"/>
      <c r="Q960" s="668"/>
      <c r="R960" s="668"/>
      <c r="S960" s="668"/>
      <c r="T960" s="668"/>
      <c r="U960" s="668"/>
      <c r="V960" s="668"/>
      <c r="W960" s="668"/>
      <c r="X960" s="668"/>
      <c r="Y960" s="668"/>
      <c r="Z960" s="668"/>
      <c r="AA960" s="668"/>
      <c r="AB960" s="668"/>
      <c r="AC960" s="668"/>
      <c r="AD960" s="668"/>
      <c r="AE960" s="668"/>
      <c r="AF960" s="668"/>
      <c r="AG960" s="668"/>
      <c r="AH960" s="668"/>
      <c r="AI960" s="668"/>
      <c r="AJ960" s="668"/>
      <c r="AK960" s="668"/>
    </row>
    <row r="961" ht="15.75" customHeight="1">
      <c r="A961" s="668"/>
      <c r="B961" s="668"/>
      <c r="C961" s="668"/>
      <c r="D961" s="668"/>
      <c r="E961" s="668"/>
      <c r="F961" s="668"/>
      <c r="G961" s="668"/>
      <c r="H961" s="668"/>
      <c r="I961" s="668"/>
      <c r="J961" s="668"/>
      <c r="K961" s="668"/>
      <c r="L961" s="668"/>
      <c r="M961" s="668"/>
      <c r="N961" s="668"/>
      <c r="O961" s="668"/>
      <c r="P961" s="668"/>
      <c r="Q961" s="668"/>
      <c r="R961" s="668"/>
      <c r="S961" s="668"/>
      <c r="T961" s="668"/>
      <c r="U961" s="668"/>
      <c r="V961" s="668"/>
      <c r="W961" s="668"/>
      <c r="X961" s="668"/>
      <c r="Y961" s="668"/>
      <c r="Z961" s="668"/>
      <c r="AA961" s="668"/>
      <c r="AB961" s="668"/>
      <c r="AC961" s="668"/>
      <c r="AD961" s="668"/>
      <c r="AE961" s="668"/>
      <c r="AF961" s="668"/>
      <c r="AG961" s="668"/>
      <c r="AH961" s="668"/>
      <c r="AI961" s="668"/>
      <c r="AJ961" s="668"/>
      <c r="AK961" s="668"/>
    </row>
    <row r="962" ht="15.75" customHeight="1">
      <c r="A962" s="668"/>
      <c r="B962" s="668"/>
      <c r="C962" s="668"/>
      <c r="D962" s="668"/>
      <c r="E962" s="668"/>
      <c r="F962" s="668"/>
      <c r="G962" s="668"/>
      <c r="H962" s="668"/>
      <c r="I962" s="668"/>
      <c r="J962" s="668"/>
      <c r="K962" s="668"/>
      <c r="L962" s="668"/>
      <c r="M962" s="668"/>
      <c r="N962" s="668"/>
      <c r="O962" s="668"/>
      <c r="P962" s="668"/>
      <c r="Q962" s="668"/>
      <c r="R962" s="668"/>
      <c r="S962" s="668"/>
      <c r="T962" s="668"/>
      <c r="U962" s="668"/>
      <c r="V962" s="668"/>
      <c r="W962" s="668"/>
      <c r="X962" s="668"/>
      <c r="Y962" s="668"/>
      <c r="Z962" s="668"/>
      <c r="AA962" s="668"/>
      <c r="AB962" s="668"/>
      <c r="AC962" s="668"/>
      <c r="AD962" s="668"/>
      <c r="AE962" s="668"/>
      <c r="AF962" s="668"/>
      <c r="AG962" s="668"/>
      <c r="AH962" s="668"/>
      <c r="AI962" s="668"/>
      <c r="AJ962" s="668"/>
      <c r="AK962" s="668"/>
    </row>
    <row r="963" ht="15.75" customHeight="1">
      <c r="A963" s="668"/>
      <c r="B963" s="668"/>
      <c r="C963" s="668"/>
      <c r="D963" s="668"/>
      <c r="E963" s="668"/>
      <c r="F963" s="668"/>
      <c r="G963" s="668"/>
      <c r="H963" s="668"/>
      <c r="I963" s="668"/>
      <c r="J963" s="668"/>
      <c r="K963" s="668"/>
      <c r="L963" s="668"/>
      <c r="M963" s="668"/>
      <c r="N963" s="668"/>
      <c r="O963" s="668"/>
      <c r="P963" s="668"/>
      <c r="Q963" s="668"/>
      <c r="R963" s="668"/>
      <c r="S963" s="668"/>
      <c r="T963" s="668"/>
      <c r="U963" s="668"/>
      <c r="V963" s="668"/>
      <c r="W963" s="668"/>
      <c r="X963" s="668"/>
      <c r="Y963" s="668"/>
      <c r="Z963" s="668"/>
      <c r="AA963" s="668"/>
      <c r="AB963" s="668"/>
      <c r="AC963" s="668"/>
      <c r="AD963" s="668"/>
      <c r="AE963" s="668"/>
      <c r="AF963" s="668"/>
      <c r="AG963" s="668"/>
      <c r="AH963" s="668"/>
      <c r="AI963" s="668"/>
      <c r="AJ963" s="668"/>
      <c r="AK963" s="668"/>
    </row>
    <row r="964" ht="15.75" customHeight="1">
      <c r="A964" s="668"/>
      <c r="B964" s="668"/>
      <c r="C964" s="668"/>
      <c r="D964" s="668"/>
      <c r="E964" s="668"/>
      <c r="F964" s="668"/>
      <c r="G964" s="668"/>
      <c r="H964" s="668"/>
      <c r="I964" s="668"/>
      <c r="J964" s="668"/>
      <c r="K964" s="668"/>
      <c r="L964" s="668"/>
      <c r="M964" s="668"/>
      <c r="N964" s="668"/>
      <c r="O964" s="668"/>
      <c r="P964" s="668"/>
      <c r="Q964" s="668"/>
      <c r="R964" s="668"/>
      <c r="S964" s="668"/>
      <c r="T964" s="668"/>
      <c r="U964" s="668"/>
      <c r="V964" s="668"/>
      <c r="W964" s="668"/>
      <c r="X964" s="668"/>
      <c r="Y964" s="668"/>
      <c r="Z964" s="668"/>
      <c r="AA964" s="668"/>
      <c r="AB964" s="668"/>
      <c r="AC964" s="668"/>
      <c r="AD964" s="668"/>
      <c r="AE964" s="668"/>
      <c r="AF964" s="668"/>
      <c r="AG964" s="668"/>
      <c r="AH964" s="668"/>
      <c r="AI964" s="668"/>
      <c r="AJ964" s="668"/>
      <c r="AK964" s="668"/>
    </row>
    <row r="965" ht="15.75" customHeight="1">
      <c r="A965" s="668"/>
      <c r="B965" s="668"/>
      <c r="C965" s="668"/>
      <c r="D965" s="668"/>
      <c r="E965" s="668"/>
      <c r="F965" s="668"/>
      <c r="G965" s="668"/>
      <c r="H965" s="668"/>
      <c r="I965" s="668"/>
      <c r="J965" s="668"/>
      <c r="K965" s="668"/>
      <c r="L965" s="668"/>
      <c r="M965" s="668"/>
      <c r="N965" s="668"/>
      <c r="O965" s="668"/>
      <c r="P965" s="668"/>
      <c r="Q965" s="668"/>
      <c r="R965" s="668"/>
      <c r="S965" s="668"/>
      <c r="T965" s="668"/>
      <c r="U965" s="668"/>
      <c r="V965" s="668"/>
      <c r="W965" s="668"/>
      <c r="X965" s="668"/>
      <c r="Y965" s="668"/>
      <c r="Z965" s="668"/>
      <c r="AA965" s="668"/>
      <c r="AB965" s="668"/>
      <c r="AC965" s="668"/>
      <c r="AD965" s="668"/>
      <c r="AE965" s="668"/>
      <c r="AF965" s="668"/>
      <c r="AG965" s="668"/>
      <c r="AH965" s="668"/>
      <c r="AI965" s="668"/>
      <c r="AJ965" s="668"/>
      <c r="AK965" s="668"/>
    </row>
    <row r="966" ht="15.75" customHeight="1">
      <c r="A966" s="668"/>
      <c r="B966" s="668"/>
      <c r="C966" s="668"/>
      <c r="D966" s="668"/>
      <c r="E966" s="668"/>
      <c r="F966" s="668"/>
      <c r="G966" s="668"/>
      <c r="H966" s="668"/>
      <c r="I966" s="668"/>
      <c r="J966" s="668"/>
      <c r="K966" s="668"/>
      <c r="L966" s="668"/>
      <c r="M966" s="668"/>
      <c r="N966" s="668"/>
      <c r="O966" s="668"/>
      <c r="P966" s="668"/>
      <c r="Q966" s="668"/>
      <c r="R966" s="668"/>
      <c r="S966" s="668"/>
      <c r="T966" s="668"/>
      <c r="U966" s="668"/>
      <c r="V966" s="668"/>
      <c r="W966" s="668"/>
      <c r="X966" s="668"/>
      <c r="Y966" s="668"/>
      <c r="Z966" s="668"/>
      <c r="AA966" s="668"/>
      <c r="AB966" s="668"/>
      <c r="AC966" s="668"/>
      <c r="AD966" s="668"/>
      <c r="AE966" s="668"/>
      <c r="AF966" s="668"/>
      <c r="AG966" s="668"/>
      <c r="AH966" s="668"/>
      <c r="AI966" s="668"/>
      <c r="AJ966" s="668"/>
      <c r="AK966" s="668"/>
    </row>
    <row r="967" ht="15.75" customHeight="1">
      <c r="A967" s="668"/>
      <c r="B967" s="668"/>
      <c r="C967" s="668"/>
      <c r="D967" s="668"/>
      <c r="E967" s="668"/>
      <c r="F967" s="668"/>
      <c r="G967" s="668"/>
      <c r="H967" s="668"/>
      <c r="I967" s="668"/>
      <c r="J967" s="668"/>
      <c r="K967" s="668"/>
      <c r="L967" s="668"/>
      <c r="M967" s="668"/>
      <c r="N967" s="668"/>
      <c r="O967" s="668"/>
      <c r="P967" s="668"/>
      <c r="Q967" s="668"/>
      <c r="R967" s="668"/>
      <c r="S967" s="668"/>
      <c r="T967" s="668"/>
      <c r="U967" s="668"/>
      <c r="V967" s="668"/>
      <c r="W967" s="668"/>
      <c r="X967" s="668"/>
      <c r="Y967" s="668"/>
      <c r="Z967" s="668"/>
      <c r="AA967" s="668"/>
      <c r="AB967" s="668"/>
      <c r="AC967" s="668"/>
      <c r="AD967" s="668"/>
      <c r="AE967" s="668"/>
      <c r="AF967" s="668"/>
      <c r="AG967" s="668"/>
      <c r="AH967" s="668"/>
      <c r="AI967" s="668"/>
      <c r="AJ967" s="668"/>
      <c r="AK967" s="668"/>
    </row>
    <row r="968" ht="15.75" customHeight="1">
      <c r="A968" s="668"/>
      <c r="B968" s="668"/>
      <c r="C968" s="668"/>
      <c r="D968" s="668"/>
      <c r="E968" s="668"/>
      <c r="F968" s="668"/>
      <c r="G968" s="668"/>
      <c r="H968" s="668"/>
      <c r="I968" s="668"/>
      <c r="J968" s="668"/>
      <c r="K968" s="668"/>
      <c r="L968" s="668"/>
      <c r="M968" s="668"/>
      <c r="N968" s="668"/>
      <c r="O968" s="668"/>
      <c r="P968" s="668"/>
      <c r="Q968" s="668"/>
      <c r="R968" s="668"/>
      <c r="S968" s="668"/>
      <c r="T968" s="668"/>
      <c r="U968" s="668"/>
      <c r="V968" s="668"/>
      <c r="W968" s="668"/>
      <c r="X968" s="668"/>
      <c r="Y968" s="668"/>
      <c r="Z968" s="668"/>
      <c r="AA968" s="668"/>
      <c r="AB968" s="668"/>
      <c r="AC968" s="668"/>
      <c r="AD968" s="668"/>
      <c r="AE968" s="668"/>
      <c r="AF968" s="668"/>
      <c r="AG968" s="668"/>
      <c r="AH968" s="668"/>
      <c r="AI968" s="668"/>
      <c r="AJ968" s="668"/>
      <c r="AK968" s="668"/>
    </row>
    <row r="969" ht="15.75" customHeight="1">
      <c r="A969" s="668"/>
      <c r="B969" s="668"/>
      <c r="C969" s="668"/>
      <c r="D969" s="668"/>
      <c r="E969" s="668"/>
      <c r="F969" s="668"/>
      <c r="G969" s="668"/>
      <c r="H969" s="668"/>
      <c r="I969" s="668"/>
      <c r="J969" s="668"/>
      <c r="K969" s="668"/>
      <c r="L969" s="668"/>
      <c r="M969" s="668"/>
      <c r="N969" s="668"/>
      <c r="O969" s="668"/>
      <c r="P969" s="668"/>
      <c r="Q969" s="668"/>
      <c r="R969" s="668"/>
      <c r="S969" s="668"/>
      <c r="T969" s="668"/>
      <c r="U969" s="668"/>
      <c r="V969" s="668"/>
      <c r="W969" s="668"/>
      <c r="X969" s="668"/>
      <c r="Y969" s="668"/>
      <c r="Z969" s="668"/>
      <c r="AA969" s="668"/>
      <c r="AB969" s="668"/>
      <c r="AC969" s="668"/>
      <c r="AD969" s="668"/>
      <c r="AE969" s="668"/>
      <c r="AF969" s="668"/>
      <c r="AG969" s="668"/>
      <c r="AH969" s="668"/>
      <c r="AI969" s="668"/>
      <c r="AJ969" s="668"/>
      <c r="AK969" s="668"/>
    </row>
    <row r="970" ht="15.75" customHeight="1">
      <c r="A970" s="668"/>
      <c r="B970" s="668"/>
      <c r="C970" s="668"/>
      <c r="D970" s="668"/>
      <c r="E970" s="668"/>
      <c r="F970" s="668"/>
      <c r="G970" s="668"/>
      <c r="H970" s="668"/>
      <c r="I970" s="668"/>
      <c r="J970" s="668"/>
      <c r="K970" s="668"/>
      <c r="L970" s="668"/>
      <c r="M970" s="668"/>
      <c r="N970" s="668"/>
      <c r="O970" s="668"/>
      <c r="P970" s="668"/>
      <c r="Q970" s="668"/>
      <c r="R970" s="668"/>
      <c r="S970" s="668"/>
      <c r="T970" s="668"/>
      <c r="U970" s="668"/>
      <c r="V970" s="668"/>
      <c r="W970" s="668"/>
      <c r="X970" s="668"/>
      <c r="Y970" s="668"/>
      <c r="Z970" s="668"/>
      <c r="AA970" s="668"/>
      <c r="AB970" s="668"/>
      <c r="AC970" s="668"/>
      <c r="AD970" s="668"/>
      <c r="AE970" s="668"/>
      <c r="AF970" s="668"/>
      <c r="AG970" s="668"/>
      <c r="AH970" s="668"/>
      <c r="AI970" s="668"/>
      <c r="AJ970" s="668"/>
      <c r="AK970" s="668"/>
    </row>
    <row r="971" ht="15.75" customHeight="1">
      <c r="A971" s="668"/>
      <c r="B971" s="668"/>
      <c r="C971" s="668"/>
      <c r="D971" s="668"/>
      <c r="E971" s="668"/>
      <c r="F971" s="668"/>
      <c r="G971" s="668"/>
      <c r="H971" s="668"/>
      <c r="I971" s="668"/>
      <c r="J971" s="668"/>
      <c r="K971" s="668"/>
      <c r="L971" s="668"/>
      <c r="M971" s="668"/>
      <c r="N971" s="668"/>
      <c r="O971" s="668"/>
      <c r="P971" s="668"/>
      <c r="Q971" s="668"/>
      <c r="R971" s="668"/>
      <c r="S971" s="668"/>
      <c r="T971" s="668"/>
      <c r="U971" s="668"/>
      <c r="V971" s="668"/>
      <c r="W971" s="668"/>
      <c r="X971" s="668"/>
      <c r="Y971" s="668"/>
      <c r="Z971" s="668"/>
      <c r="AA971" s="668"/>
      <c r="AB971" s="668"/>
      <c r="AC971" s="668"/>
      <c r="AD971" s="668"/>
      <c r="AE971" s="668"/>
      <c r="AF971" s="668"/>
      <c r="AG971" s="668"/>
      <c r="AH971" s="668"/>
      <c r="AI971" s="668"/>
      <c r="AJ971" s="668"/>
      <c r="AK971" s="668"/>
    </row>
    <row r="972" ht="15.75" customHeight="1">
      <c r="A972" s="668"/>
      <c r="B972" s="668"/>
      <c r="C972" s="668"/>
      <c r="D972" s="668"/>
      <c r="E972" s="668"/>
      <c r="F972" s="668"/>
      <c r="G972" s="668"/>
      <c r="H972" s="668"/>
      <c r="I972" s="668"/>
      <c r="J972" s="668"/>
      <c r="K972" s="668"/>
      <c r="L972" s="668"/>
      <c r="M972" s="668"/>
      <c r="N972" s="668"/>
      <c r="O972" s="668"/>
      <c r="P972" s="668"/>
      <c r="Q972" s="668"/>
      <c r="R972" s="668"/>
      <c r="S972" s="668"/>
      <c r="T972" s="668"/>
      <c r="U972" s="668"/>
      <c r="V972" s="668"/>
      <c r="W972" s="668"/>
      <c r="X972" s="668"/>
      <c r="Y972" s="668"/>
      <c r="Z972" s="668"/>
      <c r="AA972" s="668"/>
      <c r="AB972" s="668"/>
      <c r="AC972" s="668"/>
      <c r="AD972" s="668"/>
      <c r="AE972" s="668"/>
      <c r="AF972" s="668"/>
      <c r="AG972" s="668"/>
      <c r="AH972" s="668"/>
      <c r="AI972" s="668"/>
      <c r="AJ972" s="668"/>
      <c r="AK972" s="668"/>
    </row>
    <row r="973" ht="15.75" customHeight="1">
      <c r="A973" s="668"/>
      <c r="B973" s="668"/>
      <c r="C973" s="668"/>
      <c r="D973" s="668"/>
      <c r="E973" s="668"/>
      <c r="F973" s="668"/>
      <c r="G973" s="668"/>
      <c r="H973" s="668"/>
      <c r="I973" s="668"/>
      <c r="J973" s="668"/>
      <c r="K973" s="668"/>
      <c r="L973" s="668"/>
      <c r="M973" s="668"/>
      <c r="N973" s="668"/>
      <c r="O973" s="668"/>
      <c r="P973" s="668"/>
      <c r="Q973" s="668"/>
      <c r="R973" s="668"/>
      <c r="S973" s="668"/>
      <c r="T973" s="668"/>
      <c r="U973" s="668"/>
      <c r="V973" s="668"/>
      <c r="W973" s="668"/>
      <c r="X973" s="668"/>
      <c r="Y973" s="668"/>
      <c r="Z973" s="668"/>
      <c r="AA973" s="668"/>
      <c r="AB973" s="668"/>
      <c r="AC973" s="668"/>
      <c r="AD973" s="668"/>
      <c r="AE973" s="668"/>
      <c r="AF973" s="668"/>
      <c r="AG973" s="668"/>
      <c r="AH973" s="668"/>
      <c r="AI973" s="668"/>
      <c r="AJ973" s="668"/>
      <c r="AK973" s="668"/>
    </row>
    <row r="974" ht="15.75" customHeight="1">
      <c r="A974" s="668"/>
      <c r="B974" s="668"/>
      <c r="C974" s="668"/>
      <c r="D974" s="668"/>
      <c r="E974" s="668"/>
      <c r="F974" s="668"/>
      <c r="G974" s="668"/>
      <c r="H974" s="668"/>
      <c r="I974" s="668"/>
      <c r="J974" s="668"/>
      <c r="K974" s="668"/>
      <c r="L974" s="668"/>
      <c r="M974" s="668"/>
      <c r="N974" s="668"/>
      <c r="O974" s="668"/>
      <c r="P974" s="668"/>
      <c r="Q974" s="668"/>
      <c r="R974" s="668"/>
      <c r="S974" s="668"/>
      <c r="T974" s="668"/>
      <c r="U974" s="668"/>
      <c r="V974" s="668"/>
      <c r="W974" s="668"/>
      <c r="X974" s="668"/>
      <c r="Y974" s="668"/>
      <c r="Z974" s="668"/>
      <c r="AA974" s="668"/>
      <c r="AB974" s="668"/>
      <c r="AC974" s="668"/>
      <c r="AD974" s="668"/>
      <c r="AE974" s="668"/>
      <c r="AF974" s="668"/>
      <c r="AG974" s="668"/>
      <c r="AH974" s="668"/>
      <c r="AI974" s="668"/>
      <c r="AJ974" s="668"/>
      <c r="AK974" s="668"/>
    </row>
    <row r="975" ht="15.75" customHeight="1">
      <c r="A975" s="668"/>
      <c r="B975" s="668"/>
      <c r="C975" s="668"/>
      <c r="D975" s="668"/>
      <c r="E975" s="668"/>
      <c r="F975" s="668"/>
      <c r="G975" s="668"/>
      <c r="H975" s="668"/>
      <c r="I975" s="668"/>
      <c r="J975" s="668"/>
      <c r="K975" s="668"/>
      <c r="L975" s="668"/>
      <c r="M975" s="668"/>
      <c r="N975" s="668"/>
      <c r="O975" s="668"/>
      <c r="P975" s="668"/>
      <c r="Q975" s="668"/>
      <c r="R975" s="668"/>
      <c r="S975" s="668"/>
      <c r="T975" s="668"/>
      <c r="U975" s="668"/>
      <c r="V975" s="668"/>
      <c r="W975" s="668"/>
      <c r="X975" s="668"/>
      <c r="Y975" s="668"/>
      <c r="Z975" s="668"/>
      <c r="AA975" s="668"/>
      <c r="AB975" s="668"/>
      <c r="AC975" s="668"/>
      <c r="AD975" s="668"/>
      <c r="AE975" s="668"/>
      <c r="AF975" s="668"/>
      <c r="AG975" s="668"/>
      <c r="AH975" s="668"/>
      <c r="AI975" s="668"/>
      <c r="AJ975" s="668"/>
      <c r="AK975" s="668"/>
    </row>
    <row r="976" ht="15.75" customHeight="1">
      <c r="A976" s="668"/>
      <c r="B976" s="668"/>
      <c r="C976" s="668"/>
      <c r="D976" s="668"/>
      <c r="E976" s="668"/>
      <c r="F976" s="668"/>
      <c r="G976" s="668"/>
      <c r="H976" s="668"/>
      <c r="I976" s="668"/>
      <c r="J976" s="668"/>
      <c r="K976" s="668"/>
      <c r="L976" s="668"/>
      <c r="M976" s="668"/>
      <c r="N976" s="668"/>
      <c r="O976" s="668"/>
      <c r="P976" s="668"/>
      <c r="Q976" s="668"/>
      <c r="R976" s="668"/>
      <c r="S976" s="668"/>
      <c r="T976" s="668"/>
      <c r="U976" s="668"/>
      <c r="V976" s="668"/>
      <c r="W976" s="668"/>
      <c r="X976" s="668"/>
      <c r="Y976" s="668"/>
      <c r="Z976" s="668"/>
      <c r="AA976" s="668"/>
      <c r="AB976" s="668"/>
      <c r="AC976" s="668"/>
      <c r="AD976" s="668"/>
      <c r="AE976" s="668"/>
      <c r="AF976" s="668"/>
      <c r="AG976" s="668"/>
      <c r="AH976" s="668"/>
      <c r="AI976" s="668"/>
      <c r="AJ976" s="668"/>
      <c r="AK976" s="668"/>
    </row>
    <row r="977" ht="15.75" customHeight="1">
      <c r="A977" s="668"/>
      <c r="B977" s="668"/>
      <c r="C977" s="668"/>
      <c r="D977" s="668"/>
      <c r="E977" s="668"/>
      <c r="F977" s="668"/>
      <c r="G977" s="668"/>
      <c r="H977" s="668"/>
      <c r="I977" s="668"/>
      <c r="J977" s="668"/>
      <c r="K977" s="668"/>
      <c r="L977" s="668"/>
      <c r="M977" s="668"/>
      <c r="N977" s="668"/>
      <c r="O977" s="668"/>
      <c r="P977" s="668"/>
      <c r="Q977" s="668"/>
      <c r="R977" s="668"/>
      <c r="S977" s="668"/>
      <c r="T977" s="668"/>
      <c r="U977" s="668"/>
      <c r="V977" s="668"/>
      <c r="W977" s="668"/>
      <c r="X977" s="668"/>
      <c r="Y977" s="668"/>
      <c r="Z977" s="668"/>
      <c r="AA977" s="668"/>
      <c r="AB977" s="668"/>
      <c r="AC977" s="668"/>
      <c r="AD977" s="668"/>
      <c r="AE977" s="668"/>
      <c r="AF977" s="668"/>
      <c r="AG977" s="668"/>
      <c r="AH977" s="668"/>
      <c r="AI977" s="668"/>
      <c r="AJ977" s="668"/>
      <c r="AK977" s="668"/>
    </row>
    <row r="978" ht="15.75" customHeight="1">
      <c r="A978" s="668"/>
      <c r="B978" s="668"/>
      <c r="C978" s="668"/>
      <c r="D978" s="668"/>
      <c r="E978" s="668"/>
      <c r="F978" s="668"/>
      <c r="G978" s="668"/>
      <c r="H978" s="668"/>
      <c r="I978" s="668"/>
      <c r="J978" s="668"/>
      <c r="K978" s="668"/>
      <c r="L978" s="668"/>
      <c r="M978" s="668"/>
      <c r="N978" s="668"/>
      <c r="O978" s="668"/>
      <c r="P978" s="668"/>
      <c r="Q978" s="668"/>
      <c r="R978" s="668"/>
      <c r="S978" s="668"/>
      <c r="T978" s="668"/>
      <c r="U978" s="668"/>
      <c r="V978" s="668"/>
      <c r="W978" s="668"/>
      <c r="X978" s="668"/>
      <c r="Y978" s="668"/>
      <c r="Z978" s="668"/>
      <c r="AA978" s="668"/>
      <c r="AB978" s="668"/>
      <c r="AC978" s="668"/>
      <c r="AD978" s="668"/>
      <c r="AE978" s="668"/>
      <c r="AF978" s="668"/>
      <c r="AG978" s="668"/>
      <c r="AH978" s="668"/>
      <c r="AI978" s="668"/>
      <c r="AJ978" s="668"/>
      <c r="AK978" s="668"/>
    </row>
    <row r="979" ht="15.75" customHeight="1">
      <c r="A979" s="668"/>
      <c r="B979" s="668"/>
      <c r="C979" s="668"/>
      <c r="D979" s="668"/>
      <c r="E979" s="668"/>
      <c r="F979" s="668"/>
      <c r="G979" s="668"/>
      <c r="H979" s="668"/>
      <c r="I979" s="668"/>
      <c r="J979" s="668"/>
      <c r="K979" s="668"/>
      <c r="L979" s="668"/>
      <c r="M979" s="668"/>
      <c r="N979" s="668"/>
      <c r="O979" s="668"/>
      <c r="P979" s="668"/>
      <c r="Q979" s="668"/>
      <c r="R979" s="668"/>
      <c r="S979" s="668"/>
      <c r="T979" s="668"/>
      <c r="U979" s="668"/>
      <c r="V979" s="668"/>
      <c r="W979" s="668"/>
      <c r="X979" s="668"/>
      <c r="Y979" s="668"/>
      <c r="Z979" s="668"/>
      <c r="AA979" s="668"/>
      <c r="AB979" s="668"/>
      <c r="AC979" s="668"/>
      <c r="AD979" s="668"/>
      <c r="AE979" s="668"/>
      <c r="AF979" s="668"/>
      <c r="AG979" s="668"/>
      <c r="AH979" s="668"/>
      <c r="AI979" s="668"/>
      <c r="AJ979" s="668"/>
      <c r="AK979" s="668"/>
    </row>
    <row r="980" ht="15.75" customHeight="1">
      <c r="A980" s="668"/>
      <c r="B980" s="668"/>
      <c r="C980" s="668"/>
      <c r="D980" s="668"/>
      <c r="E980" s="668"/>
      <c r="F980" s="668"/>
      <c r="G980" s="668"/>
      <c r="H980" s="668"/>
      <c r="I980" s="668"/>
      <c r="J980" s="668"/>
      <c r="K980" s="668"/>
      <c r="L980" s="668"/>
      <c r="M980" s="668"/>
      <c r="N980" s="668"/>
      <c r="O980" s="668"/>
      <c r="P980" s="668"/>
      <c r="Q980" s="668"/>
      <c r="R980" s="668"/>
      <c r="S980" s="668"/>
      <c r="T980" s="668"/>
      <c r="U980" s="668"/>
      <c r="V980" s="668"/>
      <c r="W980" s="668"/>
      <c r="X980" s="668"/>
      <c r="Y980" s="668"/>
      <c r="Z980" s="668"/>
      <c r="AA980" s="668"/>
      <c r="AB980" s="668"/>
      <c r="AC980" s="668"/>
      <c r="AD980" s="668"/>
      <c r="AE980" s="668"/>
      <c r="AF980" s="668"/>
      <c r="AG980" s="668"/>
      <c r="AH980" s="668"/>
      <c r="AI980" s="668"/>
      <c r="AJ980" s="668"/>
      <c r="AK980" s="668"/>
    </row>
    <row r="981" ht="15.75" customHeight="1">
      <c r="A981" s="668"/>
      <c r="B981" s="668"/>
      <c r="C981" s="668"/>
      <c r="D981" s="668"/>
      <c r="E981" s="668"/>
      <c r="F981" s="668"/>
      <c r="G981" s="668"/>
      <c r="H981" s="668"/>
      <c r="I981" s="668"/>
      <c r="J981" s="668"/>
      <c r="K981" s="668"/>
      <c r="L981" s="668"/>
      <c r="M981" s="668"/>
      <c r="N981" s="668"/>
      <c r="O981" s="668"/>
      <c r="P981" s="668"/>
      <c r="Q981" s="668"/>
      <c r="R981" s="668"/>
      <c r="S981" s="668"/>
      <c r="T981" s="668"/>
      <c r="U981" s="668"/>
      <c r="V981" s="668"/>
      <c r="W981" s="668"/>
      <c r="X981" s="668"/>
      <c r="Y981" s="668"/>
      <c r="Z981" s="668"/>
      <c r="AA981" s="668"/>
      <c r="AB981" s="668"/>
      <c r="AC981" s="668"/>
      <c r="AD981" s="668"/>
      <c r="AE981" s="668"/>
      <c r="AF981" s="668"/>
      <c r="AG981" s="668"/>
      <c r="AH981" s="668"/>
      <c r="AI981" s="668"/>
      <c r="AJ981" s="668"/>
      <c r="AK981" s="668"/>
    </row>
    <row r="982" ht="15.75" customHeight="1">
      <c r="A982" s="668"/>
      <c r="B982" s="668"/>
      <c r="C982" s="668"/>
      <c r="D982" s="668"/>
      <c r="E982" s="668"/>
      <c r="F982" s="668"/>
      <c r="G982" s="668"/>
      <c r="H982" s="668"/>
      <c r="I982" s="668"/>
      <c r="J982" s="668"/>
      <c r="K982" s="668"/>
      <c r="L982" s="668"/>
      <c r="M982" s="668"/>
      <c r="N982" s="668"/>
      <c r="O982" s="668"/>
      <c r="P982" s="668"/>
      <c r="Q982" s="668"/>
      <c r="R982" s="668"/>
      <c r="S982" s="668"/>
      <c r="T982" s="668"/>
      <c r="U982" s="668"/>
      <c r="V982" s="668"/>
      <c r="W982" s="668"/>
      <c r="X982" s="668"/>
      <c r="Y982" s="668"/>
      <c r="Z982" s="668"/>
      <c r="AA982" s="668"/>
      <c r="AB982" s="668"/>
      <c r="AC982" s="668"/>
      <c r="AD982" s="668"/>
      <c r="AE982" s="668"/>
      <c r="AF982" s="668"/>
      <c r="AG982" s="668"/>
      <c r="AH982" s="668"/>
      <c r="AI982" s="668"/>
      <c r="AJ982" s="668"/>
      <c r="AK982" s="668"/>
    </row>
    <row r="983" ht="15.75" customHeight="1">
      <c r="A983" s="668"/>
      <c r="B983" s="668"/>
      <c r="C983" s="668"/>
      <c r="D983" s="668"/>
      <c r="E983" s="668"/>
      <c r="F983" s="668"/>
      <c r="G983" s="668"/>
      <c r="H983" s="668"/>
      <c r="I983" s="668"/>
      <c r="J983" s="668"/>
      <c r="K983" s="668"/>
      <c r="L983" s="668"/>
      <c r="M983" s="668"/>
      <c r="N983" s="668"/>
      <c r="O983" s="668"/>
      <c r="P983" s="668"/>
      <c r="Q983" s="668"/>
      <c r="R983" s="668"/>
      <c r="S983" s="668"/>
      <c r="T983" s="668"/>
      <c r="U983" s="668"/>
      <c r="V983" s="668"/>
      <c r="W983" s="668"/>
      <c r="X983" s="668"/>
      <c r="Y983" s="668"/>
      <c r="Z983" s="668"/>
      <c r="AA983" s="668"/>
      <c r="AB983" s="668"/>
      <c r="AC983" s="668"/>
      <c r="AD983" s="668"/>
      <c r="AE983" s="668"/>
      <c r="AF983" s="668"/>
      <c r="AG983" s="668"/>
      <c r="AH983" s="668"/>
      <c r="AI983" s="668"/>
      <c r="AJ983" s="668"/>
      <c r="AK983" s="668"/>
    </row>
    <row r="984" ht="15.75" customHeight="1">
      <c r="A984" s="668"/>
      <c r="B984" s="668"/>
      <c r="C984" s="668"/>
      <c r="D984" s="668"/>
      <c r="E984" s="668"/>
      <c r="F984" s="668"/>
      <c r="G984" s="668"/>
      <c r="H984" s="668"/>
      <c r="I984" s="668"/>
      <c r="J984" s="668"/>
      <c r="K984" s="668"/>
      <c r="L984" s="668"/>
      <c r="M984" s="668"/>
      <c r="N984" s="668"/>
      <c r="O984" s="668"/>
      <c r="P984" s="668"/>
      <c r="Q984" s="668"/>
      <c r="R984" s="668"/>
      <c r="S984" s="668"/>
      <c r="T984" s="668"/>
      <c r="U984" s="668"/>
      <c r="V984" s="668"/>
      <c r="W984" s="668"/>
      <c r="X984" s="668"/>
      <c r="Y984" s="668"/>
      <c r="Z984" s="668"/>
      <c r="AA984" s="668"/>
      <c r="AB984" s="668"/>
      <c r="AC984" s="668"/>
      <c r="AD984" s="668"/>
      <c r="AE984" s="668"/>
      <c r="AF984" s="668"/>
      <c r="AG984" s="668"/>
      <c r="AH984" s="668"/>
      <c r="AI984" s="668"/>
      <c r="AJ984" s="668"/>
      <c r="AK984" s="668"/>
    </row>
    <row r="985" ht="15.75" customHeight="1">
      <c r="A985" s="668"/>
      <c r="B985" s="668"/>
      <c r="C985" s="668"/>
      <c r="D985" s="668"/>
      <c r="E985" s="668"/>
      <c r="F985" s="668"/>
      <c r="G985" s="668"/>
      <c r="H985" s="668"/>
      <c r="I985" s="668"/>
      <c r="J985" s="668"/>
      <c r="K985" s="668"/>
      <c r="L985" s="668"/>
      <c r="M985" s="668"/>
      <c r="N985" s="668"/>
      <c r="O985" s="668"/>
      <c r="P985" s="668"/>
      <c r="Q985" s="668"/>
      <c r="R985" s="668"/>
      <c r="S985" s="668"/>
      <c r="T985" s="668"/>
      <c r="U985" s="668"/>
      <c r="V985" s="668"/>
      <c r="W985" s="668"/>
      <c r="X985" s="668"/>
      <c r="Y985" s="668"/>
      <c r="Z985" s="668"/>
      <c r="AA985" s="668"/>
      <c r="AB985" s="668"/>
      <c r="AC985" s="668"/>
      <c r="AD985" s="668"/>
      <c r="AE985" s="668"/>
      <c r="AF985" s="668"/>
      <c r="AG985" s="668"/>
      <c r="AH985" s="668"/>
      <c r="AI985" s="668"/>
      <c r="AJ985" s="668"/>
      <c r="AK985" s="668"/>
    </row>
    <row r="986" ht="15.75" customHeight="1">
      <c r="A986" s="668"/>
      <c r="B986" s="668"/>
      <c r="C986" s="668"/>
      <c r="D986" s="668"/>
      <c r="E986" s="668"/>
      <c r="F986" s="668"/>
      <c r="G986" s="668"/>
      <c r="H986" s="668"/>
      <c r="I986" s="668"/>
      <c r="J986" s="668"/>
      <c r="K986" s="668"/>
      <c r="L986" s="668"/>
      <c r="M986" s="668"/>
      <c r="N986" s="668"/>
      <c r="O986" s="668"/>
      <c r="P986" s="668"/>
      <c r="Q986" s="668"/>
      <c r="R986" s="668"/>
      <c r="S986" s="668"/>
      <c r="T986" s="668"/>
      <c r="U986" s="668"/>
      <c r="V986" s="668"/>
      <c r="W986" s="668"/>
      <c r="X986" s="668"/>
      <c r="Y986" s="668"/>
      <c r="Z986" s="668"/>
      <c r="AA986" s="668"/>
      <c r="AB986" s="668"/>
      <c r="AC986" s="668"/>
      <c r="AD986" s="668"/>
      <c r="AE986" s="668"/>
      <c r="AF986" s="668"/>
      <c r="AG986" s="668"/>
      <c r="AH986" s="668"/>
      <c r="AI986" s="668"/>
      <c r="AJ986" s="668"/>
      <c r="AK986" s="668"/>
    </row>
    <row r="987" ht="15.75" customHeight="1">
      <c r="A987" s="668"/>
      <c r="B987" s="668"/>
      <c r="C987" s="668"/>
      <c r="D987" s="668"/>
      <c r="E987" s="668"/>
      <c r="F987" s="668"/>
      <c r="G987" s="668"/>
      <c r="H987" s="668"/>
      <c r="I987" s="668"/>
      <c r="J987" s="668"/>
      <c r="K987" s="668"/>
      <c r="L987" s="668"/>
      <c r="M987" s="668"/>
      <c r="N987" s="668"/>
      <c r="O987" s="668"/>
      <c r="P987" s="668"/>
      <c r="Q987" s="668"/>
      <c r="R987" s="668"/>
      <c r="S987" s="668"/>
      <c r="T987" s="668"/>
      <c r="U987" s="668"/>
      <c r="V987" s="668"/>
      <c r="W987" s="668"/>
      <c r="X987" s="668"/>
      <c r="Y987" s="668"/>
      <c r="Z987" s="668"/>
      <c r="AA987" s="668"/>
      <c r="AB987" s="668"/>
      <c r="AC987" s="668"/>
      <c r="AD987" s="668"/>
      <c r="AE987" s="668"/>
      <c r="AF987" s="668"/>
      <c r="AG987" s="668"/>
      <c r="AH987" s="668"/>
      <c r="AI987" s="668"/>
      <c r="AJ987" s="668"/>
      <c r="AK987" s="668"/>
    </row>
    <row r="988" ht="15.75" customHeight="1">
      <c r="A988" s="668"/>
      <c r="B988" s="668"/>
      <c r="C988" s="668"/>
      <c r="D988" s="668"/>
      <c r="E988" s="668"/>
      <c r="F988" s="668"/>
      <c r="G988" s="668"/>
      <c r="H988" s="668"/>
      <c r="I988" s="668"/>
      <c r="J988" s="668"/>
      <c r="K988" s="668"/>
      <c r="L988" s="668"/>
      <c r="M988" s="668"/>
      <c r="N988" s="668"/>
      <c r="O988" s="668"/>
      <c r="P988" s="668"/>
      <c r="Q988" s="668"/>
      <c r="R988" s="668"/>
      <c r="S988" s="668"/>
      <c r="T988" s="668"/>
      <c r="U988" s="668"/>
      <c r="V988" s="668"/>
      <c r="W988" s="668"/>
      <c r="X988" s="668"/>
      <c r="Y988" s="668"/>
      <c r="Z988" s="668"/>
      <c r="AA988" s="668"/>
      <c r="AB988" s="668"/>
      <c r="AC988" s="668"/>
      <c r="AD988" s="668"/>
      <c r="AE988" s="668"/>
      <c r="AF988" s="668"/>
      <c r="AG988" s="668"/>
      <c r="AH988" s="668"/>
      <c r="AI988" s="668"/>
      <c r="AJ988" s="668"/>
      <c r="AK988" s="668"/>
    </row>
    <row r="989" ht="15.75" customHeight="1">
      <c r="A989" s="668"/>
      <c r="B989" s="668"/>
      <c r="C989" s="668"/>
      <c r="D989" s="668"/>
      <c r="E989" s="668"/>
      <c r="F989" s="668"/>
      <c r="G989" s="668"/>
      <c r="H989" s="668"/>
      <c r="I989" s="668"/>
      <c r="J989" s="668"/>
      <c r="K989" s="668"/>
      <c r="L989" s="668"/>
      <c r="M989" s="668"/>
      <c r="N989" s="668"/>
      <c r="O989" s="668"/>
      <c r="P989" s="668"/>
      <c r="Q989" s="668"/>
      <c r="R989" s="668"/>
      <c r="S989" s="668"/>
      <c r="T989" s="668"/>
      <c r="U989" s="668"/>
      <c r="V989" s="668"/>
      <c r="W989" s="668"/>
      <c r="X989" s="668"/>
      <c r="Y989" s="668"/>
      <c r="Z989" s="668"/>
      <c r="AA989" s="668"/>
      <c r="AB989" s="668"/>
      <c r="AC989" s="668"/>
      <c r="AD989" s="668"/>
      <c r="AE989" s="668"/>
      <c r="AF989" s="668"/>
      <c r="AG989" s="668"/>
      <c r="AH989" s="668"/>
      <c r="AI989" s="668"/>
      <c r="AJ989" s="668"/>
      <c r="AK989" s="668"/>
    </row>
    <row r="990" ht="15.75" customHeight="1">
      <c r="A990" s="668"/>
      <c r="B990" s="668"/>
      <c r="C990" s="668"/>
      <c r="D990" s="668"/>
      <c r="E990" s="668"/>
      <c r="F990" s="668"/>
      <c r="G990" s="668"/>
      <c r="H990" s="668"/>
      <c r="I990" s="668"/>
      <c r="J990" s="668"/>
      <c r="K990" s="668"/>
      <c r="L990" s="668"/>
      <c r="M990" s="668"/>
      <c r="N990" s="668"/>
      <c r="O990" s="668"/>
      <c r="P990" s="668"/>
      <c r="Q990" s="668"/>
      <c r="R990" s="668"/>
      <c r="S990" s="668"/>
      <c r="T990" s="668"/>
      <c r="U990" s="668"/>
      <c r="V990" s="668"/>
      <c r="W990" s="668"/>
      <c r="X990" s="668"/>
      <c r="Y990" s="668"/>
      <c r="Z990" s="668"/>
      <c r="AA990" s="668"/>
      <c r="AB990" s="668"/>
      <c r="AC990" s="668"/>
      <c r="AD990" s="668"/>
      <c r="AE990" s="668"/>
      <c r="AF990" s="668"/>
      <c r="AG990" s="668"/>
      <c r="AH990" s="668"/>
      <c r="AI990" s="668"/>
      <c r="AJ990" s="668"/>
      <c r="AK990" s="668"/>
    </row>
    <row r="991" ht="15.75" customHeight="1">
      <c r="A991" s="668"/>
      <c r="B991" s="668"/>
      <c r="C991" s="668"/>
      <c r="D991" s="668"/>
      <c r="E991" s="668"/>
      <c r="F991" s="668"/>
      <c r="G991" s="668"/>
      <c r="H991" s="668"/>
      <c r="I991" s="668"/>
      <c r="J991" s="668"/>
      <c r="K991" s="668"/>
      <c r="L991" s="668"/>
      <c r="M991" s="668"/>
      <c r="N991" s="668"/>
      <c r="O991" s="668"/>
      <c r="P991" s="668"/>
      <c r="Q991" s="668"/>
      <c r="R991" s="668"/>
      <c r="S991" s="668"/>
      <c r="T991" s="668"/>
      <c r="U991" s="668"/>
      <c r="V991" s="668"/>
      <c r="W991" s="668"/>
      <c r="X991" s="668"/>
      <c r="Y991" s="668"/>
      <c r="Z991" s="668"/>
      <c r="AA991" s="668"/>
      <c r="AB991" s="668"/>
      <c r="AC991" s="668"/>
      <c r="AD991" s="668"/>
      <c r="AE991" s="668"/>
      <c r="AF991" s="668"/>
      <c r="AG991" s="668"/>
      <c r="AH991" s="668"/>
      <c r="AI991" s="668"/>
      <c r="AJ991" s="668"/>
      <c r="AK991" s="668"/>
    </row>
    <row r="992" ht="15.75" customHeight="1">
      <c r="A992" s="668"/>
      <c r="B992" s="668"/>
      <c r="C992" s="668"/>
      <c r="D992" s="668"/>
      <c r="E992" s="668"/>
      <c r="F992" s="668"/>
      <c r="G992" s="668"/>
      <c r="H992" s="668"/>
      <c r="I992" s="668"/>
      <c r="J992" s="668"/>
      <c r="K992" s="668"/>
      <c r="L992" s="668"/>
      <c r="M992" s="668"/>
      <c r="N992" s="668"/>
      <c r="O992" s="668"/>
      <c r="P992" s="668"/>
      <c r="Q992" s="668"/>
      <c r="R992" s="668"/>
      <c r="S992" s="668"/>
      <c r="T992" s="668"/>
      <c r="U992" s="668"/>
      <c r="V992" s="668"/>
      <c r="W992" s="668"/>
      <c r="X992" s="668"/>
      <c r="Y992" s="668"/>
      <c r="Z992" s="668"/>
      <c r="AA992" s="668"/>
      <c r="AB992" s="668"/>
      <c r="AC992" s="668"/>
      <c r="AD992" s="668"/>
      <c r="AE992" s="668"/>
      <c r="AF992" s="668"/>
      <c r="AG992" s="668"/>
      <c r="AH992" s="668"/>
      <c r="AI992" s="668"/>
      <c r="AJ992" s="668"/>
      <c r="AK992" s="668"/>
    </row>
    <row r="993" ht="15.75" customHeight="1">
      <c r="A993" s="668"/>
      <c r="B993" s="668"/>
      <c r="C993" s="668"/>
      <c r="D993" s="668"/>
      <c r="E993" s="668"/>
      <c r="F993" s="668"/>
      <c r="G993" s="668"/>
      <c r="H993" s="668"/>
      <c r="I993" s="668"/>
      <c r="J993" s="668"/>
      <c r="K993" s="668"/>
      <c r="L993" s="668"/>
      <c r="M993" s="668"/>
      <c r="N993" s="668"/>
      <c r="O993" s="668"/>
      <c r="P993" s="668"/>
      <c r="Q993" s="668"/>
      <c r="R993" s="668"/>
      <c r="S993" s="668"/>
      <c r="T993" s="668"/>
      <c r="U993" s="668"/>
      <c r="V993" s="668"/>
      <c r="W993" s="668"/>
      <c r="X993" s="668"/>
      <c r="Y993" s="668"/>
      <c r="Z993" s="668"/>
      <c r="AA993" s="668"/>
      <c r="AB993" s="668"/>
      <c r="AC993" s="668"/>
      <c r="AD993" s="668"/>
      <c r="AE993" s="668"/>
      <c r="AF993" s="668"/>
      <c r="AG993" s="668"/>
      <c r="AH993" s="668"/>
      <c r="AI993" s="668"/>
      <c r="AJ993" s="668"/>
      <c r="AK993" s="668"/>
    </row>
    <row r="994" ht="15.75" customHeight="1">
      <c r="A994" s="668"/>
      <c r="B994" s="668"/>
      <c r="C994" s="668"/>
      <c r="D994" s="668"/>
      <c r="E994" s="668"/>
      <c r="F994" s="668"/>
      <c r="G994" s="668"/>
      <c r="H994" s="668"/>
      <c r="I994" s="668"/>
      <c r="J994" s="668"/>
      <c r="K994" s="668"/>
      <c r="L994" s="668"/>
      <c r="M994" s="668"/>
      <c r="N994" s="668"/>
      <c r="O994" s="668"/>
      <c r="P994" s="668"/>
      <c r="Q994" s="668"/>
      <c r="R994" s="668"/>
      <c r="S994" s="668"/>
      <c r="T994" s="668"/>
      <c r="U994" s="668"/>
      <c r="V994" s="668"/>
      <c r="W994" s="668"/>
      <c r="X994" s="668"/>
      <c r="Y994" s="668"/>
      <c r="Z994" s="668"/>
      <c r="AA994" s="668"/>
      <c r="AB994" s="668"/>
      <c r="AC994" s="668"/>
      <c r="AD994" s="668"/>
      <c r="AE994" s="668"/>
      <c r="AF994" s="668"/>
      <c r="AG994" s="668"/>
      <c r="AH994" s="668"/>
      <c r="AI994" s="668"/>
      <c r="AJ994" s="668"/>
      <c r="AK994" s="668"/>
    </row>
    <row r="995" ht="15.75" customHeight="1">
      <c r="A995" s="668"/>
      <c r="B995" s="668"/>
      <c r="C995" s="668"/>
      <c r="D995" s="668"/>
      <c r="E995" s="668"/>
      <c r="F995" s="668"/>
      <c r="G995" s="668"/>
      <c r="H995" s="668"/>
      <c r="I995" s="668"/>
      <c r="J995" s="668"/>
      <c r="K995" s="668"/>
      <c r="L995" s="668"/>
      <c r="M995" s="668"/>
      <c r="N995" s="668"/>
      <c r="O995" s="668"/>
      <c r="P995" s="668"/>
      <c r="Q995" s="668"/>
      <c r="R995" s="668"/>
      <c r="S995" s="668"/>
      <c r="T995" s="668"/>
      <c r="U995" s="668"/>
      <c r="V995" s="668"/>
      <c r="W995" s="668"/>
      <c r="X995" s="668"/>
      <c r="Y995" s="668"/>
      <c r="Z995" s="668"/>
      <c r="AA995" s="668"/>
      <c r="AB995" s="668"/>
      <c r="AC995" s="668"/>
      <c r="AD995" s="668"/>
      <c r="AE995" s="668"/>
      <c r="AF995" s="668"/>
      <c r="AG995" s="668"/>
      <c r="AH995" s="668"/>
      <c r="AI995" s="668"/>
      <c r="AJ995" s="668"/>
      <c r="AK995" s="668"/>
    </row>
    <row r="996" ht="15.75" customHeight="1">
      <c r="A996" s="668"/>
      <c r="B996" s="668"/>
      <c r="C996" s="668"/>
      <c r="D996" s="668"/>
      <c r="E996" s="668"/>
      <c r="F996" s="668"/>
      <c r="G996" s="668"/>
      <c r="H996" s="668"/>
      <c r="I996" s="668"/>
      <c r="J996" s="668"/>
      <c r="K996" s="668"/>
      <c r="L996" s="668"/>
      <c r="M996" s="668"/>
      <c r="N996" s="668"/>
      <c r="O996" s="668"/>
      <c r="P996" s="668"/>
      <c r="Q996" s="668"/>
      <c r="R996" s="668"/>
      <c r="S996" s="668"/>
      <c r="T996" s="668"/>
      <c r="U996" s="668"/>
      <c r="V996" s="668"/>
      <c r="W996" s="668"/>
      <c r="X996" s="668"/>
      <c r="Y996" s="668"/>
      <c r="Z996" s="668"/>
      <c r="AA996" s="668"/>
      <c r="AB996" s="668"/>
      <c r="AC996" s="668"/>
      <c r="AD996" s="668"/>
      <c r="AE996" s="668"/>
      <c r="AF996" s="668"/>
      <c r="AG996" s="668"/>
      <c r="AH996" s="668"/>
      <c r="AI996" s="668"/>
      <c r="AJ996" s="668"/>
      <c r="AK996" s="668"/>
    </row>
    <row r="997" ht="15.75" customHeight="1">
      <c r="A997" s="668"/>
      <c r="B997" s="668"/>
      <c r="C997" s="668"/>
      <c r="D997" s="668"/>
      <c r="E997" s="668"/>
      <c r="F997" s="668"/>
      <c r="G997" s="668"/>
      <c r="H997" s="668"/>
      <c r="I997" s="668"/>
      <c r="J997" s="668"/>
      <c r="K997" s="668"/>
      <c r="L997" s="668"/>
      <c r="M997" s="668"/>
      <c r="N997" s="668"/>
      <c r="O997" s="668"/>
      <c r="P997" s="668"/>
      <c r="Q997" s="668"/>
      <c r="R997" s="668"/>
      <c r="S997" s="668"/>
      <c r="T997" s="668"/>
      <c r="U997" s="668"/>
      <c r="V997" s="668"/>
      <c r="W997" s="668"/>
      <c r="X997" s="668"/>
      <c r="Y997" s="668"/>
      <c r="Z997" s="668"/>
      <c r="AA997" s="668"/>
      <c r="AB997" s="668"/>
      <c r="AC997" s="668"/>
      <c r="AD997" s="668"/>
      <c r="AE997" s="668"/>
      <c r="AF997" s="668"/>
      <c r="AG997" s="668"/>
      <c r="AH997" s="668"/>
      <c r="AI997" s="668"/>
      <c r="AJ997" s="668"/>
      <c r="AK997" s="668"/>
    </row>
    <row r="998" ht="15.75" customHeight="1">
      <c r="A998" s="668"/>
      <c r="B998" s="668"/>
      <c r="C998" s="668"/>
      <c r="D998" s="668"/>
      <c r="E998" s="668"/>
      <c r="F998" s="668"/>
      <c r="G998" s="668"/>
      <c r="H998" s="668"/>
      <c r="I998" s="668"/>
      <c r="J998" s="668"/>
      <c r="K998" s="668"/>
      <c r="L998" s="668"/>
      <c r="M998" s="668"/>
      <c r="N998" s="668"/>
      <c r="O998" s="668"/>
      <c r="P998" s="668"/>
      <c r="Q998" s="668"/>
      <c r="R998" s="668"/>
      <c r="S998" s="668"/>
      <c r="T998" s="668"/>
      <c r="U998" s="668"/>
      <c r="V998" s="668"/>
      <c r="W998" s="668"/>
      <c r="X998" s="668"/>
      <c r="Y998" s="668"/>
      <c r="Z998" s="668"/>
      <c r="AA998" s="668"/>
      <c r="AB998" s="668"/>
      <c r="AC998" s="668"/>
      <c r="AD998" s="668"/>
      <c r="AE998" s="668"/>
      <c r="AF998" s="668"/>
      <c r="AG998" s="668"/>
      <c r="AH998" s="668"/>
      <c r="AI998" s="668"/>
      <c r="AJ998" s="668"/>
      <c r="AK998" s="668"/>
    </row>
    <row r="999" ht="15.75" customHeight="1">
      <c r="A999" s="668"/>
      <c r="B999" s="668"/>
      <c r="C999" s="668"/>
      <c r="D999" s="668"/>
      <c r="E999" s="668"/>
      <c r="F999" s="668"/>
      <c r="G999" s="668"/>
      <c r="H999" s="668"/>
      <c r="I999" s="668"/>
      <c r="J999" s="668"/>
      <c r="K999" s="668"/>
      <c r="L999" s="668"/>
      <c r="M999" s="668"/>
      <c r="N999" s="668"/>
      <c r="O999" s="668"/>
      <c r="P999" s="668"/>
      <c r="Q999" s="668"/>
      <c r="R999" s="668"/>
      <c r="S999" s="668"/>
      <c r="T999" s="668"/>
      <c r="U999" s="668"/>
      <c r="V999" s="668"/>
      <c r="W999" s="668"/>
      <c r="X999" s="668"/>
      <c r="Y999" s="668"/>
      <c r="Z999" s="668"/>
      <c r="AA999" s="668"/>
      <c r="AB999" s="668"/>
      <c r="AC999" s="668"/>
      <c r="AD999" s="668"/>
      <c r="AE999" s="668"/>
      <c r="AF999" s="668"/>
      <c r="AG999" s="668"/>
      <c r="AH999" s="668"/>
      <c r="AI999" s="668"/>
      <c r="AJ999" s="668"/>
      <c r="AK999" s="668"/>
    </row>
    <row r="1000" ht="15.75" customHeight="1">
      <c r="A1000" s="668"/>
      <c r="B1000" s="668"/>
      <c r="C1000" s="668"/>
      <c r="D1000" s="668"/>
      <c r="E1000" s="668"/>
      <c r="F1000" s="668"/>
      <c r="G1000" s="668"/>
      <c r="H1000" s="668"/>
      <c r="I1000" s="668"/>
      <c r="J1000" s="668"/>
      <c r="K1000" s="668"/>
      <c r="L1000" s="668"/>
      <c r="M1000" s="668"/>
      <c r="N1000" s="668"/>
      <c r="O1000" s="668"/>
      <c r="P1000" s="668"/>
      <c r="Q1000" s="668"/>
      <c r="R1000" s="668"/>
      <c r="S1000" s="668"/>
      <c r="T1000" s="668"/>
      <c r="U1000" s="668"/>
      <c r="V1000" s="668"/>
      <c r="W1000" s="668"/>
      <c r="X1000" s="668"/>
      <c r="Y1000" s="668"/>
      <c r="Z1000" s="668"/>
      <c r="AA1000" s="668"/>
      <c r="AB1000" s="668"/>
      <c r="AC1000" s="668"/>
      <c r="AD1000" s="668"/>
      <c r="AE1000" s="668"/>
      <c r="AF1000" s="668"/>
      <c r="AG1000" s="668"/>
      <c r="AH1000" s="668"/>
      <c r="AI1000" s="668"/>
      <c r="AJ1000" s="668"/>
      <c r="AK1000" s="668"/>
    </row>
  </sheetData>
  <mergeCells count="18">
    <mergeCell ref="A2:L2"/>
    <mergeCell ref="AB2:AG2"/>
    <mergeCell ref="AJ2:AK2"/>
    <mergeCell ref="O3:P3"/>
    <mergeCell ref="AB3:AG3"/>
    <mergeCell ref="AJ3:AK3"/>
    <mergeCell ref="O4:P4"/>
    <mergeCell ref="AJ4:AK4"/>
    <mergeCell ref="B52:B53"/>
    <mergeCell ref="C52:D52"/>
    <mergeCell ref="F52:F53"/>
    <mergeCell ref="S3:Z3"/>
    <mergeCell ref="S4:Z4"/>
    <mergeCell ref="S5:Z5"/>
    <mergeCell ref="AB46:AG46"/>
    <mergeCell ref="AB47:AG47"/>
    <mergeCell ref="AB48:AG48"/>
    <mergeCell ref="AB49:AG49"/>
  </mergeCells>
  <printOptions/>
  <pageMargins bottom="0.75" footer="0.0" header="0.0" left="0.7" right="0.7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2" width="15.86"/>
    <col customWidth="1" min="3" max="3" width="4.86"/>
    <col customWidth="1" min="4" max="4" width="12.14"/>
    <col customWidth="1" min="5" max="5" width="5.29"/>
    <col customWidth="1" min="6" max="8" width="10.86"/>
    <col customWidth="1" min="9" max="9" width="26.57"/>
    <col customWidth="1" min="10" max="10" width="10.86"/>
    <col customWidth="1" min="11" max="11" width="44.43"/>
    <col customWidth="1" min="12" max="12" width="4.0"/>
    <col customWidth="1" min="13" max="13" width="12.14"/>
    <col customWidth="1" min="14" max="14" width="12.29"/>
    <col customWidth="1" min="15" max="26" width="10.86"/>
  </cols>
  <sheetData>
    <row r="1" ht="12.75" customHeight="1">
      <c r="A1" s="8" t="s">
        <v>1521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8">
        <v>2019.0</v>
      </c>
      <c r="N1" s="8">
        <v>2020.0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8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8" t="s">
        <v>1709</v>
      </c>
      <c r="B3" s="2"/>
      <c r="C3" s="2"/>
      <c r="D3" s="2"/>
      <c r="E3" s="2"/>
      <c r="F3" s="2"/>
      <c r="G3" s="2"/>
      <c r="H3" s="2"/>
      <c r="I3" s="196" t="s">
        <v>1710</v>
      </c>
      <c r="J3" s="668"/>
      <c r="K3" s="668"/>
      <c r="L3" s="668"/>
      <c r="M3" s="668"/>
      <c r="N3" s="668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8"/>
      <c r="B4" s="2"/>
      <c r="C4" s="2"/>
      <c r="D4" s="2"/>
      <c r="E4" s="2"/>
      <c r="F4" s="2"/>
      <c r="G4" s="2"/>
      <c r="H4" s="2"/>
      <c r="I4" s="668"/>
      <c r="J4" s="668"/>
      <c r="K4" s="668"/>
      <c r="L4" s="668"/>
      <c r="M4" s="668"/>
      <c r="N4" s="668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8" t="s">
        <v>1534</v>
      </c>
      <c r="B5" s="2"/>
      <c r="C5" s="2"/>
      <c r="D5" s="2"/>
      <c r="E5" s="2"/>
      <c r="F5" s="2"/>
      <c r="G5" s="2"/>
      <c r="H5" s="2"/>
      <c r="I5" s="668" t="s">
        <v>1711</v>
      </c>
      <c r="J5" s="668"/>
      <c r="K5" s="833" t="s">
        <v>1712</v>
      </c>
      <c r="L5" s="668" t="s">
        <v>1348</v>
      </c>
      <c r="M5" s="834">
        <f>+'BC 2019'!T14/'BC 2019'!Y12</f>
        <v>3.635118488</v>
      </c>
      <c r="N5" s="834">
        <f>+'BC 2020'!T14/'BC 2020'!Y12</f>
        <v>2.236182674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668"/>
      <c r="B6" s="196">
        <v>2019.0</v>
      </c>
      <c r="C6" s="196"/>
      <c r="D6" s="196">
        <v>2020.0</v>
      </c>
      <c r="E6" s="668"/>
      <c r="F6" s="668"/>
      <c r="G6" s="2"/>
      <c r="H6" s="2"/>
      <c r="I6" s="668"/>
      <c r="J6" s="668"/>
      <c r="K6" s="668" t="s">
        <v>1713</v>
      </c>
      <c r="L6" s="668"/>
      <c r="M6" s="668"/>
      <c r="N6" s="668"/>
      <c r="O6" s="835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668" t="s">
        <v>1545</v>
      </c>
      <c r="B7" s="736">
        <v>1406234.97</v>
      </c>
      <c r="C7" s="736"/>
      <c r="D7" s="736">
        <v>3911380.84</v>
      </c>
      <c r="E7" s="668"/>
      <c r="F7" s="739">
        <f t="shared" ref="F7:F9" si="1">((+D7/B7)-1)</f>
        <v>1.781456103</v>
      </c>
      <c r="G7" s="2"/>
      <c r="H7" s="2"/>
      <c r="I7" s="668"/>
      <c r="J7" s="668"/>
      <c r="K7" s="668"/>
      <c r="L7" s="668"/>
      <c r="M7" s="668"/>
      <c r="N7" s="668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668" t="s">
        <v>1549</v>
      </c>
      <c r="B8" s="836">
        <v>-1264227.5599999998</v>
      </c>
      <c r="C8" s="736"/>
      <c r="D8" s="836">
        <v>-3474352.4299999997</v>
      </c>
      <c r="E8" s="668"/>
      <c r="F8" s="739">
        <f t="shared" si="1"/>
        <v>1.748201779</v>
      </c>
      <c r="G8" s="2"/>
      <c r="H8" s="2"/>
      <c r="I8" s="668" t="s">
        <v>1714</v>
      </c>
      <c r="J8" s="668"/>
      <c r="K8" s="833" t="s">
        <v>1715</v>
      </c>
      <c r="L8" s="833"/>
      <c r="M8" s="837">
        <f>(+'BC 2019'!T14-'BC 2019'!T12-'BC 2019'!T13)/'BC 2019'!Y12</f>
        <v>1.968089749</v>
      </c>
      <c r="N8" s="837">
        <f>(+'BC 2020'!T14-'BC 2020'!T12-'BC 2020'!T13)/'BC 2020'!Y12</f>
        <v>1.441887581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668" t="s">
        <v>1553</v>
      </c>
      <c r="B9" s="736">
        <v>142007.41000000015</v>
      </c>
      <c r="C9" s="736"/>
      <c r="D9" s="736">
        <v>437028.41000000015</v>
      </c>
      <c r="E9" s="668"/>
      <c r="F9" s="739">
        <f t="shared" si="1"/>
        <v>2.077504265</v>
      </c>
      <c r="G9" s="2"/>
      <c r="H9" s="2"/>
      <c r="I9" s="668"/>
      <c r="J9" s="668"/>
      <c r="K9" s="668" t="s">
        <v>1713</v>
      </c>
      <c r="L9" s="668"/>
      <c r="M9" s="668"/>
      <c r="N9" s="668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668"/>
      <c r="B10" s="736"/>
      <c r="C10" s="736"/>
      <c r="D10" s="736"/>
      <c r="E10" s="668"/>
      <c r="F10" s="668"/>
      <c r="G10" s="2"/>
      <c r="H10" s="2"/>
      <c r="I10" s="668"/>
      <c r="J10" s="668"/>
      <c r="K10" s="668"/>
      <c r="L10" s="668"/>
      <c r="M10" s="668"/>
      <c r="N10" s="668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668" t="s">
        <v>1563</v>
      </c>
      <c r="B11" s="736">
        <v>-95526.82</v>
      </c>
      <c r="C11" s="736"/>
      <c r="D11" s="736">
        <v>-298536.57</v>
      </c>
      <c r="E11" s="668"/>
      <c r="F11" s="739">
        <f t="shared" ref="F11:F13" si="2">((+D11/B11)-1)</f>
        <v>2.12515972</v>
      </c>
      <c r="G11" s="2"/>
      <c r="H11" s="2"/>
      <c r="I11" s="668" t="s">
        <v>1716</v>
      </c>
      <c r="J11" s="668"/>
      <c r="K11" s="833" t="s">
        <v>1717</v>
      </c>
      <c r="L11" s="668"/>
      <c r="M11" s="834">
        <f>(+'BC 2019'!T9)/'BC 2019'!Y12</f>
        <v>0.6816380823</v>
      </c>
      <c r="N11" s="834">
        <f>+'BC 2020'!T9/'BC 2020'!Y12</f>
        <v>0.5295824167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668" t="s">
        <v>1567</v>
      </c>
      <c r="B12" s="836">
        <v>-23000.0</v>
      </c>
      <c r="C12" s="736"/>
      <c r="D12" s="836">
        <v>-35257.0</v>
      </c>
      <c r="E12" s="668"/>
      <c r="F12" s="739">
        <f t="shared" si="2"/>
        <v>0.5329130435</v>
      </c>
      <c r="G12" s="2"/>
      <c r="H12" s="2"/>
      <c r="I12" s="668"/>
      <c r="J12" s="668"/>
      <c r="K12" s="668" t="s">
        <v>1713</v>
      </c>
      <c r="L12" s="668"/>
      <c r="M12" s="668"/>
      <c r="N12" s="668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668" t="s">
        <v>1570</v>
      </c>
      <c r="B13" s="736">
        <v>23480.590000000142</v>
      </c>
      <c r="C13" s="736"/>
      <c r="D13" s="736">
        <v>103234.84000000014</v>
      </c>
      <c r="E13" s="668"/>
      <c r="F13" s="739">
        <f t="shared" si="2"/>
        <v>3.396603322</v>
      </c>
      <c r="G13" s="2"/>
      <c r="H13" s="2"/>
      <c r="I13" s="668"/>
      <c r="J13" s="668"/>
      <c r="K13" s="668"/>
      <c r="L13" s="668"/>
      <c r="M13" s="668"/>
      <c r="N13" s="668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668"/>
      <c r="B14" s="736"/>
      <c r="C14" s="736"/>
      <c r="D14" s="736"/>
      <c r="E14" s="668"/>
      <c r="F14" s="668"/>
      <c r="G14" s="2"/>
      <c r="H14" s="2"/>
      <c r="I14" s="668" t="s">
        <v>1718</v>
      </c>
      <c r="J14" s="668"/>
      <c r="K14" s="668" t="s">
        <v>1719</v>
      </c>
      <c r="L14" s="668"/>
      <c r="M14" s="736">
        <f>+'BC 2019'!T14-'BC 2019'!Y12</f>
        <v>1881937.96</v>
      </c>
      <c r="N14" s="736">
        <f>+'BC 2020'!T14-'BC 2020'!Y12</f>
        <v>1302731.06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668" t="s">
        <v>756</v>
      </c>
      <c r="B15" s="736">
        <v>-4074.16</v>
      </c>
      <c r="C15" s="736"/>
      <c r="D15" s="736">
        <v>-71688.98</v>
      </c>
      <c r="E15" s="668"/>
      <c r="F15" s="739">
        <f t="shared" ref="F15:F17" si="3">((+D15/B15)-1)</f>
        <v>16.59601488</v>
      </c>
      <c r="G15" s="2"/>
      <c r="H15" s="2"/>
      <c r="I15" s="668"/>
      <c r="J15" s="668"/>
      <c r="K15" s="668"/>
      <c r="L15" s="668"/>
      <c r="M15" s="668"/>
      <c r="N15" s="668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668" t="s">
        <v>1578</v>
      </c>
      <c r="B16" s="836">
        <v>539.86</v>
      </c>
      <c r="C16" s="836"/>
      <c r="D16" s="836">
        <v>54645.98</v>
      </c>
      <c r="E16" s="668"/>
      <c r="F16" s="739">
        <f t="shared" si="3"/>
        <v>100.2225021</v>
      </c>
      <c r="G16" s="2"/>
      <c r="H16" s="2"/>
      <c r="I16" s="668"/>
      <c r="J16" s="668"/>
      <c r="K16" s="668"/>
      <c r="L16" s="668"/>
      <c r="M16" s="668"/>
      <c r="N16" s="668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668" t="s">
        <v>1581</v>
      </c>
      <c r="B17" s="736">
        <v>19946.290000000143</v>
      </c>
      <c r="C17" s="736"/>
      <c r="D17" s="736">
        <v>86191.84000000014</v>
      </c>
      <c r="E17" s="668"/>
      <c r="F17" s="739">
        <f t="shared" si="3"/>
        <v>3.321196573</v>
      </c>
      <c r="G17" s="2"/>
      <c r="H17" s="2"/>
      <c r="I17" s="196" t="s">
        <v>1720</v>
      </c>
      <c r="J17" s="668"/>
      <c r="K17" s="668"/>
      <c r="L17" s="668"/>
      <c r="M17" s="668"/>
      <c r="N17" s="668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668"/>
      <c r="B18" s="736"/>
      <c r="C18" s="736"/>
      <c r="D18" s="736"/>
      <c r="E18" s="668"/>
      <c r="F18" s="668"/>
      <c r="G18" s="2"/>
      <c r="H18" s="2"/>
      <c r="I18" s="668"/>
      <c r="J18" s="668"/>
      <c r="K18" s="668"/>
      <c r="L18" s="668"/>
      <c r="M18" s="668"/>
      <c r="N18" s="668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668" t="s">
        <v>1587</v>
      </c>
      <c r="B19" s="736">
        <v>-4526.0</v>
      </c>
      <c r="C19" s="736"/>
      <c r="D19" s="736">
        <v>-21758.0</v>
      </c>
      <c r="E19" s="668"/>
      <c r="F19" s="739">
        <f>((+D19/B19)-1)</f>
        <v>3.807335395</v>
      </c>
      <c r="G19" s="2"/>
      <c r="H19" s="2"/>
      <c r="I19" s="668" t="s">
        <v>1721</v>
      </c>
      <c r="J19" s="668"/>
      <c r="K19" s="833" t="s">
        <v>1722</v>
      </c>
      <c r="L19" s="668"/>
      <c r="M19" s="701">
        <f>+'BC 2019'!Y18/'BC 2019'!Y25</f>
        <v>0.9364696086</v>
      </c>
      <c r="N19" s="701">
        <f>+'BC 2020'!Y18/'BC 2020'!Y27</f>
        <v>0.8436978735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668"/>
      <c r="B20" s="736"/>
      <c r="C20" s="736"/>
      <c r="D20" s="736"/>
      <c r="E20" s="668"/>
      <c r="F20" s="668"/>
      <c r="G20" s="2"/>
      <c r="H20" s="2"/>
      <c r="I20" s="668"/>
      <c r="J20" s="668"/>
      <c r="K20" s="668" t="s">
        <v>1723</v>
      </c>
      <c r="L20" s="668"/>
      <c r="M20" s="668"/>
      <c r="N20" s="668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96" t="s">
        <v>1593</v>
      </c>
      <c r="B21" s="725">
        <v>15420.290000000143</v>
      </c>
      <c r="C21" s="725"/>
      <c r="D21" s="725">
        <v>64433.84000000014</v>
      </c>
      <c r="E21" s="196"/>
      <c r="F21" s="838">
        <f>((+D21/B21)-1)</f>
        <v>3.178510261</v>
      </c>
      <c r="G21" s="2"/>
      <c r="H21" s="2"/>
      <c r="I21" s="668"/>
      <c r="J21" s="668"/>
      <c r="K21" s="668"/>
      <c r="L21" s="668"/>
      <c r="M21" s="668"/>
      <c r="N21" s="668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668"/>
      <c r="B22" s="736"/>
      <c r="C22" s="736"/>
      <c r="D22" s="736"/>
      <c r="E22" s="668"/>
      <c r="F22" s="668"/>
      <c r="G22" s="2"/>
      <c r="H22" s="2"/>
      <c r="I22" s="668" t="s">
        <v>1724</v>
      </c>
      <c r="J22" s="668"/>
      <c r="K22" s="833" t="s">
        <v>1722</v>
      </c>
      <c r="L22" s="668"/>
      <c r="M22" s="701">
        <f>+'BC 2019'!Y18/'BC 2019'!T27</f>
        <v>0.4835963366</v>
      </c>
      <c r="N22" s="701">
        <f>+'BC 2020'!Y18/'BC 2020'!T29</f>
        <v>0.4576117842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196" t="s">
        <v>1598</v>
      </c>
      <c r="B23" s="725">
        <v>15420.290000000143</v>
      </c>
      <c r="C23" s="725"/>
      <c r="D23" s="725">
        <v>64433.84000000014</v>
      </c>
      <c r="E23" s="196"/>
      <c r="F23" s="838">
        <f>((+D23/B23)-1)</f>
        <v>3.178510261</v>
      </c>
      <c r="G23" s="2"/>
      <c r="H23" s="2"/>
      <c r="I23" s="668"/>
      <c r="J23" s="668"/>
      <c r="K23" s="668" t="s">
        <v>1725</v>
      </c>
      <c r="L23" s="668"/>
      <c r="M23" s="668"/>
      <c r="N23" s="668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668"/>
      <c r="J24" s="668"/>
      <c r="K24" s="668"/>
      <c r="L24" s="668"/>
      <c r="M24" s="668"/>
      <c r="N24" s="668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668" t="s">
        <v>1726</v>
      </c>
      <c r="J25" s="668"/>
      <c r="K25" s="833" t="s">
        <v>1727</v>
      </c>
      <c r="L25" s="668"/>
      <c r="M25" s="701">
        <f>+'BC 2019'!Y16/'BC 2019'!T21</f>
        <v>0.9426966111</v>
      </c>
      <c r="N25" s="701">
        <f>+'BC 2020'!Y16/'BC 2020'!T21</f>
        <v>0.4756166125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 t="s">
        <v>1728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>
        <v>6443.384000000015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8" t="s">
        <v>1729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 t="s">
        <v>1730</v>
      </c>
      <c r="J30" s="2"/>
      <c r="K30" s="835" t="s">
        <v>1731</v>
      </c>
      <c r="L30" s="2"/>
      <c r="M30" s="839">
        <f>+'BC 2019'!P7/'BC 2019'!T10</f>
        <v>3.186228354</v>
      </c>
      <c r="N30" s="839">
        <f>+'BC 2020'!P7/'BC 2020'!T10</f>
        <v>10.99264467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 t="s">
        <v>1732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 t="s">
        <v>1733</v>
      </c>
      <c r="J33" s="2"/>
      <c r="K33" s="840">
        <v>360.0</v>
      </c>
      <c r="L33" s="2"/>
      <c r="M33" s="839">
        <f>360/M30</f>
        <v>112.9862521</v>
      </c>
      <c r="N33" s="839">
        <f>+K33/N30</f>
        <v>32.74917101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 t="s">
        <v>1734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 t="s">
        <v>1735</v>
      </c>
      <c r="J36" s="2"/>
      <c r="K36" s="835" t="s">
        <v>1736</v>
      </c>
      <c r="L36" s="2"/>
      <c r="M36" s="839">
        <f>(+'BC 2019'!G26+'BC 2019'!G29+'BC 2019'!G31)/'BC 2019'!Y10</f>
        <v>30.58582083</v>
      </c>
      <c r="N36" s="839">
        <f>(+'BC 2020'!G28+'BC 2020'!G31+'BC 2020'!G33)/'BC 2020'!Y10</f>
        <v>8.21768882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 t="s">
        <v>1737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 t="s">
        <v>1738</v>
      </c>
      <c r="J39" s="2"/>
      <c r="K39" s="840">
        <v>360.0</v>
      </c>
      <c r="L39" s="2"/>
      <c r="M39" s="839">
        <f>360/M36</f>
        <v>11.77015984</v>
      </c>
      <c r="N39" s="839">
        <f>+K39/N36</f>
        <v>43.80793771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 t="s">
        <v>1739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 t="s">
        <v>1740</v>
      </c>
      <c r="J42" s="2"/>
      <c r="K42" s="835" t="s">
        <v>1741</v>
      </c>
      <c r="L42" s="2"/>
      <c r="M42" s="839">
        <f>-'BC 2019'!P8/'BC 2019'!T12</f>
        <v>1.066368513</v>
      </c>
      <c r="N42" s="839">
        <f>-'BC 2020'!P8/'BC 2020'!T12</f>
        <v>4.150685953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 t="s">
        <v>1742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 t="s">
        <v>1743</v>
      </c>
      <c r="J45" s="2"/>
      <c r="K45" s="840">
        <v>360.0</v>
      </c>
      <c r="L45" s="2"/>
      <c r="M45" s="839">
        <f>+K45/M42</f>
        <v>337.5943641</v>
      </c>
      <c r="N45" s="839">
        <f>+K45/N42</f>
        <v>86.73265193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 t="s">
        <v>1744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 t="s">
        <v>1745</v>
      </c>
      <c r="J49" s="2"/>
      <c r="K49" s="835" t="s">
        <v>1746</v>
      </c>
      <c r="L49" s="2"/>
      <c r="M49" s="839">
        <f>+'BC 2019'!P7/'BC 2019'!T21</f>
        <v>1.192699957</v>
      </c>
      <c r="N49" s="839">
        <f>+'BC 2020'!P7/'BC 2020'!T21</f>
        <v>2.867642524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 t="s">
        <v>1747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 t="s">
        <v>1748</v>
      </c>
      <c r="J52" s="2"/>
      <c r="K52" s="840">
        <v>360.0</v>
      </c>
      <c r="L52" s="2"/>
      <c r="M52" s="839">
        <f>+K52/M49</f>
        <v>301.8361809</v>
      </c>
      <c r="N52" s="839">
        <f>+K52/N49</f>
        <v>125.5386601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 t="s">
        <v>1749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8" t="s">
        <v>1750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 t="s">
        <v>1751</v>
      </c>
      <c r="J57" s="2"/>
      <c r="K57" s="835" t="s">
        <v>1752</v>
      </c>
      <c r="L57" s="2"/>
      <c r="M57" s="841">
        <f>+'BC 2019'!P9/'BC 2019'!P7</f>
        <v>0.1009841264</v>
      </c>
      <c r="N57" s="841">
        <f>+'BC 2020'!P9/'BC 2020'!P7</f>
        <v>0.1117325129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 t="s">
        <v>1753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 t="s">
        <v>1754</v>
      </c>
      <c r="J60" s="2"/>
      <c r="K60" s="835" t="s">
        <v>1755</v>
      </c>
      <c r="L60" s="2"/>
      <c r="M60" s="841">
        <f>+'BC 2019'!P21/'BC 2019'!P7</f>
        <v>0.01096565676</v>
      </c>
      <c r="N60" s="841">
        <f>+'BC 2020'!P21/'BC 2020'!P7</f>
        <v>0.01647342528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 t="s">
        <v>1753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 t="s">
        <v>1756</v>
      </c>
      <c r="J63" s="2"/>
      <c r="K63" s="835" t="s">
        <v>1755</v>
      </c>
      <c r="L63" s="2"/>
      <c r="M63" s="841">
        <f>+'BC 2019'!P21/'BC 2019'!Y25</f>
        <v>0.007909866519</v>
      </c>
      <c r="N63" s="841">
        <f>+'BC 2020'!P21/'BC 2020'!Y27</f>
        <v>0.03192995401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 t="s">
        <v>1757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 t="s">
        <v>1758</v>
      </c>
      <c r="J66" s="2"/>
      <c r="K66" s="835" t="s">
        <v>1755</v>
      </c>
      <c r="L66" s="2"/>
      <c r="M66" s="841">
        <f>+'BC 2019'!P21/'BC 2019'!T27</f>
        <v>0.004084684048</v>
      </c>
      <c r="N66" s="841">
        <f>+'BC 2020'!P21/'BC 2020'!T29</f>
        <v>0.01731843078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 t="s">
        <v>1759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835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2004-01-23T21:19:59Z</dcterms:created>
  <dc:creator>SUNAT</dc:creator>
</cp:coreProperties>
</file>