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1"/>
  <workbookPr filterPrivacy="1" defaultThemeVersion="124226"/>
  <xr:revisionPtr revIDLastSave="0" documentId="8_{3D7D57A8-A56B-478F-B04C-DEFB7DC804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CE" sheetId="6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6" l="1"/>
  <c r="E14" i="6" s="1"/>
  <c r="F14" i="6" s="1"/>
  <c r="G14" i="6" s="1"/>
  <c r="H14" i="6" s="1"/>
  <c r="I14" i="6" s="1"/>
  <c r="J14" i="6" s="1"/>
  <c r="J10" i="6"/>
  <c r="J18" i="6" s="1"/>
  <c r="I10" i="6"/>
  <c r="I18" i="6" s="1"/>
  <c r="H10" i="6"/>
  <c r="H18" i="6" s="1"/>
  <c r="G10" i="6"/>
  <c r="G18" i="6" s="1"/>
  <c r="F10" i="6"/>
  <c r="F18" i="6" s="1"/>
  <c r="E10" i="6"/>
  <c r="E18" i="6" s="1"/>
  <c r="D10" i="6"/>
  <c r="D18" i="6" s="1"/>
  <c r="C10" i="6"/>
  <c r="D2" i="6"/>
  <c r="E2" i="6" s="1"/>
  <c r="F2" i="6" s="1"/>
  <c r="G2" i="6" s="1"/>
  <c r="H2" i="6" s="1"/>
  <c r="I2" i="6" s="1"/>
  <c r="J2" i="6" s="1"/>
  <c r="C18" i="6" l="1"/>
  <c r="C12" i="6"/>
  <c r="C20" i="6"/>
</calcChain>
</file>

<file path=xl/sharedStrings.xml><?xml version="1.0" encoding="utf-8"?>
<sst xmlns="http://schemas.openxmlformats.org/spreadsheetml/2006/main" count="10" uniqueCount="9">
  <si>
    <t xml:space="preserve">Ingresos </t>
  </si>
  <si>
    <t>Egresos</t>
  </si>
  <si>
    <t>CAPEX</t>
  </si>
  <si>
    <t>FCE</t>
  </si>
  <si>
    <t>TIR</t>
  </si>
  <si>
    <t>FD</t>
  </si>
  <si>
    <t>Ki</t>
  </si>
  <si>
    <t>N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</si>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</sst>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2" borderId="11" xfId="0" applyFill="1" applyBorder="1"/>
    <xf numFmtId="0" fontId="4" fillId="2" borderId="0" xfId="0" applyFont="1" applyFill="1" applyBorder="1"/>
    <xf numFmtId="0" fontId="0" fillId="2" borderId="1" xfId="0" applyFill="1" applyBorder="1"/>
    <xf numFmtId="0" fontId="0" fillId="2" borderId="2" xfId="0" applyFill="1" applyBorder="1"/>
    <xf numFmtId="165" fontId="0" fillId="2" borderId="2" xfId="1" applyNumberFormat="1" applyFont="1" applyFill="1" applyBorder="1"/>
    <xf numFmtId="165" fontId="0" fillId="2" borderId="3" xfId="1" applyNumberFormat="1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4" fillId="3" borderId="11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5" xfId="0" applyFont="1" applyFill="1" applyBorder="1"/>
    <xf numFmtId="165" fontId="3" fillId="2" borderId="7" xfId="1" applyNumberFormat="1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0" xfId="0" applyFill="1" applyBorder="1"/>
    <xf numFmtId="9" fontId="2" fillId="4" borderId="11" xfId="0" applyNumberFormat="1" applyFont="1" applyFill="1" applyBorder="1" applyAlignment="1">
      <alignment horizontal="center"/>
    </xf>
    <xf numFmtId="165" fontId="0" fillId="2" borderId="0" xfId="0" applyNumberFormat="1" applyFill="1"/>
    <xf numFmtId="0" fontId="5" fillId="2" borderId="0" xfId="0" applyFont="1" applyFill="1"/>
    <xf numFmtId="9" fontId="5" fillId="2" borderId="0" xfId="0" applyNumberFormat="1" applyFont="1" applyFill="1"/>
    <xf numFmtId="165" fontId="0" fillId="2" borderId="12" xfId="0" applyNumberFormat="1" applyFill="1" applyBorder="1"/>
    <xf numFmtId="165" fontId="0" fillId="2" borderId="10" xfId="0" applyNumberFormat="1" applyFill="1" applyBorder="1"/>
    <xf numFmtId="165" fontId="0" fillId="2" borderId="12" xfId="1" applyNumberFormat="1" applyFont="1" applyFill="1" applyBorder="1"/>
    <xf numFmtId="1" fontId="3" fillId="2" borderId="12" xfId="0" applyNumberFormat="1" applyFont="1" applyFill="1" applyBorder="1"/>
    <xf numFmtId="1" fontId="3" fillId="2" borderId="10" xfId="0" applyNumberFormat="1" applyFont="1" applyFill="1" applyBorder="1"/>
    <xf numFmtId="0" fontId="3" fillId="2" borderId="12" xfId="0" applyFont="1" applyFill="1" applyBorder="1"/>
    <xf numFmtId="165" fontId="3" fillId="2" borderId="12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Fuente de volatilidad o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67147856517935E-2"/>
          <c:y val="0.17171296296296296"/>
          <c:w val="0.73932174103237103"/>
          <c:h val="0.81960593467483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FCE!$B$4</c:f>
              <c:strCache>
                <c:ptCount val="1"/>
                <c:pt idx="0">
                  <c:v>Ingresos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FCE!$C$2:$J$2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FCE!$C$4:$J$4</c:f>
              <c:numCache>
                <c:formatCode>_ * #,##0_ ;_ * \-#,##0_ ;_ * "-"??_ ;_ @_ </c:formatCode>
                <c:ptCount val="8"/>
                <c:pt idx="1">
                  <c:v>1785</c:v>
                </c:pt>
                <c:pt idx="2">
                  <c:v>1260</c:v>
                </c:pt>
                <c:pt idx="3">
                  <c:v>1140</c:v>
                </c:pt>
                <c:pt idx="4">
                  <c:v>1650</c:v>
                </c:pt>
                <c:pt idx="5">
                  <c:v>1725</c:v>
                </c:pt>
                <c:pt idx="6">
                  <c:v>1620</c:v>
                </c:pt>
                <c:pt idx="7">
                  <c:v>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D-4EE2-A8D9-DAD15AA81C35}"/>
            </c:ext>
          </c:extLst>
        </c:ser>
        <c:ser>
          <c:idx val="1"/>
          <c:order val="1"/>
          <c:tx>
            <c:strRef>
              <c:f>FCE!$B$5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FCE!$C$2:$J$2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FCE!$C$5:$J$5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D7BD-4EE2-A8D9-DAD15AA81C35}"/>
            </c:ext>
          </c:extLst>
        </c:ser>
        <c:ser>
          <c:idx val="2"/>
          <c:order val="2"/>
          <c:tx>
            <c:strRef>
              <c:f>FCE!$B$6</c:f>
              <c:strCache>
                <c:ptCount val="1"/>
                <c:pt idx="0">
                  <c:v>Egresos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FCE!$C$2:$J$2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FCE!$C$6:$J$6</c:f>
              <c:numCache>
                <c:formatCode>General</c:formatCode>
                <c:ptCount val="8"/>
                <c:pt idx="1">
                  <c:v>-915</c:v>
                </c:pt>
                <c:pt idx="2">
                  <c:v>-870</c:v>
                </c:pt>
                <c:pt idx="3">
                  <c:v>-885</c:v>
                </c:pt>
                <c:pt idx="4">
                  <c:v>-930</c:v>
                </c:pt>
                <c:pt idx="5">
                  <c:v>-945</c:v>
                </c:pt>
                <c:pt idx="6">
                  <c:v>-870</c:v>
                </c:pt>
                <c:pt idx="7">
                  <c:v>-915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D-4EE2-A8D9-DAD15AA81C35}"/>
            </c:ext>
          </c:extLst>
        </c:ser>
        <c:ser>
          <c:idx val="3"/>
          <c:order val="3"/>
          <c:tx>
            <c:strRef>
              <c:f>FCE!$B$7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FCE!$C$2:$J$2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FCE!$C$7:$J$7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D7BD-4EE2-A8D9-DAD15AA81C35}"/>
            </c:ext>
          </c:extLst>
        </c:ser>
        <c:ser>
          <c:idx val="4"/>
          <c:order val="4"/>
          <c:tx>
            <c:strRef>
              <c:f>FCE!$B$8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FCE!$C$2:$J$2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FCE!$C$8:$J$8</c:f>
              <c:numCache>
                <c:formatCode>General</c:formatCode>
                <c:ptCount val="8"/>
                <c:pt idx="0" formatCode="_ * #,##0_ ;_ * \-#,##0_ ;_ * &quot;-&quot;??_ ;_ @_ ">
                  <c:v>-3000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BD-4EE2-A8D9-DAD15AA81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848447"/>
        <c:axId val="717430399"/>
      </c:barChart>
      <c:catAx>
        <c:axId val="6528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0399"/>
        <c:crosses val="autoZero"/>
        <c:auto val="1"/>
        <c:lblAlgn val="ctr"/>
        <c:lblOffset val="100"/>
        <c:noMultiLvlLbl val="0"/>
      </c:catAx>
      <c:valAx>
        <c:axId val="717430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28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077559055118096"/>
          <c:y val="0.21354111986001753"/>
          <c:w val="0.20455971128608927"/>
          <c:h val="0.309607028288130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Flujo de caja económico - FCE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67147856517935E-2"/>
          <c:y val="0.17171296296296296"/>
          <c:w val="0.73932174103237103"/>
          <c:h val="0.81960593467483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FCE!$B$10</c:f>
              <c:strCache>
                <c:ptCount val="1"/>
                <c:pt idx="0">
                  <c:v>FCE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C3-42C2-9A6F-C6F27694EB26}"/>
              </c:ext>
            </c:extLst>
          </c:dPt>
          <c:cat>
            <c:numRef>
              <c:f>FCE!$C$2:$J$2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FCE!$C$10:$J$10</c:f>
              <c:numCache>
                <c:formatCode>General</c:formatCode>
                <c:ptCount val="8"/>
                <c:pt idx="0">
                  <c:v>-3000</c:v>
                </c:pt>
                <c:pt idx="1">
                  <c:v>870</c:v>
                </c:pt>
                <c:pt idx="2">
                  <c:v>390</c:v>
                </c:pt>
                <c:pt idx="3">
                  <c:v>255</c:v>
                </c:pt>
                <c:pt idx="4">
                  <c:v>720</c:v>
                </c:pt>
                <c:pt idx="5">
                  <c:v>780</c:v>
                </c:pt>
                <c:pt idx="6">
                  <c:v>750</c:v>
                </c:pt>
                <c:pt idx="7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3-42C2-9A6F-C6F27694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848447"/>
        <c:axId val="717430399"/>
      </c:barChart>
      <c:catAx>
        <c:axId val="6528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0399"/>
        <c:crosses val="autoZero"/>
        <c:auto val="1"/>
        <c:lblAlgn val="ctr"/>
        <c:lblOffset val="100"/>
        <c:noMultiLvlLbl val="0"/>
      </c:catAx>
      <c:valAx>
        <c:axId val="7174303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284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Flujo de caja económico - FCE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67147856517935E-2"/>
          <c:y val="0.17171296296296296"/>
          <c:w val="0.73932174103237103"/>
          <c:h val="0.81960593467483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FCE!$B$18</c:f>
              <c:strCache>
                <c:ptCount val="1"/>
                <c:pt idx="0">
                  <c:v>FCF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8-4255-B59A-31AE84D946C9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8-4255-B59A-31AE84D946C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C8-4255-B59A-31AE84D946C9}"/>
              </c:ext>
            </c:extLst>
          </c:dPt>
          <c:cat>
            <c:numRef>
              <c:f>FCE!$C$2:$J$2</c:f>
              <c:numCache>
                <c:formatCode>General</c:formatCode>
                <c:ptCount val="8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</c:numCache>
            </c:numRef>
          </c:cat>
          <c:val>
            <c:numRef>
              <c:f>FCE!$C$18:$J$18</c:f>
              <c:numCache>
                <c:formatCode>_ * #,##0_ ;_ * \-#,##0_ ;_ * "-"??_ ;_ @_ </c:formatCode>
                <c:ptCount val="8"/>
                <c:pt idx="0">
                  <c:v>-600</c:v>
                </c:pt>
                <c:pt idx="1">
                  <c:v>393.14275959937686</c:v>
                </c:pt>
                <c:pt idx="2">
                  <c:v>-86.857240400623141</c:v>
                </c:pt>
                <c:pt idx="3">
                  <c:v>-221.85724040062314</c:v>
                </c:pt>
                <c:pt idx="4">
                  <c:v>243.14275959937686</c:v>
                </c:pt>
                <c:pt idx="5">
                  <c:v>303.14275959937686</c:v>
                </c:pt>
                <c:pt idx="6">
                  <c:v>273.14275959937686</c:v>
                </c:pt>
                <c:pt idx="7">
                  <c:v>393.14275959937686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8-4255-B59A-31AE84D94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848447"/>
        <c:axId val="717430399"/>
      </c:barChart>
      <c:catAx>
        <c:axId val="6528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0399"/>
        <c:crosses val="autoZero"/>
        <c:auto val="1"/>
        <c:lblAlgn val="ctr"/>
        <c:lblOffset val="100"/>
        <c:noMultiLvlLbl val="0"/>
      </c:catAx>
      <c:valAx>
        <c:axId val="717430399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65284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0</xdr:row>
      <xdr:rowOff>71437</xdr:rowOff>
    </xdr:from>
    <xdr:to>
      <xdr:col>16</xdr:col>
      <xdr:colOff>647700</xdr:colOff>
      <xdr:row>15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5BE514-214B-446E-85D6-4272C17B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16</xdr:row>
      <xdr:rowOff>57150</xdr:rowOff>
    </xdr:from>
    <xdr:to>
      <xdr:col>16</xdr:col>
      <xdr:colOff>676275</xdr:colOff>
      <xdr:row>30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9A74848-1168-41B1-922A-B0A015009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171450</xdr:rowOff>
    </xdr:from>
    <xdr:to>
      <xdr:col>7</xdr:col>
      <xdr:colOff>0</xdr:colOff>
      <xdr:row>36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736C1F-A67E-4ABD-8744-2FA8B82E3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1822-22D3-42F0-8B32-1C1657CAC0BC}">
  <dimension ref="B2:K20"/>
  <sheetViews>
    <sheetView tabSelected="1" workbookViewId="0"/>
  </sheetViews>
  <sheetFormatPr defaultColWidth="11.42578125" defaultRowHeight="15" outlineLevelRow="1"/>
  <cols>
    <col min="1" max="16384" width="11.42578125" style="1"/>
  </cols>
  <sheetData>
    <row r="2" spans="2:11">
      <c r="C2" s="13">
        <v>2020</v>
      </c>
      <c r="D2" s="13">
        <f>+C2+1</f>
        <v>2021</v>
      </c>
      <c r="E2" s="13">
        <f t="shared" ref="E2:J2" si="0">+D2+1</f>
        <v>2022</v>
      </c>
      <c r="F2" s="13">
        <f t="shared" si="0"/>
        <v>2023</v>
      </c>
      <c r="G2" s="13">
        <f t="shared" si="0"/>
        <v>2024</v>
      </c>
      <c r="H2" s="13">
        <f t="shared" si="0"/>
        <v>2025</v>
      </c>
      <c r="I2" s="13">
        <f t="shared" si="0"/>
        <v>2026</v>
      </c>
      <c r="J2" s="13">
        <f t="shared" si="0"/>
        <v>2027</v>
      </c>
    </row>
    <row r="3" spans="2:11" ht="6" customHeight="1">
      <c r="C3" s="4"/>
      <c r="D3" s="4"/>
      <c r="E3" s="4"/>
      <c r="F3" s="4"/>
      <c r="G3" s="4"/>
      <c r="H3" s="4"/>
      <c r="I3" s="4"/>
      <c r="J3" s="4"/>
    </row>
    <row r="4" spans="2:11" outlineLevel="1">
      <c r="B4" s="5" t="s">
        <v>0</v>
      </c>
      <c r="C4" s="6"/>
      <c r="D4" s="7">
        <v>1785</v>
      </c>
      <c r="E4" s="7">
        <v>1260</v>
      </c>
      <c r="F4" s="7">
        <v>1140</v>
      </c>
      <c r="G4" s="7">
        <v>1650</v>
      </c>
      <c r="H4" s="7">
        <v>1725</v>
      </c>
      <c r="I4" s="7">
        <v>1620</v>
      </c>
      <c r="J4" s="8">
        <v>1785</v>
      </c>
      <c r="K4" s="2"/>
    </row>
    <row r="5" spans="2:11" outlineLevel="1">
      <c r="B5" s="9"/>
      <c r="C5" s="10"/>
      <c r="D5" s="10"/>
      <c r="E5" s="10"/>
      <c r="F5" s="10"/>
      <c r="G5" s="10"/>
      <c r="H5" s="10"/>
      <c r="I5" s="10"/>
      <c r="J5" s="11"/>
    </row>
    <row r="6" spans="2:11" outlineLevel="1">
      <c r="B6" s="9" t="s">
        <v>1</v>
      </c>
      <c r="C6" s="14"/>
      <c r="D6" s="14">
        <v>-915</v>
      </c>
      <c r="E6" s="14">
        <v>-870</v>
      </c>
      <c r="F6" s="14">
        <v>-885</v>
      </c>
      <c r="G6" s="14">
        <v>-930</v>
      </c>
      <c r="H6" s="14">
        <v>-945</v>
      </c>
      <c r="I6" s="14">
        <v>-870</v>
      </c>
      <c r="J6" s="15">
        <v>-915</v>
      </c>
    </row>
    <row r="7" spans="2:11" outlineLevel="1">
      <c r="B7" s="9"/>
      <c r="C7" s="14"/>
      <c r="D7" s="14"/>
      <c r="E7" s="14"/>
      <c r="F7" s="14"/>
      <c r="G7" s="14"/>
      <c r="H7" s="14"/>
      <c r="I7" s="14"/>
      <c r="J7" s="15"/>
    </row>
    <row r="8" spans="2:11" outlineLevel="1">
      <c r="B8" s="12" t="s">
        <v>2</v>
      </c>
      <c r="C8" s="16">
        <v>-3000</v>
      </c>
      <c r="D8" s="17"/>
      <c r="E8" s="17"/>
      <c r="F8" s="17"/>
      <c r="G8" s="17"/>
      <c r="H8" s="17"/>
      <c r="I8" s="17"/>
      <c r="J8" s="18"/>
    </row>
    <row r="10" spans="2:11">
      <c r="B10" s="19" t="s">
        <v>3</v>
      </c>
      <c r="C10" s="31">
        <f>+SUM(C4:C8)</f>
        <v>-3000</v>
      </c>
      <c r="D10" s="20">
        <f t="shared" ref="D10:J10" si="1">+SUM(D4:D8)</f>
        <v>870</v>
      </c>
      <c r="E10" s="20">
        <f t="shared" si="1"/>
        <v>390</v>
      </c>
      <c r="F10" s="20">
        <f t="shared" si="1"/>
        <v>255</v>
      </c>
      <c r="G10" s="20">
        <f t="shared" si="1"/>
        <v>720</v>
      </c>
      <c r="H10" s="20">
        <f t="shared" si="1"/>
        <v>780</v>
      </c>
      <c r="I10" s="20">
        <f t="shared" si="1"/>
        <v>750</v>
      </c>
      <c r="J10" s="21">
        <f t="shared" si="1"/>
        <v>870</v>
      </c>
    </row>
    <row r="12" spans="2:11">
      <c r="B12" s="3" t="s">
        <v>4</v>
      </c>
      <c r="C12" s="22">
        <f>+IRR(C10:J10)</f>
        <v>0.11428359690172507</v>
      </c>
    </row>
    <row r="14" spans="2:11">
      <c r="B14" s="19" t="s">
        <v>5</v>
      </c>
      <c r="C14" s="28">
        <v>2400</v>
      </c>
      <c r="D14" s="29">
        <f>+PMT(C15,C16,C14)</f>
        <v>-476.85724040062314</v>
      </c>
      <c r="E14" s="29">
        <f>+D14</f>
        <v>-476.85724040062314</v>
      </c>
      <c r="F14" s="29">
        <f t="shared" ref="F14:J14" si="2">+E14</f>
        <v>-476.85724040062314</v>
      </c>
      <c r="G14" s="29">
        <f t="shared" si="2"/>
        <v>-476.85724040062314</v>
      </c>
      <c r="H14" s="29">
        <f t="shared" si="2"/>
        <v>-476.85724040062314</v>
      </c>
      <c r="I14" s="29">
        <f t="shared" si="2"/>
        <v>-476.85724040062314</v>
      </c>
      <c r="J14" s="30">
        <f t="shared" si="2"/>
        <v>-476.85724040062314</v>
      </c>
    </row>
    <row r="15" spans="2:11">
      <c r="B15" s="24" t="s">
        <v>6</v>
      </c>
      <c r="C15" s="25">
        <v>0.09</v>
      </c>
    </row>
    <row r="16" spans="2:11">
      <c r="B16" s="24" t="s">
        <v>7</v>
      </c>
      <c r="C16" s="24">
        <v>7</v>
      </c>
    </row>
    <row r="17" spans="2:10">
      <c r="C17" s="23"/>
    </row>
    <row r="18" spans="2:10">
      <c r="B18" s="19" t="s">
        <v>8</v>
      </c>
      <c r="C18" s="32">
        <f>+C10+C14</f>
        <v>-600</v>
      </c>
      <c r="D18" s="26">
        <f t="shared" ref="D18:J18" si="3">+D10+D14</f>
        <v>393.14275959937686</v>
      </c>
      <c r="E18" s="32">
        <f t="shared" si="3"/>
        <v>-86.857240400623141</v>
      </c>
      <c r="F18" s="32">
        <f t="shared" si="3"/>
        <v>-221.85724040062314</v>
      </c>
      <c r="G18" s="26">
        <f t="shared" si="3"/>
        <v>243.14275959937686</v>
      </c>
      <c r="H18" s="26">
        <f t="shared" si="3"/>
        <v>303.14275959937686</v>
      </c>
      <c r="I18" s="26">
        <f t="shared" si="3"/>
        <v>273.14275959937686</v>
      </c>
      <c r="J18" s="27">
        <f t="shared" si="3"/>
        <v>393.14275959937686</v>
      </c>
    </row>
    <row r="20" spans="2:10">
      <c r="B20" s="3" t="s">
        <v>4</v>
      </c>
      <c r="C20" s="22">
        <f>+IRR(C18:J18)</f>
        <v>0.18907346640183231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2022-06-08T06:37:26Z</dcterms:modified>
  <cp:category/>
  <cp:contentStatus/>
</cp:coreProperties>
</file>